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4000" windowHeight="8950"/>
  </bookViews>
  <sheets>
    <sheet name="別冊表紙" sheetId="2" r:id="rId1"/>
    <sheet name="別冊" sheetId="1" r:id="rId2"/>
  </sheets>
  <externalReferences>
    <externalReference r:id="rId3"/>
  </externalReferences>
  <definedNames>
    <definedName name="_xlnm._FilterDatabase" localSheetId="1" hidden="1">別冊!$A$1:$T$331</definedName>
    <definedName name="M_一般名称" localSheetId="0">#REF!</definedName>
    <definedName name="M_一般名称">#REF!</definedName>
    <definedName name="_xlnm.Print_Area" localSheetId="1">別冊!$A$1:$T$330</definedName>
    <definedName name="_xlnm.Print_Area" localSheetId="0">別冊表紙!$A$1:$M$21</definedName>
    <definedName name="_xlnm.Print_Titles" localSheetId="1">別冊!$3:$6</definedName>
    <definedName name="ジアベリジン" localSheetId="1">[1]系統名!#REF!</definedName>
    <definedName name="ジアベリジン" localSheetId="0">[1]系統名!#REF!</definedName>
    <definedName name="ジアベリジン">[1]系統名!#REF!</definedName>
    <definedName name="チオシアン酸エリスロマイシン" localSheetId="1">[1]系統名!#REF!</definedName>
    <definedName name="チオシアン酸エリスロマイシン" localSheetId="0">[1]系統名!#REF!</definedName>
    <definedName name="チオシアン酸エリスロマイシン">[1]系統名!#REF!</definedName>
    <definedName name="不明" localSheetId="1">[1]系統名!#REF!</definedName>
    <definedName name="不明" localSheetId="0">[1]系統名!#REF!</definedName>
    <definedName name="不明">[1]系統名!#REF!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87" i="1" l="1"/>
  <c r="G93" i="1"/>
  <c r="H121" i="1"/>
  <c r="G121" i="1"/>
  <c r="G147" i="1"/>
  <c r="H165" i="1"/>
  <c r="G165" i="1"/>
  <c r="H196" i="1"/>
  <c r="G196" i="1"/>
  <c r="G231" i="1"/>
  <c r="H231" i="1"/>
  <c r="H267" i="1"/>
  <c r="H328" i="1"/>
  <c r="G328" i="1"/>
  <c r="H325" i="1"/>
  <c r="G325" i="1"/>
  <c r="H323" i="1"/>
  <c r="G323" i="1"/>
  <c r="H320" i="1"/>
  <c r="G320" i="1"/>
  <c r="H316" i="1"/>
  <c r="G316" i="1"/>
  <c r="H307" i="1"/>
  <c r="G307" i="1"/>
  <c r="H303" i="1"/>
  <c r="G303" i="1"/>
  <c r="H302" i="1"/>
  <c r="G302" i="1"/>
  <c r="H300" i="1"/>
  <c r="G300" i="1"/>
  <c r="H298" i="1"/>
  <c r="G298" i="1"/>
  <c r="H284" i="1"/>
  <c r="G284" i="1"/>
  <c r="H282" i="1"/>
  <c r="G282" i="1"/>
  <c r="H276" i="1"/>
  <c r="G276" i="1"/>
  <c r="H274" i="1"/>
  <c r="G274" i="1"/>
  <c r="G267" i="1"/>
  <c r="H262" i="1"/>
  <c r="G262" i="1"/>
  <c r="H223" i="1"/>
  <c r="G223" i="1"/>
  <c r="H186" i="1"/>
  <c r="G186" i="1"/>
  <c r="H171" i="1"/>
  <c r="G171" i="1"/>
  <c r="H164" i="1"/>
  <c r="G164" i="1"/>
  <c r="H158" i="1"/>
  <c r="G158" i="1"/>
  <c r="H120" i="1"/>
  <c r="G120" i="1"/>
  <c r="H116" i="1"/>
  <c r="G116" i="1"/>
  <c r="H99" i="1"/>
  <c r="G99" i="1"/>
  <c r="H28" i="1"/>
  <c r="G28" i="1"/>
  <c r="H254" i="1" l="1"/>
  <c r="G254" i="1"/>
  <c r="H142" i="1"/>
  <c r="G142" i="1"/>
  <c r="H137" i="1"/>
  <c r="G137" i="1"/>
  <c r="H107" i="1"/>
  <c r="G107" i="1"/>
  <c r="G74" i="1" l="1"/>
  <c r="H62" i="1"/>
  <c r="H168" i="1" l="1"/>
  <c r="H169" i="1" s="1"/>
  <c r="H66" i="1" l="1"/>
  <c r="G66" i="1"/>
  <c r="H188" i="1" l="1"/>
  <c r="G188" i="1"/>
  <c r="H74" i="1" l="1"/>
  <c r="H226" i="1" l="1"/>
  <c r="H176" i="1"/>
  <c r="H18" i="1" l="1"/>
  <c r="G18" i="1"/>
  <c r="H228" i="1" l="1"/>
  <c r="G228" i="1"/>
  <c r="H149" i="1"/>
  <c r="G149" i="1"/>
  <c r="H144" i="1"/>
  <c r="H105" i="1"/>
  <c r="H38" i="1"/>
  <c r="G38" i="1"/>
  <c r="H42" i="1" l="1"/>
  <c r="G42" i="1"/>
  <c r="H309" i="1" l="1"/>
  <c r="G309" i="1"/>
  <c r="H327" i="1"/>
  <c r="G327" i="1"/>
  <c r="H270" i="1"/>
  <c r="G270" i="1"/>
  <c r="G139" i="1" l="1"/>
  <c r="H44" i="1" l="1"/>
  <c r="G44" i="1"/>
  <c r="H318" i="1"/>
  <c r="G318" i="1"/>
  <c r="H313" i="1"/>
  <c r="G313" i="1"/>
  <c r="H311" i="1"/>
  <c r="G311" i="1"/>
  <c r="H305" i="1"/>
  <c r="G305" i="1"/>
  <c r="H296" i="1"/>
  <c r="G296" i="1"/>
  <c r="H290" i="1"/>
  <c r="G290" i="1"/>
  <c r="H288" i="1"/>
  <c r="G288" i="1"/>
  <c r="H286" i="1"/>
  <c r="G286" i="1"/>
  <c r="H280" i="1"/>
  <c r="G280" i="1"/>
  <c r="H278" i="1"/>
  <c r="G278" i="1"/>
  <c r="H272" i="1"/>
  <c r="G272" i="1"/>
  <c r="H266" i="1"/>
  <c r="G266" i="1"/>
  <c r="H264" i="1"/>
  <c r="G264" i="1"/>
  <c r="H259" i="1"/>
  <c r="G259" i="1"/>
  <c r="H257" i="1"/>
  <c r="G257" i="1"/>
  <c r="H249" i="1"/>
  <c r="G249" i="1"/>
  <c r="H247" i="1"/>
  <c r="G247" i="1"/>
  <c r="H245" i="1"/>
  <c r="G245" i="1"/>
  <c r="H243" i="1"/>
  <c r="G243" i="1"/>
  <c r="H233" i="1"/>
  <c r="G233" i="1"/>
  <c r="H230" i="1"/>
  <c r="G230" i="1"/>
  <c r="H221" i="1"/>
  <c r="G221" i="1"/>
  <c r="H215" i="1"/>
  <c r="G215" i="1"/>
  <c r="H206" i="1"/>
  <c r="G206" i="1"/>
  <c r="H195" i="1"/>
  <c r="G195" i="1"/>
  <c r="H193" i="1"/>
  <c r="G193" i="1"/>
  <c r="H183" i="1"/>
  <c r="G183" i="1"/>
  <c r="H181" i="1"/>
  <c r="G181" i="1"/>
  <c r="H173" i="1"/>
  <c r="G173" i="1"/>
  <c r="H162" i="1"/>
  <c r="G162" i="1"/>
  <c r="H160" i="1"/>
  <c r="G160" i="1"/>
  <c r="H156" i="1"/>
  <c r="G156" i="1"/>
  <c r="H151" i="1"/>
  <c r="G151" i="1"/>
  <c r="H146" i="1"/>
  <c r="G146" i="1"/>
  <c r="G144" i="1"/>
  <c r="H139" i="1"/>
  <c r="H134" i="1"/>
  <c r="G134" i="1"/>
  <c r="H132" i="1"/>
  <c r="G132" i="1"/>
  <c r="H125" i="1"/>
  <c r="G125" i="1"/>
  <c r="H123" i="1"/>
  <c r="G123" i="1"/>
  <c r="H118" i="1"/>
  <c r="G118" i="1"/>
  <c r="H113" i="1"/>
  <c r="G113" i="1"/>
  <c r="H111" i="1"/>
  <c r="G111" i="1"/>
  <c r="H109" i="1"/>
  <c r="G109" i="1"/>
  <c r="G105" i="1"/>
  <c r="H103" i="1"/>
  <c r="G103" i="1"/>
  <c r="H101" i="1"/>
  <c r="G101" i="1"/>
  <c r="H92" i="1"/>
  <c r="G92" i="1"/>
  <c r="H90" i="1"/>
  <c r="G90" i="1"/>
  <c r="H82" i="1"/>
  <c r="G82" i="1"/>
  <c r="H80" i="1"/>
  <c r="G80" i="1"/>
  <c r="H78" i="1"/>
  <c r="G78" i="1"/>
  <c r="H76" i="1"/>
  <c r="G76" i="1"/>
  <c r="H64" i="1"/>
  <c r="G64" i="1"/>
  <c r="H55" i="1"/>
  <c r="G55" i="1"/>
  <c r="H52" i="1"/>
  <c r="G52" i="1"/>
  <c r="H50" i="1"/>
  <c r="G50" i="1"/>
  <c r="H48" i="1"/>
  <c r="G48" i="1"/>
  <c r="H46" i="1"/>
  <c r="G46" i="1"/>
  <c r="H40" i="1"/>
  <c r="G40" i="1"/>
  <c r="H36" i="1"/>
  <c r="G36" i="1"/>
  <c r="H33" i="1"/>
  <c r="G33" i="1"/>
  <c r="H31" i="1"/>
  <c r="G31" i="1"/>
  <c r="H23" i="1"/>
  <c r="G23" i="1"/>
  <c r="H13" i="1"/>
  <c r="G13" i="1"/>
  <c r="G8" i="1"/>
  <c r="H8" i="1"/>
  <c r="G53" i="1" l="1"/>
  <c r="H260" i="1"/>
  <c r="H53" i="1"/>
  <c r="G260" i="1"/>
  <c r="G226" i="1"/>
  <c r="H58" i="1"/>
  <c r="H236" i="1"/>
  <c r="H237" i="1" s="1"/>
  <c r="H93" i="1"/>
  <c r="G168" i="1"/>
  <c r="G169" i="1" s="1"/>
  <c r="G179" i="1"/>
  <c r="H191" i="1"/>
  <c r="H154" i="1"/>
  <c r="G176" i="1"/>
  <c r="H199" i="1"/>
  <c r="H212" i="1"/>
  <c r="G208" i="1"/>
  <c r="G209" i="1" s="1"/>
  <c r="H208" i="1"/>
  <c r="H209" i="1" s="1"/>
  <c r="H241" i="1"/>
  <c r="G21" i="1"/>
  <c r="G62" i="1"/>
  <c r="H70" i="1"/>
  <c r="G86" i="1"/>
  <c r="G58" i="1"/>
  <c r="H97" i="1"/>
  <c r="G97" i="1"/>
  <c r="H179" i="1"/>
  <c r="H294" i="1"/>
  <c r="G294" i="1"/>
  <c r="H128" i="1"/>
  <c r="H129" i="1" s="1"/>
  <c r="G154" i="1"/>
  <c r="H219" i="1"/>
  <c r="G236" i="1"/>
  <c r="G237" i="1" s="1"/>
  <c r="H21" i="1"/>
  <c r="G191" i="1"/>
  <c r="G199" i="1"/>
  <c r="H203" i="1"/>
  <c r="G203" i="1"/>
  <c r="G212" i="1"/>
  <c r="G219" i="1"/>
  <c r="H86" i="1"/>
  <c r="G70" i="1"/>
  <c r="G128" i="1"/>
  <c r="G129" i="1" s="1"/>
  <c r="H147" i="1"/>
  <c r="G241" i="1"/>
  <c r="G67" i="1" l="1"/>
  <c r="H87" i="1"/>
  <c r="H67" i="1"/>
  <c r="H204" i="1"/>
  <c r="G29" i="1"/>
  <c r="H255" i="1"/>
  <c r="G255" i="1"/>
  <c r="H29" i="1"/>
  <c r="G204" i="1"/>
</calcChain>
</file>

<file path=xl/sharedStrings.xml><?xml version="1.0" encoding="utf-8"?>
<sst xmlns="http://schemas.openxmlformats.org/spreadsheetml/2006/main" count="654" uniqueCount="364">
  <si>
    <t>各種抗生物質・合成抗菌剤・駆虫剤・抗原虫剤の販売高と販売量</t>
    <rPh sb="0" eb="2">
      <t>カクシュ</t>
    </rPh>
    <rPh sb="2" eb="6">
      <t>コウセイブッシツ</t>
    </rPh>
    <rPh sb="7" eb="9">
      <t>ゴウセイ</t>
    </rPh>
    <rPh sb="9" eb="12">
      <t>コウキンザイ</t>
    </rPh>
    <rPh sb="13" eb="16">
      <t>クチュウザイ</t>
    </rPh>
    <rPh sb="17" eb="18">
      <t>コウ</t>
    </rPh>
    <rPh sb="18" eb="19">
      <t>ゲン</t>
    </rPh>
    <rPh sb="19" eb="20">
      <t>ムシ</t>
    </rPh>
    <rPh sb="20" eb="21">
      <t>ザイ</t>
    </rPh>
    <rPh sb="22" eb="25">
      <t>ハンバイダカ</t>
    </rPh>
    <rPh sb="26" eb="29">
      <t>ハンバイリョウ</t>
    </rPh>
    <phoneticPr fontId="6"/>
  </si>
  <si>
    <t>区分</t>
    <rPh sb="0" eb="2">
      <t>クブン</t>
    </rPh>
    <phoneticPr fontId="6"/>
  </si>
  <si>
    <t>Estimated Percentages of  Sales for Each Animals Species</t>
    <phoneticPr fontId="6"/>
  </si>
  <si>
    <t>系統名</t>
    <phoneticPr fontId="6"/>
  </si>
  <si>
    <t>投与経路</t>
    <rPh sb="0" eb="2">
      <t>トウヨ</t>
    </rPh>
    <rPh sb="2" eb="4">
      <t>ケイロ</t>
    </rPh>
    <phoneticPr fontId="6"/>
  </si>
  <si>
    <r>
      <t xml:space="preserve">販売高金額
</t>
    </r>
    <r>
      <rPr>
        <sz val="12"/>
        <rFont val="ＭＳ Ｐゴシック"/>
        <family val="3"/>
        <charset val="128"/>
      </rPr>
      <t>（千円）</t>
    </r>
    <rPh sb="0" eb="3">
      <t>ハンバイダカ</t>
    </rPh>
    <rPh sb="3" eb="5">
      <t>キンガク</t>
    </rPh>
    <rPh sb="7" eb="9">
      <t>センエン</t>
    </rPh>
    <phoneticPr fontId="6"/>
  </si>
  <si>
    <r>
      <t xml:space="preserve">原末換算量
</t>
    </r>
    <r>
      <rPr>
        <sz val="12"/>
        <rFont val="ＭＳ Ｐゴシック"/>
        <family val="3"/>
        <charset val="128"/>
      </rPr>
      <t>(Kg)</t>
    </r>
    <rPh sb="0" eb="1">
      <t>ゲン</t>
    </rPh>
    <rPh sb="1" eb="2">
      <t>マツ</t>
    </rPh>
    <rPh sb="2" eb="4">
      <t>カンサン</t>
    </rPh>
    <rPh sb="4" eb="5">
      <t>リョウ</t>
    </rPh>
    <phoneticPr fontId="2"/>
  </si>
  <si>
    <t>肉用牛</t>
  </si>
  <si>
    <t>乳用牛</t>
  </si>
  <si>
    <t>馬</t>
  </si>
  <si>
    <t>豚</t>
  </si>
  <si>
    <t>肉用鶏</t>
  </si>
  <si>
    <t>犬・猫</t>
  </si>
  <si>
    <t>水産用
（淡水）</t>
    <phoneticPr fontId="6"/>
  </si>
  <si>
    <t>水産用
（海水）</t>
    <phoneticPr fontId="6"/>
  </si>
  <si>
    <t>観賞魚</t>
  </si>
  <si>
    <t>その他</t>
    <phoneticPr fontId="6"/>
  </si>
  <si>
    <t>Clasｓ</t>
    <phoneticPr fontId="6"/>
  </si>
  <si>
    <t>Active substance</t>
    <phoneticPr fontId="6"/>
  </si>
  <si>
    <t xml:space="preserve">Route of administration </t>
    <phoneticPr fontId="6"/>
  </si>
  <si>
    <t>Sales amount
（\1,000）</t>
    <phoneticPr fontId="6"/>
  </si>
  <si>
    <t>Amount of pure active substance
 (Kg)</t>
    <phoneticPr fontId="6"/>
  </si>
  <si>
    <t>Beef
Cattle</t>
    <phoneticPr fontId="6"/>
  </si>
  <si>
    <t>Dairy
Cow</t>
    <phoneticPr fontId="6"/>
  </si>
  <si>
    <t>Horse</t>
    <phoneticPr fontId="6"/>
  </si>
  <si>
    <t>Pig</t>
    <phoneticPr fontId="6"/>
  </si>
  <si>
    <t>Broiler</t>
    <phoneticPr fontId="6"/>
  </si>
  <si>
    <t>Layer</t>
    <phoneticPr fontId="6"/>
  </si>
  <si>
    <t>Dog/Cat</t>
    <phoneticPr fontId="6"/>
  </si>
  <si>
    <t>Ornamental Fish</t>
    <phoneticPr fontId="6"/>
  </si>
  <si>
    <t>Others</t>
    <phoneticPr fontId="6"/>
  </si>
  <si>
    <t>硫酸アプラマイシン</t>
    <phoneticPr fontId="6"/>
  </si>
  <si>
    <t>Apramycin sulfate</t>
    <phoneticPr fontId="6"/>
  </si>
  <si>
    <t xml:space="preserve">経口  Oral </t>
    <phoneticPr fontId="6"/>
  </si>
  <si>
    <t>成分・計  Total</t>
    <rPh sb="0" eb="2">
      <t>セイブン</t>
    </rPh>
    <rPh sb="3" eb="4">
      <t>ケイ</t>
    </rPh>
    <phoneticPr fontId="6"/>
  </si>
  <si>
    <t>硫酸カナマイシン</t>
  </si>
  <si>
    <t>Kanamycin sulfate</t>
    <phoneticPr fontId="6"/>
  </si>
  <si>
    <t>注射  Injection</t>
    <phoneticPr fontId="6"/>
  </si>
  <si>
    <t>注入・挿入　Infusion</t>
    <phoneticPr fontId="6"/>
  </si>
  <si>
    <t>その他  Others</t>
    <phoneticPr fontId="6"/>
  </si>
  <si>
    <t>硫酸ゲンタマイシン</t>
  </si>
  <si>
    <t>硫酸ジヒドロストレプトマイシン</t>
  </si>
  <si>
    <t>Dihydrostreptomycin sulfate</t>
    <phoneticPr fontId="6"/>
  </si>
  <si>
    <t>硫酸ストレプトマイシン</t>
  </si>
  <si>
    <t>Streptomycin sulfate</t>
  </si>
  <si>
    <t xml:space="preserve">経口  Oral </t>
    <phoneticPr fontId="6"/>
  </si>
  <si>
    <t>硫酸フラジオマイシン</t>
  </si>
  <si>
    <t>経皮 Cutaneous</t>
    <phoneticPr fontId="6"/>
  </si>
  <si>
    <t>系統名・計　Class Total</t>
    <rPh sb="0" eb="2">
      <t>ケイトウ</t>
    </rPh>
    <rPh sb="2" eb="3">
      <t>メイ</t>
    </rPh>
    <rPh sb="4" eb="5">
      <t>ケイ</t>
    </rPh>
    <phoneticPr fontId="6"/>
  </si>
  <si>
    <t>セファゾリン</t>
  </si>
  <si>
    <t>Cefazolin</t>
  </si>
  <si>
    <t>セファゾリンナトリウム</t>
  </si>
  <si>
    <t>Cefazolin sodium</t>
    <phoneticPr fontId="6"/>
  </si>
  <si>
    <t>セファレキシン</t>
    <phoneticPr fontId="6"/>
  </si>
  <si>
    <t>Ｃephalexin</t>
    <phoneticPr fontId="6"/>
  </si>
  <si>
    <t>セファロニウム</t>
  </si>
  <si>
    <t>Cephalonium</t>
    <phoneticPr fontId="4"/>
  </si>
  <si>
    <t>セフォベシンナトリウム</t>
    <phoneticPr fontId="6"/>
  </si>
  <si>
    <t xml:space="preserve">Cefovecin sodium </t>
    <phoneticPr fontId="6"/>
  </si>
  <si>
    <t>セフチオフルナトリウム</t>
  </si>
  <si>
    <t>Ceftiofur sodium</t>
  </si>
  <si>
    <t>セフロキシムナトリウム</t>
  </si>
  <si>
    <t>Cefuroxime sodium</t>
  </si>
  <si>
    <t>硫酸セフキノム</t>
    <phoneticPr fontId="6"/>
  </si>
  <si>
    <t>Cefquinome sulfate</t>
    <phoneticPr fontId="6"/>
  </si>
  <si>
    <t>セフポドキシムプロキセチル</t>
    <phoneticPr fontId="6"/>
  </si>
  <si>
    <t>Cefpodoxime proxetil</t>
    <phoneticPr fontId="6"/>
  </si>
  <si>
    <t>アルキルトリメチルアンモニウムカルシウムオキシテトラサイクリン</t>
    <phoneticPr fontId="6"/>
  </si>
  <si>
    <t>オキシテトラサイクリン</t>
  </si>
  <si>
    <t>Oxytetracycline</t>
  </si>
  <si>
    <t>塩酸オキシテトラサイクリン</t>
    <phoneticPr fontId="6"/>
  </si>
  <si>
    <t>塩酸クロルテトラサイクリン</t>
  </si>
  <si>
    <t>Chlortetracycline HCl</t>
    <phoneticPr fontId="6"/>
  </si>
  <si>
    <t>塩酸ドキシサイクリン</t>
  </si>
  <si>
    <t>アモキシシリン</t>
  </si>
  <si>
    <t>Amoxicillin</t>
    <phoneticPr fontId="6"/>
  </si>
  <si>
    <t>アンピシリン</t>
  </si>
  <si>
    <t>Ampicillin</t>
    <phoneticPr fontId="6"/>
  </si>
  <si>
    <t>アンピシリンナトリウム</t>
  </si>
  <si>
    <t>Ampicillin sodium</t>
    <phoneticPr fontId="6"/>
  </si>
  <si>
    <t>クロキサシリンナトリウム</t>
  </si>
  <si>
    <t>Cloxacillin sodium</t>
    <phoneticPr fontId="6"/>
  </si>
  <si>
    <t>ジクロキサシリンナトリウム</t>
  </si>
  <si>
    <t xml:space="preserve">Dicloxacillin sodium </t>
    <phoneticPr fontId="6"/>
  </si>
  <si>
    <t>ベンジルペニシリンカリウム</t>
    <phoneticPr fontId="6"/>
  </si>
  <si>
    <t xml:space="preserve">Benzylpenicillin potassium </t>
    <phoneticPr fontId="6"/>
  </si>
  <si>
    <t>ベンジルペニシリンプロカイン</t>
  </si>
  <si>
    <t>Benzylpenicillin procaine</t>
    <phoneticPr fontId="6"/>
  </si>
  <si>
    <t>チオストレプトン</t>
  </si>
  <si>
    <t>Thiostrepton</t>
  </si>
  <si>
    <t>硫酸コリスチン</t>
  </si>
  <si>
    <t>Colistin sulfate</t>
    <phoneticPr fontId="4"/>
  </si>
  <si>
    <t>エリスロマイシン</t>
  </si>
  <si>
    <t>Erythromycin</t>
    <phoneticPr fontId="6"/>
  </si>
  <si>
    <t>タイロシン</t>
  </si>
  <si>
    <t>Tylosin</t>
  </si>
  <si>
    <t>リン酸タイロシン</t>
  </si>
  <si>
    <t>Tylosin phosphate</t>
  </si>
  <si>
    <t>酒石酸タイロシン</t>
  </si>
  <si>
    <t>Tylosin taｒtrate</t>
    <phoneticPr fontId="6"/>
  </si>
  <si>
    <t>酒石酸チルバロシン
（酒石酸酢酸イソ吉草酸タイロシン）
Acetylisovaleryltylosin Tartrate</t>
    <rPh sb="0" eb="3">
      <t>シュセキサン</t>
    </rPh>
    <phoneticPr fontId="4"/>
  </si>
  <si>
    <t>Tylvalosin tartrate
（Acetylisovaleryl tylosinartarate）</t>
    <phoneticPr fontId="6"/>
  </si>
  <si>
    <t>成分・計  Total</t>
    <phoneticPr fontId="4"/>
  </si>
  <si>
    <t>チルミコシン</t>
  </si>
  <si>
    <t>Tilmicosin</t>
  </si>
  <si>
    <t>リン酸チルミコシン</t>
  </si>
  <si>
    <t>Tilmicosin phosphate</t>
  </si>
  <si>
    <t>ツラスロマイシン</t>
    <phoneticPr fontId="4"/>
  </si>
  <si>
    <t xml:space="preserve"> Tulathromycin </t>
    <phoneticPr fontId="4"/>
  </si>
  <si>
    <t>塩酸クリンダマイシン</t>
  </si>
  <si>
    <t>Clindarnycin HCl</t>
  </si>
  <si>
    <t>ピルリマイシン塩酸塩水和物</t>
    <rPh sb="7" eb="8">
      <t>エン</t>
    </rPh>
    <rPh sb="8" eb="9">
      <t>サン</t>
    </rPh>
    <rPh sb="9" eb="10">
      <t>エン</t>
    </rPh>
    <rPh sb="10" eb="12">
      <t>スイワ</t>
    </rPh>
    <rPh sb="12" eb="13">
      <t>ブツ</t>
    </rPh>
    <phoneticPr fontId="4"/>
  </si>
  <si>
    <t>Pirlimycin hydrochloride hydrate</t>
    <phoneticPr fontId="4"/>
  </si>
  <si>
    <t>塩酸リンコマイシン</t>
    <phoneticPr fontId="4"/>
  </si>
  <si>
    <t>Lincomycin HCl</t>
    <phoneticPr fontId="6"/>
  </si>
  <si>
    <t xml:space="preserve">経口  Oral </t>
    <phoneticPr fontId="6"/>
  </si>
  <si>
    <t>注射  Injection</t>
    <phoneticPr fontId="6"/>
  </si>
  <si>
    <t>ナイスタチン</t>
  </si>
  <si>
    <t>Nystatin</t>
    <phoneticPr fontId="6"/>
  </si>
  <si>
    <t>ナナフロシン</t>
  </si>
  <si>
    <t>Nanafrociｎ</t>
    <phoneticPr fontId="6"/>
  </si>
  <si>
    <t>クロトリマゾール</t>
    <phoneticPr fontId="4"/>
  </si>
  <si>
    <t>Clotrimazole</t>
    <phoneticPr fontId="4"/>
  </si>
  <si>
    <t>ケトコナゾール</t>
    <phoneticPr fontId="4"/>
  </si>
  <si>
    <t>Ketoconazole</t>
    <phoneticPr fontId="4"/>
  </si>
  <si>
    <t>ミコナゾール硝酸塩</t>
    <rPh sb="6" eb="9">
      <t>ショウサンエン</t>
    </rPh>
    <phoneticPr fontId="4"/>
  </si>
  <si>
    <t>Miconazole nitrate</t>
    <phoneticPr fontId="4"/>
  </si>
  <si>
    <t>ピマリシン</t>
  </si>
  <si>
    <t>Pimaricin</t>
    <phoneticPr fontId="6"/>
  </si>
  <si>
    <t>その他  Others</t>
    <phoneticPr fontId="6"/>
  </si>
  <si>
    <t>イトラコナゾール</t>
    <phoneticPr fontId="4"/>
  </si>
  <si>
    <t>Itraconazole</t>
    <phoneticPr fontId="4"/>
  </si>
  <si>
    <t xml:space="preserve">経口  Oral </t>
    <phoneticPr fontId="6"/>
  </si>
  <si>
    <t>クロラムフェニコール</t>
  </si>
  <si>
    <t>Chloramphenicol</t>
    <phoneticPr fontId="6"/>
  </si>
  <si>
    <t>その他  Others</t>
    <phoneticPr fontId="6"/>
  </si>
  <si>
    <t>チアムリン</t>
    <phoneticPr fontId="4"/>
  </si>
  <si>
    <t>Tiamulin</t>
    <phoneticPr fontId="6"/>
  </si>
  <si>
    <t>注射  Injection</t>
    <phoneticPr fontId="6"/>
  </si>
  <si>
    <t>フマル酸チアムリン</t>
  </si>
  <si>
    <t>Tiamulin fumarate</t>
    <phoneticPr fontId="6"/>
  </si>
  <si>
    <t xml:space="preserve">経口  Oral </t>
    <phoneticPr fontId="6"/>
  </si>
  <si>
    <t>注射  Injection</t>
    <phoneticPr fontId="6"/>
  </si>
  <si>
    <t>塩酸バルネムリン</t>
  </si>
  <si>
    <t xml:space="preserve">経口  Oral </t>
    <phoneticPr fontId="6"/>
  </si>
  <si>
    <t xml:space="preserve">経口  Oral </t>
    <phoneticPr fontId="6"/>
  </si>
  <si>
    <t>ホスホマイシンナトリウム</t>
  </si>
  <si>
    <t>Fosforycin sodium</t>
  </si>
  <si>
    <t>注射  Injection</t>
    <phoneticPr fontId="6"/>
  </si>
  <si>
    <r>
      <rPr>
        <sz val="16"/>
        <rFont val="ＭＳ Ｐゴシック"/>
        <family val="3"/>
        <charset val="128"/>
      </rPr>
      <t>キノロン系</t>
    </r>
    <r>
      <rPr>
        <sz val="14"/>
        <rFont val="ＭＳ Ｐゴシック"/>
        <family val="3"/>
        <charset val="128"/>
      </rPr>
      <t xml:space="preserve">
Quinolones</t>
    </r>
    <rPh sb="4" eb="5">
      <t>ケイ</t>
    </rPh>
    <phoneticPr fontId="6"/>
  </si>
  <si>
    <t>オキソリン酸</t>
  </si>
  <si>
    <t>Oxolinic acid</t>
  </si>
  <si>
    <t xml:space="preserve">経口  Oral </t>
    <phoneticPr fontId="6"/>
  </si>
  <si>
    <t>その他  Others</t>
    <phoneticPr fontId="6"/>
  </si>
  <si>
    <t xml:space="preserve">経口  Oral </t>
    <phoneticPr fontId="6"/>
  </si>
  <si>
    <t>スルファジミジン（スルファメサジン）</t>
    <phoneticPr fontId="6"/>
  </si>
  <si>
    <t>Sulfadimidine(Sulfamethazine)</t>
    <phoneticPr fontId="6"/>
  </si>
  <si>
    <t xml:space="preserve">経口  Oral </t>
    <phoneticPr fontId="6"/>
  </si>
  <si>
    <t>スルファジメトキシン</t>
  </si>
  <si>
    <t>Sulfadimethoxine</t>
    <phoneticPr fontId="4"/>
  </si>
  <si>
    <t>注射  Injection</t>
    <phoneticPr fontId="6"/>
  </si>
  <si>
    <t>スルファジメトキシンナトリウム</t>
  </si>
  <si>
    <t>Sulfadimethxine sodium</t>
    <phoneticPr fontId="6"/>
  </si>
  <si>
    <t>その他  Others</t>
    <phoneticPr fontId="6"/>
  </si>
  <si>
    <t>スルファドキシン</t>
  </si>
  <si>
    <t>Sulfadoxine</t>
  </si>
  <si>
    <t>スルファメトキサゾール</t>
  </si>
  <si>
    <t>Sulfamethoxazole</t>
  </si>
  <si>
    <t>スルファメラジンナトリウム</t>
  </si>
  <si>
    <t>Sulfamerazine sodium</t>
    <phoneticPr fontId="6"/>
  </si>
  <si>
    <t>スルファモイルダプソン</t>
    <phoneticPr fontId="6"/>
  </si>
  <si>
    <t>Sulfamoyldapsone</t>
    <phoneticPr fontId="6"/>
  </si>
  <si>
    <t xml:space="preserve">経口  Oral </t>
    <phoneticPr fontId="6"/>
  </si>
  <si>
    <t>注射  Injection</t>
    <phoneticPr fontId="6"/>
  </si>
  <si>
    <t>Sulfamonomethoxin</t>
    <phoneticPr fontId="4"/>
  </si>
  <si>
    <t>スルファモノメトキシンナトリウム</t>
    <phoneticPr fontId="6"/>
  </si>
  <si>
    <t>Sulfarnomethoxine sodium</t>
    <phoneticPr fontId="6"/>
  </si>
  <si>
    <t>スルフィソゾールナトリウム</t>
    <phoneticPr fontId="6"/>
  </si>
  <si>
    <t xml:space="preserve">Sulfisozole Sodium </t>
    <phoneticPr fontId="6"/>
  </si>
  <si>
    <t>チアンフェニコール</t>
  </si>
  <si>
    <t>Thiamphenicol</t>
    <phoneticPr fontId="6"/>
  </si>
  <si>
    <t>注射  Injection</t>
    <phoneticPr fontId="6"/>
  </si>
  <si>
    <t>フロルフェニコール</t>
  </si>
  <si>
    <t>Florfenicoｌ</t>
    <phoneticPr fontId="6"/>
  </si>
  <si>
    <t>その他  Others</t>
    <phoneticPr fontId="6"/>
  </si>
  <si>
    <t>ニトロフラゾン</t>
    <phoneticPr fontId="4"/>
  </si>
  <si>
    <t>Nitrofurazone</t>
    <phoneticPr fontId="4"/>
  </si>
  <si>
    <t>ニフルスチレン酸ナトリウム</t>
  </si>
  <si>
    <t>Nifurstyrenic acid sodium</t>
    <phoneticPr fontId="6"/>
  </si>
  <si>
    <t>エンロフロキサシン</t>
  </si>
  <si>
    <t>Enrofloxacin</t>
    <phoneticPr fontId="4"/>
  </si>
  <si>
    <t xml:space="preserve">経口  Oral </t>
    <phoneticPr fontId="6"/>
  </si>
  <si>
    <t>注射  Injection</t>
    <phoneticPr fontId="6"/>
  </si>
  <si>
    <t>オフロキサシン</t>
  </si>
  <si>
    <t>Ofloxacin</t>
    <phoneticPr fontId="6"/>
  </si>
  <si>
    <t>経皮 Cutaneous</t>
    <phoneticPr fontId="6"/>
  </si>
  <si>
    <t>オルビフロキサシン</t>
  </si>
  <si>
    <t>Orbifloxacin</t>
    <phoneticPr fontId="6"/>
  </si>
  <si>
    <t>経皮 Cutaneous</t>
    <phoneticPr fontId="6"/>
  </si>
  <si>
    <t>ノルフロキサシン</t>
  </si>
  <si>
    <t>Norfloxacin</t>
    <phoneticPr fontId="6"/>
  </si>
  <si>
    <t xml:space="preserve">経口  Oral </t>
    <phoneticPr fontId="6"/>
  </si>
  <si>
    <t>マルボフロキサシン</t>
    <phoneticPr fontId="6"/>
  </si>
  <si>
    <t>Marbofloxacin</t>
    <phoneticPr fontId="6"/>
  </si>
  <si>
    <t>注射  Injection</t>
    <phoneticPr fontId="6"/>
  </si>
  <si>
    <t>メシル酸ダノフロキサシン</t>
  </si>
  <si>
    <t>塩酸ロメフロキサシン</t>
    <phoneticPr fontId="6"/>
  </si>
  <si>
    <t xml:space="preserve"> Lomefloxacin hydrochloride </t>
    <phoneticPr fontId="6"/>
  </si>
  <si>
    <t>その他  Others</t>
    <phoneticPr fontId="6"/>
  </si>
  <si>
    <t>オルメトプリム</t>
  </si>
  <si>
    <t>Ormetoprim</t>
    <phoneticPr fontId="4"/>
  </si>
  <si>
    <t>トリメトプリム</t>
  </si>
  <si>
    <t>Trimethoprim</t>
  </si>
  <si>
    <t>イベルメクチン</t>
  </si>
  <si>
    <t>Ivermectiｎ</t>
    <phoneticPr fontId="6"/>
  </si>
  <si>
    <t>エプリノメクチン</t>
    <phoneticPr fontId="6"/>
  </si>
  <si>
    <t>Eprinomectin</t>
    <phoneticPr fontId="4"/>
  </si>
  <si>
    <t>セラメクチン</t>
    <phoneticPr fontId="6"/>
  </si>
  <si>
    <t>Selamectin</t>
    <phoneticPr fontId="6"/>
  </si>
  <si>
    <t>ドラメクチン</t>
  </si>
  <si>
    <t>Doramectiｎ</t>
    <phoneticPr fontId="6"/>
  </si>
  <si>
    <t>ミルベマイシンオキシム</t>
  </si>
  <si>
    <t>Miblemycin oxime</t>
  </si>
  <si>
    <t>モキシデクチン</t>
  </si>
  <si>
    <t>Moxidectiｎ</t>
    <phoneticPr fontId="6"/>
  </si>
  <si>
    <t>注射  Injection　</t>
    <phoneticPr fontId="6"/>
  </si>
  <si>
    <t>フェンベンダゾール</t>
  </si>
  <si>
    <t>Fenbendazol</t>
  </si>
  <si>
    <t>フルベンダゾール</t>
    <phoneticPr fontId="6"/>
  </si>
  <si>
    <t>Flubendazole</t>
    <phoneticPr fontId="6"/>
  </si>
  <si>
    <t>クエン酸ピペラジン</t>
  </si>
  <si>
    <t>Piperazine citrate</t>
  </si>
  <si>
    <t>リン酸ピペラジン</t>
  </si>
  <si>
    <t>Piperazine sulfate</t>
    <phoneticPr fontId="6"/>
  </si>
  <si>
    <t>エモデプシド</t>
    <phoneticPr fontId="6"/>
  </si>
  <si>
    <t>Emodepside</t>
    <phoneticPr fontId="6"/>
  </si>
  <si>
    <t>経皮  Cutaneous</t>
    <rPh sb="0" eb="2">
      <t>ケイヒ</t>
    </rPh>
    <phoneticPr fontId="6"/>
  </si>
  <si>
    <t>塩酸レバミゾール</t>
  </si>
  <si>
    <t>Levamisole HCl</t>
    <phoneticPr fontId="6"/>
  </si>
  <si>
    <t>サントニン</t>
  </si>
  <si>
    <t>Santonin</t>
    <phoneticPr fontId="6"/>
  </si>
  <si>
    <t>ジクロロフェン</t>
    <phoneticPr fontId="4"/>
  </si>
  <si>
    <t xml:space="preserve">Dichlorophen </t>
    <phoneticPr fontId="4"/>
  </si>
  <si>
    <t>パモ酸ピランテル</t>
  </si>
  <si>
    <t>Pyrantel pamoate</t>
  </si>
  <si>
    <t>経口  Oral 　　</t>
    <phoneticPr fontId="6"/>
  </si>
  <si>
    <t>フェノチアジン</t>
  </si>
  <si>
    <t>Phenithizine</t>
    <phoneticPr fontId="6"/>
  </si>
  <si>
    <t>フェバンテル</t>
  </si>
  <si>
    <t>Febantel</t>
  </si>
  <si>
    <t>プラジクアンテル</t>
  </si>
  <si>
    <t>Praziquantel</t>
  </si>
  <si>
    <t>Bromofenofos</t>
  </si>
  <si>
    <t>グリカルピラミド</t>
  </si>
  <si>
    <t>Glycarpiramide</t>
    <phoneticPr fontId="6"/>
  </si>
  <si>
    <t>ジニトルミド</t>
  </si>
  <si>
    <t>Dinitolmide</t>
    <phoneticPr fontId="6"/>
  </si>
  <si>
    <t>ジミナゼンアセチュレート</t>
    <phoneticPr fontId="6"/>
  </si>
  <si>
    <t>Diminazene aceturate</t>
    <phoneticPr fontId="6"/>
  </si>
  <si>
    <t>トルトラズリル</t>
    <phoneticPr fontId="6"/>
  </si>
  <si>
    <t>Toltrazuril</t>
    <phoneticPr fontId="6"/>
  </si>
  <si>
    <t>ナイカルバジン</t>
  </si>
  <si>
    <t>Nicarbazine</t>
    <phoneticPr fontId="6"/>
  </si>
  <si>
    <t>※原体は除く</t>
    <rPh sb="1" eb="3">
      <t>ゲンタイ</t>
    </rPh>
    <rPh sb="4" eb="5">
      <t>ノゾ</t>
    </rPh>
    <phoneticPr fontId="6"/>
  </si>
  <si>
    <t>採卵鶏</t>
    <rPh sb="0" eb="1">
      <t>サイ</t>
    </rPh>
    <rPh sb="1" eb="2">
      <t>ラン</t>
    </rPh>
    <phoneticPr fontId="4"/>
  </si>
  <si>
    <t xml:space="preserve">対象動物別推定割合 </t>
    <rPh sb="0" eb="2">
      <t>タイショウ</t>
    </rPh>
    <rPh sb="2" eb="4">
      <t>ドウブツ</t>
    </rPh>
    <rPh sb="4" eb="5">
      <t>ベツ</t>
    </rPh>
    <rPh sb="5" eb="7">
      <t>スイテイ</t>
    </rPh>
    <rPh sb="7" eb="9">
      <t>ワリアイ</t>
    </rPh>
    <phoneticPr fontId="6"/>
  </si>
  <si>
    <t>セフチオフル</t>
    <phoneticPr fontId="4"/>
  </si>
  <si>
    <t>ジクラズリル</t>
    <phoneticPr fontId="4"/>
  </si>
  <si>
    <t>リゾチーム塩酸塩</t>
    <rPh sb="5" eb="8">
      <t>エンサンエン</t>
    </rPh>
    <phoneticPr fontId="6"/>
  </si>
  <si>
    <t>経口</t>
    <rPh sb="0" eb="2">
      <t>ケイコウ</t>
    </rPh>
    <phoneticPr fontId="6"/>
  </si>
  <si>
    <t>Gentamicin sulfate</t>
    <phoneticPr fontId="4"/>
  </si>
  <si>
    <t>Fradiomycin sulfate</t>
    <phoneticPr fontId="6"/>
  </si>
  <si>
    <t>Oxytetracycline quaternary salts</t>
    <phoneticPr fontId="6"/>
  </si>
  <si>
    <t>Oxytetracycline HCl</t>
    <phoneticPr fontId="6"/>
  </si>
  <si>
    <t>Doxycycline HCl</t>
    <phoneticPr fontId="6"/>
  </si>
  <si>
    <t>Valnemuline HCl</t>
    <phoneticPr fontId="6"/>
  </si>
  <si>
    <t>Danofloxacin mesilate</t>
    <phoneticPr fontId="6"/>
  </si>
  <si>
    <t>Sales Amounts and Sales Volumes (Active Substance) of Antibiotics, Synthetic Antibacterials, Anthelmintics and Antiprotozoals</t>
    <phoneticPr fontId="6"/>
  </si>
  <si>
    <t>Lysozyme hydrochloride</t>
    <phoneticPr fontId="4"/>
  </si>
  <si>
    <t>Diclazuril</t>
  </si>
  <si>
    <t>セフチオフル塩酸塩</t>
    <rPh sb="6" eb="9">
      <t>エンサンエン</t>
    </rPh>
    <phoneticPr fontId="4"/>
  </si>
  <si>
    <t xml:space="preserve"> Ceftiofur HCl</t>
    <phoneticPr fontId="4"/>
  </si>
  <si>
    <t>注射  Injection</t>
    <phoneticPr fontId="6"/>
  </si>
  <si>
    <t>Ceftiofur</t>
  </si>
  <si>
    <t>農林水産省　動物医薬品検査所</t>
    <rPh sb="0" eb="2">
      <t>ノウリン</t>
    </rPh>
    <rPh sb="2" eb="5">
      <t>スイサンショウ</t>
    </rPh>
    <rPh sb="6" eb="8">
      <t>ドウブツ</t>
    </rPh>
    <rPh sb="8" eb="11">
      <t>イヤクヒン</t>
    </rPh>
    <rPh sb="11" eb="14">
      <t>ケンサショ</t>
    </rPh>
    <phoneticPr fontId="6"/>
  </si>
  <si>
    <t>National Veterinary Assay Laboratory</t>
    <phoneticPr fontId="6"/>
  </si>
  <si>
    <t>Ministry of Agriculture, Forestry &amp; Fisheries</t>
    <phoneticPr fontId="6"/>
  </si>
  <si>
    <t>Sales Amounts and Sales Volumes (Active Substance) of Antibiotics, Synthetic Antibacterials, Anthelmintics and Antiprotozoals</t>
    <phoneticPr fontId="6"/>
  </si>
  <si>
    <t xml:space="preserve">経口  Oral </t>
  </si>
  <si>
    <t>※複数の主剤を含む製剤の販売金額は重複して計上</t>
    <rPh sb="1" eb="3">
      <t>フクスウ</t>
    </rPh>
    <rPh sb="4" eb="6">
      <t>シュザイ</t>
    </rPh>
    <rPh sb="7" eb="8">
      <t>フク</t>
    </rPh>
    <rPh sb="9" eb="11">
      <t>セイザイ</t>
    </rPh>
    <rPh sb="12" eb="14">
      <t>ハンバイ</t>
    </rPh>
    <rPh sb="14" eb="16">
      <t>キンガク</t>
    </rPh>
    <rPh sb="17" eb="19">
      <t>ジュウフク</t>
    </rPh>
    <rPh sb="21" eb="23">
      <t>ケイジョウ</t>
    </rPh>
    <phoneticPr fontId="6"/>
  </si>
  <si>
    <r>
      <t xml:space="preserve">Fish
</t>
    </r>
    <r>
      <rPr>
        <sz val="11"/>
        <rFont val="ＭＳ Ｐゴシック"/>
        <family val="3"/>
        <charset val="128"/>
      </rPr>
      <t>( Freshwater )</t>
    </r>
    <phoneticPr fontId="6"/>
  </si>
  <si>
    <r>
      <t xml:space="preserve">Fish
</t>
    </r>
    <r>
      <rPr>
        <sz val="11"/>
        <rFont val="ＭＳ Ｐゴシック"/>
        <family val="3"/>
        <charset val="128"/>
      </rPr>
      <t>(Seawater)</t>
    </r>
    <phoneticPr fontId="6"/>
  </si>
  <si>
    <r>
      <rPr>
        <sz val="16"/>
        <rFont val="ＭＳ Ｐゴシック"/>
        <family val="3"/>
        <charset val="128"/>
      </rPr>
      <t>抗生物質</t>
    </r>
    <r>
      <rPr>
        <sz val="14"/>
        <rFont val="ＭＳ Ｐゴシック"/>
        <family val="3"/>
        <charset val="128"/>
      </rPr>
      <t xml:space="preserve">
Antibiotics</t>
    </r>
    <phoneticPr fontId="6"/>
  </si>
  <si>
    <r>
      <rPr>
        <sz val="16"/>
        <rFont val="ＭＳ Ｐゴシック"/>
        <family val="3"/>
        <charset val="128"/>
      </rPr>
      <t>アミノグリコシド系</t>
    </r>
    <r>
      <rPr>
        <sz val="14"/>
        <rFont val="ＭＳ Ｐゴシック"/>
        <family val="3"/>
        <charset val="128"/>
      </rPr>
      <t xml:space="preserve">
Aminoglycosides</t>
    </r>
    <phoneticPr fontId="6"/>
  </si>
  <si>
    <r>
      <rPr>
        <sz val="16"/>
        <rFont val="ＭＳ Ｐゴシック"/>
        <family val="3"/>
        <charset val="128"/>
      </rPr>
      <t>セフェム系</t>
    </r>
    <r>
      <rPr>
        <sz val="14"/>
        <rFont val="ＭＳ Ｐゴシック"/>
        <family val="3"/>
        <charset val="128"/>
      </rPr>
      <t xml:space="preserve">
Cephalosporins</t>
    </r>
    <phoneticPr fontId="6"/>
  </si>
  <si>
    <r>
      <rPr>
        <sz val="16"/>
        <rFont val="ＭＳ Ｐゴシック"/>
        <family val="3"/>
        <charset val="128"/>
      </rPr>
      <t>テトラサイクリン系</t>
    </r>
    <r>
      <rPr>
        <sz val="14"/>
        <rFont val="ＭＳ Ｐゴシック"/>
        <family val="3"/>
        <charset val="128"/>
      </rPr>
      <t xml:space="preserve">
Tetracyclines</t>
    </r>
    <phoneticPr fontId="6"/>
  </si>
  <si>
    <r>
      <rPr>
        <sz val="16"/>
        <rFont val="ＭＳ Ｐゴシック"/>
        <family val="3"/>
        <charset val="128"/>
      </rPr>
      <t>ペニシリン系</t>
    </r>
    <r>
      <rPr>
        <sz val="14"/>
        <rFont val="ＭＳ Ｐゴシック"/>
        <family val="3"/>
        <charset val="128"/>
      </rPr>
      <t xml:space="preserve">
Penicillins</t>
    </r>
    <phoneticPr fontId="6"/>
  </si>
  <si>
    <r>
      <rPr>
        <sz val="16"/>
        <rFont val="ＭＳ Ｐゴシック"/>
        <family val="3"/>
        <charset val="128"/>
      </rPr>
      <t>ペプチド系</t>
    </r>
    <r>
      <rPr>
        <sz val="14"/>
        <rFont val="ＭＳ Ｐゴシック"/>
        <family val="3"/>
        <charset val="128"/>
      </rPr>
      <t xml:space="preserve">
Peptides</t>
    </r>
    <phoneticPr fontId="6"/>
  </si>
  <si>
    <r>
      <rPr>
        <sz val="16"/>
        <rFont val="ＭＳ Ｐゴシック"/>
        <family val="3"/>
        <charset val="128"/>
      </rPr>
      <t>マクロライド系</t>
    </r>
    <r>
      <rPr>
        <sz val="14"/>
        <rFont val="ＭＳ Ｐゴシック"/>
        <family val="3"/>
        <charset val="128"/>
      </rPr>
      <t xml:space="preserve">
Macrolides</t>
    </r>
    <phoneticPr fontId="6"/>
  </si>
  <si>
    <r>
      <rPr>
        <sz val="16"/>
        <rFont val="ＭＳ Ｐゴシック"/>
        <family val="3"/>
        <charset val="128"/>
      </rPr>
      <t>リンコマイシン系</t>
    </r>
    <r>
      <rPr>
        <sz val="14"/>
        <rFont val="ＭＳ Ｐゴシック"/>
        <family val="3"/>
        <charset val="128"/>
      </rPr>
      <t xml:space="preserve">
Lincosaminids</t>
    </r>
    <phoneticPr fontId="6"/>
  </si>
  <si>
    <r>
      <rPr>
        <sz val="16"/>
        <rFont val="ＭＳ Ｐゴシック"/>
        <family val="3"/>
        <charset val="128"/>
      </rPr>
      <t>抗真菌性抗生物質</t>
    </r>
    <r>
      <rPr>
        <sz val="14"/>
        <rFont val="ＭＳ Ｐゴシック"/>
        <family val="3"/>
        <charset val="128"/>
      </rPr>
      <t xml:space="preserve">
Antifungal antibiotics</t>
    </r>
    <phoneticPr fontId="6"/>
  </si>
  <si>
    <r>
      <rPr>
        <sz val="16"/>
        <rFont val="ＭＳ Ｐゴシック"/>
        <family val="3"/>
        <charset val="128"/>
      </rPr>
      <t>その他の抗生物質</t>
    </r>
    <r>
      <rPr>
        <sz val="14"/>
        <rFont val="ＭＳ Ｐゴシック"/>
        <family val="3"/>
        <charset val="128"/>
      </rPr>
      <t xml:space="preserve">
Other antibacterials</t>
    </r>
    <phoneticPr fontId="6"/>
  </si>
  <si>
    <r>
      <rPr>
        <sz val="16"/>
        <rFont val="ＭＳ Ｐゴシック"/>
        <family val="3"/>
        <charset val="128"/>
      </rPr>
      <t>合成抗菌剤</t>
    </r>
    <r>
      <rPr>
        <sz val="14"/>
        <rFont val="ＭＳ Ｐゴシック"/>
        <family val="3"/>
        <charset val="128"/>
      </rPr>
      <t xml:space="preserve">
Synthetic antibacterials</t>
    </r>
    <phoneticPr fontId="6"/>
  </si>
  <si>
    <r>
      <rPr>
        <sz val="16"/>
        <rFont val="ＭＳ Ｐゴシック"/>
        <family val="3"/>
        <charset val="128"/>
      </rPr>
      <t>チアンフェニコール系</t>
    </r>
    <r>
      <rPr>
        <sz val="14"/>
        <rFont val="ＭＳ Ｐゴシック"/>
        <family val="3"/>
        <charset val="128"/>
      </rPr>
      <t xml:space="preserve">
Thiamphenicol and derivateives</t>
    </r>
    <phoneticPr fontId="6"/>
  </si>
  <si>
    <r>
      <rPr>
        <sz val="16"/>
        <rFont val="ＭＳ Ｐゴシック"/>
        <family val="3"/>
        <charset val="128"/>
      </rPr>
      <t>フラン系</t>
    </r>
    <r>
      <rPr>
        <sz val="14"/>
        <rFont val="ＭＳ Ｐゴシック"/>
        <family val="3"/>
        <charset val="128"/>
      </rPr>
      <t xml:space="preserve">
Furan and derivatives</t>
    </r>
    <phoneticPr fontId="6"/>
  </si>
  <si>
    <r>
      <rPr>
        <sz val="16"/>
        <rFont val="ＭＳ Ｐゴシック"/>
        <family val="3"/>
        <charset val="128"/>
      </rPr>
      <t>フルオロキノロン系</t>
    </r>
    <r>
      <rPr>
        <sz val="14"/>
        <rFont val="ＭＳ Ｐゴシック"/>
        <family val="3"/>
        <charset val="128"/>
      </rPr>
      <t xml:space="preserve">
Fluoroquinolones</t>
    </r>
    <phoneticPr fontId="6"/>
  </si>
  <si>
    <r>
      <rPr>
        <sz val="16"/>
        <rFont val="ＭＳ Ｐゴシック"/>
        <family val="3"/>
        <charset val="128"/>
      </rPr>
      <t>その他の合成抗菌剤</t>
    </r>
    <r>
      <rPr>
        <sz val="14"/>
        <rFont val="ＭＳ Ｐゴシック"/>
        <family val="3"/>
        <charset val="128"/>
      </rPr>
      <t xml:space="preserve">
Other synthetic antibacterials 
</t>
    </r>
    <phoneticPr fontId="6"/>
  </si>
  <si>
    <r>
      <rPr>
        <sz val="16"/>
        <rFont val="ＭＳ Ｐゴシック"/>
        <family val="3"/>
        <charset val="128"/>
      </rPr>
      <t>駆虫剤</t>
    </r>
    <r>
      <rPr>
        <sz val="14"/>
        <rFont val="ＭＳ Ｐゴシック"/>
        <family val="3"/>
        <charset val="128"/>
      </rPr>
      <t xml:space="preserve">
Anthelmintics 
</t>
    </r>
    <phoneticPr fontId="6"/>
  </si>
  <si>
    <r>
      <rPr>
        <sz val="16"/>
        <rFont val="ＭＳ Ｐゴシック"/>
        <family val="3"/>
        <charset val="128"/>
      </rPr>
      <t>アベルメクチン系</t>
    </r>
    <r>
      <rPr>
        <sz val="14"/>
        <rFont val="ＭＳ Ｐゴシック"/>
        <family val="3"/>
        <charset val="128"/>
      </rPr>
      <t xml:space="preserve">
Avermectins 
</t>
    </r>
    <phoneticPr fontId="6"/>
  </si>
  <si>
    <r>
      <rPr>
        <sz val="16"/>
        <rFont val="ＭＳ Ｐゴシック"/>
        <family val="3"/>
        <charset val="128"/>
      </rPr>
      <t>チアベンダゾール系</t>
    </r>
    <r>
      <rPr>
        <sz val="14"/>
        <rFont val="ＭＳ Ｐゴシック"/>
        <family val="3"/>
        <charset val="128"/>
      </rPr>
      <t xml:space="preserve">
Tiabendazole and derivatives</t>
    </r>
    <phoneticPr fontId="6"/>
  </si>
  <si>
    <r>
      <rPr>
        <sz val="16"/>
        <rFont val="ＭＳ Ｐゴシック"/>
        <family val="3"/>
        <charset val="128"/>
      </rPr>
      <t>ピペラジン系</t>
    </r>
    <r>
      <rPr>
        <sz val="14"/>
        <rFont val="ＭＳ Ｐゴシック"/>
        <family val="3"/>
        <charset val="128"/>
      </rPr>
      <t xml:space="preserve">
Piperazines</t>
    </r>
    <phoneticPr fontId="6"/>
  </si>
  <si>
    <r>
      <rPr>
        <sz val="16"/>
        <rFont val="ＭＳ Ｐゴシック"/>
        <family val="3"/>
        <charset val="128"/>
      </rPr>
      <t>その他の駆虫剤</t>
    </r>
    <r>
      <rPr>
        <sz val="14"/>
        <rFont val="ＭＳ Ｐゴシック"/>
        <family val="3"/>
        <charset val="128"/>
      </rPr>
      <t xml:space="preserve">
Other Anthelmintics </t>
    </r>
    <phoneticPr fontId="6"/>
  </si>
  <si>
    <r>
      <rPr>
        <sz val="16"/>
        <rFont val="ＭＳ Ｐゴシック"/>
        <family val="3"/>
        <charset val="128"/>
      </rPr>
      <t>抗原虫剤</t>
    </r>
    <r>
      <rPr>
        <sz val="14"/>
        <rFont val="ＭＳ Ｐゴシック"/>
        <family val="3"/>
        <charset val="128"/>
      </rPr>
      <t xml:space="preserve">
Antiprotozoals</t>
    </r>
    <phoneticPr fontId="6"/>
  </si>
  <si>
    <r>
      <rPr>
        <sz val="16"/>
        <rFont val="ＭＳ Ｐゴシック"/>
        <family val="3"/>
        <charset val="128"/>
      </rPr>
      <t>その他の抗原虫剤</t>
    </r>
    <r>
      <rPr>
        <sz val="14"/>
        <rFont val="ＭＳ Ｐゴシック"/>
        <family val="3"/>
        <charset val="128"/>
      </rPr>
      <t xml:space="preserve">
Other Antiprotozoals</t>
    </r>
    <phoneticPr fontId="6"/>
  </si>
  <si>
    <t>Tildipirosin</t>
    <phoneticPr fontId="6"/>
  </si>
  <si>
    <t>チルジピロシン</t>
    <phoneticPr fontId="4"/>
  </si>
  <si>
    <t>ホスホマイシンカルシウム</t>
    <phoneticPr fontId="4"/>
  </si>
  <si>
    <t>Fosfomycin potassium</t>
    <phoneticPr fontId="4"/>
  </si>
  <si>
    <r>
      <rPr>
        <sz val="16"/>
        <rFont val="ＭＳ Ｐゴシック"/>
        <family val="3"/>
        <charset val="128"/>
      </rPr>
      <t>サルファ剤</t>
    </r>
    <r>
      <rPr>
        <sz val="14"/>
        <rFont val="ＭＳ Ｐゴシック"/>
        <family val="3"/>
        <charset val="128"/>
      </rPr>
      <t xml:space="preserve">
Sulfonamides</t>
    </r>
    <phoneticPr fontId="4"/>
  </si>
  <si>
    <t>スルファモノメトキシン</t>
    <phoneticPr fontId="4"/>
  </si>
  <si>
    <t>-</t>
    <phoneticPr fontId="4"/>
  </si>
  <si>
    <t>令和３年（２０２１）</t>
    <rPh sb="0" eb="2">
      <t>レイワ</t>
    </rPh>
    <rPh sb="3" eb="4">
      <t>ネン</t>
    </rPh>
    <phoneticPr fontId="4"/>
  </si>
  <si>
    <t>ブロムフェノホス</t>
    <phoneticPr fontId="4"/>
  </si>
  <si>
    <t>R3(2021)</t>
    <phoneticPr fontId="6"/>
  </si>
  <si>
    <t>動物用医薬品、医薬部外品、医療機器及び再生医療等製品販売高年報
（別冊）</t>
    <rPh sb="0" eb="3">
      <t>ドウブツヨウ</t>
    </rPh>
    <rPh sb="3" eb="6">
      <t>イヤクヒン</t>
    </rPh>
    <rPh sb="7" eb="9">
      <t>イヤク</t>
    </rPh>
    <rPh sb="9" eb="12">
      <t>ブガイヒン</t>
    </rPh>
    <rPh sb="17" eb="18">
      <t>オヨ</t>
    </rPh>
    <rPh sb="19" eb="21">
      <t>サイセイ</t>
    </rPh>
    <rPh sb="21" eb="23">
      <t>イリョウ</t>
    </rPh>
    <rPh sb="23" eb="26">
      <t>トウセイヒン</t>
    </rPh>
    <rPh sb="33" eb="35">
      <t>ベッサツ</t>
    </rPh>
    <phoneticPr fontId="6"/>
  </si>
  <si>
    <t>注入・挿入  Infusion</t>
    <phoneticPr fontId="6"/>
  </si>
  <si>
    <t>チオシアン酸エリスロマイシン</t>
    <phoneticPr fontId="4"/>
  </si>
  <si>
    <t>Erythromycin thiocyanate</t>
    <phoneticPr fontId="4"/>
  </si>
  <si>
    <t>ミロサマイシン</t>
  </si>
  <si>
    <t>Mirosamycin</t>
    <phoneticPr fontId="4"/>
  </si>
  <si>
    <t>ガミスロマイシン</t>
    <phoneticPr fontId="4"/>
  </si>
  <si>
    <t>Gamithromycin</t>
    <phoneticPr fontId="4"/>
  </si>
  <si>
    <t>ビコザマイシン</t>
    <phoneticPr fontId="4"/>
  </si>
  <si>
    <t>Bicozamycin</t>
    <phoneticPr fontId="6"/>
  </si>
  <si>
    <t>クラブラン酸カリウム</t>
    <phoneticPr fontId="4"/>
  </si>
  <si>
    <t>Clavulanic acid</t>
    <phoneticPr fontId="4"/>
  </si>
  <si>
    <t>スルファジアジン</t>
    <phoneticPr fontId="6"/>
  </si>
  <si>
    <t>Sulfadiazine</t>
    <phoneticPr fontId="6"/>
  </si>
  <si>
    <t>プラドフロキサシン</t>
    <phoneticPr fontId="4"/>
  </si>
  <si>
    <t>Pradofloxacin</t>
    <phoneticPr fontId="6"/>
  </si>
  <si>
    <t>アジピン酸ピペラジン</t>
    <phoneticPr fontId="4"/>
  </si>
  <si>
    <t>Piperazine adipate</t>
    <phoneticPr fontId="4"/>
  </si>
  <si>
    <t>オキシクロザニド</t>
    <phoneticPr fontId="4"/>
  </si>
  <si>
    <t>Oxyclozanide</t>
    <phoneticPr fontId="6"/>
  </si>
  <si>
    <t>カマラ</t>
    <phoneticPr fontId="4"/>
  </si>
  <si>
    <t>Kamala</t>
    <phoneticPr fontId="6"/>
  </si>
  <si>
    <t>ジソフェノール</t>
    <phoneticPr fontId="4"/>
  </si>
  <si>
    <t>Disophenol</t>
    <phoneticPr fontId="6"/>
  </si>
  <si>
    <t>酒石酸モランテル</t>
    <phoneticPr fontId="4"/>
  </si>
  <si>
    <t>Morantel tartrate</t>
    <phoneticPr fontId="6"/>
  </si>
  <si>
    <t>マクリ</t>
    <phoneticPr fontId="4"/>
  </si>
  <si>
    <t>Makli (Digenea)</t>
    <phoneticPr fontId="6"/>
  </si>
  <si>
    <t>メチリジン</t>
    <phoneticPr fontId="4"/>
  </si>
  <si>
    <t>Methylidyne</t>
    <phoneticPr fontId="6"/>
  </si>
  <si>
    <t>メラルソミン二塩酸塩</t>
    <phoneticPr fontId="4"/>
  </si>
  <si>
    <t>Melarsomine 2HCl</t>
    <phoneticPr fontId="6"/>
  </si>
  <si>
    <t>グルコン酸アンチモンナトリウム</t>
    <phoneticPr fontId="4"/>
  </si>
  <si>
    <t>Antimon guluconate sodium</t>
    <phoneticPr fontId="6"/>
  </si>
  <si>
    <t>パマキン</t>
    <phoneticPr fontId="4"/>
  </si>
  <si>
    <t>Pamaquine</t>
    <phoneticPr fontId="6"/>
  </si>
  <si>
    <t>ピリメタミン</t>
    <phoneticPr fontId="6"/>
  </si>
  <si>
    <t>Pyrimethamine</t>
    <phoneticPr fontId="6"/>
  </si>
  <si>
    <t>プリマキン</t>
    <phoneticPr fontId="4"/>
  </si>
  <si>
    <t>Primaquine</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</si>
</sst>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Red]\(#,##0\)"/>
    <numFmt numFmtId="177" formatCode="#,##0.0_);[Red]\(#,##0.0\)"/>
    <numFmt numFmtId="178" formatCode="#,##0.00_);[Red]\(#,##0.00\)"/>
    <numFmt numFmtId="179" formatCode="0.0_);[Red]\(0.0\)"/>
    <numFmt numFmtId="180" formatCode="0_);[Red]\(0\)"/>
    <numFmt numFmtId="181" formatCode="0.0_ "/>
    <numFmt numFmtId="182" formatCode="0_ "/>
    <numFmt numFmtId="183" formatCode="&quot;¥&quot;#,##0_);[Red]\(&quot;¥&quot;#,##0\)"/>
    <numFmt numFmtId="184" formatCode="0.0%"/>
  </numFmts>
  <fonts count="19" x14ac:knownFonts="1">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4"/>
      <name val="ＭＳ Ｐゴシック"/>
      <family val="3"/>
      <charset val="128"/>
    </font>
    <font>
      <sz val="6"/>
      <name val="ＭＳ Ｐゴシック"/>
      <family val="2"/>
      <charset val="128"/>
      <scheme val="minor"/>
    </font>
    <font>
      <sz val="16"/>
      <name val="ＭＳ Ｐゴシック"/>
      <family val="3"/>
      <charset val="128"/>
    </font>
    <font>
      <sz val="6"/>
      <name val="ＭＳ Ｐゴシック"/>
      <family val="3"/>
      <charset val="128"/>
    </font>
    <font>
      <sz val="12"/>
      <name val="ＭＳ Ｐゴシック"/>
      <family val="3"/>
      <charset val="128"/>
    </font>
    <font>
      <sz val="11"/>
      <color theme="1"/>
      <name val="ＭＳ Ｐゴシック"/>
      <family val="3"/>
      <charset val="128"/>
      <scheme val="minor"/>
    </font>
    <font>
      <sz val="16"/>
      <color indexed="8"/>
      <name val="ＭＳ Ｐゴシック"/>
      <family val="3"/>
      <charset val="128"/>
    </font>
    <font>
      <sz val="28"/>
      <color indexed="8"/>
      <name val="ＭＳ Ｐゴシック"/>
      <family val="3"/>
      <charset val="128"/>
    </font>
    <font>
      <b/>
      <sz val="24"/>
      <name val="ＭＳ Ｐゴシック"/>
      <family val="3"/>
      <charset val="128"/>
    </font>
    <font>
      <sz val="24"/>
      <color theme="1"/>
      <name val="ＭＳ Ｐゴシック"/>
      <family val="3"/>
      <charset val="128"/>
      <scheme val="minor"/>
    </font>
    <font>
      <sz val="24"/>
      <name val="ＭＳ Ｐゴシック"/>
      <family val="3"/>
      <charset val="128"/>
    </font>
    <font>
      <b/>
      <sz val="20"/>
      <name val="ＭＳ Ｐ明朝"/>
      <family val="1"/>
      <charset val="128"/>
    </font>
    <font>
      <sz val="24"/>
      <color theme="1"/>
      <name val="ＭＳ Ｐゴシック"/>
      <family val="2"/>
      <charset val="128"/>
      <scheme val="minor"/>
    </font>
    <font>
      <sz val="22"/>
      <color indexed="8"/>
      <name val="ＭＳ Ｐゴシック"/>
      <family val="3"/>
      <charset val="128"/>
    </font>
    <font>
      <sz val="20"/>
      <color indexed="8"/>
      <name val="ＭＳ Ｐ明朝"/>
      <family val="1"/>
      <charset val="128"/>
    </font>
    <font>
      <sz val="14"/>
      <name val="ＭＳ Ｐゴシック"/>
      <family val="3"/>
      <charset val="128"/>
      <scheme val="minor"/>
    </font>
  </fonts>
  <fills count="5">
    <fill>
      <patternFill patternType="none"/>
    </fill>
    <fill>
      <patternFill patternType="gray125"/>
    </fill>
    <fill>
      <patternFill patternType="solid">
        <fgColor theme="4" tint="0.79998168889431442"/>
        <bgColor indexed="64"/>
      </patternFill>
    </fill>
    <fill>
      <patternFill patternType="solid">
        <fgColor theme="7" tint="0.39997558519241921"/>
        <bgColor indexed="64"/>
      </patternFill>
    </fill>
    <fill>
      <patternFill patternType="solid">
        <fgColor rgb="FFFFFF00"/>
        <bgColor indexed="64"/>
      </patternFill>
    </fill>
  </fills>
  <borders count="63">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auto="1"/>
      </left>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auto="1"/>
      </right>
      <top style="thin">
        <color auto="1"/>
      </top>
      <bottom style="thin">
        <color auto="1"/>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bottom style="double">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style="double">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double">
        <color indexed="64"/>
      </bottom>
      <diagonal/>
    </border>
  </borders>
  <cellStyleXfs count="6">
    <xf numFmtId="0" fontId="0" fillId="0" borderId="0">
      <alignment vertical="center"/>
    </xf>
    <xf numFmtId="9" fontId="1"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8" fillId="0" borderId="0">
      <alignment vertical="center"/>
    </xf>
    <xf numFmtId="183" fontId="2" fillId="0" borderId="0" applyFont="0" applyFill="0" applyBorder="0" applyAlignment="0" applyProtection="0">
      <alignment vertical="center"/>
    </xf>
  </cellStyleXfs>
  <cellXfs count="406">
    <xf numFmtId="0" fontId="0" fillId="0" borderId="0" xfId="0">
      <alignment vertical="center"/>
    </xf>
    <xf numFmtId="0" fontId="3" fillId="0" borderId="0" xfId="2" applyFont="1" applyFill="1" applyBorder="1" applyAlignment="1">
      <alignment horizontal="center" vertical="center"/>
    </xf>
    <xf numFmtId="0" fontId="5" fillId="0" borderId="0" xfId="2" applyFont="1" applyFill="1" applyAlignment="1">
      <alignment horizontal="left" vertical="center"/>
    </xf>
    <xf numFmtId="38" fontId="3" fillId="0" borderId="0" xfId="3" applyFont="1" applyFill="1" applyAlignment="1">
      <alignment horizontal="left" vertical="top" shrinkToFit="1"/>
    </xf>
    <xf numFmtId="0" fontId="7" fillId="0" borderId="0" xfId="2" applyFont="1" applyFill="1" applyBorder="1" applyAlignment="1">
      <alignment horizontal="left" vertical="center" wrapText="1" shrinkToFit="1"/>
    </xf>
    <xf numFmtId="0" fontId="7" fillId="0" borderId="0" xfId="2" applyFont="1" applyFill="1" applyBorder="1" applyAlignment="1">
      <alignment vertical="center" wrapText="1" shrinkToFit="1"/>
    </xf>
    <xf numFmtId="0" fontId="7" fillId="0" borderId="0" xfId="2" applyFont="1" applyFill="1">
      <alignment vertical="center"/>
    </xf>
    <xf numFmtId="176" fontId="3" fillId="0" borderId="0" xfId="2" applyNumberFormat="1" applyFont="1" applyFill="1" applyAlignment="1">
      <alignment horizontal="right" vertical="center"/>
    </xf>
    <xf numFmtId="177" fontId="3" fillId="0" borderId="0" xfId="2" applyNumberFormat="1" applyFont="1" applyFill="1" applyAlignment="1">
      <alignment horizontal="right" vertical="center"/>
    </xf>
    <xf numFmtId="178" fontId="3" fillId="0" borderId="0" xfId="2" applyNumberFormat="1" applyFont="1" applyFill="1" applyAlignment="1">
      <alignment horizontal="center"/>
    </xf>
    <xf numFmtId="0" fontId="3" fillId="0" borderId="0" xfId="2" applyFont="1" applyFill="1">
      <alignment vertical="center"/>
    </xf>
    <xf numFmtId="0" fontId="3" fillId="0" borderId="0" xfId="2" applyFont="1" applyFill="1" applyBorder="1">
      <alignment vertical="center"/>
    </xf>
    <xf numFmtId="0" fontId="3" fillId="0" borderId="0" xfId="2" applyFont="1" applyFill="1" applyAlignment="1">
      <alignment horizontal="left" vertical="top"/>
    </xf>
    <xf numFmtId="178" fontId="3" fillId="0" borderId="0" xfId="2" applyNumberFormat="1" applyFont="1" applyFill="1" applyBorder="1" applyAlignment="1">
      <alignment horizontal="center"/>
    </xf>
    <xf numFmtId="0" fontId="5" fillId="0" borderId="1" xfId="2" applyNumberFormat="1" applyFont="1" applyFill="1" applyBorder="1" applyAlignment="1">
      <alignment horizontal="center" vertical="center" shrinkToFit="1"/>
    </xf>
    <xf numFmtId="0" fontId="5" fillId="0" borderId="2" xfId="2" applyNumberFormat="1" applyFont="1" applyFill="1" applyBorder="1" applyAlignment="1">
      <alignment horizontal="center" vertical="center" shrinkToFit="1"/>
    </xf>
    <xf numFmtId="0" fontId="5" fillId="0" borderId="4" xfId="2" applyFont="1" applyFill="1" applyBorder="1" applyAlignment="1" applyProtection="1">
      <alignment horizontal="center" vertical="center"/>
      <protection locked="0"/>
    </xf>
    <xf numFmtId="176" fontId="5" fillId="0" borderId="4" xfId="2" applyNumberFormat="1" applyFont="1" applyFill="1" applyBorder="1" applyAlignment="1" applyProtection="1">
      <alignment horizontal="center" vertical="center"/>
      <protection locked="0"/>
    </xf>
    <xf numFmtId="177" fontId="5" fillId="0" borderId="3" xfId="2" applyNumberFormat="1" applyFont="1" applyFill="1" applyBorder="1" applyAlignment="1" applyProtection="1">
      <alignment horizontal="center" vertical="center"/>
      <protection locked="0"/>
    </xf>
    <xf numFmtId="178" fontId="3" fillId="0" borderId="0" xfId="2" applyNumberFormat="1" applyFont="1" applyFill="1" applyBorder="1" applyAlignment="1" applyProtection="1">
      <alignment horizontal="center"/>
      <protection locked="0"/>
    </xf>
    <xf numFmtId="0" fontId="3" fillId="0" borderId="0" xfId="2" applyFont="1" applyFill="1" applyAlignment="1">
      <alignment horizontal="center" vertical="center"/>
    </xf>
    <xf numFmtId="0" fontId="5" fillId="0" borderId="10" xfId="2" applyFont="1" applyFill="1" applyBorder="1" applyAlignment="1" applyProtection="1">
      <alignment horizontal="center" vertical="center"/>
      <protection locked="0"/>
    </xf>
    <xf numFmtId="176" fontId="5" fillId="0" borderId="10" xfId="2" applyNumberFormat="1" applyFont="1" applyFill="1" applyBorder="1" applyAlignment="1" applyProtection="1">
      <alignment horizontal="center" vertical="center"/>
      <protection locked="0"/>
    </xf>
    <xf numFmtId="177" fontId="5" fillId="0" borderId="9" xfId="2" applyNumberFormat="1" applyFont="1" applyFill="1" applyBorder="1" applyAlignment="1" applyProtection="1">
      <alignment horizontal="center" vertical="center"/>
      <protection locked="0"/>
    </xf>
    <xf numFmtId="178" fontId="7" fillId="0" borderId="0" xfId="2" applyNumberFormat="1" applyFont="1" applyFill="1" applyBorder="1" applyAlignment="1" applyProtection="1">
      <alignment horizontal="center" vertical="top"/>
      <protection locked="0"/>
    </xf>
    <xf numFmtId="0" fontId="3" fillId="0" borderId="0" xfId="2" applyNumberFormat="1" applyFont="1" applyFill="1" applyBorder="1" applyAlignment="1">
      <alignment horizontal="center"/>
    </xf>
    <xf numFmtId="0" fontId="5" fillId="0" borderId="10" xfId="2" applyNumberFormat="1" applyFont="1" applyFill="1" applyBorder="1" applyAlignment="1">
      <alignment horizontal="center" wrapText="1"/>
    </xf>
    <xf numFmtId="176" fontId="5" fillId="0" borderId="10" xfId="2" applyNumberFormat="1" applyFont="1" applyFill="1" applyBorder="1" applyAlignment="1" applyProtection="1">
      <alignment horizontal="center" wrapText="1"/>
      <protection locked="0"/>
    </xf>
    <xf numFmtId="177" fontId="5" fillId="0" borderId="10" xfId="2" applyNumberFormat="1" applyFont="1" applyFill="1" applyBorder="1" applyAlignment="1">
      <alignment horizontal="center" wrapText="1"/>
    </xf>
    <xf numFmtId="178" fontId="3" fillId="0" borderId="0" xfId="2" applyNumberFormat="1" applyFont="1" applyFill="1" applyBorder="1" applyAlignment="1">
      <alignment horizontal="center" wrapText="1"/>
    </xf>
    <xf numFmtId="0" fontId="3" fillId="0" borderId="0" xfId="2" applyNumberFormat="1" applyFont="1" applyFill="1" applyAlignment="1">
      <alignment horizontal="center"/>
    </xf>
    <xf numFmtId="0" fontId="3" fillId="0" borderId="0" xfId="2" applyNumberFormat="1" applyFont="1" applyFill="1" applyBorder="1" applyAlignment="1">
      <alignment horizontal="center" vertical="top"/>
    </xf>
    <xf numFmtId="178" fontId="7" fillId="0" borderId="0" xfId="2" applyNumberFormat="1" applyFont="1" applyFill="1" applyBorder="1" applyAlignment="1">
      <alignment horizontal="center" vertical="top" wrapText="1"/>
    </xf>
    <xf numFmtId="0" fontId="3" fillId="0" borderId="0" xfId="2" applyNumberFormat="1" applyFont="1" applyFill="1" applyAlignment="1">
      <alignment horizontal="center" vertical="top"/>
    </xf>
    <xf numFmtId="176" fontId="7" fillId="0" borderId="22" xfId="2" applyNumberFormat="1" applyFont="1" applyFill="1" applyBorder="1" applyAlignment="1">
      <alignment horizontal="left" vertical="center" shrinkToFit="1"/>
    </xf>
    <xf numFmtId="179" fontId="3" fillId="0" borderId="0" xfId="2" applyNumberFormat="1" applyFont="1" applyFill="1" applyBorder="1" applyAlignment="1">
      <alignment horizontal="right" vertical="center"/>
    </xf>
    <xf numFmtId="176" fontId="3" fillId="0" borderId="0" xfId="2" applyNumberFormat="1" applyFont="1" applyFill="1" applyBorder="1" applyAlignment="1">
      <alignment vertical="center"/>
    </xf>
    <xf numFmtId="176" fontId="3" fillId="0" borderId="0" xfId="2" applyNumberFormat="1" applyFont="1" applyFill="1" applyBorder="1" applyAlignment="1">
      <alignment horizontal="center" vertical="center"/>
    </xf>
    <xf numFmtId="176" fontId="3" fillId="0" borderId="0" xfId="2" applyNumberFormat="1" applyFont="1" applyFill="1" applyBorder="1" applyAlignment="1">
      <alignment horizontal="right" vertical="center" shrinkToFit="1"/>
    </xf>
    <xf numFmtId="176" fontId="7" fillId="0" borderId="9" xfId="2" applyNumberFormat="1" applyFont="1" applyFill="1" applyBorder="1" applyAlignment="1">
      <alignment vertical="center" wrapText="1" shrinkToFit="1"/>
    </xf>
    <xf numFmtId="176" fontId="7" fillId="0" borderId="8" xfId="2" applyNumberFormat="1" applyFont="1" applyFill="1" applyBorder="1" applyAlignment="1">
      <alignment horizontal="left" vertical="center" wrapText="1" shrinkToFit="1"/>
    </xf>
    <xf numFmtId="176" fontId="7" fillId="0" borderId="26" xfId="2" applyNumberFormat="1" applyFont="1" applyFill="1" applyBorder="1" applyAlignment="1">
      <alignment horizontal="left" vertical="center" shrinkToFit="1"/>
    </xf>
    <xf numFmtId="176" fontId="3" fillId="0" borderId="23" xfId="2" applyNumberFormat="1" applyFont="1" applyFill="1" applyBorder="1" applyAlignment="1">
      <alignment horizontal="right" vertical="center"/>
    </xf>
    <xf numFmtId="177" fontId="3" fillId="0" borderId="23" xfId="2" applyNumberFormat="1" applyFont="1" applyFill="1" applyBorder="1" applyAlignment="1">
      <alignment horizontal="right" vertical="center"/>
    </xf>
    <xf numFmtId="179" fontId="3" fillId="0" borderId="23" xfId="2" applyNumberFormat="1" applyFont="1" applyFill="1" applyBorder="1" applyAlignment="1">
      <alignment horizontal="right" vertical="center"/>
    </xf>
    <xf numFmtId="176" fontId="3" fillId="0" borderId="0" xfId="2" applyNumberFormat="1" applyFont="1" applyFill="1" applyAlignment="1">
      <alignment vertical="center"/>
    </xf>
    <xf numFmtId="176" fontId="3" fillId="0" borderId="24" xfId="2" applyNumberFormat="1" applyFont="1" applyFill="1" applyBorder="1" applyAlignment="1">
      <alignment vertical="top" shrinkToFit="1"/>
    </xf>
    <xf numFmtId="176" fontId="3" fillId="0" borderId="7" xfId="2" applyNumberFormat="1" applyFont="1" applyFill="1" applyBorder="1" applyAlignment="1">
      <alignment vertical="top" wrapText="1" shrinkToFit="1"/>
    </xf>
    <xf numFmtId="176" fontId="7" fillId="0" borderId="23" xfId="2" applyNumberFormat="1" applyFont="1" applyFill="1" applyBorder="1" applyAlignment="1">
      <alignment horizontal="left" vertical="center"/>
    </xf>
    <xf numFmtId="180" fontId="3" fillId="0" borderId="0" xfId="2" applyNumberFormat="1" applyFont="1" applyFill="1" applyBorder="1" applyAlignment="1">
      <alignment horizontal="right" vertical="center"/>
    </xf>
    <xf numFmtId="176" fontId="7" fillId="0" borderId="23" xfId="2" applyNumberFormat="1" applyFont="1" applyFill="1" applyBorder="1" applyAlignment="1">
      <alignment horizontal="left" vertical="center" shrinkToFit="1"/>
    </xf>
    <xf numFmtId="176" fontId="7" fillId="0" borderId="31" xfId="2" applyNumberFormat="1" applyFont="1" applyFill="1" applyBorder="1" applyAlignment="1">
      <alignment vertical="center" wrapText="1" shrinkToFit="1"/>
    </xf>
    <xf numFmtId="176" fontId="7" fillId="0" borderId="32" xfId="2" applyNumberFormat="1" applyFont="1" applyFill="1" applyBorder="1" applyAlignment="1">
      <alignment horizontal="left" vertical="center" wrapText="1" shrinkToFit="1"/>
    </xf>
    <xf numFmtId="176" fontId="7" fillId="0" borderId="0" xfId="2" applyNumberFormat="1" applyFont="1" applyFill="1" applyBorder="1" applyAlignment="1">
      <alignment horizontal="left" vertical="center" wrapText="1" shrinkToFit="1"/>
    </xf>
    <xf numFmtId="176" fontId="3" fillId="0" borderId="15" xfId="2" applyNumberFormat="1" applyFont="1" applyFill="1" applyBorder="1" applyAlignment="1">
      <alignment vertical="top" wrapText="1" shrinkToFit="1"/>
    </xf>
    <xf numFmtId="176" fontId="3" fillId="0" borderId="0" xfId="2" applyNumberFormat="1" applyFont="1" applyFill="1" applyBorder="1" applyAlignment="1">
      <alignment horizontal="center" vertical="center" shrinkToFit="1"/>
    </xf>
    <xf numFmtId="176" fontId="7" fillId="0" borderId="3" xfId="2" applyNumberFormat="1" applyFont="1" applyFill="1" applyBorder="1" applyAlignment="1">
      <alignment vertical="center" wrapText="1" shrinkToFit="1"/>
    </xf>
    <xf numFmtId="176" fontId="7" fillId="0" borderId="2" xfId="2" applyNumberFormat="1" applyFont="1" applyFill="1" applyBorder="1" applyAlignment="1">
      <alignment horizontal="left" vertical="center" wrapText="1" shrinkToFit="1"/>
    </xf>
    <xf numFmtId="181" fontId="3" fillId="0" borderId="0" xfId="2" applyNumberFormat="1" applyFont="1" applyFill="1" applyBorder="1" applyAlignment="1">
      <alignment horizontal="right" vertical="center"/>
    </xf>
    <xf numFmtId="176" fontId="7" fillId="0" borderId="40" xfId="2" applyNumberFormat="1" applyFont="1" applyFill="1" applyBorder="1" applyAlignment="1">
      <alignment horizontal="left" vertical="center" shrinkToFit="1"/>
    </xf>
    <xf numFmtId="176" fontId="3" fillId="0" borderId="15" xfId="2" applyNumberFormat="1" applyFont="1" applyFill="1" applyBorder="1" applyAlignment="1">
      <alignment vertical="top" shrinkToFit="1"/>
    </xf>
    <xf numFmtId="179" fontId="3" fillId="0" borderId="0" xfId="2" applyNumberFormat="1" applyFont="1" applyFill="1" applyBorder="1" applyAlignment="1">
      <alignment horizontal="right" vertical="center" shrinkToFit="1"/>
    </xf>
    <xf numFmtId="182" fontId="3" fillId="0" borderId="0" xfId="2" applyNumberFormat="1" applyFont="1" applyFill="1" applyBorder="1" applyAlignment="1">
      <alignment horizontal="right" vertical="center"/>
    </xf>
    <xf numFmtId="179" fontId="3" fillId="0" borderId="0" xfId="2" applyNumberFormat="1" applyFont="1" applyFill="1" applyBorder="1" applyAlignment="1">
      <alignment horizontal="center" vertical="center" shrinkToFit="1"/>
    </xf>
    <xf numFmtId="176" fontId="7" fillId="0" borderId="26" xfId="2" applyNumberFormat="1" applyFont="1" applyFill="1" applyBorder="1" applyAlignment="1">
      <alignment horizontal="left" vertical="center"/>
    </xf>
    <xf numFmtId="181" fontId="3" fillId="0" borderId="0" xfId="2" applyNumberFormat="1" applyFont="1" applyFill="1" applyBorder="1" applyAlignment="1">
      <alignment horizontal="right" vertical="center" shrinkToFit="1"/>
    </xf>
    <xf numFmtId="176" fontId="7" fillId="0" borderId="9" xfId="2" applyNumberFormat="1" applyFont="1" applyFill="1" applyBorder="1" applyAlignment="1">
      <alignment horizontal="left" vertical="center" shrinkToFit="1"/>
    </xf>
    <xf numFmtId="176" fontId="7" fillId="0" borderId="0" xfId="2" applyNumberFormat="1" applyFont="1" applyFill="1" applyBorder="1" applyAlignment="1">
      <alignment horizontal="left" vertical="center" shrinkToFit="1"/>
    </xf>
    <xf numFmtId="176" fontId="3" fillId="0" borderId="25" xfId="2" applyNumberFormat="1" applyFont="1" applyFill="1" applyBorder="1" applyAlignment="1">
      <alignment vertical="top" wrapText="1" shrinkToFit="1"/>
    </xf>
    <xf numFmtId="180" fontId="3" fillId="0" borderId="0" xfId="2" applyNumberFormat="1" applyFont="1" applyFill="1" applyBorder="1" applyAlignment="1">
      <alignment horizontal="right" vertical="center" shrinkToFit="1"/>
    </xf>
    <xf numFmtId="176" fontId="3" fillId="0" borderId="52" xfId="2" applyNumberFormat="1" applyFont="1" applyFill="1" applyBorder="1" applyAlignment="1">
      <alignment vertical="top" wrapText="1" shrinkToFit="1"/>
    </xf>
    <xf numFmtId="176" fontId="7" fillId="0" borderId="0" xfId="2" applyNumberFormat="1" applyFont="1" applyFill="1" applyBorder="1" applyAlignment="1">
      <alignment horizontal="left" vertical="center" wrapText="1"/>
    </xf>
    <xf numFmtId="176" fontId="7" fillId="0" borderId="31" xfId="2" applyNumberFormat="1" applyFont="1" applyFill="1" applyBorder="1" applyAlignment="1">
      <alignment horizontal="left" vertical="center" shrinkToFit="1"/>
    </xf>
    <xf numFmtId="176" fontId="7" fillId="0" borderId="53" xfId="2" applyNumberFormat="1" applyFont="1" applyFill="1" applyBorder="1" applyAlignment="1">
      <alignment horizontal="left" vertical="center" shrinkToFit="1"/>
    </xf>
    <xf numFmtId="181" fontId="3" fillId="0" borderId="0" xfId="2" applyNumberFormat="1" applyFont="1" applyFill="1" applyBorder="1" applyAlignment="1">
      <alignment horizontal="center" vertical="center" shrinkToFit="1"/>
    </xf>
    <xf numFmtId="176" fontId="7" fillId="0" borderId="32" xfId="2" applyNumberFormat="1" applyFont="1" applyFill="1" applyBorder="1" applyAlignment="1">
      <alignment horizontal="left" vertical="center" shrinkToFit="1"/>
    </xf>
    <xf numFmtId="180" fontId="3" fillId="0" borderId="0" xfId="2" applyNumberFormat="1" applyFont="1" applyFill="1" applyBorder="1" applyAlignment="1">
      <alignment horizontal="center" vertical="center" shrinkToFit="1"/>
    </xf>
    <xf numFmtId="176" fontId="3" fillId="0" borderId="25" xfId="2" applyNumberFormat="1" applyFont="1" applyFill="1" applyBorder="1" applyAlignment="1">
      <alignment vertical="top" shrinkToFit="1"/>
    </xf>
    <xf numFmtId="176" fontId="7" fillId="0" borderId="4" xfId="2" applyNumberFormat="1" applyFont="1" applyFill="1" applyBorder="1" applyAlignment="1">
      <alignment horizontal="left" vertical="center" shrinkToFit="1"/>
    </xf>
    <xf numFmtId="176" fontId="3" fillId="0" borderId="23" xfId="4" applyNumberFormat="1" applyFont="1" applyFill="1" applyBorder="1" applyAlignment="1">
      <alignment horizontal="right" vertical="center"/>
    </xf>
    <xf numFmtId="177" fontId="3" fillId="0" borderId="23" xfId="4" applyNumberFormat="1" applyFont="1" applyFill="1" applyBorder="1" applyAlignment="1">
      <alignment horizontal="right" vertical="center"/>
    </xf>
    <xf numFmtId="177" fontId="3" fillId="0" borderId="0" xfId="4" applyNumberFormat="1" applyFont="1" applyFill="1" applyBorder="1" applyAlignment="1">
      <alignment horizontal="right" vertical="center"/>
    </xf>
    <xf numFmtId="176" fontId="7" fillId="0" borderId="8" xfId="2" applyNumberFormat="1" applyFont="1" applyFill="1" applyBorder="1" applyAlignment="1">
      <alignment horizontal="left" vertical="center" wrapText="1"/>
    </xf>
    <xf numFmtId="177" fontId="3" fillId="0" borderId="0" xfId="2" applyNumberFormat="1" applyFont="1" applyFill="1" applyBorder="1" applyAlignment="1">
      <alignment horizontal="right" vertical="center"/>
    </xf>
    <xf numFmtId="176" fontId="7" fillId="0" borderId="32" xfId="2" applyNumberFormat="1" applyFont="1" applyFill="1" applyBorder="1" applyAlignment="1">
      <alignment horizontal="left" vertical="center" wrapText="1"/>
    </xf>
    <xf numFmtId="177" fontId="3" fillId="0" borderId="0" xfId="2" applyNumberFormat="1" applyFont="1" applyFill="1" applyBorder="1" applyAlignment="1">
      <alignment horizontal="right" vertical="center" shrinkToFit="1"/>
    </xf>
    <xf numFmtId="176" fontId="7" fillId="0" borderId="31" xfId="2" applyNumberFormat="1" applyFont="1" applyFill="1" applyBorder="1" applyAlignment="1">
      <alignment vertical="center" wrapText="1"/>
    </xf>
    <xf numFmtId="176" fontId="7" fillId="0" borderId="32" xfId="2" applyNumberFormat="1" applyFont="1" applyFill="1" applyBorder="1" applyAlignment="1">
      <alignment vertical="center" wrapText="1"/>
    </xf>
    <xf numFmtId="176" fontId="7" fillId="0" borderId="9" xfId="2" applyNumberFormat="1" applyFont="1" applyFill="1" applyBorder="1" applyAlignment="1">
      <alignment vertical="center" wrapText="1"/>
    </xf>
    <xf numFmtId="176" fontId="7" fillId="0" borderId="0" xfId="2" applyNumberFormat="1" applyFont="1" applyFill="1" applyBorder="1" applyAlignment="1">
      <alignment vertical="center"/>
    </xf>
    <xf numFmtId="176" fontId="3" fillId="0" borderId="7" xfId="2" applyNumberFormat="1" applyFont="1" applyFill="1" applyBorder="1" applyAlignment="1">
      <alignment horizontal="left" vertical="top" wrapText="1"/>
    </xf>
    <xf numFmtId="176" fontId="3" fillId="0" borderId="15" xfId="2" applyNumberFormat="1" applyFont="1" applyFill="1" applyBorder="1" applyAlignment="1">
      <alignment vertical="top"/>
    </xf>
    <xf numFmtId="176" fontId="7" fillId="0" borderId="3" xfId="2" applyNumberFormat="1" applyFont="1" applyFill="1" applyBorder="1" applyAlignment="1">
      <alignment horizontal="left" vertical="center" wrapText="1"/>
    </xf>
    <xf numFmtId="176" fontId="3" fillId="0" borderId="55" xfId="2" applyNumberFormat="1" applyFont="1" applyFill="1" applyBorder="1" applyAlignment="1">
      <alignment vertical="top" shrinkToFit="1"/>
    </xf>
    <xf numFmtId="176" fontId="7" fillId="0" borderId="3" xfId="2" applyNumberFormat="1" applyFont="1" applyFill="1" applyBorder="1" applyAlignment="1">
      <alignment vertical="center" wrapText="1"/>
    </xf>
    <xf numFmtId="176" fontId="7" fillId="0" borderId="2" xfId="2" applyNumberFormat="1" applyFont="1" applyFill="1" applyBorder="1" applyAlignment="1">
      <alignment horizontal="left" vertical="center" wrapText="1"/>
    </xf>
    <xf numFmtId="177" fontId="3" fillId="0" borderId="0" xfId="2" applyNumberFormat="1" applyFont="1" applyFill="1" applyBorder="1" applyAlignment="1">
      <alignment horizontal="center" vertical="center" shrinkToFit="1"/>
    </xf>
    <xf numFmtId="176" fontId="3" fillId="0" borderId="0" xfId="2" applyNumberFormat="1" applyFont="1" applyFill="1" applyBorder="1" applyAlignment="1">
      <alignment horizontal="right" vertical="center"/>
    </xf>
    <xf numFmtId="183" fontId="3" fillId="0" borderId="7" xfId="5" applyFont="1" applyFill="1" applyBorder="1" applyAlignment="1">
      <alignment horizontal="left" vertical="top" shrinkToFit="1"/>
    </xf>
    <xf numFmtId="183" fontId="3" fillId="0" borderId="15" xfId="5" applyFont="1" applyFill="1" applyBorder="1" applyAlignment="1">
      <alignment horizontal="left" vertical="top" shrinkToFit="1"/>
    </xf>
    <xf numFmtId="0" fontId="7" fillId="0" borderId="3" xfId="4" applyNumberFormat="1" applyFont="1" applyFill="1" applyBorder="1" applyAlignment="1">
      <alignment vertical="center" shrinkToFit="1"/>
    </xf>
    <xf numFmtId="0" fontId="7" fillId="0" borderId="9" xfId="4" applyNumberFormat="1" applyFont="1" applyFill="1" applyBorder="1" applyAlignment="1">
      <alignment vertical="center" shrinkToFit="1"/>
    </xf>
    <xf numFmtId="179" fontId="3" fillId="0" borderId="0" xfId="2" applyNumberFormat="1" applyFont="1" applyFill="1" applyBorder="1" applyAlignment="1">
      <alignment horizontal="center" vertical="center"/>
    </xf>
    <xf numFmtId="179" fontId="3" fillId="0" borderId="0" xfId="2" applyNumberFormat="1" applyFont="1" applyFill="1" applyAlignment="1">
      <alignment vertical="center"/>
    </xf>
    <xf numFmtId="179" fontId="7" fillId="0" borderId="3" xfId="2" applyNumberFormat="1" applyFont="1" applyFill="1" applyBorder="1" applyAlignment="1">
      <alignment vertical="center" wrapText="1" shrinkToFit="1"/>
    </xf>
    <xf numFmtId="179" fontId="7" fillId="0" borderId="2" xfId="2" applyNumberFormat="1" applyFont="1" applyFill="1" applyBorder="1" applyAlignment="1">
      <alignment horizontal="left" vertical="center" wrapText="1" shrinkToFit="1"/>
    </xf>
    <xf numFmtId="179" fontId="7" fillId="0" borderId="22" xfId="2" applyNumberFormat="1" applyFont="1" applyFill="1" applyBorder="1" applyAlignment="1">
      <alignment horizontal="left" vertical="center" shrinkToFit="1"/>
    </xf>
    <xf numFmtId="179" fontId="7" fillId="0" borderId="31" xfId="2" applyNumberFormat="1" applyFont="1" applyFill="1" applyBorder="1" applyAlignment="1">
      <alignment vertical="center" wrapText="1" shrinkToFit="1"/>
    </xf>
    <xf numFmtId="179" fontId="7" fillId="0" borderId="23" xfId="2" applyNumberFormat="1" applyFont="1" applyFill="1" applyBorder="1" applyAlignment="1">
      <alignment horizontal="left" vertical="center"/>
    </xf>
    <xf numFmtId="179" fontId="7" fillId="0" borderId="32" xfId="2" applyNumberFormat="1" applyFont="1" applyFill="1" applyBorder="1" applyAlignment="1">
      <alignment horizontal="left" vertical="center" wrapText="1"/>
    </xf>
    <xf numFmtId="179" fontId="7" fillId="0" borderId="23" xfId="2" applyNumberFormat="1" applyFont="1" applyFill="1" applyBorder="1" applyAlignment="1">
      <alignment horizontal="left" vertical="center" shrinkToFit="1"/>
    </xf>
    <xf numFmtId="179" fontId="7" fillId="0" borderId="31" xfId="2" applyNumberFormat="1" applyFont="1" applyFill="1" applyBorder="1" applyAlignment="1">
      <alignment horizontal="left" vertical="center" wrapText="1" shrinkToFit="1"/>
    </xf>
    <xf numFmtId="179" fontId="7" fillId="0" borderId="9" xfId="2" applyNumberFormat="1" applyFont="1" applyFill="1" applyBorder="1" applyAlignment="1">
      <alignment vertical="center" wrapText="1" shrinkToFit="1"/>
    </xf>
    <xf numFmtId="179" fontId="7" fillId="0" borderId="8" xfId="2" applyNumberFormat="1" applyFont="1" applyFill="1" applyBorder="1" applyAlignment="1">
      <alignment horizontal="left" vertical="center" wrapText="1"/>
    </xf>
    <xf numFmtId="179" fontId="7" fillId="0" borderId="26" xfId="2" applyNumberFormat="1" applyFont="1" applyFill="1" applyBorder="1" applyAlignment="1">
      <alignment horizontal="left" vertical="center" shrinkToFit="1"/>
    </xf>
    <xf numFmtId="179" fontId="3" fillId="0" borderId="15" xfId="2" applyNumberFormat="1" applyFont="1" applyFill="1" applyBorder="1" applyAlignment="1">
      <alignment horizontal="left" vertical="top" shrinkToFit="1"/>
    </xf>
    <xf numFmtId="176" fontId="3" fillId="0" borderId="0" xfId="2" applyNumberFormat="1" applyFont="1" applyFill="1" applyBorder="1" applyAlignment="1">
      <alignment horizontal="left" vertical="center"/>
    </xf>
    <xf numFmtId="0" fontId="3" fillId="0" borderId="0" xfId="2" applyNumberFormat="1" applyFont="1" applyFill="1" applyAlignment="1">
      <alignment horizontal="left" vertical="top" shrinkToFit="1"/>
    </xf>
    <xf numFmtId="176" fontId="7" fillId="0" borderId="0" xfId="2" applyNumberFormat="1" applyFont="1" applyFill="1" applyBorder="1" applyAlignment="1">
      <alignment horizontal="center" vertical="center" wrapText="1"/>
    </xf>
    <xf numFmtId="176" fontId="7" fillId="0" borderId="0" xfId="2" applyNumberFormat="1" applyFont="1" applyFill="1" applyBorder="1" applyAlignment="1">
      <alignment horizontal="center" vertical="center"/>
    </xf>
    <xf numFmtId="177" fontId="3" fillId="0" borderId="0" xfId="2" applyNumberFormat="1" applyFont="1" applyFill="1" applyAlignment="1">
      <alignment vertical="center"/>
    </xf>
    <xf numFmtId="0" fontId="3" fillId="0" borderId="0" xfId="2" applyFont="1" applyFill="1" applyAlignment="1">
      <alignment horizontal="left" vertical="center"/>
    </xf>
    <xf numFmtId="0" fontId="3" fillId="0" borderId="0" xfId="2" applyNumberFormat="1" applyFont="1" applyFill="1" applyAlignment="1">
      <alignment vertical="top"/>
    </xf>
    <xf numFmtId="176" fontId="3" fillId="0" borderId="0" xfId="2" applyNumberFormat="1" applyFont="1" applyFill="1">
      <alignment vertical="center"/>
    </xf>
    <xf numFmtId="177" fontId="3" fillId="0" borderId="0" xfId="2" applyNumberFormat="1" applyFont="1" applyFill="1">
      <alignment vertical="center"/>
    </xf>
    <xf numFmtId="9" fontId="3" fillId="0" borderId="0" xfId="1" applyFont="1" applyFill="1" applyBorder="1" applyAlignment="1">
      <alignment horizontal="right" vertical="center"/>
    </xf>
    <xf numFmtId="184" fontId="3" fillId="0" borderId="0" xfId="1" applyNumberFormat="1" applyFont="1" applyFill="1" applyBorder="1" applyAlignment="1">
      <alignment horizontal="right" vertical="center"/>
    </xf>
    <xf numFmtId="184" fontId="3" fillId="0" borderId="0" xfId="1" applyNumberFormat="1" applyFont="1" applyFill="1" applyBorder="1" applyAlignment="1">
      <alignment horizontal="right" vertical="center" shrinkToFit="1"/>
    </xf>
    <xf numFmtId="179" fontId="7" fillId="0" borderId="9" xfId="2" applyNumberFormat="1" applyFont="1" applyFill="1" applyBorder="1" applyAlignment="1">
      <alignment horizontal="left" vertical="center" shrinkToFit="1"/>
    </xf>
    <xf numFmtId="179" fontId="3" fillId="0" borderId="7" xfId="2" applyNumberFormat="1" applyFont="1" applyFill="1" applyBorder="1" applyAlignment="1">
      <alignment horizontal="left" vertical="top" shrinkToFit="1"/>
    </xf>
    <xf numFmtId="0" fontId="12" fillId="0" borderId="0" xfId="0" applyFont="1">
      <alignment vertical="center"/>
    </xf>
    <xf numFmtId="0" fontId="13" fillId="0" borderId="0" xfId="0" applyFont="1" applyFill="1" applyAlignment="1">
      <alignment horizontal="center" vertical="center"/>
    </xf>
    <xf numFmtId="0" fontId="0" fillId="0" borderId="0" xfId="0" applyAlignment="1"/>
    <xf numFmtId="0" fontId="17" fillId="0" borderId="0" xfId="0" applyFont="1" applyAlignment="1"/>
    <xf numFmtId="179" fontId="7" fillId="0" borderId="0" xfId="2" applyNumberFormat="1" applyFont="1" applyFill="1" applyBorder="1" applyAlignment="1">
      <alignment horizontal="left" vertical="center" shrinkToFit="1"/>
    </xf>
    <xf numFmtId="177" fontId="18" fillId="0" borderId="23" xfId="2" applyNumberFormat="1" applyFont="1" applyFill="1" applyBorder="1" applyAlignment="1">
      <alignment horizontal="right" vertical="center"/>
    </xf>
    <xf numFmtId="176" fontId="3" fillId="0" borderId="22" xfId="2" applyNumberFormat="1" applyFont="1" applyFill="1" applyBorder="1" applyAlignment="1">
      <alignment horizontal="right" vertical="center"/>
    </xf>
    <xf numFmtId="177" fontId="18" fillId="0" borderId="22" xfId="2" applyNumberFormat="1" applyFont="1" applyFill="1" applyBorder="1" applyAlignment="1">
      <alignment horizontal="right" vertical="center"/>
    </xf>
    <xf numFmtId="177" fontId="3" fillId="0" borderId="22" xfId="2" applyNumberFormat="1" applyFont="1" applyFill="1" applyBorder="1" applyAlignment="1">
      <alignment horizontal="right" vertical="center"/>
    </xf>
    <xf numFmtId="178" fontId="3" fillId="0" borderId="0" xfId="3" applyNumberFormat="1" applyFont="1" applyFill="1" applyAlignment="1">
      <alignment horizontal="center"/>
    </xf>
    <xf numFmtId="178" fontId="3" fillId="0" borderId="8" xfId="2" applyNumberFormat="1" applyFont="1" applyFill="1" applyBorder="1" applyAlignment="1">
      <alignment horizontal="center" wrapText="1"/>
    </xf>
    <xf numFmtId="178" fontId="3" fillId="0" borderId="10" xfId="2" applyNumberFormat="1" applyFont="1" applyFill="1" applyBorder="1" applyAlignment="1">
      <alignment horizontal="center" wrapText="1"/>
    </xf>
    <xf numFmtId="178" fontId="3" fillId="0" borderId="10" xfId="2" applyNumberFormat="1" applyFont="1" applyFill="1" applyBorder="1" applyAlignment="1">
      <alignment horizontal="center"/>
    </xf>
    <xf numFmtId="178" fontId="3" fillId="0" borderId="14" xfId="2" applyNumberFormat="1" applyFont="1" applyFill="1" applyBorder="1" applyAlignment="1">
      <alignment horizontal="center" wrapText="1"/>
    </xf>
    <xf numFmtId="184" fontId="3" fillId="0" borderId="23" xfId="1" applyNumberFormat="1" applyFont="1" applyFill="1" applyBorder="1" applyAlignment="1">
      <alignment horizontal="right" vertical="center"/>
    </xf>
    <xf numFmtId="184" fontId="3" fillId="0" borderId="27" xfId="1" applyNumberFormat="1" applyFont="1" applyFill="1" applyBorder="1" applyAlignment="1">
      <alignment horizontal="right" vertical="center"/>
    </xf>
    <xf numFmtId="179" fontId="3" fillId="0" borderId="27" xfId="2" applyNumberFormat="1" applyFont="1" applyFill="1" applyBorder="1" applyAlignment="1">
      <alignment horizontal="right" vertical="center"/>
    </xf>
    <xf numFmtId="184" fontId="3" fillId="0" borderId="23" xfId="1" applyNumberFormat="1" applyFont="1" applyFill="1" applyBorder="1" applyAlignment="1">
      <alignment horizontal="right" vertical="center" shrinkToFit="1"/>
    </xf>
    <xf numFmtId="184" fontId="3" fillId="0" borderId="27" xfId="1" applyNumberFormat="1" applyFont="1" applyFill="1" applyBorder="1" applyAlignment="1">
      <alignment horizontal="right" vertical="center" shrinkToFit="1"/>
    </xf>
    <xf numFmtId="176" fontId="3" fillId="0" borderId="25" xfId="2" applyNumberFormat="1" applyFont="1" applyFill="1" applyBorder="1" applyAlignment="1">
      <alignment horizontal="left" vertical="top" shrinkToFit="1"/>
    </xf>
    <xf numFmtId="176" fontId="3" fillId="0" borderId="15" xfId="2" applyNumberFormat="1" applyFont="1" applyFill="1" applyBorder="1" applyAlignment="1">
      <alignment horizontal="left" vertical="top" shrinkToFit="1"/>
    </xf>
    <xf numFmtId="177" fontId="3" fillId="0" borderId="23" xfId="2" applyNumberFormat="1" applyFont="1" applyFill="1" applyBorder="1" applyAlignment="1">
      <alignment horizontal="right" vertical="center" shrinkToFit="1"/>
    </xf>
    <xf numFmtId="176" fontId="3" fillId="0" borderId="25" xfId="2" applyNumberFormat="1" applyFont="1" applyFill="1" applyBorder="1" applyAlignment="1">
      <alignment horizontal="left" vertical="top" wrapText="1" shrinkToFit="1"/>
    </xf>
    <xf numFmtId="176" fontId="3" fillId="0" borderId="23" xfId="2" applyNumberFormat="1" applyFont="1" applyFill="1" applyBorder="1" applyAlignment="1">
      <alignment horizontal="right" vertical="center" shrinkToFit="1"/>
    </xf>
    <xf numFmtId="176" fontId="7" fillId="0" borderId="31" xfId="2" applyNumberFormat="1" applyFont="1" applyFill="1" applyBorder="1" applyAlignment="1">
      <alignment horizontal="left" vertical="center" wrapText="1" shrinkToFit="1"/>
    </xf>
    <xf numFmtId="176" fontId="3" fillId="0" borderId="7" xfId="2" applyNumberFormat="1" applyFont="1" applyFill="1" applyBorder="1" applyAlignment="1">
      <alignment horizontal="left" vertical="top" shrinkToFit="1"/>
    </xf>
    <xf numFmtId="0" fontId="5" fillId="0" borderId="7" xfId="2" applyNumberFormat="1" applyFont="1" applyFill="1" applyBorder="1" applyAlignment="1">
      <alignment horizontal="center" vertical="center" shrinkToFit="1"/>
    </xf>
    <xf numFmtId="0" fontId="5" fillId="0" borderId="8" xfId="2" applyNumberFormat="1" applyFont="1" applyFill="1" applyBorder="1" applyAlignment="1">
      <alignment horizontal="center" vertical="center" shrinkToFit="1"/>
    </xf>
    <xf numFmtId="176" fontId="7" fillId="0" borderId="53" xfId="2" applyNumberFormat="1" applyFont="1" applyFill="1" applyBorder="1" applyAlignment="1">
      <alignment vertical="center" wrapText="1" shrinkToFit="1"/>
    </xf>
    <xf numFmtId="176" fontId="7" fillId="0" borderId="53" xfId="2" applyNumberFormat="1" applyFont="1" applyFill="1" applyBorder="1" applyAlignment="1">
      <alignment vertical="center" wrapText="1" shrinkToFit="1"/>
    </xf>
    <xf numFmtId="176" fontId="7" fillId="0" borderId="8" xfId="2" applyNumberFormat="1" applyFont="1" applyFill="1" applyBorder="1" applyAlignment="1">
      <alignment horizontal="left" vertical="center" shrinkToFit="1"/>
    </xf>
    <xf numFmtId="176" fontId="3" fillId="0" borderId="34" xfId="4" applyNumberFormat="1" applyFont="1" applyFill="1" applyBorder="1" applyAlignment="1">
      <alignment horizontal="right" vertical="center"/>
    </xf>
    <xf numFmtId="184" fontId="3" fillId="0" borderId="34" xfId="1" applyNumberFormat="1" applyFont="1" applyFill="1" applyBorder="1" applyAlignment="1">
      <alignment horizontal="center" vertical="center"/>
    </xf>
    <xf numFmtId="177" fontId="3" fillId="0" borderId="34" xfId="4" applyNumberFormat="1" applyFont="1" applyFill="1" applyBorder="1" applyAlignment="1">
      <alignment horizontal="center" vertical="center"/>
    </xf>
    <xf numFmtId="176" fontId="3" fillId="0" borderId="25" xfId="2" applyNumberFormat="1" applyFont="1" applyFill="1" applyBorder="1" applyAlignment="1">
      <alignment vertical="top"/>
    </xf>
    <xf numFmtId="176" fontId="3" fillId="2" borderId="26" xfId="2" applyNumberFormat="1" applyFont="1" applyFill="1" applyBorder="1" applyAlignment="1">
      <alignment horizontal="right" vertical="center"/>
    </xf>
    <xf numFmtId="177" fontId="3" fillId="2" borderId="26" xfId="2" applyNumberFormat="1" applyFont="1" applyFill="1" applyBorder="1" applyAlignment="1">
      <alignment horizontal="right" vertical="center"/>
    </xf>
    <xf numFmtId="176" fontId="3" fillId="2" borderId="26" xfId="2" applyNumberFormat="1" applyFont="1" applyFill="1" applyBorder="1" applyAlignment="1">
      <alignment horizontal="right" vertical="center" shrinkToFit="1"/>
    </xf>
    <xf numFmtId="177" fontId="3" fillId="2" borderId="26" xfId="2" applyNumberFormat="1" applyFont="1" applyFill="1" applyBorder="1" applyAlignment="1">
      <alignment horizontal="right" vertical="center" shrinkToFit="1"/>
    </xf>
    <xf numFmtId="176" fontId="3" fillId="2" borderId="10" xfId="2" applyNumberFormat="1" applyFont="1" applyFill="1" applyBorder="1" applyAlignment="1">
      <alignment horizontal="right" vertical="center" shrinkToFit="1"/>
    </xf>
    <xf numFmtId="177" fontId="3" fillId="2" borderId="10" xfId="2" applyNumberFormat="1" applyFont="1" applyFill="1" applyBorder="1" applyAlignment="1">
      <alignment horizontal="right" vertical="center" shrinkToFit="1"/>
    </xf>
    <xf numFmtId="176" fontId="3" fillId="2" borderId="23" xfId="2" applyNumberFormat="1" applyFont="1" applyFill="1" applyBorder="1" applyAlignment="1">
      <alignment horizontal="right" vertical="center" shrinkToFit="1"/>
    </xf>
    <xf numFmtId="177" fontId="3" fillId="2" borderId="23" xfId="2" applyNumberFormat="1" applyFont="1" applyFill="1" applyBorder="1" applyAlignment="1">
      <alignment horizontal="right" vertical="center"/>
    </xf>
    <xf numFmtId="176" fontId="3" fillId="2" borderId="34" xfId="2" applyNumberFormat="1" applyFont="1" applyFill="1" applyBorder="1" applyAlignment="1">
      <alignment horizontal="right" vertical="center" shrinkToFit="1"/>
    </xf>
    <xf numFmtId="177" fontId="3" fillId="2" borderId="34" xfId="2" applyNumberFormat="1" applyFont="1" applyFill="1" applyBorder="1" applyAlignment="1">
      <alignment horizontal="right" vertical="center" shrinkToFit="1"/>
    </xf>
    <xf numFmtId="176" fontId="3" fillId="2" borderId="38" xfId="2" applyNumberFormat="1" applyFont="1" applyFill="1" applyBorder="1" applyAlignment="1">
      <alignment horizontal="right" vertical="center" shrinkToFit="1"/>
    </xf>
    <xf numFmtId="177" fontId="3" fillId="2" borderId="38" xfId="2" applyNumberFormat="1" applyFont="1" applyFill="1" applyBorder="1" applyAlignment="1">
      <alignment horizontal="right" vertical="center"/>
    </xf>
    <xf numFmtId="176" fontId="5" fillId="3" borderId="18" xfId="2" applyNumberFormat="1" applyFont="1" applyFill="1" applyBorder="1" applyAlignment="1">
      <alignment horizontal="right" vertical="center"/>
    </xf>
    <xf numFmtId="176" fontId="3" fillId="2" borderId="23" xfId="2" applyNumberFormat="1" applyFont="1" applyFill="1" applyBorder="1" applyAlignment="1">
      <alignment horizontal="right" vertical="center"/>
    </xf>
    <xf numFmtId="177" fontId="3" fillId="2" borderId="23" xfId="2" applyNumberFormat="1" applyFont="1" applyFill="1" applyBorder="1" applyAlignment="1">
      <alignment horizontal="right" vertical="center" shrinkToFit="1"/>
    </xf>
    <xf numFmtId="176" fontId="3" fillId="2" borderId="28" xfId="2" applyNumberFormat="1" applyFont="1" applyFill="1" applyBorder="1" applyAlignment="1">
      <alignment horizontal="right" vertical="center" shrinkToFit="1"/>
    </xf>
    <xf numFmtId="176" fontId="3" fillId="2" borderId="29" xfId="2" applyNumberFormat="1" applyFont="1" applyFill="1" applyBorder="1" applyAlignment="1">
      <alignment horizontal="right" vertical="center" shrinkToFit="1"/>
    </xf>
    <xf numFmtId="176" fontId="3" fillId="2" borderId="30" xfId="2" applyNumberFormat="1" applyFont="1" applyFill="1" applyBorder="1" applyAlignment="1">
      <alignment horizontal="right" vertical="center" shrinkToFit="1"/>
    </xf>
    <xf numFmtId="177" fontId="3" fillId="2" borderId="38" xfId="2" applyNumberFormat="1" applyFont="1" applyFill="1" applyBorder="1" applyAlignment="1">
      <alignment horizontal="right" vertical="center" shrinkToFit="1"/>
    </xf>
    <xf numFmtId="176" fontId="5" fillId="3" borderId="18" xfId="2" applyNumberFormat="1" applyFont="1" applyFill="1" applyBorder="1" applyAlignment="1">
      <alignment horizontal="right" vertical="center" shrinkToFit="1"/>
    </xf>
    <xf numFmtId="177" fontId="3" fillId="2" borderId="34" xfId="2" applyNumberFormat="1" applyFont="1" applyFill="1" applyBorder="1" applyAlignment="1">
      <alignment horizontal="right" vertical="center"/>
    </xf>
    <xf numFmtId="176" fontId="5" fillId="3" borderId="47" xfId="2" applyNumberFormat="1" applyFont="1" applyFill="1" applyBorder="1" applyAlignment="1">
      <alignment horizontal="right" vertical="center" shrinkToFit="1"/>
    </xf>
    <xf numFmtId="176" fontId="3" fillId="2" borderId="38" xfId="2" applyNumberFormat="1" applyFont="1" applyFill="1" applyBorder="1" applyAlignment="1">
      <alignment horizontal="right" vertical="center"/>
    </xf>
    <xf numFmtId="176" fontId="3" fillId="2" borderId="34" xfId="2" applyNumberFormat="1" applyFont="1" applyFill="1" applyBorder="1" applyAlignment="1">
      <alignment vertical="center"/>
    </xf>
    <xf numFmtId="176" fontId="7" fillId="2" borderId="11" xfId="2" applyNumberFormat="1" applyFont="1" applyFill="1" applyBorder="1" applyAlignment="1">
      <alignment vertical="center" wrapText="1" shrinkToFit="1"/>
    </xf>
    <xf numFmtId="176" fontId="7" fillId="2" borderId="12" xfId="2" applyNumberFormat="1" applyFont="1" applyFill="1" applyBorder="1" applyAlignment="1">
      <alignment vertical="center" wrapText="1" shrinkToFit="1"/>
    </xf>
    <xf numFmtId="176" fontId="7" fillId="2" borderId="12" xfId="2" applyNumberFormat="1" applyFont="1" applyFill="1" applyBorder="1" applyAlignment="1">
      <alignment horizontal="right" vertical="center" shrinkToFit="1"/>
    </xf>
    <xf numFmtId="177" fontId="3" fillId="2" borderId="10" xfId="2" applyNumberFormat="1" applyFont="1" applyFill="1" applyBorder="1" applyAlignment="1">
      <alignment horizontal="right" vertical="center"/>
    </xf>
    <xf numFmtId="181" fontId="3" fillId="2" borderId="28" xfId="2" applyNumberFormat="1" applyFont="1" applyFill="1" applyBorder="1" applyAlignment="1">
      <alignment horizontal="center" vertical="center" shrinkToFit="1"/>
    </xf>
    <xf numFmtId="181" fontId="3" fillId="2" borderId="29" xfId="2" applyNumberFormat="1" applyFont="1" applyFill="1" applyBorder="1" applyAlignment="1">
      <alignment horizontal="center" vertical="center" shrinkToFit="1"/>
    </xf>
    <xf numFmtId="181" fontId="3" fillId="2" borderId="30" xfId="2" applyNumberFormat="1" applyFont="1" applyFill="1" applyBorder="1" applyAlignment="1">
      <alignment horizontal="center" vertical="center" shrinkToFit="1"/>
    </xf>
    <xf numFmtId="176" fontId="7" fillId="2" borderId="40" xfId="2" applyNumberFormat="1" applyFont="1" applyFill="1" applyBorder="1" applyAlignment="1">
      <alignment horizontal="right" vertical="center" shrinkToFit="1"/>
    </xf>
    <xf numFmtId="176" fontId="7" fillId="2" borderId="11" xfId="2" applyNumberFormat="1" applyFont="1" applyFill="1" applyBorder="1" applyAlignment="1">
      <alignment horizontal="right" vertical="center" shrinkToFit="1"/>
    </xf>
    <xf numFmtId="176" fontId="7" fillId="2" borderId="33" xfId="2" applyNumberFormat="1" applyFont="1" applyFill="1" applyBorder="1" applyAlignment="1">
      <alignment horizontal="right" vertical="center" shrinkToFit="1"/>
    </xf>
    <xf numFmtId="179" fontId="3" fillId="2" borderId="26" xfId="2" applyNumberFormat="1" applyFont="1" applyFill="1" applyBorder="1" applyAlignment="1">
      <alignment horizontal="right" vertical="center"/>
    </xf>
    <xf numFmtId="176" fontId="7" fillId="2" borderId="36" xfId="2" applyNumberFormat="1" applyFont="1" applyFill="1" applyBorder="1" applyAlignment="1">
      <alignment horizontal="right" vertical="center" shrinkToFit="1"/>
    </xf>
    <xf numFmtId="176" fontId="7" fillId="2" borderId="37" xfId="2" applyNumberFormat="1" applyFont="1" applyFill="1" applyBorder="1" applyAlignment="1">
      <alignment horizontal="right" vertical="center" shrinkToFit="1"/>
    </xf>
    <xf numFmtId="176" fontId="7" fillId="2" borderId="41" xfId="2" applyNumberFormat="1" applyFont="1" applyFill="1" applyBorder="1" applyAlignment="1">
      <alignment horizontal="right" vertical="center" shrinkToFit="1"/>
    </xf>
    <xf numFmtId="177" fontId="3" fillId="2" borderId="23" xfId="2" applyNumberFormat="1" applyFont="1" applyFill="1" applyBorder="1" applyAlignment="1">
      <alignment horizontal="right" vertical="center" shrinkToFit="1"/>
    </xf>
    <xf numFmtId="176" fontId="5" fillId="3" borderId="45" xfId="2" applyNumberFormat="1" applyFont="1" applyFill="1" applyBorder="1" applyAlignment="1">
      <alignment horizontal="center" vertical="center" shrinkToFit="1"/>
    </xf>
    <xf numFmtId="176" fontId="5" fillId="3" borderId="46" xfId="2" applyNumberFormat="1" applyFont="1" applyFill="1" applyBorder="1" applyAlignment="1">
      <alignment horizontal="center" vertical="center" shrinkToFit="1"/>
    </xf>
    <xf numFmtId="176" fontId="7" fillId="2" borderId="8" xfId="2" applyNumberFormat="1" applyFont="1" applyFill="1" applyBorder="1" applyAlignment="1">
      <alignment horizontal="right" vertical="center" shrinkToFit="1"/>
    </xf>
    <xf numFmtId="176" fontId="7" fillId="2" borderId="9" xfId="2" applyNumberFormat="1" applyFont="1" applyFill="1" applyBorder="1" applyAlignment="1">
      <alignment horizontal="right" vertical="center" shrinkToFit="1"/>
    </xf>
    <xf numFmtId="176" fontId="7" fillId="2" borderId="0" xfId="2" applyNumberFormat="1" applyFont="1" applyFill="1" applyBorder="1" applyAlignment="1">
      <alignment horizontal="right" vertical="center" shrinkToFit="1"/>
    </xf>
    <xf numFmtId="176" fontId="3" fillId="2" borderId="49" xfId="2" applyNumberFormat="1" applyFont="1" applyFill="1" applyBorder="1" applyAlignment="1">
      <alignment horizontal="right" vertical="center" shrinkToFit="1"/>
    </xf>
    <xf numFmtId="177" fontId="3" fillId="2" borderId="49" xfId="2" applyNumberFormat="1" applyFont="1" applyFill="1" applyBorder="1" applyAlignment="1">
      <alignment horizontal="right" vertical="center" shrinkToFit="1"/>
    </xf>
    <xf numFmtId="179" fontId="7" fillId="2" borderId="11" xfId="2" applyNumberFormat="1" applyFont="1" applyFill="1" applyBorder="1" applyAlignment="1">
      <alignment horizontal="right" vertical="center" shrinkToFit="1"/>
    </xf>
    <xf numFmtId="179" fontId="7" fillId="2" borderId="12" xfId="2" applyNumberFormat="1" applyFont="1" applyFill="1" applyBorder="1" applyAlignment="1">
      <alignment horizontal="right" vertical="center" shrinkToFit="1"/>
    </xf>
    <xf numFmtId="180" fontId="3" fillId="2" borderId="28" xfId="2" applyNumberFormat="1" applyFont="1" applyFill="1" applyBorder="1" applyAlignment="1">
      <alignment horizontal="right" vertical="center" shrinkToFit="1"/>
    </xf>
    <xf numFmtId="180" fontId="3" fillId="2" borderId="29" xfId="2" applyNumberFormat="1" applyFont="1" applyFill="1" applyBorder="1" applyAlignment="1">
      <alignment horizontal="right" vertical="center" shrinkToFit="1"/>
    </xf>
    <xf numFmtId="180" fontId="3" fillId="2" borderId="30" xfId="2" applyNumberFormat="1" applyFont="1" applyFill="1" applyBorder="1" applyAlignment="1">
      <alignment horizontal="right" vertical="center" shrinkToFit="1"/>
    </xf>
    <xf numFmtId="179" fontId="7" fillId="2" borderId="36" xfId="2" applyNumberFormat="1" applyFont="1" applyFill="1" applyBorder="1" applyAlignment="1">
      <alignment horizontal="right" vertical="center" shrinkToFit="1"/>
    </xf>
    <xf numFmtId="179" fontId="7" fillId="2" borderId="37" xfId="2" applyNumberFormat="1" applyFont="1" applyFill="1" applyBorder="1" applyAlignment="1">
      <alignment horizontal="right" vertical="center" shrinkToFit="1"/>
    </xf>
    <xf numFmtId="176" fontId="7" fillId="2" borderId="54" xfId="2" applyNumberFormat="1" applyFont="1" applyFill="1" applyBorder="1" applyAlignment="1">
      <alignment horizontal="right" vertical="center" shrinkToFit="1"/>
    </xf>
    <xf numFmtId="177" fontId="3" fillId="2" borderId="23" xfId="2" applyNumberFormat="1" applyFont="1" applyFill="1" applyBorder="1" applyAlignment="1">
      <alignment horizontal="right" vertical="center" shrinkToFit="1"/>
    </xf>
    <xf numFmtId="176" fontId="3" fillId="2" borderId="23" xfId="2" applyNumberFormat="1" applyFont="1" applyFill="1" applyBorder="1" applyAlignment="1">
      <alignment horizontal="right" vertical="center" shrinkToFit="1"/>
    </xf>
    <xf numFmtId="176" fontId="7" fillId="2" borderId="11" xfId="2" applyNumberFormat="1" applyFont="1" applyFill="1" applyBorder="1" applyAlignment="1">
      <alignment horizontal="right" vertical="center" shrinkToFit="1"/>
    </xf>
    <xf numFmtId="176" fontId="7" fillId="2" borderId="12" xfId="2" applyNumberFormat="1" applyFont="1" applyFill="1" applyBorder="1" applyAlignment="1">
      <alignment horizontal="right" vertical="center" shrinkToFit="1"/>
    </xf>
    <xf numFmtId="176" fontId="7" fillId="2" borderId="33" xfId="2" applyNumberFormat="1" applyFont="1" applyFill="1" applyBorder="1" applyAlignment="1">
      <alignment horizontal="right" vertical="center" shrinkToFit="1"/>
    </xf>
    <xf numFmtId="176" fontId="7" fillId="0" borderId="10" xfId="2" applyNumberFormat="1" applyFont="1" applyFill="1" applyBorder="1" applyAlignment="1">
      <alignment horizontal="center" vertical="top" wrapText="1"/>
    </xf>
    <xf numFmtId="177" fontId="7" fillId="0" borderId="10" xfId="2" applyNumberFormat="1" applyFont="1" applyFill="1" applyBorder="1" applyAlignment="1">
      <alignment horizontal="center" vertical="top" wrapText="1"/>
    </xf>
    <xf numFmtId="178" fontId="7" fillId="0" borderId="8" xfId="2" applyNumberFormat="1" applyFont="1" applyFill="1" applyBorder="1" applyAlignment="1">
      <alignment horizontal="center" vertical="top" wrapText="1"/>
    </xf>
    <xf numFmtId="178" fontId="7" fillId="0" borderId="10" xfId="2" applyNumberFormat="1" applyFont="1" applyFill="1" applyBorder="1" applyAlignment="1">
      <alignment horizontal="center" vertical="top" wrapText="1"/>
    </xf>
    <xf numFmtId="178" fontId="7" fillId="0" borderId="10" xfId="2" applyNumberFormat="1" applyFont="1" applyFill="1" applyBorder="1" applyAlignment="1">
      <alignment horizontal="center" vertical="top"/>
    </xf>
    <xf numFmtId="178" fontId="7" fillId="0" borderId="14" xfId="2" applyNumberFormat="1" applyFont="1" applyFill="1" applyBorder="1" applyAlignment="1">
      <alignment horizontal="center" vertical="top" wrapText="1"/>
    </xf>
    <xf numFmtId="0" fontId="7" fillId="0" borderId="10" xfId="2" applyNumberFormat="1" applyFont="1" applyFill="1" applyBorder="1" applyAlignment="1">
      <alignment horizontal="center" vertical="top" wrapText="1"/>
    </xf>
    <xf numFmtId="184" fontId="3" fillId="0" borderId="28" xfId="1" applyNumberFormat="1" applyFont="1" applyFill="1" applyBorder="1" applyAlignment="1">
      <alignment horizontal="right" vertical="center"/>
    </xf>
    <xf numFmtId="9" fontId="3" fillId="0" borderId="7" xfId="1" applyFont="1" applyFill="1" applyBorder="1" applyAlignment="1">
      <alignment horizontal="right" vertical="center"/>
    </xf>
    <xf numFmtId="184" fontId="3" fillId="0" borderId="60" xfId="1" applyNumberFormat="1" applyFont="1" applyFill="1" applyBorder="1" applyAlignment="1">
      <alignment horizontal="right" vertical="center"/>
    </xf>
    <xf numFmtId="176" fontId="7" fillId="0" borderId="0" xfId="2" applyNumberFormat="1" applyFont="1" applyFill="1" applyBorder="1" applyAlignment="1">
      <alignment vertical="center" wrapText="1" shrinkToFit="1"/>
    </xf>
    <xf numFmtId="176" fontId="5" fillId="3" borderId="10" xfId="2" applyNumberFormat="1" applyFont="1" applyFill="1" applyBorder="1" applyAlignment="1">
      <alignment horizontal="right" vertical="center"/>
    </xf>
    <xf numFmtId="184" fontId="3" fillId="0" borderId="26" xfId="1" applyNumberFormat="1" applyFont="1" applyFill="1" applyBorder="1" applyAlignment="1">
      <alignment horizontal="right" vertical="center"/>
    </xf>
    <xf numFmtId="184" fontId="3" fillId="0" borderId="59" xfId="1" applyNumberFormat="1" applyFont="1" applyFill="1" applyBorder="1" applyAlignment="1">
      <alignment horizontal="right" vertical="center"/>
    </xf>
    <xf numFmtId="176" fontId="3" fillId="0" borderId="61" xfId="2" applyNumberFormat="1" applyFont="1" applyFill="1" applyBorder="1" applyAlignment="1">
      <alignment vertical="top" shrinkToFit="1"/>
    </xf>
    <xf numFmtId="176" fontId="7" fillId="0" borderId="53" xfId="2" applyNumberFormat="1" applyFont="1" applyFill="1" applyBorder="1" applyAlignment="1">
      <alignment horizontal="left" vertical="center" wrapText="1" shrinkToFit="1"/>
    </xf>
    <xf numFmtId="176" fontId="7" fillId="0" borderId="28" xfId="2" applyNumberFormat="1" applyFont="1" applyFill="1" applyBorder="1" applyAlignment="1">
      <alignment horizontal="left" vertical="center" shrinkToFit="1"/>
    </xf>
    <xf numFmtId="176" fontId="7" fillId="0" borderId="28" xfId="2" applyNumberFormat="1" applyFont="1" applyFill="1" applyBorder="1" applyAlignment="1">
      <alignment vertical="center" wrapText="1" shrinkToFit="1"/>
    </xf>
    <xf numFmtId="176" fontId="3" fillId="3" borderId="50" xfId="2" applyNumberFormat="1" applyFont="1" applyFill="1" applyBorder="1" applyAlignment="1">
      <alignment horizontal="center" vertical="center" shrinkToFit="1"/>
    </xf>
    <xf numFmtId="176" fontId="3" fillId="3" borderId="45" xfId="2" applyNumberFormat="1" applyFont="1" applyFill="1" applyBorder="1" applyAlignment="1">
      <alignment horizontal="center" vertical="center" shrinkToFit="1"/>
    </xf>
    <xf numFmtId="176" fontId="3" fillId="3" borderId="51" xfId="2" applyNumberFormat="1" applyFont="1" applyFill="1" applyBorder="1" applyAlignment="1">
      <alignment horizontal="center" vertical="center" shrinkToFit="1"/>
    </xf>
    <xf numFmtId="176" fontId="5" fillId="3" borderId="10" xfId="2" applyNumberFormat="1" applyFont="1" applyFill="1" applyBorder="1" applyAlignment="1">
      <alignment horizontal="right" vertical="center" shrinkToFit="1"/>
    </xf>
    <xf numFmtId="176" fontId="3" fillId="0" borderId="61" xfId="2" applyNumberFormat="1" applyFont="1" applyFill="1" applyBorder="1" applyAlignment="1">
      <alignment horizontal="center" vertical="center"/>
    </xf>
    <xf numFmtId="176" fontId="7" fillId="0" borderId="34" xfId="2" applyNumberFormat="1" applyFont="1" applyFill="1" applyBorder="1" applyAlignment="1">
      <alignment horizontal="left" vertical="center" shrinkToFit="1"/>
    </xf>
    <xf numFmtId="177" fontId="3" fillId="2" borderId="23" xfId="2" applyNumberFormat="1" applyFont="1" applyFill="1" applyBorder="1" applyAlignment="1">
      <alignment horizontal="right" vertical="center" shrinkToFit="1"/>
    </xf>
    <xf numFmtId="176" fontId="3" fillId="0" borderId="7" xfId="2" applyNumberFormat="1" applyFont="1" applyFill="1" applyBorder="1" applyAlignment="1">
      <alignment horizontal="left" vertical="top" wrapText="1" shrinkToFit="1"/>
    </xf>
    <xf numFmtId="176" fontId="3" fillId="2" borderId="34" xfId="2" applyNumberFormat="1" applyFont="1" applyFill="1" applyBorder="1" applyAlignment="1">
      <alignment horizontal="right" vertical="center" shrinkToFit="1"/>
    </xf>
    <xf numFmtId="176" fontId="3" fillId="2" borderId="23" xfId="2" applyNumberFormat="1" applyFont="1" applyFill="1" applyBorder="1" applyAlignment="1">
      <alignment horizontal="right" vertical="center" shrinkToFit="1"/>
    </xf>
    <xf numFmtId="176" fontId="7" fillId="2" borderId="11" xfId="2" applyNumberFormat="1" applyFont="1" applyFill="1" applyBorder="1" applyAlignment="1">
      <alignment horizontal="right" vertical="center" shrinkToFit="1"/>
    </xf>
    <xf numFmtId="176" fontId="7" fillId="2" borderId="12" xfId="2" applyNumberFormat="1" applyFont="1" applyFill="1" applyBorder="1" applyAlignment="1">
      <alignment horizontal="right" vertical="center" shrinkToFit="1"/>
    </xf>
    <xf numFmtId="176" fontId="7" fillId="2" borderId="33" xfId="2" applyNumberFormat="1" applyFont="1" applyFill="1" applyBorder="1" applyAlignment="1">
      <alignment horizontal="right" vertical="center" shrinkToFit="1"/>
    </xf>
    <xf numFmtId="176" fontId="3" fillId="0" borderId="7" xfId="2" applyNumberFormat="1" applyFont="1" applyFill="1" applyBorder="1" applyAlignment="1">
      <alignment horizontal="left" vertical="top" shrinkToFit="1"/>
    </xf>
    <xf numFmtId="176" fontId="3" fillId="4" borderId="0" xfId="2" applyNumberFormat="1" applyFont="1" applyFill="1" applyBorder="1" applyAlignment="1">
      <alignment vertical="center"/>
    </xf>
    <xf numFmtId="176" fontId="3" fillId="0" borderId="25" xfId="2" applyNumberFormat="1" applyFont="1" applyFill="1" applyBorder="1" applyAlignment="1">
      <alignment vertical="top" wrapText="1"/>
    </xf>
    <xf numFmtId="179" fontId="7" fillId="0" borderId="9" xfId="2" applyNumberFormat="1" applyFont="1" applyFill="1" applyBorder="1" applyAlignment="1">
      <alignment horizontal="left" vertical="center" wrapText="1" shrinkToFit="1"/>
    </xf>
    <xf numFmtId="179" fontId="7" fillId="0" borderId="0" xfId="2" applyNumberFormat="1" applyFont="1" applyFill="1" applyBorder="1" applyAlignment="1">
      <alignment horizontal="left" vertical="center" wrapText="1"/>
    </xf>
    <xf numFmtId="176" fontId="3" fillId="0" borderId="25" xfId="2" applyNumberFormat="1" applyFont="1" applyFill="1" applyBorder="1" applyAlignment="1">
      <alignment horizontal="left" vertical="top" shrinkToFit="1"/>
    </xf>
    <xf numFmtId="176" fontId="3" fillId="0" borderId="7" xfId="2" applyNumberFormat="1" applyFont="1" applyFill="1" applyBorder="1" applyAlignment="1">
      <alignment horizontal="left" vertical="top" wrapText="1" shrinkToFit="1"/>
    </xf>
    <xf numFmtId="176" fontId="7" fillId="2" borderId="11" xfId="2" applyNumberFormat="1" applyFont="1" applyFill="1" applyBorder="1" applyAlignment="1">
      <alignment horizontal="right" vertical="center" shrinkToFit="1"/>
    </xf>
    <xf numFmtId="176" fontId="7" fillId="2" borderId="12" xfId="2" applyNumberFormat="1" applyFont="1" applyFill="1" applyBorder="1" applyAlignment="1">
      <alignment horizontal="right" vertical="center" shrinkToFit="1"/>
    </xf>
    <xf numFmtId="176" fontId="3" fillId="0" borderId="7" xfId="2" applyNumberFormat="1" applyFont="1" applyFill="1" applyBorder="1" applyAlignment="1">
      <alignment horizontal="left" vertical="top" shrinkToFit="1"/>
    </xf>
    <xf numFmtId="176" fontId="3" fillId="0" borderId="34" xfId="2" applyNumberFormat="1" applyFont="1" applyFill="1" applyBorder="1" applyAlignment="1">
      <alignment horizontal="right" vertical="center"/>
    </xf>
    <xf numFmtId="177" fontId="3" fillId="0" borderId="34" xfId="2" applyNumberFormat="1" applyFont="1" applyFill="1" applyBorder="1" applyAlignment="1">
      <alignment horizontal="right" vertical="center"/>
    </xf>
    <xf numFmtId="0" fontId="17" fillId="0" borderId="0" xfId="0" applyFont="1" applyAlignment="1">
      <alignment horizontal="center"/>
    </xf>
    <xf numFmtId="0" fontId="9" fillId="0" borderId="0" xfId="0" applyFont="1" applyAlignment="1">
      <alignment horizontal="center" wrapText="1"/>
    </xf>
    <xf numFmtId="0" fontId="9" fillId="0" borderId="0" xfId="0" applyFont="1" applyAlignment="1">
      <alignment horizontal="center"/>
    </xf>
    <xf numFmtId="0" fontId="10" fillId="0" borderId="0" xfId="0" applyFont="1" applyAlignment="1">
      <alignment horizontal="center"/>
    </xf>
    <xf numFmtId="0" fontId="11" fillId="0" borderId="0" xfId="0" applyFont="1" applyFill="1" applyAlignment="1">
      <alignment horizontal="center" vertical="center"/>
    </xf>
    <xf numFmtId="0" fontId="14" fillId="0" borderId="0" xfId="0" applyFont="1" applyFill="1" applyAlignment="1">
      <alignment horizontal="center" vertical="top" wrapText="1"/>
    </xf>
    <xf numFmtId="0" fontId="15" fillId="0" borderId="0" xfId="0" applyFont="1" applyAlignment="1">
      <alignment horizontal="center" vertical="center"/>
    </xf>
    <xf numFmtId="0" fontId="16" fillId="0" borderId="0" xfId="0" applyFont="1" applyAlignment="1">
      <alignment horizontal="center"/>
    </xf>
    <xf numFmtId="181" fontId="3" fillId="2" borderId="23" xfId="2" applyNumberFormat="1" applyFont="1" applyFill="1" applyBorder="1" applyAlignment="1">
      <alignment horizontal="right" vertical="center" shrinkToFit="1"/>
    </xf>
    <xf numFmtId="181" fontId="3" fillId="2" borderId="27" xfId="2" applyNumberFormat="1" applyFont="1" applyFill="1" applyBorder="1" applyAlignment="1">
      <alignment horizontal="right" vertical="center" shrinkToFit="1"/>
    </xf>
    <xf numFmtId="179" fontId="3" fillId="2" borderId="23" xfId="2" applyNumberFormat="1" applyFont="1" applyFill="1" applyBorder="1" applyAlignment="1">
      <alignment horizontal="right" vertical="center" shrinkToFit="1"/>
    </xf>
    <xf numFmtId="179" fontId="3" fillId="2" borderId="27" xfId="2" applyNumberFormat="1" applyFont="1" applyFill="1" applyBorder="1" applyAlignment="1">
      <alignment horizontal="right" vertical="center" shrinkToFit="1"/>
    </xf>
    <xf numFmtId="176" fontId="3" fillId="0" borderId="25" xfId="2" applyNumberFormat="1" applyFont="1" applyFill="1" applyBorder="1" applyAlignment="1">
      <alignment horizontal="left" vertical="top" wrapText="1" shrinkToFit="1"/>
    </xf>
    <xf numFmtId="176" fontId="3" fillId="0" borderId="25" xfId="2" applyNumberFormat="1" applyFont="1" applyFill="1" applyBorder="1" applyAlignment="1">
      <alignment horizontal="left" vertical="top" shrinkToFit="1"/>
    </xf>
    <xf numFmtId="176" fontId="3" fillId="0" borderId="21" xfId="2" applyNumberFormat="1" applyFont="1" applyFill="1" applyBorder="1" applyAlignment="1">
      <alignment horizontal="left" vertical="top" wrapText="1"/>
    </xf>
    <xf numFmtId="176" fontId="3" fillId="0" borderId="25" xfId="2" applyNumberFormat="1" applyFont="1" applyFill="1" applyBorder="1" applyAlignment="1">
      <alignment horizontal="left" vertical="top" wrapText="1"/>
    </xf>
    <xf numFmtId="179" fontId="3" fillId="2" borderId="38" xfId="2" applyNumberFormat="1" applyFont="1" applyFill="1" applyBorder="1" applyAlignment="1">
      <alignment horizontal="right" vertical="center" shrinkToFit="1"/>
    </xf>
    <xf numFmtId="179" fontId="3" fillId="2" borderId="39" xfId="2" applyNumberFormat="1" applyFont="1" applyFill="1" applyBorder="1" applyAlignment="1">
      <alignment horizontal="right" vertical="center" shrinkToFit="1"/>
    </xf>
    <xf numFmtId="179" fontId="3" fillId="3" borderId="47" xfId="2" applyNumberFormat="1" applyFont="1" applyFill="1" applyBorder="1" applyAlignment="1">
      <alignment horizontal="right" vertical="center" shrinkToFit="1"/>
    </xf>
    <xf numFmtId="179" fontId="3" fillId="3" borderId="48" xfId="2" applyNumberFormat="1" applyFont="1" applyFill="1" applyBorder="1" applyAlignment="1">
      <alignment horizontal="right" vertical="center" shrinkToFit="1"/>
    </xf>
    <xf numFmtId="177" fontId="3" fillId="2" borderId="42" xfId="2" applyNumberFormat="1" applyFont="1" applyFill="1" applyBorder="1" applyAlignment="1">
      <alignment horizontal="center" vertical="center" shrinkToFit="1"/>
    </xf>
    <xf numFmtId="177" fontId="3" fillId="2" borderId="43" xfId="2" applyNumberFormat="1" applyFont="1" applyFill="1" applyBorder="1" applyAlignment="1">
      <alignment horizontal="center" vertical="center" shrinkToFit="1"/>
    </xf>
    <xf numFmtId="177" fontId="3" fillId="2" borderId="44" xfId="2" applyNumberFormat="1" applyFont="1" applyFill="1" applyBorder="1" applyAlignment="1">
      <alignment horizontal="center" vertical="center" shrinkToFit="1"/>
    </xf>
    <xf numFmtId="176" fontId="3" fillId="0" borderId="21" xfId="2" applyNumberFormat="1" applyFont="1" applyFill="1" applyBorder="1" applyAlignment="1">
      <alignment horizontal="left" vertical="top" wrapText="1" shrinkToFit="1"/>
    </xf>
    <xf numFmtId="179" fontId="3" fillId="3" borderId="18" xfId="2" applyNumberFormat="1" applyFont="1" applyFill="1" applyBorder="1" applyAlignment="1">
      <alignment horizontal="right" vertical="center" shrinkToFit="1"/>
    </xf>
    <xf numFmtId="179" fontId="3" fillId="3" borderId="19" xfId="2" applyNumberFormat="1" applyFont="1" applyFill="1" applyBorder="1" applyAlignment="1">
      <alignment horizontal="right" vertical="center" shrinkToFit="1"/>
    </xf>
    <xf numFmtId="179" fontId="3" fillId="2" borderId="28" xfId="2" applyNumberFormat="1" applyFont="1" applyFill="1" applyBorder="1" applyAlignment="1">
      <alignment horizontal="center" vertical="center" shrinkToFit="1"/>
    </xf>
    <xf numFmtId="179" fontId="3" fillId="2" borderId="29" xfId="2" applyNumberFormat="1" applyFont="1" applyFill="1" applyBorder="1" applyAlignment="1">
      <alignment horizontal="center" vertical="center" shrinkToFit="1"/>
    </xf>
    <xf numFmtId="179" fontId="3" fillId="2" borderId="30" xfId="2" applyNumberFormat="1" applyFont="1" applyFill="1" applyBorder="1" applyAlignment="1">
      <alignment horizontal="center" vertical="center" shrinkToFit="1"/>
    </xf>
    <xf numFmtId="177" fontId="3" fillId="2" borderId="23" xfId="2" applyNumberFormat="1" applyFont="1" applyFill="1" applyBorder="1" applyAlignment="1">
      <alignment horizontal="right" vertical="center" shrinkToFit="1"/>
    </xf>
    <xf numFmtId="177" fontId="3" fillId="2" borderId="27" xfId="2" applyNumberFormat="1" applyFont="1" applyFill="1" applyBorder="1" applyAlignment="1">
      <alignment horizontal="right" vertical="center" shrinkToFit="1"/>
    </xf>
    <xf numFmtId="176" fontId="3" fillId="2" borderId="34" xfId="2" applyNumberFormat="1" applyFont="1" applyFill="1" applyBorder="1" applyAlignment="1">
      <alignment horizontal="right" vertical="center" shrinkToFit="1"/>
    </xf>
    <xf numFmtId="176" fontId="3" fillId="2" borderId="35" xfId="2" applyNumberFormat="1" applyFont="1" applyFill="1" applyBorder="1" applyAlignment="1">
      <alignment horizontal="right" vertical="center" shrinkToFit="1"/>
    </xf>
    <xf numFmtId="177" fontId="3" fillId="2" borderId="28" xfId="2" applyNumberFormat="1" applyFont="1" applyFill="1" applyBorder="1" applyAlignment="1">
      <alignment horizontal="center" vertical="center"/>
    </xf>
    <xf numFmtId="177" fontId="3" fillId="2" borderId="29" xfId="2" applyNumberFormat="1" applyFont="1" applyFill="1" applyBorder="1" applyAlignment="1">
      <alignment horizontal="center" vertical="center"/>
    </xf>
    <xf numFmtId="177" fontId="3" fillId="2" borderId="30" xfId="2" applyNumberFormat="1" applyFont="1" applyFill="1" applyBorder="1" applyAlignment="1">
      <alignment horizontal="center" vertical="center"/>
    </xf>
    <xf numFmtId="176" fontId="3" fillId="2" borderId="23" xfId="2" applyNumberFormat="1" applyFont="1" applyFill="1" applyBorder="1" applyAlignment="1">
      <alignment horizontal="right" vertical="center" shrinkToFit="1"/>
    </xf>
    <xf numFmtId="176" fontId="3" fillId="2" borderId="27" xfId="2" applyNumberFormat="1" applyFont="1" applyFill="1" applyBorder="1" applyAlignment="1">
      <alignment horizontal="right" vertical="center" shrinkToFit="1"/>
    </xf>
    <xf numFmtId="176" fontId="5" fillId="3" borderId="45" xfId="2" applyNumberFormat="1" applyFont="1" applyFill="1" applyBorder="1" applyAlignment="1">
      <alignment horizontal="center" vertical="center" shrinkToFit="1"/>
    </xf>
    <xf numFmtId="176" fontId="5" fillId="3" borderId="46" xfId="2" applyNumberFormat="1" applyFont="1" applyFill="1" applyBorder="1" applyAlignment="1">
      <alignment horizontal="center" vertical="center" shrinkToFit="1"/>
    </xf>
    <xf numFmtId="176" fontId="5" fillId="3" borderId="57" xfId="2" applyNumberFormat="1" applyFont="1" applyFill="1" applyBorder="1" applyAlignment="1">
      <alignment horizontal="center" vertical="center" shrinkToFit="1"/>
    </xf>
    <xf numFmtId="176" fontId="5" fillId="3" borderId="58" xfId="2" applyNumberFormat="1" applyFont="1" applyFill="1" applyBorder="1" applyAlignment="1">
      <alignment horizontal="center" vertical="center" shrinkToFit="1"/>
    </xf>
    <xf numFmtId="179" fontId="3" fillId="0" borderId="20" xfId="2" applyNumberFormat="1" applyFont="1" applyFill="1" applyBorder="1" applyAlignment="1">
      <alignment horizontal="left" vertical="top" wrapText="1"/>
    </xf>
    <xf numFmtId="179" fontId="3" fillId="0" borderId="24" xfId="2" applyNumberFormat="1" applyFont="1" applyFill="1" applyBorder="1" applyAlignment="1">
      <alignment horizontal="left" vertical="top"/>
    </xf>
    <xf numFmtId="179" fontId="3" fillId="0" borderId="55" xfId="2" applyNumberFormat="1" applyFont="1" applyFill="1" applyBorder="1" applyAlignment="1">
      <alignment horizontal="left" vertical="top"/>
    </xf>
    <xf numFmtId="179" fontId="3" fillId="0" borderId="21" xfId="2" applyNumberFormat="1" applyFont="1" applyFill="1" applyBorder="1" applyAlignment="1">
      <alignment horizontal="left" vertical="top" wrapText="1" shrinkToFit="1"/>
    </xf>
    <xf numFmtId="179" fontId="3" fillId="0" borderId="25" xfId="2" applyNumberFormat="1" applyFont="1" applyFill="1" applyBorder="1" applyAlignment="1">
      <alignment horizontal="left" vertical="top" shrinkToFit="1"/>
    </xf>
    <xf numFmtId="180" fontId="3" fillId="2" borderId="23" xfId="2" applyNumberFormat="1" applyFont="1" applyFill="1" applyBorder="1" applyAlignment="1">
      <alignment horizontal="right" vertical="center" shrinkToFit="1"/>
    </xf>
    <xf numFmtId="180" fontId="3" fillId="2" borderId="27" xfId="2" applyNumberFormat="1" applyFont="1" applyFill="1" applyBorder="1" applyAlignment="1">
      <alignment horizontal="right" vertical="center" shrinkToFit="1"/>
    </xf>
    <xf numFmtId="176" fontId="3" fillId="2" borderId="28" xfId="2" applyNumberFormat="1" applyFont="1" applyFill="1" applyBorder="1" applyAlignment="1">
      <alignment horizontal="center" vertical="center"/>
    </xf>
    <xf numFmtId="176" fontId="3" fillId="2" borderId="29" xfId="2" applyNumberFormat="1" applyFont="1" applyFill="1" applyBorder="1" applyAlignment="1">
      <alignment horizontal="center" vertical="center"/>
    </xf>
    <xf numFmtId="176" fontId="3" fillId="2" borderId="30" xfId="2" applyNumberFormat="1" applyFont="1" applyFill="1" applyBorder="1" applyAlignment="1">
      <alignment horizontal="center" vertical="center"/>
    </xf>
    <xf numFmtId="179" fontId="5" fillId="3" borderId="17" xfId="2" applyNumberFormat="1" applyFont="1" applyFill="1" applyBorder="1" applyAlignment="1">
      <alignment horizontal="center" vertical="center" shrinkToFit="1"/>
    </xf>
    <xf numFmtId="179" fontId="5" fillId="3" borderId="16" xfId="2" applyNumberFormat="1" applyFont="1" applyFill="1" applyBorder="1" applyAlignment="1">
      <alignment horizontal="center" vertical="center" shrinkToFit="1"/>
    </xf>
    <xf numFmtId="176" fontId="3" fillId="0" borderId="24" xfId="2" applyNumberFormat="1" applyFont="1" applyFill="1" applyBorder="1" applyAlignment="1">
      <alignment horizontal="left" vertical="top" wrapText="1"/>
    </xf>
    <xf numFmtId="176" fontId="3" fillId="0" borderId="24" xfId="2" applyNumberFormat="1" applyFont="1" applyFill="1" applyBorder="1" applyAlignment="1">
      <alignment horizontal="left" vertical="top"/>
    </xf>
    <xf numFmtId="176" fontId="3" fillId="0" borderId="55" xfId="2" applyNumberFormat="1" applyFont="1" applyFill="1" applyBorder="1" applyAlignment="1">
      <alignment horizontal="left" vertical="top"/>
    </xf>
    <xf numFmtId="176" fontId="3" fillId="0" borderId="15" xfId="2" applyNumberFormat="1" applyFont="1" applyFill="1" applyBorder="1" applyAlignment="1">
      <alignment horizontal="left" vertical="top" shrinkToFit="1"/>
    </xf>
    <xf numFmtId="177" fontId="3" fillId="2" borderId="28" xfId="2" applyNumberFormat="1" applyFont="1" applyFill="1" applyBorder="1" applyAlignment="1">
      <alignment horizontal="center" vertical="center" shrinkToFit="1"/>
    </xf>
    <xf numFmtId="177" fontId="3" fillId="2" borderId="29" xfId="2" applyNumberFormat="1" applyFont="1" applyFill="1" applyBorder="1" applyAlignment="1">
      <alignment horizontal="center" vertical="center" shrinkToFit="1"/>
    </xf>
    <xf numFmtId="177" fontId="3" fillId="2" borderId="30" xfId="2" applyNumberFormat="1" applyFont="1" applyFill="1" applyBorder="1" applyAlignment="1">
      <alignment horizontal="center" vertical="center" shrinkToFit="1"/>
    </xf>
    <xf numFmtId="179" fontId="3" fillId="2" borderId="34" xfId="2" applyNumberFormat="1" applyFont="1" applyFill="1" applyBorder="1" applyAlignment="1">
      <alignment horizontal="right" vertical="center" shrinkToFit="1"/>
    </xf>
    <xf numFmtId="179" fontId="3" fillId="2" borderId="35" xfId="2" applyNumberFormat="1" applyFont="1" applyFill="1" applyBorder="1" applyAlignment="1">
      <alignment horizontal="right" vertical="center" shrinkToFit="1"/>
    </xf>
    <xf numFmtId="183" fontId="3" fillId="0" borderId="1" xfId="5" applyFont="1" applyFill="1" applyBorder="1" applyAlignment="1">
      <alignment horizontal="left" vertical="top" wrapText="1" shrinkToFit="1"/>
    </xf>
    <xf numFmtId="183" fontId="3" fillId="0" borderId="7" xfId="5" applyFont="1" applyFill="1" applyBorder="1" applyAlignment="1">
      <alignment horizontal="left" vertical="top" wrapText="1" shrinkToFit="1"/>
    </xf>
    <xf numFmtId="176" fontId="3" fillId="0" borderId="1" xfId="2" applyNumberFormat="1" applyFont="1" applyFill="1" applyBorder="1" applyAlignment="1">
      <alignment horizontal="left" vertical="top" wrapText="1" shrinkToFit="1"/>
    </xf>
    <xf numFmtId="176" fontId="3" fillId="0" borderId="7" xfId="2" applyNumberFormat="1" applyFont="1" applyFill="1" applyBorder="1" applyAlignment="1">
      <alignment horizontal="left" vertical="top" wrapText="1" shrinkToFit="1"/>
    </xf>
    <xf numFmtId="176" fontId="3" fillId="0" borderId="15" xfId="2" applyNumberFormat="1" applyFont="1" applyFill="1" applyBorder="1" applyAlignment="1">
      <alignment horizontal="left" vertical="top" wrapText="1" shrinkToFit="1"/>
    </xf>
    <xf numFmtId="177" fontId="3" fillId="2" borderId="34" xfId="2" applyNumberFormat="1" applyFont="1" applyFill="1" applyBorder="1" applyAlignment="1">
      <alignment horizontal="right" vertical="center" shrinkToFit="1"/>
    </xf>
    <xf numFmtId="177" fontId="3" fillId="2" borderId="35" xfId="2" applyNumberFormat="1" applyFont="1" applyFill="1" applyBorder="1" applyAlignment="1">
      <alignment horizontal="right" vertical="center" shrinkToFit="1"/>
    </xf>
    <xf numFmtId="179" fontId="3" fillId="2" borderId="42" xfId="2" applyNumberFormat="1" applyFont="1" applyFill="1" applyBorder="1" applyAlignment="1">
      <alignment horizontal="center" vertical="center" shrinkToFit="1"/>
    </xf>
    <xf numFmtId="179" fontId="3" fillId="2" borderId="43" xfId="2" applyNumberFormat="1" applyFont="1" applyFill="1" applyBorder="1" applyAlignment="1">
      <alignment horizontal="center" vertical="center" shrinkToFit="1"/>
    </xf>
    <xf numFmtId="179" fontId="3" fillId="2" borderId="44" xfId="2" applyNumberFormat="1" applyFont="1" applyFill="1" applyBorder="1" applyAlignment="1">
      <alignment horizontal="center" vertical="center" shrinkToFit="1"/>
    </xf>
    <xf numFmtId="176" fontId="3" fillId="0" borderId="20" xfId="2" applyNumberFormat="1" applyFont="1" applyFill="1" applyBorder="1" applyAlignment="1">
      <alignment horizontal="left" vertical="top" wrapText="1" shrinkToFit="1"/>
    </xf>
    <xf numFmtId="176" fontId="3" fillId="0" borderId="24" xfId="2" applyNumberFormat="1" applyFont="1" applyFill="1" applyBorder="1" applyAlignment="1">
      <alignment horizontal="left" vertical="top" wrapText="1" shrinkToFit="1"/>
    </xf>
    <xf numFmtId="181" fontId="3" fillId="2" borderId="38" xfId="2" applyNumberFormat="1" applyFont="1" applyFill="1" applyBorder="1" applyAlignment="1">
      <alignment horizontal="right" vertical="center" shrinkToFit="1"/>
    </xf>
    <xf numFmtId="181" fontId="3" fillId="2" borderId="39" xfId="2" applyNumberFormat="1" applyFont="1" applyFill="1" applyBorder="1" applyAlignment="1">
      <alignment horizontal="right" vertical="center" shrinkToFit="1"/>
    </xf>
    <xf numFmtId="181" fontId="3" fillId="3" borderId="47" xfId="2" applyNumberFormat="1" applyFont="1" applyFill="1" applyBorder="1" applyAlignment="1">
      <alignment horizontal="right" vertical="center" shrinkToFit="1"/>
    </xf>
    <xf numFmtId="181" fontId="3" fillId="3" borderId="48" xfId="2" applyNumberFormat="1" applyFont="1" applyFill="1" applyBorder="1" applyAlignment="1">
      <alignment horizontal="right" vertical="center" shrinkToFit="1"/>
    </xf>
    <xf numFmtId="181" fontId="3" fillId="2" borderId="28" xfId="2" applyNumberFormat="1" applyFont="1" applyFill="1" applyBorder="1" applyAlignment="1">
      <alignment horizontal="center" vertical="center" shrinkToFit="1"/>
    </xf>
    <xf numFmtId="181" fontId="3" fillId="2" borderId="29" xfId="2" applyNumberFormat="1" applyFont="1" applyFill="1" applyBorder="1" applyAlignment="1">
      <alignment horizontal="center" vertical="center" shrinkToFit="1"/>
    </xf>
    <xf numFmtId="181" fontId="3" fillId="2" borderId="30" xfId="2" applyNumberFormat="1" applyFont="1" applyFill="1" applyBorder="1" applyAlignment="1">
      <alignment horizontal="center" vertical="center" shrinkToFit="1"/>
    </xf>
    <xf numFmtId="176" fontId="7" fillId="2" borderId="11" xfId="2" applyNumberFormat="1" applyFont="1" applyFill="1" applyBorder="1" applyAlignment="1">
      <alignment horizontal="right" vertical="center" shrinkToFit="1"/>
    </xf>
    <xf numFmtId="176" fontId="7" fillId="2" borderId="12" xfId="2" applyNumberFormat="1" applyFont="1" applyFill="1" applyBorder="1" applyAlignment="1">
      <alignment horizontal="right" vertical="center" shrinkToFit="1"/>
    </xf>
    <xf numFmtId="176" fontId="7" fillId="2" borderId="8" xfId="2" applyNumberFormat="1" applyFont="1" applyFill="1" applyBorder="1" applyAlignment="1">
      <alignment horizontal="right" vertical="center" shrinkToFit="1"/>
    </xf>
    <xf numFmtId="181" fontId="3" fillId="2" borderId="34" xfId="2" applyNumberFormat="1" applyFont="1" applyFill="1" applyBorder="1" applyAlignment="1">
      <alignment horizontal="right" vertical="center" shrinkToFit="1"/>
    </xf>
    <xf numFmtId="181" fontId="3" fillId="2" borderId="35" xfId="2" applyNumberFormat="1" applyFont="1" applyFill="1" applyBorder="1" applyAlignment="1">
      <alignment horizontal="right" vertical="center" shrinkToFit="1"/>
    </xf>
    <xf numFmtId="176" fontId="7" fillId="2" borderId="33" xfId="2" applyNumberFormat="1" applyFont="1" applyFill="1" applyBorder="1" applyAlignment="1">
      <alignment horizontal="right" vertical="center" shrinkToFit="1"/>
    </xf>
    <xf numFmtId="176" fontId="7" fillId="2" borderId="36" xfId="2" applyNumberFormat="1" applyFont="1" applyFill="1" applyBorder="1" applyAlignment="1">
      <alignment horizontal="right" vertical="center" shrinkToFit="1"/>
    </xf>
    <xf numFmtId="176" fontId="7" fillId="2" borderId="37" xfId="2" applyNumberFormat="1" applyFont="1" applyFill="1" applyBorder="1" applyAlignment="1">
      <alignment horizontal="right" vertical="center" shrinkToFit="1"/>
    </xf>
    <xf numFmtId="180" fontId="3" fillId="2" borderId="28" xfId="2" applyNumberFormat="1" applyFont="1" applyFill="1" applyBorder="1" applyAlignment="1">
      <alignment horizontal="center" vertical="center" shrinkToFit="1"/>
    </xf>
    <xf numFmtId="180" fontId="3" fillId="2" borderId="29" xfId="2" applyNumberFormat="1" applyFont="1" applyFill="1" applyBorder="1" applyAlignment="1">
      <alignment horizontal="center" vertical="center" shrinkToFit="1"/>
    </xf>
    <xf numFmtId="180" fontId="3" fillId="2" borderId="30" xfId="2" applyNumberFormat="1" applyFont="1" applyFill="1" applyBorder="1" applyAlignment="1">
      <alignment horizontal="center" vertical="center" shrinkToFit="1"/>
    </xf>
    <xf numFmtId="176" fontId="7" fillId="2" borderId="9" xfId="2" applyNumberFormat="1" applyFont="1" applyFill="1" applyBorder="1" applyAlignment="1">
      <alignment horizontal="right" vertical="center" shrinkToFit="1"/>
    </xf>
    <xf numFmtId="176" fontId="7" fillId="2" borderId="0" xfId="2" applyNumberFormat="1" applyFont="1" applyFill="1" applyBorder="1" applyAlignment="1">
      <alignment horizontal="right" vertical="center" shrinkToFit="1"/>
    </xf>
    <xf numFmtId="176" fontId="7" fillId="2" borderId="41" xfId="2" applyNumberFormat="1" applyFont="1" applyFill="1" applyBorder="1" applyAlignment="1">
      <alignment horizontal="right" vertical="center" shrinkToFit="1"/>
    </xf>
    <xf numFmtId="181" fontId="3" fillId="3" borderId="50" xfId="2" applyNumberFormat="1" applyFont="1" applyFill="1" applyBorder="1" applyAlignment="1">
      <alignment horizontal="center" vertical="center" shrinkToFit="1"/>
    </xf>
    <xf numFmtId="181" fontId="3" fillId="3" borderId="45" xfId="2" applyNumberFormat="1" applyFont="1" applyFill="1" applyBorder="1" applyAlignment="1">
      <alignment horizontal="center" vertical="center" shrinkToFit="1"/>
    </xf>
    <xf numFmtId="181" fontId="3" fillId="3" borderId="51" xfId="2" applyNumberFormat="1" applyFont="1" applyFill="1" applyBorder="1" applyAlignment="1">
      <alignment horizontal="center" vertical="center" shrinkToFit="1"/>
    </xf>
    <xf numFmtId="181" fontId="3" fillId="2" borderId="31" xfId="2" applyNumberFormat="1" applyFont="1" applyFill="1" applyBorder="1" applyAlignment="1">
      <alignment horizontal="center" vertical="center" shrinkToFit="1"/>
    </xf>
    <xf numFmtId="181" fontId="3" fillId="2" borderId="53" xfId="2" applyNumberFormat="1" applyFont="1" applyFill="1" applyBorder="1" applyAlignment="1">
      <alignment horizontal="center" vertical="center" shrinkToFit="1"/>
    </xf>
    <xf numFmtId="181" fontId="3" fillId="2" borderId="56" xfId="2" applyNumberFormat="1" applyFont="1" applyFill="1" applyBorder="1" applyAlignment="1">
      <alignment horizontal="center" vertical="center" shrinkToFit="1"/>
    </xf>
    <xf numFmtId="176" fontId="5" fillId="3" borderId="17" xfId="2" applyNumberFormat="1" applyFont="1" applyFill="1" applyBorder="1" applyAlignment="1">
      <alignment horizontal="center" vertical="center" shrinkToFit="1"/>
    </xf>
    <xf numFmtId="176" fontId="5" fillId="3" borderId="16" xfId="2" applyNumberFormat="1" applyFont="1" applyFill="1" applyBorder="1" applyAlignment="1">
      <alignment horizontal="center" vertical="center" shrinkToFit="1"/>
    </xf>
    <xf numFmtId="176" fontId="7" fillId="2" borderId="28" xfId="2" applyNumberFormat="1" applyFont="1" applyFill="1" applyBorder="1" applyAlignment="1">
      <alignment horizontal="right" vertical="center" shrinkToFit="1"/>
    </xf>
    <xf numFmtId="176" fontId="7" fillId="2" borderId="29" xfId="2" applyNumberFormat="1" applyFont="1" applyFill="1" applyBorder="1" applyAlignment="1">
      <alignment horizontal="right" vertical="center" shrinkToFit="1"/>
    </xf>
    <xf numFmtId="176" fontId="7" fillId="2" borderId="40" xfId="2" applyNumberFormat="1" applyFont="1" applyFill="1" applyBorder="1" applyAlignment="1">
      <alignment horizontal="right" vertical="center" shrinkToFit="1"/>
    </xf>
    <xf numFmtId="176" fontId="3" fillId="0" borderId="7" xfId="2" applyNumberFormat="1" applyFont="1" applyFill="1" applyBorder="1" applyAlignment="1">
      <alignment horizontal="left" vertical="top" shrinkToFit="1"/>
    </xf>
    <xf numFmtId="176" fontId="3" fillId="3" borderId="47" xfId="2" applyNumberFormat="1" applyFont="1" applyFill="1" applyBorder="1" applyAlignment="1">
      <alignment horizontal="right" vertical="center" shrinkToFit="1"/>
    </xf>
    <xf numFmtId="176" fontId="3" fillId="3" borderId="48" xfId="2" applyNumberFormat="1" applyFont="1" applyFill="1" applyBorder="1" applyAlignment="1">
      <alignment horizontal="right" vertical="center" shrinkToFit="1"/>
    </xf>
    <xf numFmtId="176" fontId="7" fillId="2" borderId="26" xfId="2" applyNumberFormat="1" applyFont="1" applyFill="1" applyBorder="1" applyAlignment="1">
      <alignment horizontal="right" vertical="center" shrinkToFit="1"/>
    </xf>
    <xf numFmtId="176" fontId="7" fillId="2" borderId="23" xfId="2" applyNumberFormat="1" applyFont="1" applyFill="1" applyBorder="1" applyAlignment="1">
      <alignment horizontal="right" vertical="center" shrinkToFit="1"/>
    </xf>
    <xf numFmtId="176" fontId="7" fillId="2" borderId="49" xfId="2" applyNumberFormat="1" applyFont="1" applyFill="1" applyBorder="1" applyAlignment="1">
      <alignment horizontal="right" vertical="center" shrinkToFit="1"/>
    </xf>
    <xf numFmtId="176" fontId="3" fillId="2" borderId="38" xfId="2" applyNumberFormat="1" applyFont="1" applyFill="1" applyBorder="1" applyAlignment="1">
      <alignment horizontal="center" vertical="center" shrinkToFit="1"/>
    </xf>
    <xf numFmtId="176" fontId="3" fillId="2" borderId="39" xfId="2" applyNumberFormat="1" applyFont="1" applyFill="1" applyBorder="1" applyAlignment="1">
      <alignment horizontal="center" vertical="center" shrinkToFit="1"/>
    </xf>
    <xf numFmtId="176" fontId="5" fillId="3" borderId="47" xfId="2" applyNumberFormat="1" applyFont="1" applyFill="1" applyBorder="1" applyAlignment="1">
      <alignment horizontal="center" vertical="center" shrinkToFit="1"/>
    </xf>
    <xf numFmtId="176" fontId="3" fillId="2" borderId="37" xfId="2" applyNumberFormat="1" applyFont="1" applyFill="1" applyBorder="1" applyAlignment="1">
      <alignment horizontal="right" vertical="center" shrinkToFit="1"/>
    </xf>
    <xf numFmtId="176" fontId="3" fillId="2" borderId="62" xfId="2" applyNumberFormat="1" applyFont="1" applyFill="1" applyBorder="1" applyAlignment="1">
      <alignment horizontal="right" vertical="center" shrinkToFit="1"/>
    </xf>
    <xf numFmtId="0" fontId="5" fillId="0" borderId="7" xfId="2" applyNumberFormat="1" applyFont="1" applyFill="1" applyBorder="1" applyAlignment="1">
      <alignment horizontal="center" vertical="center" shrinkToFit="1"/>
    </xf>
    <xf numFmtId="0" fontId="5" fillId="0" borderId="8" xfId="2" applyNumberFormat="1" applyFont="1" applyFill="1" applyBorder="1" applyAlignment="1">
      <alignment horizontal="center" vertical="center" shrinkToFit="1"/>
    </xf>
    <xf numFmtId="0" fontId="7" fillId="0" borderId="7" xfId="2" applyNumberFormat="1" applyFont="1" applyFill="1" applyBorder="1" applyAlignment="1">
      <alignment horizontal="center" vertical="center"/>
    </xf>
    <xf numFmtId="0" fontId="7" fillId="0" borderId="8" xfId="2" applyNumberFormat="1" applyFont="1" applyFill="1" applyBorder="1" applyAlignment="1">
      <alignment horizontal="center" vertical="center"/>
    </xf>
    <xf numFmtId="0" fontId="7" fillId="0" borderId="11" xfId="2" applyNumberFormat="1" applyFont="1" applyFill="1" applyBorder="1" applyAlignment="1">
      <alignment horizontal="center" vertical="top" shrinkToFit="1"/>
    </xf>
    <xf numFmtId="0" fontId="7" fillId="0" borderId="33" xfId="2" applyNumberFormat="1" applyFont="1" applyFill="1" applyBorder="1" applyAlignment="1">
      <alignment horizontal="center" vertical="top" shrinkToFit="1"/>
    </xf>
    <xf numFmtId="176" fontId="3" fillId="2" borderId="26" xfId="2" applyNumberFormat="1" applyFont="1" applyFill="1" applyBorder="1" applyAlignment="1">
      <alignment horizontal="right" vertical="center" shrinkToFit="1"/>
    </xf>
    <xf numFmtId="176" fontId="3" fillId="2" borderId="59" xfId="2" applyNumberFormat="1" applyFont="1" applyFill="1" applyBorder="1" applyAlignment="1">
      <alignment horizontal="right" vertical="center" shrinkToFit="1"/>
    </xf>
    <xf numFmtId="176" fontId="3" fillId="2" borderId="28" xfId="2" applyNumberFormat="1" applyFont="1" applyFill="1" applyBorder="1" applyAlignment="1">
      <alignment horizontal="right" vertical="center" shrinkToFit="1"/>
    </xf>
    <xf numFmtId="176" fontId="3" fillId="2" borderId="29" xfId="2" applyNumberFormat="1" applyFont="1" applyFill="1" applyBorder="1" applyAlignment="1">
      <alignment horizontal="right" vertical="center" shrinkToFit="1"/>
    </xf>
    <xf numFmtId="176" fontId="3" fillId="2" borderId="30" xfId="2" applyNumberFormat="1" applyFont="1" applyFill="1" applyBorder="1" applyAlignment="1">
      <alignment horizontal="right" vertical="center" shrinkToFit="1"/>
    </xf>
    <xf numFmtId="0" fontId="5" fillId="0" borderId="3" xfId="2" applyNumberFormat="1" applyFont="1" applyFill="1" applyBorder="1" applyAlignment="1">
      <alignment horizontal="center" shrinkToFit="1"/>
    </xf>
    <xf numFmtId="0" fontId="5" fillId="0" borderId="2" xfId="2" applyNumberFormat="1" applyFont="1" applyFill="1" applyBorder="1" applyAlignment="1">
      <alignment horizontal="center" shrinkToFit="1"/>
    </xf>
    <xf numFmtId="0" fontId="5" fillId="0" borderId="9" xfId="2" applyNumberFormat="1" applyFont="1" applyFill="1" applyBorder="1" applyAlignment="1">
      <alignment horizontal="center" shrinkToFit="1"/>
    </xf>
    <xf numFmtId="0" fontId="5" fillId="0" borderId="8" xfId="2" applyNumberFormat="1" applyFont="1" applyFill="1" applyBorder="1" applyAlignment="1">
      <alignment horizontal="center" shrinkToFit="1"/>
    </xf>
    <xf numFmtId="178" fontId="3" fillId="0" borderId="3" xfId="2" applyNumberFormat="1" applyFont="1" applyFill="1" applyBorder="1" applyAlignment="1" applyProtection="1">
      <alignment horizontal="center"/>
      <protection locked="0"/>
    </xf>
    <xf numFmtId="178" fontId="3" fillId="0" borderId="5" xfId="2" applyNumberFormat="1" applyFont="1" applyFill="1" applyBorder="1" applyAlignment="1" applyProtection="1">
      <alignment horizontal="center"/>
      <protection locked="0"/>
    </xf>
    <xf numFmtId="178" fontId="3" fillId="0" borderId="6" xfId="2" applyNumberFormat="1" applyFont="1" applyFill="1" applyBorder="1" applyAlignment="1" applyProtection="1">
      <alignment horizontal="center"/>
      <protection locked="0"/>
    </xf>
    <xf numFmtId="178" fontId="7" fillId="0" borderId="11" xfId="2" applyNumberFormat="1" applyFont="1" applyFill="1" applyBorder="1" applyAlignment="1" applyProtection="1">
      <alignment horizontal="center" vertical="top"/>
      <protection locked="0"/>
    </xf>
    <xf numFmtId="178" fontId="7" fillId="0" borderId="12" xfId="2" applyNumberFormat="1" applyFont="1" applyFill="1" applyBorder="1" applyAlignment="1" applyProtection="1">
      <alignment horizontal="center" vertical="top"/>
      <protection locked="0"/>
    </xf>
    <xf numFmtId="178" fontId="7" fillId="0" borderId="13" xfId="2" applyNumberFormat="1" applyFont="1" applyFill="1" applyBorder="1" applyAlignment="1" applyProtection="1">
      <alignment horizontal="center" vertical="top"/>
      <protection locked="0"/>
    </xf>
  </cellXfs>
  <cellStyles count="6">
    <cellStyle name="パーセント" xfId="1" builtinId="5"/>
    <cellStyle name="桁区切り 2" xfId="3"/>
    <cellStyle name="通貨 2" xfId="5"/>
    <cellStyle name="標準" xfId="0" builtinId="0"/>
    <cellStyle name="標準 2" xfId="2"/>
    <cellStyle name="標準 3" xfId="4"/>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ASTATION1\&#20225;&#30011;&#35519;&#25972;&#20418;\7%20&#36009;&#22770;&#39640;&#38306;&#20418;\H17_suryo\H17&#26368;&#32066;&#29256;\H16&#25552;&#20986;&#29256;\&#9733;&#25239;&#33740;&#21092;&#35336;&#31639;&#12288;070214&#20462;&#274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集計２（提出版）"/>
      <sheetName val="集計１"/>
      <sheetName val="計算６（配合剤）"/>
      <sheetName val="計算５（ソート２） "/>
      <sheetName val="計算５（ソート１）"/>
      <sheetName val="計算４"/>
      <sheetName val="計算３"/>
      <sheetName val="計算用データ１"/>
      <sheetName val="系統名 2"/>
      <sheetName val="97 (換算係数)"/>
      <sheetName val="97 (系統名修正)"/>
      <sheetName val="系統名"/>
      <sheetName val="97 (原体・製造量０除外) "/>
      <sheetName val="97 (原体)"/>
      <sheetName val="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0"/>
  <sheetViews>
    <sheetView tabSelected="1" view="pageBreakPreview" zoomScaleNormal="100" zoomScaleSheetLayoutView="100" workbookViewId="0">
      <selection activeCell="A5" sqref="A5:M5"/>
    </sheetView>
  </sheetViews>
  <sheetFormatPr defaultRowHeight="13" x14ac:dyDescent="0.2"/>
  <cols>
    <col min="1" max="9" width="10.6328125" customWidth="1"/>
  </cols>
  <sheetData>
    <row r="1" spans="1:13" ht="33.75" customHeight="1" x14ac:dyDescent="0.2"/>
    <row r="2" spans="1:13" ht="44.25" customHeight="1" x14ac:dyDescent="0.3">
      <c r="A2" s="268" t="s">
        <v>324</v>
      </c>
      <c r="B2" s="269"/>
      <c r="C2" s="269"/>
      <c r="D2" s="269"/>
      <c r="E2" s="269"/>
      <c r="F2" s="269"/>
      <c r="G2" s="269"/>
      <c r="H2" s="269"/>
      <c r="I2" s="269"/>
      <c r="J2" s="269"/>
      <c r="K2" s="269"/>
      <c r="L2" s="269"/>
      <c r="M2" s="269"/>
    </row>
    <row r="3" spans="1:13" ht="11.25" customHeight="1" x14ac:dyDescent="0.45">
      <c r="A3" s="270"/>
      <c r="B3" s="270"/>
      <c r="C3" s="270"/>
      <c r="D3" s="270"/>
      <c r="E3" s="270"/>
      <c r="F3" s="270"/>
      <c r="G3" s="270"/>
      <c r="H3" s="270"/>
      <c r="I3" s="270"/>
    </row>
    <row r="4" spans="1:13" ht="19.5" customHeight="1" x14ac:dyDescent="0.2"/>
    <row r="5" spans="1:13" s="130" customFormat="1" ht="48.75" customHeight="1" x14ac:dyDescent="0.2">
      <c r="A5" s="271" t="s">
        <v>0</v>
      </c>
      <c r="B5" s="271"/>
      <c r="C5" s="271"/>
      <c r="D5" s="271"/>
      <c r="E5" s="271"/>
      <c r="F5" s="271"/>
      <c r="G5" s="271"/>
      <c r="H5" s="271"/>
      <c r="I5" s="271"/>
      <c r="J5" s="271"/>
      <c r="K5" s="271"/>
      <c r="L5" s="271"/>
      <c r="M5" s="271"/>
    </row>
    <row r="6" spans="1:13" s="130" customFormat="1" ht="10.5" customHeight="1" x14ac:dyDescent="0.2">
      <c r="A6" s="131"/>
      <c r="B6" s="131"/>
      <c r="C6" s="131"/>
      <c r="D6" s="131"/>
      <c r="E6" s="131"/>
      <c r="F6" s="131"/>
      <c r="G6" s="131"/>
      <c r="H6" s="131"/>
      <c r="I6" s="131"/>
      <c r="J6" s="131"/>
      <c r="K6" s="131"/>
      <c r="L6" s="131"/>
      <c r="M6" s="131"/>
    </row>
    <row r="7" spans="1:13" ht="61.5" customHeight="1" x14ac:dyDescent="0.2">
      <c r="A7" s="272" t="s">
        <v>287</v>
      </c>
      <c r="B7" s="272"/>
      <c r="C7" s="272"/>
      <c r="D7" s="272"/>
      <c r="E7" s="272"/>
      <c r="F7" s="272"/>
      <c r="G7" s="272"/>
      <c r="H7" s="272"/>
      <c r="I7" s="272"/>
      <c r="J7" s="272"/>
      <c r="K7" s="272"/>
      <c r="L7" s="272"/>
      <c r="M7" s="272"/>
    </row>
    <row r="9" spans="1:13" ht="15" customHeight="1" x14ac:dyDescent="0.2"/>
    <row r="13" spans="1:13" s="130" customFormat="1" ht="28" x14ac:dyDescent="0.2">
      <c r="A13" s="273" t="s">
        <v>321</v>
      </c>
      <c r="B13" s="273"/>
      <c r="C13" s="273"/>
      <c r="D13" s="273"/>
      <c r="E13" s="273"/>
      <c r="F13" s="273"/>
      <c r="G13" s="273"/>
      <c r="H13" s="273"/>
      <c r="I13" s="273"/>
      <c r="J13" s="273"/>
      <c r="K13" s="273"/>
      <c r="L13" s="273"/>
      <c r="M13" s="273"/>
    </row>
    <row r="15" spans="1:13" ht="45" customHeight="1" x14ac:dyDescent="0.2"/>
    <row r="16" spans="1:13" ht="25.5" x14ac:dyDescent="0.35">
      <c r="A16" s="274" t="s">
        <v>284</v>
      </c>
      <c r="B16" s="274"/>
      <c r="C16" s="274"/>
      <c r="D16" s="274"/>
      <c r="E16" s="274"/>
      <c r="F16" s="274"/>
      <c r="G16" s="274"/>
      <c r="H16" s="274"/>
      <c r="I16" s="274"/>
      <c r="J16" s="274"/>
      <c r="K16" s="274"/>
      <c r="L16" s="274"/>
      <c r="M16" s="274"/>
    </row>
    <row r="17" spans="1:13" x14ac:dyDescent="0.2">
      <c r="A17" s="132"/>
      <c r="B17" s="132"/>
      <c r="C17" s="132"/>
      <c r="D17" s="132"/>
      <c r="E17" s="132"/>
      <c r="F17" s="132"/>
      <c r="G17" s="132"/>
      <c r="H17" s="132"/>
      <c r="I17" s="132"/>
    </row>
    <row r="18" spans="1:13" ht="23.5" x14ac:dyDescent="0.35">
      <c r="A18" s="267" t="s">
        <v>285</v>
      </c>
      <c r="B18" s="267"/>
      <c r="C18" s="267"/>
      <c r="D18" s="267"/>
      <c r="E18" s="267"/>
      <c r="F18" s="267"/>
      <c r="G18" s="267"/>
      <c r="H18" s="267"/>
      <c r="I18" s="267"/>
      <c r="J18" s="267"/>
      <c r="K18" s="267"/>
      <c r="L18" s="267"/>
      <c r="M18" s="267"/>
    </row>
    <row r="19" spans="1:13" ht="12.75" customHeight="1" x14ac:dyDescent="0.35">
      <c r="A19" s="133"/>
      <c r="B19" s="133"/>
      <c r="C19" s="133"/>
      <c r="D19" s="133"/>
      <c r="E19" s="133"/>
      <c r="F19" s="133"/>
      <c r="G19" s="133"/>
      <c r="H19" s="133"/>
      <c r="I19" s="133"/>
    </row>
    <row r="20" spans="1:13" ht="23.5" x14ac:dyDescent="0.35">
      <c r="A20" s="267" t="s">
        <v>286</v>
      </c>
      <c r="B20" s="267"/>
      <c r="C20" s="267"/>
      <c r="D20" s="267"/>
      <c r="E20" s="267"/>
      <c r="F20" s="267"/>
      <c r="G20" s="267"/>
      <c r="H20" s="267"/>
      <c r="I20" s="267"/>
      <c r="J20" s="267"/>
      <c r="K20" s="267"/>
      <c r="L20" s="267"/>
      <c r="M20" s="267"/>
    </row>
  </sheetData>
  <mergeCells count="8">
    <mergeCell ref="A18:M18"/>
    <mergeCell ref="A20:M20"/>
    <mergeCell ref="A2:M2"/>
    <mergeCell ref="A3:I3"/>
    <mergeCell ref="A5:M5"/>
    <mergeCell ref="A7:M7"/>
    <mergeCell ref="A13:M13"/>
    <mergeCell ref="A16:M16"/>
  </mergeCells>
  <phoneticPr fontId="4"/>
  <pageMargins left="0.7" right="0.7" top="0.75" bottom="0.75" header="0.3" footer="0.3"/>
  <pageSetup paperSize="9"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31"/>
  <sheetViews>
    <sheetView showGridLines="0" view="pageBreakPreview" topLeftCell="A289" zoomScale="80" zoomScaleNormal="80" zoomScaleSheetLayoutView="80" workbookViewId="0">
      <pane xSplit="6" topLeftCell="G1" activePane="topRight" state="frozen"/>
      <selection pane="topRight" activeCell="G297" sqref="G297"/>
    </sheetView>
  </sheetViews>
  <sheetFormatPr defaultColWidth="9" defaultRowHeight="16.5" x14ac:dyDescent="0.25"/>
  <cols>
    <col min="1" max="1" width="3.7265625" style="1" customWidth="1"/>
    <col min="2" max="2" width="21.08984375" style="12" customWidth="1"/>
    <col min="3" max="3" width="26.90625" style="3" customWidth="1"/>
    <col min="4" max="4" width="34.08984375" style="5" customWidth="1"/>
    <col min="5" max="5" width="22.90625" style="5" customWidth="1"/>
    <col min="6" max="6" width="26.6328125" style="6" customWidth="1"/>
    <col min="7" max="7" width="16.7265625" style="7" customWidth="1"/>
    <col min="8" max="8" width="16.6328125" style="8" customWidth="1"/>
    <col min="9" max="10" width="13.36328125" style="9" customWidth="1"/>
    <col min="11" max="11" width="13.36328125" style="139" customWidth="1"/>
    <col min="12" max="19" width="13.36328125" style="9" customWidth="1"/>
    <col min="20" max="20" width="1.36328125" style="9" customWidth="1"/>
    <col min="21" max="16384" width="9" style="10"/>
  </cols>
  <sheetData>
    <row r="1" spans="1:20" ht="30" customHeight="1" x14ac:dyDescent="0.25">
      <c r="B1" s="2" t="s">
        <v>0</v>
      </c>
      <c r="D1" s="4"/>
      <c r="S1" s="10"/>
      <c r="T1" s="11"/>
    </row>
    <row r="2" spans="1:20" ht="25.5" customHeight="1" thickBot="1" x14ac:dyDescent="0.3">
      <c r="B2" s="12" t="s">
        <v>277</v>
      </c>
      <c r="D2" s="4"/>
      <c r="T2" s="13"/>
    </row>
    <row r="3" spans="1:20" s="20" customFormat="1" ht="22.5" customHeight="1" x14ac:dyDescent="0.25">
      <c r="A3" s="1"/>
      <c r="B3" s="14" t="s">
        <v>323</v>
      </c>
      <c r="C3" s="15"/>
      <c r="D3" s="396" t="s">
        <v>1</v>
      </c>
      <c r="E3" s="397"/>
      <c r="F3" s="16"/>
      <c r="G3" s="17"/>
      <c r="H3" s="18"/>
      <c r="I3" s="400" t="s">
        <v>265</v>
      </c>
      <c r="J3" s="401"/>
      <c r="K3" s="401"/>
      <c r="L3" s="401"/>
      <c r="M3" s="401"/>
      <c r="N3" s="401"/>
      <c r="O3" s="401"/>
      <c r="P3" s="401"/>
      <c r="Q3" s="401"/>
      <c r="R3" s="401"/>
      <c r="S3" s="402"/>
      <c r="T3" s="19"/>
    </row>
    <row r="4" spans="1:20" s="20" customFormat="1" ht="22.5" customHeight="1" x14ac:dyDescent="0.2">
      <c r="A4" s="1"/>
      <c r="B4" s="156"/>
      <c r="C4" s="157"/>
      <c r="D4" s="398"/>
      <c r="E4" s="399"/>
      <c r="F4" s="21"/>
      <c r="G4" s="22"/>
      <c r="H4" s="23"/>
      <c r="I4" s="403" t="s">
        <v>2</v>
      </c>
      <c r="J4" s="404"/>
      <c r="K4" s="404"/>
      <c r="L4" s="404"/>
      <c r="M4" s="404"/>
      <c r="N4" s="404"/>
      <c r="O4" s="404"/>
      <c r="P4" s="404"/>
      <c r="Q4" s="404"/>
      <c r="R4" s="404"/>
      <c r="S4" s="405"/>
      <c r="T4" s="24"/>
    </row>
    <row r="5" spans="1:20" s="30" customFormat="1" ht="36" customHeight="1" x14ac:dyDescent="0.3">
      <c r="A5" s="25"/>
      <c r="B5" s="385" t="s">
        <v>3</v>
      </c>
      <c r="C5" s="386"/>
      <c r="D5" s="398"/>
      <c r="E5" s="399"/>
      <c r="F5" s="26" t="s">
        <v>4</v>
      </c>
      <c r="G5" s="27" t="s">
        <v>5</v>
      </c>
      <c r="H5" s="28" t="s">
        <v>6</v>
      </c>
      <c r="I5" s="140" t="s">
        <v>7</v>
      </c>
      <c r="J5" s="141" t="s">
        <v>8</v>
      </c>
      <c r="K5" s="142" t="s">
        <v>9</v>
      </c>
      <c r="L5" s="141" t="s">
        <v>10</v>
      </c>
      <c r="M5" s="141" t="s">
        <v>11</v>
      </c>
      <c r="N5" s="141" t="s">
        <v>264</v>
      </c>
      <c r="O5" s="141" t="s">
        <v>12</v>
      </c>
      <c r="P5" s="141" t="s">
        <v>13</v>
      </c>
      <c r="Q5" s="141" t="s">
        <v>14</v>
      </c>
      <c r="R5" s="141" t="s">
        <v>15</v>
      </c>
      <c r="S5" s="143" t="s">
        <v>16</v>
      </c>
      <c r="T5" s="29"/>
    </row>
    <row r="6" spans="1:20" s="33" customFormat="1" ht="49.5" customHeight="1" thickBot="1" x14ac:dyDescent="0.25">
      <c r="A6" s="31"/>
      <c r="B6" s="387" t="s">
        <v>17</v>
      </c>
      <c r="C6" s="388"/>
      <c r="D6" s="389" t="s">
        <v>18</v>
      </c>
      <c r="E6" s="390"/>
      <c r="F6" s="230" t="s">
        <v>19</v>
      </c>
      <c r="G6" s="224" t="s">
        <v>20</v>
      </c>
      <c r="H6" s="225" t="s">
        <v>21</v>
      </c>
      <c r="I6" s="226" t="s">
        <v>22</v>
      </c>
      <c r="J6" s="227" t="s">
        <v>23</v>
      </c>
      <c r="K6" s="228" t="s">
        <v>24</v>
      </c>
      <c r="L6" s="227" t="s">
        <v>25</v>
      </c>
      <c r="M6" s="227" t="s">
        <v>26</v>
      </c>
      <c r="N6" s="227" t="s">
        <v>27</v>
      </c>
      <c r="O6" s="227" t="s">
        <v>28</v>
      </c>
      <c r="P6" s="227" t="s">
        <v>290</v>
      </c>
      <c r="Q6" s="227" t="s">
        <v>291</v>
      </c>
      <c r="R6" s="227" t="s">
        <v>29</v>
      </c>
      <c r="S6" s="229" t="s">
        <v>30</v>
      </c>
      <c r="T6" s="32"/>
    </row>
    <row r="7" spans="1:20" s="36" customFormat="1" ht="30" customHeight="1" thickBot="1" x14ac:dyDescent="0.25">
      <c r="A7" s="37"/>
      <c r="B7" s="340" t="s">
        <v>292</v>
      </c>
      <c r="C7" s="290" t="s">
        <v>293</v>
      </c>
      <c r="D7" s="53" t="s">
        <v>31</v>
      </c>
      <c r="E7" s="53" t="s">
        <v>32</v>
      </c>
      <c r="F7" s="50" t="s">
        <v>33</v>
      </c>
      <c r="G7" s="79">
        <v>77872</v>
      </c>
      <c r="H7" s="43">
        <v>1565.2</v>
      </c>
      <c r="I7" s="144">
        <v>0</v>
      </c>
      <c r="J7" s="144">
        <v>0</v>
      </c>
      <c r="K7" s="144">
        <v>0</v>
      </c>
      <c r="L7" s="144">
        <v>1</v>
      </c>
      <c r="M7" s="144">
        <v>0</v>
      </c>
      <c r="N7" s="144">
        <v>0</v>
      </c>
      <c r="O7" s="144">
        <v>0</v>
      </c>
      <c r="P7" s="144">
        <v>0</v>
      </c>
      <c r="Q7" s="144">
        <v>0</v>
      </c>
      <c r="R7" s="231">
        <v>0</v>
      </c>
      <c r="S7" s="233">
        <v>0</v>
      </c>
      <c r="T7" s="232">
        <v>1</v>
      </c>
    </row>
    <row r="8" spans="1:20" s="36" customFormat="1" ht="28.5" customHeight="1" x14ac:dyDescent="0.2">
      <c r="A8" s="37"/>
      <c r="B8" s="341"/>
      <c r="C8" s="279"/>
      <c r="D8" s="349" t="s">
        <v>34</v>
      </c>
      <c r="E8" s="350"/>
      <c r="F8" s="350"/>
      <c r="G8" s="165">
        <f>SUM(G7)</f>
        <v>77872</v>
      </c>
      <c r="H8" s="166">
        <f>SUM(H7)</f>
        <v>1565.2</v>
      </c>
      <c r="I8" s="391"/>
      <c r="J8" s="391"/>
      <c r="K8" s="391"/>
      <c r="L8" s="391"/>
      <c r="M8" s="391"/>
      <c r="N8" s="391"/>
      <c r="O8" s="391"/>
      <c r="P8" s="391"/>
      <c r="Q8" s="391"/>
      <c r="R8" s="391"/>
      <c r="S8" s="392"/>
      <c r="T8" s="38"/>
    </row>
    <row r="9" spans="1:20" s="45" customFormat="1" ht="30" customHeight="1" x14ac:dyDescent="0.2">
      <c r="A9" s="37"/>
      <c r="B9" s="341"/>
      <c r="C9" s="279"/>
      <c r="D9" s="39" t="s">
        <v>35</v>
      </c>
      <c r="E9" s="40" t="s">
        <v>36</v>
      </c>
      <c r="F9" s="41" t="s">
        <v>33</v>
      </c>
      <c r="G9" s="42">
        <v>71241</v>
      </c>
      <c r="H9" s="43">
        <v>4309.2</v>
      </c>
      <c r="I9" s="144">
        <v>0</v>
      </c>
      <c r="J9" s="144">
        <v>0</v>
      </c>
      <c r="K9" s="144">
        <v>0</v>
      </c>
      <c r="L9" s="144">
        <v>0.5</v>
      </c>
      <c r="M9" s="144">
        <v>0.5</v>
      </c>
      <c r="N9" s="144">
        <v>0</v>
      </c>
      <c r="O9" s="144">
        <v>0</v>
      </c>
      <c r="P9" s="144">
        <v>0</v>
      </c>
      <c r="Q9" s="144">
        <v>0</v>
      </c>
      <c r="R9" s="144">
        <v>0</v>
      </c>
      <c r="S9" s="145">
        <v>0</v>
      </c>
      <c r="T9" s="125">
        <v>1</v>
      </c>
    </row>
    <row r="10" spans="1:20" s="45" customFormat="1" ht="28.5" customHeight="1" x14ac:dyDescent="0.2">
      <c r="A10" s="37"/>
      <c r="B10" s="46"/>
      <c r="C10" s="47"/>
      <c r="D10" s="39"/>
      <c r="E10" s="40"/>
      <c r="F10" s="48" t="s">
        <v>37</v>
      </c>
      <c r="G10" s="42">
        <v>195341</v>
      </c>
      <c r="H10" s="43">
        <v>3218.4050000000002</v>
      </c>
      <c r="I10" s="144">
        <v>0.16737669746349515</v>
      </c>
      <c r="J10" s="144">
        <v>0.43299149734107423</v>
      </c>
      <c r="K10" s="144">
        <v>4.500365864457706E-3</v>
      </c>
      <c r="L10" s="144">
        <v>0.15935983818071375</v>
      </c>
      <c r="M10" s="144">
        <v>0.18693421120088985</v>
      </c>
      <c r="N10" s="144">
        <v>3.9033776047452076E-2</v>
      </c>
      <c r="O10" s="144">
        <v>9.8036139019172554E-3</v>
      </c>
      <c r="P10" s="144">
        <v>0</v>
      </c>
      <c r="Q10" s="144">
        <v>0</v>
      </c>
      <c r="R10" s="144">
        <v>0</v>
      </c>
      <c r="S10" s="145">
        <v>0</v>
      </c>
      <c r="T10" s="126">
        <v>1</v>
      </c>
    </row>
    <row r="11" spans="1:20" s="45" customFormat="1" ht="28.5" customHeight="1" x14ac:dyDescent="0.2">
      <c r="A11" s="37"/>
      <c r="B11" s="46"/>
      <c r="C11" s="47"/>
      <c r="D11" s="39"/>
      <c r="E11" s="40"/>
      <c r="F11" s="50" t="s">
        <v>38</v>
      </c>
      <c r="G11" s="42">
        <v>55991</v>
      </c>
      <c r="H11" s="43">
        <v>131.31360000000001</v>
      </c>
      <c r="I11" s="144">
        <v>0</v>
      </c>
      <c r="J11" s="144">
        <v>1</v>
      </c>
      <c r="K11" s="144">
        <v>0</v>
      </c>
      <c r="L11" s="144">
        <v>0</v>
      </c>
      <c r="M11" s="144">
        <v>0</v>
      </c>
      <c r="N11" s="144">
        <v>0</v>
      </c>
      <c r="O11" s="144">
        <v>0</v>
      </c>
      <c r="P11" s="144">
        <v>0</v>
      </c>
      <c r="Q11" s="144">
        <v>0</v>
      </c>
      <c r="R11" s="144">
        <v>0</v>
      </c>
      <c r="S11" s="145">
        <v>0</v>
      </c>
      <c r="T11" s="126">
        <v>1</v>
      </c>
    </row>
    <row r="12" spans="1:20" s="45" customFormat="1" ht="28.5" customHeight="1" x14ac:dyDescent="0.2">
      <c r="A12" s="37"/>
      <c r="B12" s="46"/>
      <c r="C12" s="47"/>
      <c r="D12" s="39"/>
      <c r="E12" s="40"/>
      <c r="F12" s="50" t="s">
        <v>39</v>
      </c>
      <c r="G12" s="42">
        <v>3845</v>
      </c>
      <c r="H12" s="43">
        <v>32.04</v>
      </c>
      <c r="I12" s="144">
        <v>0</v>
      </c>
      <c r="J12" s="144">
        <v>0</v>
      </c>
      <c r="K12" s="144">
        <v>0</v>
      </c>
      <c r="L12" s="144">
        <v>1</v>
      </c>
      <c r="M12" s="144">
        <v>0</v>
      </c>
      <c r="N12" s="144">
        <v>0</v>
      </c>
      <c r="O12" s="144">
        <v>0</v>
      </c>
      <c r="P12" s="144">
        <v>0</v>
      </c>
      <c r="Q12" s="144">
        <v>0</v>
      </c>
      <c r="R12" s="144">
        <v>0</v>
      </c>
      <c r="S12" s="145">
        <v>0</v>
      </c>
      <c r="T12" s="125">
        <v>1</v>
      </c>
    </row>
    <row r="13" spans="1:20" s="45" customFormat="1" ht="28.5" customHeight="1" x14ac:dyDescent="0.2">
      <c r="A13" s="37"/>
      <c r="B13" s="46"/>
      <c r="C13" s="47"/>
      <c r="D13" s="349" t="s">
        <v>34</v>
      </c>
      <c r="E13" s="350"/>
      <c r="F13" s="350"/>
      <c r="G13" s="167">
        <f>SUM(G9:G12)</f>
        <v>326418</v>
      </c>
      <c r="H13" s="168">
        <f>SUM(H9:H12)</f>
        <v>7690.9585999999999</v>
      </c>
      <c r="I13" s="393"/>
      <c r="J13" s="394"/>
      <c r="K13" s="394"/>
      <c r="L13" s="394"/>
      <c r="M13" s="394"/>
      <c r="N13" s="394"/>
      <c r="O13" s="394"/>
      <c r="P13" s="394"/>
      <c r="Q13" s="394"/>
      <c r="R13" s="394"/>
      <c r="S13" s="395"/>
      <c r="T13" s="38"/>
    </row>
    <row r="14" spans="1:20" s="45" customFormat="1" ht="30" customHeight="1" x14ac:dyDescent="0.2">
      <c r="A14" s="37"/>
      <c r="B14" s="46"/>
      <c r="C14" s="47"/>
      <c r="D14" s="51" t="s">
        <v>40</v>
      </c>
      <c r="E14" s="52" t="s">
        <v>270</v>
      </c>
      <c r="F14" s="50" t="s">
        <v>33</v>
      </c>
      <c r="G14" s="42">
        <v>50112</v>
      </c>
      <c r="H14" s="43">
        <v>13.649744999999999</v>
      </c>
      <c r="I14" s="144">
        <v>0.5</v>
      </c>
      <c r="J14" s="144">
        <v>0.5</v>
      </c>
      <c r="K14" s="144">
        <v>0</v>
      </c>
      <c r="L14" s="144">
        <v>0</v>
      </c>
      <c r="M14" s="144">
        <v>0</v>
      </c>
      <c r="N14" s="144">
        <v>0</v>
      </c>
      <c r="O14" s="144">
        <v>0</v>
      </c>
      <c r="P14" s="144">
        <v>0</v>
      </c>
      <c r="Q14" s="144">
        <v>0</v>
      </c>
      <c r="R14" s="144">
        <v>0</v>
      </c>
      <c r="S14" s="145">
        <v>0</v>
      </c>
      <c r="T14" s="126">
        <v>1</v>
      </c>
    </row>
    <row r="15" spans="1:20" s="45" customFormat="1" ht="28.5" customHeight="1" x14ac:dyDescent="0.2">
      <c r="A15" s="37"/>
      <c r="B15" s="46"/>
      <c r="C15" s="47"/>
      <c r="D15" s="39"/>
      <c r="E15" s="40"/>
      <c r="F15" s="48" t="s">
        <v>37</v>
      </c>
      <c r="G15" s="42">
        <v>12962</v>
      </c>
      <c r="H15" s="43">
        <v>3.0569999999999999</v>
      </c>
      <c r="I15" s="144">
        <v>0</v>
      </c>
      <c r="J15" s="144">
        <v>0</v>
      </c>
      <c r="K15" s="144">
        <v>0</v>
      </c>
      <c r="L15" s="144">
        <v>0</v>
      </c>
      <c r="M15" s="144">
        <v>0</v>
      </c>
      <c r="N15" s="144">
        <v>0</v>
      </c>
      <c r="O15" s="144">
        <v>1</v>
      </c>
      <c r="P15" s="144">
        <v>0</v>
      </c>
      <c r="Q15" s="144">
        <v>0</v>
      </c>
      <c r="R15" s="144">
        <v>0</v>
      </c>
      <c r="S15" s="145">
        <v>0</v>
      </c>
      <c r="T15" s="126">
        <v>1</v>
      </c>
    </row>
    <row r="16" spans="1:20" s="45" customFormat="1" ht="28.5" customHeight="1" x14ac:dyDescent="0.2">
      <c r="A16" s="37"/>
      <c r="B16" s="46"/>
      <c r="C16" s="47"/>
      <c r="D16" s="39"/>
      <c r="E16" s="40"/>
      <c r="F16" s="48" t="s">
        <v>47</v>
      </c>
      <c r="G16" s="42">
        <v>210017</v>
      </c>
      <c r="H16" s="43">
        <v>8.0394234999999998</v>
      </c>
      <c r="I16" s="144">
        <v>0</v>
      </c>
      <c r="J16" s="144">
        <v>0</v>
      </c>
      <c r="K16" s="144">
        <v>0</v>
      </c>
      <c r="L16" s="144">
        <v>0</v>
      </c>
      <c r="M16" s="144">
        <v>0</v>
      </c>
      <c r="N16" s="144">
        <v>0</v>
      </c>
      <c r="O16" s="144">
        <v>1</v>
      </c>
      <c r="P16" s="144">
        <v>0</v>
      </c>
      <c r="Q16" s="144">
        <v>0</v>
      </c>
      <c r="R16" s="44">
        <v>0</v>
      </c>
      <c r="S16" s="146">
        <v>0</v>
      </c>
      <c r="T16" s="35">
        <v>1</v>
      </c>
    </row>
    <row r="17" spans="1:20" s="45" customFormat="1" ht="28.5" customHeight="1" x14ac:dyDescent="0.2">
      <c r="A17" s="37"/>
      <c r="B17" s="46"/>
      <c r="C17" s="47"/>
      <c r="D17" s="39"/>
      <c r="E17" s="40"/>
      <c r="F17" s="50" t="s">
        <v>39</v>
      </c>
      <c r="G17" s="42">
        <v>110687</v>
      </c>
      <c r="H17" s="43">
        <v>6.1819499999999996</v>
      </c>
      <c r="I17" s="144">
        <v>0</v>
      </c>
      <c r="J17" s="144">
        <v>0</v>
      </c>
      <c r="K17" s="144">
        <v>0</v>
      </c>
      <c r="L17" s="144">
        <v>0</v>
      </c>
      <c r="M17" s="144">
        <v>0</v>
      </c>
      <c r="N17" s="144">
        <v>0</v>
      </c>
      <c r="O17" s="144">
        <v>1</v>
      </c>
      <c r="P17" s="144">
        <v>0</v>
      </c>
      <c r="Q17" s="144">
        <v>0</v>
      </c>
      <c r="R17" s="144">
        <v>0</v>
      </c>
      <c r="S17" s="145">
        <v>0</v>
      </c>
      <c r="T17" s="126">
        <v>1</v>
      </c>
    </row>
    <row r="18" spans="1:20" s="45" customFormat="1" ht="28.5" customHeight="1" x14ac:dyDescent="0.2">
      <c r="A18" s="37"/>
      <c r="B18" s="46"/>
      <c r="C18" s="47"/>
      <c r="D18" s="349" t="s">
        <v>34</v>
      </c>
      <c r="E18" s="350"/>
      <c r="F18" s="350"/>
      <c r="G18" s="169">
        <f>SUM(G14:G17)</f>
        <v>383778</v>
      </c>
      <c r="H18" s="170">
        <f>SUM(H14:H17)</f>
        <v>30.928118499999997</v>
      </c>
      <c r="I18" s="303"/>
      <c r="J18" s="303"/>
      <c r="K18" s="303"/>
      <c r="L18" s="303"/>
      <c r="M18" s="303"/>
      <c r="N18" s="303"/>
      <c r="O18" s="303"/>
      <c r="P18" s="303"/>
      <c r="Q18" s="303"/>
      <c r="R18" s="303"/>
      <c r="S18" s="304"/>
      <c r="T18" s="38"/>
    </row>
    <row r="19" spans="1:20" s="45" customFormat="1" ht="30" customHeight="1" x14ac:dyDescent="0.2">
      <c r="A19" s="37"/>
      <c r="B19" s="46"/>
      <c r="C19" s="47"/>
      <c r="D19" s="51" t="s">
        <v>41</v>
      </c>
      <c r="E19" s="52" t="s">
        <v>42</v>
      </c>
      <c r="F19" s="48" t="s">
        <v>37</v>
      </c>
      <c r="G19" s="42">
        <v>91946</v>
      </c>
      <c r="H19" s="43">
        <v>2761.335</v>
      </c>
      <c r="I19" s="144">
        <v>0.3172269934651174</v>
      </c>
      <c r="J19" s="144">
        <v>0.3172269934651174</v>
      </c>
      <c r="K19" s="144">
        <v>0.13447136982655131</v>
      </c>
      <c r="L19" s="144">
        <v>0.2</v>
      </c>
      <c r="M19" s="144">
        <v>1.8644785945928329E-2</v>
      </c>
      <c r="N19" s="144">
        <v>0</v>
      </c>
      <c r="O19" s="144">
        <v>1.2429857297285553E-2</v>
      </c>
      <c r="P19" s="144">
        <v>0</v>
      </c>
      <c r="Q19" s="144">
        <v>0</v>
      </c>
      <c r="R19" s="144">
        <v>0</v>
      </c>
      <c r="S19" s="145">
        <v>0</v>
      </c>
      <c r="T19" s="126">
        <v>1</v>
      </c>
    </row>
    <row r="20" spans="1:20" s="45" customFormat="1" ht="28.5" customHeight="1" x14ac:dyDescent="0.2">
      <c r="A20" s="37"/>
      <c r="B20" s="46"/>
      <c r="C20" s="47"/>
      <c r="D20" s="39"/>
      <c r="E20" s="40"/>
      <c r="F20" s="50" t="s">
        <v>38</v>
      </c>
      <c r="G20" s="42">
        <v>90284</v>
      </c>
      <c r="H20" s="43">
        <v>407.23159999999996</v>
      </c>
      <c r="I20" s="144">
        <v>0</v>
      </c>
      <c r="J20" s="144">
        <v>1</v>
      </c>
      <c r="K20" s="144">
        <v>0</v>
      </c>
      <c r="L20" s="144">
        <v>0</v>
      </c>
      <c r="M20" s="144">
        <v>0</v>
      </c>
      <c r="N20" s="144">
        <v>0</v>
      </c>
      <c r="O20" s="144">
        <v>0</v>
      </c>
      <c r="P20" s="144">
        <v>0</v>
      </c>
      <c r="Q20" s="144">
        <v>0</v>
      </c>
      <c r="R20" s="144">
        <v>0</v>
      </c>
      <c r="S20" s="145">
        <v>0</v>
      </c>
      <c r="T20" s="126">
        <v>1</v>
      </c>
    </row>
    <row r="21" spans="1:20" s="45" customFormat="1" ht="28.5" customHeight="1" x14ac:dyDescent="0.2">
      <c r="A21" s="37"/>
      <c r="B21" s="46"/>
      <c r="C21" s="47"/>
      <c r="D21" s="349" t="s">
        <v>34</v>
      </c>
      <c r="E21" s="350"/>
      <c r="F21" s="350"/>
      <c r="G21" s="171">
        <f>SUM(G19:G20)</f>
        <v>182230</v>
      </c>
      <c r="H21" s="172">
        <f>SUM(H19:H20)</f>
        <v>3168.5666000000001</v>
      </c>
      <c r="I21" s="303"/>
      <c r="J21" s="303"/>
      <c r="K21" s="303"/>
      <c r="L21" s="303"/>
      <c r="M21" s="303"/>
      <c r="N21" s="303"/>
      <c r="O21" s="303"/>
      <c r="P21" s="303"/>
      <c r="Q21" s="303"/>
      <c r="R21" s="303"/>
      <c r="S21" s="304"/>
      <c r="T21" s="38"/>
    </row>
    <row r="22" spans="1:20" s="45" customFormat="1" ht="30" customHeight="1" x14ac:dyDescent="0.2">
      <c r="A22" s="37"/>
      <c r="B22" s="46"/>
      <c r="C22" s="47"/>
      <c r="D22" s="51" t="s">
        <v>43</v>
      </c>
      <c r="E22" s="52" t="s">
        <v>44</v>
      </c>
      <c r="F22" s="50" t="s">
        <v>45</v>
      </c>
      <c r="G22" s="42">
        <v>162612</v>
      </c>
      <c r="H22" s="43">
        <v>17268.03</v>
      </c>
      <c r="I22" s="144">
        <v>2.5720942110941435E-3</v>
      </c>
      <c r="J22" s="144">
        <v>2.5720942110941435E-3</v>
      </c>
      <c r="K22" s="144">
        <v>0</v>
      </c>
      <c r="L22" s="144">
        <v>0.65903985573339874</v>
      </c>
      <c r="M22" s="144">
        <v>0.33581595584441309</v>
      </c>
      <c r="N22" s="144">
        <v>0</v>
      </c>
      <c r="O22" s="144">
        <v>0</v>
      </c>
      <c r="P22" s="144">
        <v>0</v>
      </c>
      <c r="Q22" s="144">
        <v>0</v>
      </c>
      <c r="R22" s="144">
        <v>0</v>
      </c>
      <c r="S22" s="145">
        <v>0</v>
      </c>
      <c r="T22" s="126">
        <v>1</v>
      </c>
    </row>
    <row r="23" spans="1:20" s="45" customFormat="1" ht="28.5" customHeight="1" x14ac:dyDescent="0.2">
      <c r="A23" s="37"/>
      <c r="B23" s="46"/>
      <c r="C23" s="47"/>
      <c r="D23" s="360" t="s">
        <v>34</v>
      </c>
      <c r="E23" s="361"/>
      <c r="F23" s="351"/>
      <c r="G23" s="173">
        <f>SUM(G22)</f>
        <v>162612</v>
      </c>
      <c r="H23" s="174">
        <f>SUM(H22)</f>
        <v>17268.03</v>
      </c>
      <c r="I23" s="298"/>
      <c r="J23" s="298"/>
      <c r="K23" s="298"/>
      <c r="L23" s="298"/>
      <c r="M23" s="298"/>
      <c r="N23" s="298"/>
      <c r="O23" s="298"/>
      <c r="P23" s="298"/>
      <c r="Q23" s="298"/>
      <c r="R23" s="298"/>
      <c r="S23" s="299"/>
      <c r="T23" s="38"/>
    </row>
    <row r="24" spans="1:20" s="36" customFormat="1" ht="30" customHeight="1" x14ac:dyDescent="0.2">
      <c r="A24" s="246"/>
      <c r="B24" s="238"/>
      <c r="C24" s="68"/>
      <c r="D24" s="51" t="s">
        <v>46</v>
      </c>
      <c r="E24" s="239" t="s">
        <v>271</v>
      </c>
      <c r="F24" s="240" t="s">
        <v>33</v>
      </c>
      <c r="G24" s="42">
        <v>14280</v>
      </c>
      <c r="H24" s="43">
        <v>73.5</v>
      </c>
      <c r="I24" s="144">
        <v>0.39999999999999997</v>
      </c>
      <c r="J24" s="144">
        <v>0.6</v>
      </c>
      <c r="K24" s="144">
        <v>0</v>
      </c>
      <c r="L24" s="144">
        <v>0</v>
      </c>
      <c r="M24" s="144">
        <v>0</v>
      </c>
      <c r="N24" s="144">
        <v>0</v>
      </c>
      <c r="O24" s="144">
        <v>0</v>
      </c>
      <c r="P24" s="144">
        <v>0</v>
      </c>
      <c r="Q24" s="144">
        <v>0</v>
      </c>
      <c r="R24" s="144">
        <v>0</v>
      </c>
      <c r="S24" s="145">
        <v>0</v>
      </c>
      <c r="T24" s="126">
        <v>1</v>
      </c>
    </row>
    <row r="25" spans="1:20" s="36" customFormat="1" ht="28.5" customHeight="1" x14ac:dyDescent="0.2">
      <c r="A25" s="246"/>
      <c r="B25" s="238"/>
      <c r="C25" s="68"/>
      <c r="D25" s="234"/>
      <c r="E25" s="53"/>
      <c r="F25" s="240" t="s">
        <v>38</v>
      </c>
      <c r="G25" s="42">
        <v>11647</v>
      </c>
      <c r="H25" s="43">
        <v>36.619</v>
      </c>
      <c r="I25" s="144">
        <v>0</v>
      </c>
      <c r="J25" s="144">
        <v>1</v>
      </c>
      <c r="K25" s="144">
        <v>0</v>
      </c>
      <c r="L25" s="144">
        <v>0</v>
      </c>
      <c r="M25" s="144">
        <v>0</v>
      </c>
      <c r="N25" s="144">
        <v>0</v>
      </c>
      <c r="O25" s="144">
        <v>0</v>
      </c>
      <c r="P25" s="144">
        <v>0</v>
      </c>
      <c r="Q25" s="144">
        <v>0</v>
      </c>
      <c r="R25" s="144">
        <v>0</v>
      </c>
      <c r="S25" s="145">
        <v>0</v>
      </c>
      <c r="T25" s="126">
        <v>1</v>
      </c>
    </row>
    <row r="26" spans="1:20" s="36" customFormat="1" ht="28.5" customHeight="1" x14ac:dyDescent="0.2">
      <c r="A26" s="246"/>
      <c r="B26" s="238"/>
      <c r="C26" s="68"/>
      <c r="D26" s="234"/>
      <c r="E26" s="53"/>
      <c r="F26" s="240" t="s">
        <v>47</v>
      </c>
      <c r="G26" s="42">
        <v>133177</v>
      </c>
      <c r="H26" s="43">
        <v>10.792831250000001</v>
      </c>
      <c r="I26" s="144">
        <v>0</v>
      </c>
      <c r="J26" s="144">
        <v>0</v>
      </c>
      <c r="K26" s="144">
        <v>0</v>
      </c>
      <c r="L26" s="144">
        <v>0</v>
      </c>
      <c r="M26" s="144">
        <v>0</v>
      </c>
      <c r="N26" s="144">
        <v>0</v>
      </c>
      <c r="O26" s="144">
        <v>1</v>
      </c>
      <c r="P26" s="144">
        <v>0</v>
      </c>
      <c r="Q26" s="144">
        <v>0</v>
      </c>
      <c r="R26" s="144">
        <v>0</v>
      </c>
      <c r="S26" s="145">
        <v>0</v>
      </c>
      <c r="T26" s="126">
        <v>1</v>
      </c>
    </row>
    <row r="27" spans="1:20" s="256" customFormat="1" ht="28.5" customHeight="1" x14ac:dyDescent="0.2">
      <c r="A27" s="246"/>
      <c r="B27" s="238"/>
      <c r="C27" s="68"/>
      <c r="D27" s="234"/>
      <c r="E27" s="53"/>
      <c r="F27" s="50" t="s">
        <v>39</v>
      </c>
      <c r="G27" s="265">
        <v>0</v>
      </c>
      <c r="H27" s="266">
        <v>0</v>
      </c>
      <c r="I27" s="144">
        <v>0</v>
      </c>
      <c r="J27" s="144">
        <v>0</v>
      </c>
      <c r="K27" s="144">
        <v>0</v>
      </c>
      <c r="L27" s="144">
        <v>0</v>
      </c>
      <c r="M27" s="144">
        <v>0</v>
      </c>
      <c r="N27" s="144">
        <v>0</v>
      </c>
      <c r="O27" s="144">
        <v>0</v>
      </c>
      <c r="P27" s="144">
        <v>0</v>
      </c>
      <c r="Q27" s="144">
        <v>0</v>
      </c>
      <c r="R27" s="144">
        <v>0</v>
      </c>
      <c r="S27" s="145">
        <v>0</v>
      </c>
      <c r="T27" s="126">
        <v>1</v>
      </c>
    </row>
    <row r="28" spans="1:20" s="36" customFormat="1" ht="28.5" customHeight="1" thickBot="1" x14ac:dyDescent="0.25">
      <c r="A28" s="246"/>
      <c r="B28" s="238"/>
      <c r="C28" s="68"/>
      <c r="D28" s="355" t="s">
        <v>34</v>
      </c>
      <c r="E28" s="356"/>
      <c r="F28" s="362"/>
      <c r="G28" s="175">
        <f>SUM(G24:G27)</f>
        <v>159104</v>
      </c>
      <c r="H28" s="176">
        <f>SUM(H24:H27)</f>
        <v>120.91183125000001</v>
      </c>
      <c r="I28" s="383"/>
      <c r="J28" s="383"/>
      <c r="K28" s="383"/>
      <c r="L28" s="383"/>
      <c r="M28" s="383"/>
      <c r="N28" s="383"/>
      <c r="O28" s="383"/>
      <c r="P28" s="383"/>
      <c r="Q28" s="383"/>
      <c r="R28" s="383"/>
      <c r="S28" s="384"/>
      <c r="T28" s="38"/>
    </row>
    <row r="29" spans="1:20" s="37" customFormat="1" ht="28.5" customHeight="1" thickTop="1" thickBot="1" x14ac:dyDescent="0.25">
      <c r="B29" s="46"/>
      <c r="C29" s="54"/>
      <c r="D29" s="305" t="s">
        <v>48</v>
      </c>
      <c r="E29" s="305"/>
      <c r="F29" s="306"/>
      <c r="G29" s="235">
        <f>G8+G13+G18+G21+G23+G28</f>
        <v>1292014</v>
      </c>
      <c r="H29" s="235">
        <f>H8+H13+H18+H21+H23+H28</f>
        <v>29844.595149749999</v>
      </c>
      <c r="I29" s="242"/>
      <c r="J29" s="243"/>
      <c r="K29" s="243"/>
      <c r="L29" s="243"/>
      <c r="M29" s="243"/>
      <c r="N29" s="243"/>
      <c r="O29" s="243"/>
      <c r="P29" s="243"/>
      <c r="Q29" s="243"/>
      <c r="R29" s="243"/>
      <c r="S29" s="244"/>
      <c r="T29" s="55"/>
    </row>
    <row r="30" spans="1:20" s="36" customFormat="1" ht="30" customHeight="1" x14ac:dyDescent="0.2">
      <c r="A30" s="246"/>
      <c r="B30" s="238"/>
      <c r="C30" s="279" t="s">
        <v>294</v>
      </c>
      <c r="D30" s="234" t="s">
        <v>49</v>
      </c>
      <c r="E30" s="40" t="s">
        <v>50</v>
      </c>
      <c r="F30" s="34" t="s">
        <v>38</v>
      </c>
      <c r="G30" s="136">
        <v>486197</v>
      </c>
      <c r="H30" s="138">
        <v>682.98741999999993</v>
      </c>
      <c r="I30" s="236">
        <v>0</v>
      </c>
      <c r="J30" s="236">
        <v>1</v>
      </c>
      <c r="K30" s="236">
        <v>0</v>
      </c>
      <c r="L30" s="236">
        <v>0</v>
      </c>
      <c r="M30" s="236">
        <v>0</v>
      </c>
      <c r="N30" s="236">
        <v>0</v>
      </c>
      <c r="O30" s="236">
        <v>0</v>
      </c>
      <c r="P30" s="236">
        <v>0</v>
      </c>
      <c r="Q30" s="236">
        <v>0</v>
      </c>
      <c r="R30" s="236">
        <v>0</v>
      </c>
      <c r="S30" s="237">
        <v>0</v>
      </c>
      <c r="T30" s="126">
        <v>1</v>
      </c>
    </row>
    <row r="31" spans="1:20" s="36" customFormat="1" ht="28.5" customHeight="1" x14ac:dyDescent="0.2">
      <c r="A31" s="246"/>
      <c r="B31" s="238"/>
      <c r="C31" s="374"/>
      <c r="D31" s="349" t="s">
        <v>34</v>
      </c>
      <c r="E31" s="350"/>
      <c r="F31" s="354"/>
      <c r="G31" s="178">
        <f>SUM(G30)</f>
        <v>486197</v>
      </c>
      <c r="H31" s="172">
        <f>SUM(H30)</f>
        <v>682.98741999999993</v>
      </c>
      <c r="I31" s="393"/>
      <c r="J31" s="394"/>
      <c r="K31" s="394"/>
      <c r="L31" s="394"/>
      <c r="M31" s="394"/>
      <c r="N31" s="394"/>
      <c r="O31" s="394"/>
      <c r="P31" s="394"/>
      <c r="Q31" s="394"/>
      <c r="R31" s="394"/>
      <c r="S31" s="395"/>
      <c r="T31" s="38"/>
    </row>
    <row r="32" spans="1:20" s="36" customFormat="1" ht="30" customHeight="1" x14ac:dyDescent="0.2">
      <c r="A32" s="246"/>
      <c r="B32" s="238"/>
      <c r="C32" s="280"/>
      <c r="D32" s="241" t="s">
        <v>51</v>
      </c>
      <c r="E32" s="52" t="s">
        <v>52</v>
      </c>
      <c r="F32" s="48" t="s">
        <v>37</v>
      </c>
      <c r="G32" s="42">
        <v>235546</v>
      </c>
      <c r="H32" s="43">
        <v>1921.82</v>
      </c>
      <c r="I32" s="144">
        <v>0.10302338408383718</v>
      </c>
      <c r="J32" s="144">
        <v>0.89697661591616273</v>
      </c>
      <c r="K32" s="144">
        <v>0</v>
      </c>
      <c r="L32" s="144">
        <v>0</v>
      </c>
      <c r="M32" s="144">
        <v>0</v>
      </c>
      <c r="N32" s="144">
        <v>0</v>
      </c>
      <c r="O32" s="144">
        <v>0</v>
      </c>
      <c r="P32" s="144">
        <v>0</v>
      </c>
      <c r="Q32" s="144">
        <v>0</v>
      </c>
      <c r="R32" s="144">
        <v>0</v>
      </c>
      <c r="S32" s="145">
        <v>0</v>
      </c>
      <c r="T32" s="126">
        <v>1</v>
      </c>
    </row>
    <row r="33" spans="1:20" s="36" customFormat="1" ht="28.5" customHeight="1" x14ac:dyDescent="0.2">
      <c r="A33" s="246"/>
      <c r="B33" s="238"/>
      <c r="C33" s="280"/>
      <c r="D33" s="377" t="s">
        <v>34</v>
      </c>
      <c r="E33" s="377"/>
      <c r="F33" s="377"/>
      <c r="G33" s="178">
        <f>SUM(G32)</f>
        <v>235546</v>
      </c>
      <c r="H33" s="172">
        <f>SUM(H32)</f>
        <v>1921.82</v>
      </c>
      <c r="I33" s="303"/>
      <c r="J33" s="303"/>
      <c r="K33" s="303"/>
      <c r="L33" s="303"/>
      <c r="M33" s="303"/>
      <c r="N33" s="303"/>
      <c r="O33" s="303"/>
      <c r="P33" s="303"/>
      <c r="Q33" s="303"/>
      <c r="R33" s="303"/>
      <c r="S33" s="304"/>
      <c r="T33" s="38"/>
    </row>
    <row r="34" spans="1:20" s="36" customFormat="1" ht="28.5" customHeight="1" x14ac:dyDescent="0.2">
      <c r="A34" s="246"/>
      <c r="B34" s="238"/>
      <c r="C34" s="280"/>
      <c r="D34" s="154" t="s">
        <v>53</v>
      </c>
      <c r="E34" s="52" t="s">
        <v>54</v>
      </c>
      <c r="F34" s="50" t="s">
        <v>33</v>
      </c>
      <c r="G34" s="42">
        <v>334635</v>
      </c>
      <c r="H34" s="43">
        <v>3762.4675000000007</v>
      </c>
      <c r="I34" s="144">
        <v>0</v>
      </c>
      <c r="J34" s="144">
        <v>0</v>
      </c>
      <c r="K34" s="144">
        <v>0</v>
      </c>
      <c r="L34" s="144">
        <v>0</v>
      </c>
      <c r="M34" s="144">
        <v>0</v>
      </c>
      <c r="N34" s="144">
        <v>0</v>
      </c>
      <c r="O34" s="144">
        <v>1</v>
      </c>
      <c r="P34" s="144">
        <v>0</v>
      </c>
      <c r="Q34" s="144">
        <v>0</v>
      </c>
      <c r="R34" s="144">
        <v>0</v>
      </c>
      <c r="S34" s="145">
        <v>0</v>
      </c>
      <c r="T34" s="126">
        <v>1</v>
      </c>
    </row>
    <row r="35" spans="1:20" s="256" customFormat="1" ht="28.5" customHeight="1" x14ac:dyDescent="0.2">
      <c r="A35" s="246"/>
      <c r="B35" s="238"/>
      <c r="C35" s="280"/>
      <c r="D35" s="39"/>
      <c r="E35" s="40"/>
      <c r="F35" s="50" t="s">
        <v>39</v>
      </c>
      <c r="G35" s="265">
        <v>0</v>
      </c>
      <c r="H35" s="266">
        <v>0</v>
      </c>
      <c r="I35" s="144">
        <v>0</v>
      </c>
      <c r="J35" s="144">
        <v>0</v>
      </c>
      <c r="K35" s="144">
        <v>0</v>
      </c>
      <c r="L35" s="144">
        <v>0</v>
      </c>
      <c r="M35" s="144">
        <v>0</v>
      </c>
      <c r="N35" s="144">
        <v>0</v>
      </c>
      <c r="O35" s="144">
        <v>0</v>
      </c>
      <c r="P35" s="144">
        <v>0</v>
      </c>
      <c r="Q35" s="144">
        <v>0</v>
      </c>
      <c r="R35" s="144">
        <v>0</v>
      </c>
      <c r="S35" s="145">
        <v>0</v>
      </c>
      <c r="T35" s="126">
        <v>1</v>
      </c>
    </row>
    <row r="36" spans="1:20" s="36" customFormat="1" ht="28.5" customHeight="1" x14ac:dyDescent="0.2">
      <c r="A36" s="246"/>
      <c r="B36" s="238"/>
      <c r="C36" s="280"/>
      <c r="D36" s="377" t="s">
        <v>34</v>
      </c>
      <c r="E36" s="377"/>
      <c r="F36" s="377"/>
      <c r="G36" s="171">
        <f>SUM(G34)</f>
        <v>334635</v>
      </c>
      <c r="H36" s="203">
        <f>SUM(H34)</f>
        <v>3762.4675000000007</v>
      </c>
      <c r="I36" s="303"/>
      <c r="J36" s="303"/>
      <c r="K36" s="303"/>
      <c r="L36" s="303"/>
      <c r="M36" s="303"/>
      <c r="N36" s="303"/>
      <c r="O36" s="303"/>
      <c r="P36" s="303"/>
      <c r="Q36" s="303"/>
      <c r="R36" s="303"/>
      <c r="S36" s="304"/>
      <c r="T36" s="38"/>
    </row>
    <row r="37" spans="1:20" s="36" customFormat="1" ht="28.5" customHeight="1" x14ac:dyDescent="0.2">
      <c r="A37" s="246"/>
      <c r="B37" s="238"/>
      <c r="C37" s="280"/>
      <c r="D37" s="51" t="s">
        <v>55</v>
      </c>
      <c r="E37" s="52" t="s">
        <v>56</v>
      </c>
      <c r="F37" s="247" t="s">
        <v>38</v>
      </c>
      <c r="G37" s="42">
        <v>227282</v>
      </c>
      <c r="H37" s="43">
        <v>247.02999999999997</v>
      </c>
      <c r="I37" s="144">
        <v>0</v>
      </c>
      <c r="J37" s="144">
        <v>1</v>
      </c>
      <c r="K37" s="144">
        <v>0</v>
      </c>
      <c r="L37" s="144">
        <v>0</v>
      </c>
      <c r="M37" s="144">
        <v>0</v>
      </c>
      <c r="N37" s="144">
        <v>0</v>
      </c>
      <c r="O37" s="144">
        <v>0</v>
      </c>
      <c r="P37" s="144">
        <v>0</v>
      </c>
      <c r="Q37" s="144">
        <v>0</v>
      </c>
      <c r="R37" s="144">
        <v>0</v>
      </c>
      <c r="S37" s="145">
        <v>0</v>
      </c>
      <c r="T37" s="126">
        <v>1</v>
      </c>
    </row>
    <row r="38" spans="1:20" s="36" customFormat="1" ht="28.5" customHeight="1" x14ac:dyDescent="0.2">
      <c r="A38" s="246"/>
      <c r="B38" s="238"/>
      <c r="C38" s="280"/>
      <c r="D38" s="377" t="s">
        <v>34</v>
      </c>
      <c r="E38" s="377"/>
      <c r="F38" s="377"/>
      <c r="G38" s="171">
        <f>SUM(G37)</f>
        <v>227282</v>
      </c>
      <c r="H38" s="203">
        <f>SUM(H37)</f>
        <v>247.02999999999997</v>
      </c>
      <c r="I38" s="303"/>
      <c r="J38" s="303"/>
      <c r="K38" s="303"/>
      <c r="L38" s="303"/>
      <c r="M38" s="303"/>
      <c r="N38" s="303"/>
      <c r="O38" s="303"/>
      <c r="P38" s="303"/>
      <c r="Q38" s="303"/>
      <c r="R38" s="303"/>
      <c r="S38" s="304"/>
      <c r="T38" s="38"/>
    </row>
    <row r="39" spans="1:20" s="36" customFormat="1" ht="28.5" customHeight="1" x14ac:dyDescent="0.2">
      <c r="A39" s="246"/>
      <c r="B39" s="238"/>
      <c r="C39" s="280"/>
      <c r="D39" s="154" t="s">
        <v>57</v>
      </c>
      <c r="E39" s="52" t="s">
        <v>58</v>
      </c>
      <c r="F39" s="48" t="s">
        <v>37</v>
      </c>
      <c r="G39" s="42">
        <v>2177843</v>
      </c>
      <c r="H39" s="43">
        <v>75.240460799999994</v>
      </c>
      <c r="I39" s="144">
        <v>0</v>
      </c>
      <c r="J39" s="144">
        <v>0</v>
      </c>
      <c r="K39" s="144">
        <v>0</v>
      </c>
      <c r="L39" s="144">
        <v>0</v>
      </c>
      <c r="M39" s="144">
        <v>0</v>
      </c>
      <c r="N39" s="144">
        <v>0</v>
      </c>
      <c r="O39" s="144">
        <v>1</v>
      </c>
      <c r="P39" s="144">
        <v>0</v>
      </c>
      <c r="Q39" s="144">
        <v>0</v>
      </c>
      <c r="R39" s="144">
        <v>0</v>
      </c>
      <c r="S39" s="145">
        <v>0</v>
      </c>
      <c r="T39" s="126">
        <v>1</v>
      </c>
    </row>
    <row r="40" spans="1:20" s="36" customFormat="1" ht="28.5" customHeight="1" x14ac:dyDescent="0.2">
      <c r="A40" s="246"/>
      <c r="B40" s="238"/>
      <c r="C40" s="280"/>
      <c r="D40" s="377" t="s">
        <v>34</v>
      </c>
      <c r="E40" s="377"/>
      <c r="F40" s="377"/>
      <c r="G40" s="171">
        <f>SUM(G39)</f>
        <v>2177843</v>
      </c>
      <c r="H40" s="203">
        <f>SUM(H39)</f>
        <v>75.240460799999994</v>
      </c>
      <c r="I40" s="303"/>
      <c r="J40" s="303"/>
      <c r="K40" s="303"/>
      <c r="L40" s="303"/>
      <c r="M40" s="303"/>
      <c r="N40" s="303"/>
      <c r="O40" s="303"/>
      <c r="P40" s="303"/>
      <c r="Q40" s="303"/>
      <c r="R40" s="303"/>
      <c r="S40" s="304"/>
      <c r="T40" s="38"/>
    </row>
    <row r="41" spans="1:20" s="36" customFormat="1" ht="28.5" customHeight="1" x14ac:dyDescent="0.2">
      <c r="A41" s="246"/>
      <c r="B41" s="238"/>
      <c r="C41" s="280"/>
      <c r="D41" s="51" t="s">
        <v>280</v>
      </c>
      <c r="E41" s="52" t="s">
        <v>281</v>
      </c>
      <c r="F41" s="48" t="s">
        <v>282</v>
      </c>
      <c r="G41" s="153">
        <v>135093</v>
      </c>
      <c r="H41" s="151">
        <v>96.495000000000005</v>
      </c>
      <c r="I41" s="147">
        <v>0.57999999999999996</v>
      </c>
      <c r="J41" s="147">
        <v>0.08</v>
      </c>
      <c r="K41" s="147">
        <v>0</v>
      </c>
      <c r="L41" s="147">
        <v>0.34</v>
      </c>
      <c r="M41" s="147">
        <v>0</v>
      </c>
      <c r="N41" s="147">
        <v>0</v>
      </c>
      <c r="O41" s="147">
        <v>0</v>
      </c>
      <c r="P41" s="147">
        <v>0</v>
      </c>
      <c r="Q41" s="147">
        <v>0</v>
      </c>
      <c r="R41" s="147">
        <v>0</v>
      </c>
      <c r="S41" s="148">
        <v>0</v>
      </c>
      <c r="T41" s="127">
        <v>1</v>
      </c>
    </row>
    <row r="42" spans="1:20" s="36" customFormat="1" ht="28.5" customHeight="1" x14ac:dyDescent="0.2">
      <c r="A42" s="246"/>
      <c r="B42" s="238"/>
      <c r="C42" s="280"/>
      <c r="D42" s="377" t="s">
        <v>34</v>
      </c>
      <c r="E42" s="377"/>
      <c r="F42" s="377"/>
      <c r="G42" s="171">
        <f>SUM(G41)</f>
        <v>135093</v>
      </c>
      <c r="H42" s="203">
        <f>SUM(H41)</f>
        <v>96.495000000000005</v>
      </c>
      <c r="I42" s="180"/>
      <c r="J42" s="181"/>
      <c r="K42" s="181"/>
      <c r="L42" s="181"/>
      <c r="M42" s="181"/>
      <c r="N42" s="181"/>
      <c r="O42" s="181"/>
      <c r="P42" s="181"/>
      <c r="Q42" s="181"/>
      <c r="R42" s="181"/>
      <c r="S42" s="182"/>
      <c r="T42" s="38"/>
    </row>
    <row r="43" spans="1:20" s="36" customFormat="1" ht="28.5" customHeight="1" x14ac:dyDescent="0.2">
      <c r="A43" s="246"/>
      <c r="B43" s="238"/>
      <c r="C43" s="280"/>
      <c r="D43" s="51" t="s">
        <v>266</v>
      </c>
      <c r="E43" s="52" t="s">
        <v>283</v>
      </c>
      <c r="F43" s="48" t="s">
        <v>37</v>
      </c>
      <c r="G43" s="153">
        <v>157628</v>
      </c>
      <c r="H43" s="151">
        <v>88.199999999999989</v>
      </c>
      <c r="I43" s="147">
        <v>0.11217687074829931</v>
      </c>
      <c r="J43" s="147">
        <v>0.26174603174603178</v>
      </c>
      <c r="K43" s="147">
        <v>0</v>
      </c>
      <c r="L43" s="147">
        <v>0.62607709750566898</v>
      </c>
      <c r="M43" s="147">
        <v>0</v>
      </c>
      <c r="N43" s="147">
        <v>0</v>
      </c>
      <c r="O43" s="147">
        <v>0</v>
      </c>
      <c r="P43" s="147">
        <v>0</v>
      </c>
      <c r="Q43" s="147">
        <v>0</v>
      </c>
      <c r="R43" s="147">
        <v>0</v>
      </c>
      <c r="S43" s="148">
        <v>0</v>
      </c>
      <c r="T43" s="127">
        <v>1</v>
      </c>
    </row>
    <row r="44" spans="1:20" s="36" customFormat="1" ht="28.5" customHeight="1" x14ac:dyDescent="0.2">
      <c r="A44" s="246"/>
      <c r="B44" s="238"/>
      <c r="C44" s="280"/>
      <c r="D44" s="377" t="s">
        <v>34</v>
      </c>
      <c r="E44" s="377"/>
      <c r="F44" s="377"/>
      <c r="G44" s="171">
        <f>SUM(G43)</f>
        <v>157628</v>
      </c>
      <c r="H44" s="203">
        <f>SUM(H43)</f>
        <v>88.199999999999989</v>
      </c>
      <c r="I44" s="180"/>
      <c r="J44" s="181"/>
      <c r="K44" s="181"/>
      <c r="L44" s="181"/>
      <c r="M44" s="181"/>
      <c r="N44" s="181"/>
      <c r="O44" s="181"/>
      <c r="P44" s="181"/>
      <c r="Q44" s="181"/>
      <c r="R44" s="181"/>
      <c r="S44" s="182"/>
      <c r="T44" s="38"/>
    </row>
    <row r="45" spans="1:20" s="36" customFormat="1" ht="28.5" customHeight="1" x14ac:dyDescent="0.2">
      <c r="A45" s="246"/>
      <c r="B45" s="238"/>
      <c r="C45" s="280"/>
      <c r="D45" s="51" t="s">
        <v>59</v>
      </c>
      <c r="E45" s="52" t="s">
        <v>60</v>
      </c>
      <c r="F45" s="48" t="s">
        <v>37</v>
      </c>
      <c r="G45" s="42">
        <v>965927</v>
      </c>
      <c r="H45" s="43">
        <v>803.23200000000008</v>
      </c>
      <c r="I45" s="144">
        <v>7.203161726624438E-2</v>
      </c>
      <c r="J45" s="144">
        <v>0.21237470618700452</v>
      </c>
      <c r="K45" s="144">
        <v>0</v>
      </c>
      <c r="L45" s="144">
        <v>0.7155936765467511</v>
      </c>
      <c r="M45" s="144">
        <v>0</v>
      </c>
      <c r="N45" s="144">
        <v>0</v>
      </c>
      <c r="O45" s="144">
        <v>0</v>
      </c>
      <c r="P45" s="144">
        <v>0</v>
      </c>
      <c r="Q45" s="144">
        <v>0</v>
      </c>
      <c r="R45" s="144">
        <v>0</v>
      </c>
      <c r="S45" s="145">
        <v>0</v>
      </c>
      <c r="T45" s="126">
        <v>1</v>
      </c>
    </row>
    <row r="46" spans="1:20" s="36" customFormat="1" ht="28.5" customHeight="1" x14ac:dyDescent="0.2">
      <c r="A46" s="246"/>
      <c r="B46" s="238"/>
      <c r="C46" s="280"/>
      <c r="D46" s="377" t="s">
        <v>34</v>
      </c>
      <c r="E46" s="377"/>
      <c r="F46" s="377"/>
      <c r="G46" s="171">
        <f>SUM(G45)</f>
        <v>965927</v>
      </c>
      <c r="H46" s="203">
        <f>SUM(H45)</f>
        <v>803.23200000000008</v>
      </c>
      <c r="I46" s="303"/>
      <c r="J46" s="303"/>
      <c r="K46" s="303"/>
      <c r="L46" s="303"/>
      <c r="M46" s="303"/>
      <c r="N46" s="303"/>
      <c r="O46" s="303"/>
      <c r="P46" s="303"/>
      <c r="Q46" s="303"/>
      <c r="R46" s="303"/>
      <c r="S46" s="304"/>
      <c r="T46" s="38"/>
    </row>
    <row r="47" spans="1:20" s="36" customFormat="1" ht="28.5" customHeight="1" x14ac:dyDescent="0.2">
      <c r="A47" s="246"/>
      <c r="B47" s="238"/>
      <c r="C47" s="280"/>
      <c r="D47" s="51" t="s">
        <v>61</v>
      </c>
      <c r="E47" s="52" t="s">
        <v>62</v>
      </c>
      <c r="F47" s="50" t="s">
        <v>38</v>
      </c>
      <c r="G47" s="42">
        <v>80552</v>
      </c>
      <c r="H47" s="43">
        <v>129.57900000000001</v>
      </c>
      <c r="I47" s="144">
        <v>0</v>
      </c>
      <c r="J47" s="144">
        <v>1</v>
      </c>
      <c r="K47" s="144">
        <v>0</v>
      </c>
      <c r="L47" s="144">
        <v>0</v>
      </c>
      <c r="M47" s="144">
        <v>0</v>
      </c>
      <c r="N47" s="144">
        <v>0</v>
      </c>
      <c r="O47" s="144">
        <v>0</v>
      </c>
      <c r="P47" s="144">
        <v>0</v>
      </c>
      <c r="Q47" s="144">
        <v>0</v>
      </c>
      <c r="R47" s="144">
        <v>0</v>
      </c>
      <c r="S47" s="145">
        <v>0</v>
      </c>
      <c r="T47" s="126">
        <v>1</v>
      </c>
    </row>
    <row r="48" spans="1:20" s="36" customFormat="1" ht="28.5" customHeight="1" x14ac:dyDescent="0.2">
      <c r="A48" s="246"/>
      <c r="B48" s="238"/>
      <c r="C48" s="280"/>
      <c r="D48" s="377" t="s">
        <v>34</v>
      </c>
      <c r="E48" s="377"/>
      <c r="F48" s="377"/>
      <c r="G48" s="178">
        <f>SUM(G47)</f>
        <v>80552</v>
      </c>
      <c r="H48" s="172">
        <f>SUM(H47)</f>
        <v>129.57900000000001</v>
      </c>
      <c r="I48" s="303"/>
      <c r="J48" s="303"/>
      <c r="K48" s="303"/>
      <c r="L48" s="303"/>
      <c r="M48" s="303"/>
      <c r="N48" s="303"/>
      <c r="O48" s="303"/>
      <c r="P48" s="303"/>
      <c r="Q48" s="303"/>
      <c r="R48" s="303"/>
      <c r="S48" s="304"/>
      <c r="T48" s="38"/>
    </row>
    <row r="49" spans="1:20" s="36" customFormat="1" ht="28.5" customHeight="1" x14ac:dyDescent="0.2">
      <c r="A49" s="246"/>
      <c r="B49" s="238"/>
      <c r="C49" s="280"/>
      <c r="D49" s="51" t="s">
        <v>63</v>
      </c>
      <c r="E49" s="52" t="s">
        <v>64</v>
      </c>
      <c r="F49" s="48" t="s">
        <v>37</v>
      </c>
      <c r="G49" s="42">
        <v>88554</v>
      </c>
      <c r="H49" s="43">
        <v>83.711250000000007</v>
      </c>
      <c r="I49" s="144">
        <v>0.3</v>
      </c>
      <c r="J49" s="144">
        <v>0.19999999999999996</v>
      </c>
      <c r="K49" s="144">
        <v>0</v>
      </c>
      <c r="L49" s="144">
        <v>0.5</v>
      </c>
      <c r="M49" s="144">
        <v>0</v>
      </c>
      <c r="N49" s="144">
        <v>0</v>
      </c>
      <c r="O49" s="144">
        <v>0</v>
      </c>
      <c r="P49" s="144">
        <v>0</v>
      </c>
      <c r="Q49" s="144">
        <v>0</v>
      </c>
      <c r="R49" s="144">
        <v>0</v>
      </c>
      <c r="S49" s="145">
        <v>0</v>
      </c>
      <c r="T49" s="126">
        <v>1</v>
      </c>
    </row>
    <row r="50" spans="1:20" s="36" customFormat="1" ht="28.5" customHeight="1" x14ac:dyDescent="0.2">
      <c r="A50" s="246"/>
      <c r="B50" s="238"/>
      <c r="C50" s="280"/>
      <c r="D50" s="377" t="s">
        <v>34</v>
      </c>
      <c r="E50" s="377"/>
      <c r="F50" s="377"/>
      <c r="G50" s="171">
        <f>SUM(G49)</f>
        <v>88554</v>
      </c>
      <c r="H50" s="203">
        <f>SUM(H49)</f>
        <v>83.711250000000007</v>
      </c>
      <c r="I50" s="303"/>
      <c r="J50" s="303"/>
      <c r="K50" s="303"/>
      <c r="L50" s="303"/>
      <c r="M50" s="303"/>
      <c r="N50" s="303"/>
      <c r="O50" s="303"/>
      <c r="P50" s="303"/>
      <c r="Q50" s="303"/>
      <c r="R50" s="303"/>
      <c r="S50" s="304"/>
      <c r="T50" s="38"/>
    </row>
    <row r="51" spans="1:20" s="36" customFormat="1" ht="28.5" customHeight="1" x14ac:dyDescent="0.2">
      <c r="A51" s="246"/>
      <c r="B51" s="238"/>
      <c r="C51" s="280"/>
      <c r="D51" s="154" t="s">
        <v>65</v>
      </c>
      <c r="E51" s="52" t="s">
        <v>66</v>
      </c>
      <c r="F51" s="50" t="s">
        <v>33</v>
      </c>
      <c r="G51" s="42">
        <v>106420</v>
      </c>
      <c r="H51" s="43">
        <v>135.74</v>
      </c>
      <c r="I51" s="144">
        <v>0</v>
      </c>
      <c r="J51" s="144">
        <v>0</v>
      </c>
      <c r="K51" s="144">
        <v>0</v>
      </c>
      <c r="L51" s="144">
        <v>0</v>
      </c>
      <c r="M51" s="144">
        <v>0</v>
      </c>
      <c r="N51" s="144">
        <v>0</v>
      </c>
      <c r="O51" s="144">
        <v>1</v>
      </c>
      <c r="P51" s="144">
        <v>0</v>
      </c>
      <c r="Q51" s="144">
        <v>0</v>
      </c>
      <c r="R51" s="144">
        <v>0</v>
      </c>
      <c r="S51" s="145">
        <v>0</v>
      </c>
      <c r="T51" s="126">
        <v>1</v>
      </c>
    </row>
    <row r="52" spans="1:20" s="36" customFormat="1" ht="28.5" customHeight="1" thickBot="1" x14ac:dyDescent="0.25">
      <c r="A52" s="246"/>
      <c r="B52" s="238"/>
      <c r="C52" s="280"/>
      <c r="D52" s="379" t="s">
        <v>34</v>
      </c>
      <c r="E52" s="379"/>
      <c r="F52" s="379"/>
      <c r="G52" s="175">
        <f>SUM(G51)</f>
        <v>106420</v>
      </c>
      <c r="H52" s="183">
        <f>SUM(H51)</f>
        <v>135.74</v>
      </c>
      <c r="I52" s="380"/>
      <c r="J52" s="380"/>
      <c r="K52" s="380"/>
      <c r="L52" s="380"/>
      <c r="M52" s="380"/>
      <c r="N52" s="380"/>
      <c r="O52" s="380"/>
      <c r="P52" s="380"/>
      <c r="Q52" s="380"/>
      <c r="R52" s="380"/>
      <c r="S52" s="381"/>
      <c r="T52" s="55"/>
    </row>
    <row r="53" spans="1:20" s="36" customFormat="1" ht="28.5" customHeight="1" thickTop="1" thickBot="1" x14ac:dyDescent="0.25">
      <c r="A53" s="246"/>
      <c r="B53" s="238"/>
      <c r="C53" s="374"/>
      <c r="D53" s="306" t="s">
        <v>48</v>
      </c>
      <c r="E53" s="382"/>
      <c r="F53" s="382"/>
      <c r="G53" s="186">
        <f>G31+G33+G36+G38+G40+G42+G44+G46+G48+G50+G52</f>
        <v>4995677</v>
      </c>
      <c r="H53" s="245">
        <f>H31+H33+H36+H38+H40+H42+H44+H46+H48+H50+H52</f>
        <v>8026.5026307999997</v>
      </c>
      <c r="I53" s="375"/>
      <c r="J53" s="375"/>
      <c r="K53" s="375"/>
      <c r="L53" s="375"/>
      <c r="M53" s="375"/>
      <c r="N53" s="375"/>
      <c r="O53" s="375"/>
      <c r="P53" s="375"/>
      <c r="Q53" s="375"/>
      <c r="R53" s="375"/>
      <c r="S53" s="376"/>
      <c r="T53" s="38"/>
    </row>
    <row r="54" spans="1:20" s="45" customFormat="1" ht="39" customHeight="1" x14ac:dyDescent="0.2">
      <c r="A54" s="246"/>
      <c r="B54" s="238"/>
      <c r="C54" s="332" t="s">
        <v>295</v>
      </c>
      <c r="D54" s="39" t="s">
        <v>67</v>
      </c>
      <c r="E54" s="40" t="s">
        <v>272</v>
      </c>
      <c r="F54" s="41" t="s">
        <v>33</v>
      </c>
      <c r="G54" s="136">
        <v>62348</v>
      </c>
      <c r="H54" s="137">
        <v>6878</v>
      </c>
      <c r="I54" s="236">
        <v>0</v>
      </c>
      <c r="J54" s="236">
        <v>0</v>
      </c>
      <c r="K54" s="236">
        <v>0</v>
      </c>
      <c r="L54" s="236">
        <v>0</v>
      </c>
      <c r="M54" s="236">
        <v>0</v>
      </c>
      <c r="N54" s="236">
        <v>0</v>
      </c>
      <c r="O54" s="236">
        <v>0</v>
      </c>
      <c r="P54" s="236">
        <v>0</v>
      </c>
      <c r="Q54" s="236">
        <v>1</v>
      </c>
      <c r="R54" s="236">
        <v>0</v>
      </c>
      <c r="S54" s="237">
        <v>0</v>
      </c>
      <c r="T54" s="126">
        <v>1</v>
      </c>
    </row>
    <row r="55" spans="1:20" s="45" customFormat="1" ht="29.25" customHeight="1" x14ac:dyDescent="0.2">
      <c r="A55" s="246"/>
      <c r="B55" s="238"/>
      <c r="C55" s="333"/>
      <c r="D55" s="349" t="s">
        <v>34</v>
      </c>
      <c r="E55" s="350"/>
      <c r="F55" s="350"/>
      <c r="G55" s="173">
        <f>SUM(G54)</f>
        <v>62348</v>
      </c>
      <c r="H55" s="185">
        <f>SUM(H54)</f>
        <v>6878</v>
      </c>
      <c r="I55" s="303"/>
      <c r="J55" s="303"/>
      <c r="K55" s="303"/>
      <c r="L55" s="303"/>
      <c r="M55" s="303"/>
      <c r="N55" s="303"/>
      <c r="O55" s="303"/>
      <c r="P55" s="303"/>
      <c r="Q55" s="303"/>
      <c r="R55" s="303"/>
      <c r="S55" s="304"/>
      <c r="T55" s="38"/>
    </row>
    <row r="56" spans="1:20" s="45" customFormat="1" ht="28.5" customHeight="1" x14ac:dyDescent="0.2">
      <c r="A56" s="246"/>
      <c r="B56" s="238"/>
      <c r="C56" s="333"/>
      <c r="D56" s="51" t="s">
        <v>68</v>
      </c>
      <c r="E56" s="52" t="s">
        <v>69</v>
      </c>
      <c r="F56" s="50" t="s">
        <v>33</v>
      </c>
      <c r="G56" s="42">
        <v>239542</v>
      </c>
      <c r="H56" s="135">
        <v>91382</v>
      </c>
      <c r="I56" s="144">
        <v>4.0172900571228472E-2</v>
      </c>
      <c r="J56" s="144">
        <v>0.11976538049068745</v>
      </c>
      <c r="K56" s="144">
        <v>0</v>
      </c>
      <c r="L56" s="144">
        <v>0.59348164846468676</v>
      </c>
      <c r="M56" s="144">
        <v>0.21289291107657962</v>
      </c>
      <c r="N56" s="144">
        <v>3.3687159396817754E-2</v>
      </c>
      <c r="O56" s="144">
        <v>0</v>
      </c>
      <c r="P56" s="144">
        <v>0</v>
      </c>
      <c r="Q56" s="144">
        <v>0</v>
      </c>
      <c r="R56" s="144">
        <v>0</v>
      </c>
      <c r="S56" s="145">
        <v>0</v>
      </c>
      <c r="T56" s="126">
        <v>1</v>
      </c>
    </row>
    <row r="57" spans="1:20" s="45" customFormat="1" ht="28.5" customHeight="1" x14ac:dyDescent="0.2">
      <c r="A57" s="246"/>
      <c r="B57" s="238"/>
      <c r="C57" s="333"/>
      <c r="D57" s="39"/>
      <c r="E57" s="40"/>
      <c r="F57" s="48" t="s">
        <v>37</v>
      </c>
      <c r="G57" s="42">
        <v>47716</v>
      </c>
      <c r="H57" s="135">
        <v>239.18</v>
      </c>
      <c r="I57" s="144">
        <v>0.45</v>
      </c>
      <c r="J57" s="144">
        <v>0.25</v>
      </c>
      <c r="K57" s="144">
        <v>0</v>
      </c>
      <c r="L57" s="144">
        <v>0.3</v>
      </c>
      <c r="M57" s="144">
        <v>0</v>
      </c>
      <c r="N57" s="144">
        <v>0</v>
      </c>
      <c r="O57" s="144">
        <v>0</v>
      </c>
      <c r="P57" s="144">
        <v>0</v>
      </c>
      <c r="Q57" s="144">
        <v>0</v>
      </c>
      <c r="R57" s="144">
        <v>0</v>
      </c>
      <c r="S57" s="145">
        <v>0</v>
      </c>
      <c r="T57" s="126">
        <v>1</v>
      </c>
    </row>
    <row r="58" spans="1:20" s="45" customFormat="1" ht="28.5" customHeight="1" x14ac:dyDescent="0.2">
      <c r="A58" s="246"/>
      <c r="B58" s="238"/>
      <c r="C58" s="333"/>
      <c r="D58" s="349" t="s">
        <v>34</v>
      </c>
      <c r="E58" s="350"/>
      <c r="F58" s="350"/>
      <c r="G58" s="171">
        <f>SUM(G56:G57)</f>
        <v>287258</v>
      </c>
      <c r="H58" s="172">
        <f>SUM(H56:H57)</f>
        <v>91621.18</v>
      </c>
      <c r="I58" s="303"/>
      <c r="J58" s="303"/>
      <c r="K58" s="303"/>
      <c r="L58" s="303"/>
      <c r="M58" s="303"/>
      <c r="N58" s="303"/>
      <c r="O58" s="303"/>
      <c r="P58" s="303"/>
      <c r="Q58" s="303"/>
      <c r="R58" s="303"/>
      <c r="S58" s="304"/>
      <c r="T58" s="38"/>
    </row>
    <row r="59" spans="1:20" s="45" customFormat="1" ht="28.5" customHeight="1" x14ac:dyDescent="0.2">
      <c r="A59" s="37"/>
      <c r="B59" s="46"/>
      <c r="C59" s="333"/>
      <c r="D59" s="51" t="s">
        <v>70</v>
      </c>
      <c r="E59" s="52" t="s">
        <v>273</v>
      </c>
      <c r="F59" s="50" t="s">
        <v>33</v>
      </c>
      <c r="G59" s="42">
        <v>370058</v>
      </c>
      <c r="H59" s="135">
        <v>61649</v>
      </c>
      <c r="I59" s="144">
        <v>4.2449999188956837E-3</v>
      </c>
      <c r="J59" s="144">
        <v>8.4875667083002156E-3</v>
      </c>
      <c r="K59" s="144">
        <v>1.7031906438060634E-4</v>
      </c>
      <c r="L59" s="144">
        <v>1.7419585070317443E-3</v>
      </c>
      <c r="M59" s="144">
        <v>6.2336777563301918E-4</v>
      </c>
      <c r="N59" s="144">
        <v>7.3691381855342346E-4</v>
      </c>
      <c r="O59" s="144">
        <v>0</v>
      </c>
      <c r="P59" s="144">
        <v>3.4477444889617027E-3</v>
      </c>
      <c r="Q59" s="144">
        <v>0.98028191860370806</v>
      </c>
      <c r="R59" s="144">
        <v>2.6521111453551563E-4</v>
      </c>
      <c r="S59" s="145">
        <v>0</v>
      </c>
      <c r="T59" s="126">
        <v>1</v>
      </c>
    </row>
    <row r="60" spans="1:20" s="45" customFormat="1" ht="28.5" customHeight="1" x14ac:dyDescent="0.2">
      <c r="A60" s="37"/>
      <c r="B60" s="46"/>
      <c r="C60" s="333"/>
      <c r="D60" s="39"/>
      <c r="E60" s="40"/>
      <c r="F60" s="48" t="s">
        <v>37</v>
      </c>
      <c r="G60" s="42">
        <v>95997</v>
      </c>
      <c r="H60" s="135">
        <v>1134.9649999999999</v>
      </c>
      <c r="I60" s="144">
        <v>0.1583009167683585</v>
      </c>
      <c r="J60" s="144">
        <v>0.31049327512302144</v>
      </c>
      <c r="K60" s="144">
        <v>7.6830563057010573E-4</v>
      </c>
      <c r="L60" s="144">
        <v>0.35043723815271838</v>
      </c>
      <c r="M60" s="144">
        <v>0.15752820571559475</v>
      </c>
      <c r="N60" s="144">
        <v>2.0167141718026544E-2</v>
      </c>
      <c r="O60" s="144">
        <v>2.3049168917103173E-3</v>
      </c>
      <c r="P60" s="144">
        <v>0</v>
      </c>
      <c r="Q60" s="144">
        <v>0</v>
      </c>
      <c r="R60" s="144">
        <v>0</v>
      </c>
      <c r="S60" s="145">
        <v>0</v>
      </c>
      <c r="T60" s="126">
        <v>1</v>
      </c>
    </row>
    <row r="61" spans="1:20" s="45" customFormat="1" ht="28.5" customHeight="1" x14ac:dyDescent="0.2">
      <c r="A61" s="37"/>
      <c r="B61" s="46"/>
      <c r="C61" s="333"/>
      <c r="D61" s="39"/>
      <c r="E61" s="40"/>
      <c r="F61" s="50" t="s">
        <v>38</v>
      </c>
      <c r="G61" s="42">
        <v>32220</v>
      </c>
      <c r="H61" s="135">
        <v>102.8295</v>
      </c>
      <c r="I61" s="144">
        <v>0</v>
      </c>
      <c r="J61" s="144">
        <v>1</v>
      </c>
      <c r="K61" s="144">
        <v>0</v>
      </c>
      <c r="L61" s="144">
        <v>0</v>
      </c>
      <c r="M61" s="144">
        <v>0</v>
      </c>
      <c r="N61" s="144">
        <v>0</v>
      </c>
      <c r="O61" s="144">
        <v>0</v>
      </c>
      <c r="P61" s="144">
        <v>0</v>
      </c>
      <c r="Q61" s="144">
        <v>0</v>
      </c>
      <c r="R61" s="144">
        <v>0</v>
      </c>
      <c r="S61" s="145">
        <v>0</v>
      </c>
      <c r="T61" s="126">
        <v>1</v>
      </c>
    </row>
    <row r="62" spans="1:20" s="45" customFormat="1" ht="28.5" customHeight="1" x14ac:dyDescent="0.2">
      <c r="A62" s="37"/>
      <c r="B62" s="46"/>
      <c r="C62" s="333"/>
      <c r="D62" s="349" t="s">
        <v>34</v>
      </c>
      <c r="E62" s="350"/>
      <c r="F62" s="350"/>
      <c r="G62" s="171">
        <f>SUM(G59:G61)</f>
        <v>498275</v>
      </c>
      <c r="H62" s="172">
        <f>SUM(H59:H61)</f>
        <v>62886.794499999996</v>
      </c>
      <c r="I62" s="303"/>
      <c r="J62" s="303"/>
      <c r="K62" s="303"/>
      <c r="L62" s="303"/>
      <c r="M62" s="303"/>
      <c r="N62" s="303"/>
      <c r="O62" s="303"/>
      <c r="P62" s="303"/>
      <c r="Q62" s="303"/>
      <c r="R62" s="303"/>
      <c r="S62" s="304"/>
      <c r="T62" s="38"/>
    </row>
    <row r="63" spans="1:20" s="45" customFormat="1" ht="28.5" customHeight="1" x14ac:dyDescent="0.2">
      <c r="A63" s="37"/>
      <c r="B63" s="46"/>
      <c r="C63" s="333"/>
      <c r="D63" s="51" t="s">
        <v>71</v>
      </c>
      <c r="E63" s="52" t="s">
        <v>72</v>
      </c>
      <c r="F63" s="50" t="s">
        <v>33</v>
      </c>
      <c r="G63" s="42">
        <v>291554</v>
      </c>
      <c r="H63" s="135">
        <v>63702.400000000016</v>
      </c>
      <c r="I63" s="144">
        <v>0.42464177173858447</v>
      </c>
      <c r="J63" s="144">
        <v>0.16848037122620182</v>
      </c>
      <c r="K63" s="144">
        <v>0</v>
      </c>
      <c r="L63" s="144">
        <v>0.33518825036419347</v>
      </c>
      <c r="M63" s="144">
        <v>6.6378346812678943E-2</v>
      </c>
      <c r="N63" s="144">
        <v>0</v>
      </c>
      <c r="O63" s="144">
        <v>5.3112598583412865E-3</v>
      </c>
      <c r="P63" s="144">
        <v>0</v>
      </c>
      <c r="Q63" s="144">
        <v>0</v>
      </c>
      <c r="R63" s="144">
        <v>0</v>
      </c>
      <c r="S63" s="145">
        <v>0</v>
      </c>
      <c r="T63" s="126">
        <v>1</v>
      </c>
    </row>
    <row r="64" spans="1:20" s="45" customFormat="1" ht="28.5" customHeight="1" x14ac:dyDescent="0.2">
      <c r="A64" s="37"/>
      <c r="B64" s="46"/>
      <c r="C64" s="333"/>
      <c r="D64" s="349" t="s">
        <v>34</v>
      </c>
      <c r="E64" s="350"/>
      <c r="F64" s="350"/>
      <c r="G64" s="171">
        <f>SUM(G63:G63)</f>
        <v>291554</v>
      </c>
      <c r="H64" s="172">
        <f>SUM(H63:H63)</f>
        <v>63702.400000000016</v>
      </c>
      <c r="I64" s="303"/>
      <c r="J64" s="303"/>
      <c r="K64" s="303"/>
      <c r="L64" s="303"/>
      <c r="M64" s="303"/>
      <c r="N64" s="303"/>
      <c r="O64" s="303"/>
      <c r="P64" s="303"/>
      <c r="Q64" s="303"/>
      <c r="R64" s="303"/>
      <c r="S64" s="304"/>
      <c r="T64" s="38"/>
    </row>
    <row r="65" spans="1:20" s="45" customFormat="1" ht="28.5" customHeight="1" x14ac:dyDescent="0.2">
      <c r="A65" s="37"/>
      <c r="B65" s="46"/>
      <c r="C65" s="333"/>
      <c r="D65" s="51" t="s">
        <v>73</v>
      </c>
      <c r="E65" s="52" t="s">
        <v>274</v>
      </c>
      <c r="F65" s="59" t="s">
        <v>288</v>
      </c>
      <c r="G65" s="42">
        <v>1131900</v>
      </c>
      <c r="H65" s="135">
        <v>80662.2</v>
      </c>
      <c r="I65" s="144">
        <v>5.4794339851876095E-2</v>
      </c>
      <c r="J65" s="144">
        <v>1.6484834284212428E-2</v>
      </c>
      <c r="K65" s="144">
        <v>0</v>
      </c>
      <c r="L65" s="144">
        <v>0.88137829119463618</v>
      </c>
      <c r="M65" s="144">
        <v>2.8404345529876439E-2</v>
      </c>
      <c r="N65" s="144">
        <v>1.8164518200594576E-3</v>
      </c>
      <c r="O65" s="144">
        <v>1.0299371948694679E-3</v>
      </c>
      <c r="P65" s="144">
        <v>0</v>
      </c>
      <c r="Q65" s="144">
        <v>1.6091800124469698E-2</v>
      </c>
      <c r="R65" s="144">
        <v>0</v>
      </c>
      <c r="S65" s="145">
        <v>0</v>
      </c>
      <c r="T65" s="126">
        <v>0</v>
      </c>
    </row>
    <row r="66" spans="1:20" s="45" customFormat="1" ht="28.5" customHeight="1" thickBot="1" x14ac:dyDescent="0.25">
      <c r="A66" s="37"/>
      <c r="B66" s="46"/>
      <c r="C66" s="333"/>
      <c r="D66" s="377" t="s">
        <v>34</v>
      </c>
      <c r="E66" s="377"/>
      <c r="F66" s="378"/>
      <c r="G66" s="171">
        <f>SUM(G65:G65)</f>
        <v>1131900</v>
      </c>
      <c r="H66" s="179">
        <f>SUM(H65:H65)</f>
        <v>80662.2</v>
      </c>
      <c r="I66" s="303"/>
      <c r="J66" s="303"/>
      <c r="K66" s="303"/>
      <c r="L66" s="303"/>
      <c r="M66" s="303"/>
      <c r="N66" s="303"/>
      <c r="O66" s="303"/>
      <c r="P66" s="303"/>
      <c r="Q66" s="303"/>
      <c r="R66" s="303"/>
      <c r="S66" s="304"/>
      <c r="T66" s="38"/>
    </row>
    <row r="67" spans="1:20" s="45" customFormat="1" ht="28.5" customHeight="1" thickTop="1" thickBot="1" x14ac:dyDescent="0.25">
      <c r="A67" s="37"/>
      <c r="B67" s="46"/>
      <c r="C67" s="334"/>
      <c r="D67" s="305" t="s">
        <v>48</v>
      </c>
      <c r="E67" s="305"/>
      <c r="F67" s="306"/>
      <c r="G67" s="186">
        <f>G55+G58+G62+G64+G66</f>
        <v>2271335</v>
      </c>
      <c r="H67" s="186">
        <f>H55+H58+H62+H64+H66</f>
        <v>305750.57449999999</v>
      </c>
      <c r="I67" s="375"/>
      <c r="J67" s="375"/>
      <c r="K67" s="375"/>
      <c r="L67" s="375"/>
      <c r="M67" s="375"/>
      <c r="N67" s="375"/>
      <c r="O67" s="375"/>
      <c r="P67" s="375"/>
      <c r="Q67" s="375"/>
      <c r="R67" s="375"/>
      <c r="S67" s="376"/>
      <c r="T67" s="38"/>
    </row>
    <row r="68" spans="1:20" s="45" customFormat="1" ht="28.5" customHeight="1" x14ac:dyDescent="0.2">
      <c r="A68" s="37"/>
      <c r="B68" s="46"/>
      <c r="C68" s="290" t="s">
        <v>296</v>
      </c>
      <c r="D68" s="51" t="s">
        <v>74</v>
      </c>
      <c r="E68" s="52" t="s">
        <v>75</v>
      </c>
      <c r="F68" s="50" t="s">
        <v>33</v>
      </c>
      <c r="G68" s="42">
        <v>563313</v>
      </c>
      <c r="H68" s="43">
        <v>40473.913</v>
      </c>
      <c r="I68" s="144">
        <v>5.7983175483922199E-2</v>
      </c>
      <c r="J68" s="144">
        <v>4.6698375815553098E-2</v>
      </c>
      <c r="K68" s="144">
        <v>0</v>
      </c>
      <c r="L68" s="144">
        <v>0.6173014652672697</v>
      </c>
      <c r="M68" s="144">
        <v>0.22768481021343304</v>
      </c>
      <c r="N68" s="144">
        <v>3.5625416302100562E-3</v>
      </c>
      <c r="O68" s="144">
        <v>4.676963158961181E-2</v>
      </c>
      <c r="P68" s="144">
        <v>0</v>
      </c>
      <c r="Q68" s="144">
        <v>0</v>
      </c>
      <c r="R68" s="144">
        <v>0</v>
      </c>
      <c r="S68" s="145">
        <v>0</v>
      </c>
      <c r="T68" s="126">
        <v>1</v>
      </c>
    </row>
    <row r="69" spans="1:20" s="45" customFormat="1" ht="28.5" customHeight="1" x14ac:dyDescent="0.2">
      <c r="A69" s="37"/>
      <c r="B69" s="46"/>
      <c r="C69" s="280"/>
      <c r="D69" s="39"/>
      <c r="E69" s="40"/>
      <c r="F69" s="48" t="s">
        <v>37</v>
      </c>
      <c r="G69" s="42">
        <v>20639</v>
      </c>
      <c r="H69" s="43">
        <v>407.4</v>
      </c>
      <c r="I69" s="144">
        <v>0.5</v>
      </c>
      <c r="J69" s="144">
        <v>0</v>
      </c>
      <c r="K69" s="144">
        <v>0</v>
      </c>
      <c r="L69" s="144">
        <v>0.5</v>
      </c>
      <c r="M69" s="144">
        <v>0</v>
      </c>
      <c r="N69" s="144">
        <v>0</v>
      </c>
      <c r="O69" s="144">
        <v>0</v>
      </c>
      <c r="P69" s="144">
        <v>0</v>
      </c>
      <c r="Q69" s="144">
        <v>0</v>
      </c>
      <c r="R69" s="144">
        <v>0</v>
      </c>
      <c r="S69" s="144">
        <v>0</v>
      </c>
      <c r="T69" s="126">
        <v>1</v>
      </c>
    </row>
    <row r="70" spans="1:20" s="45" customFormat="1" ht="28.5" customHeight="1" x14ac:dyDescent="0.2">
      <c r="A70" s="37"/>
      <c r="B70" s="46"/>
      <c r="C70" s="149"/>
      <c r="D70" s="349" t="s">
        <v>34</v>
      </c>
      <c r="E70" s="350"/>
      <c r="F70" s="350"/>
      <c r="G70" s="171">
        <f>SUM(G68:G69)</f>
        <v>583952</v>
      </c>
      <c r="H70" s="172">
        <f>SUM(H68:H69)</f>
        <v>40881.313000000002</v>
      </c>
      <c r="I70" s="277"/>
      <c r="J70" s="277"/>
      <c r="K70" s="277"/>
      <c r="L70" s="277"/>
      <c r="M70" s="277"/>
      <c r="N70" s="277"/>
      <c r="O70" s="277"/>
      <c r="P70" s="277"/>
      <c r="Q70" s="277"/>
      <c r="R70" s="277"/>
      <c r="S70" s="278"/>
      <c r="T70" s="61"/>
    </row>
    <row r="71" spans="1:20" s="45" customFormat="1" ht="28.5" customHeight="1" x14ac:dyDescent="0.2">
      <c r="A71" s="37"/>
      <c r="B71" s="46"/>
      <c r="C71" s="149"/>
      <c r="D71" s="51" t="s">
        <v>76</v>
      </c>
      <c r="E71" s="52" t="s">
        <v>77</v>
      </c>
      <c r="F71" s="50" t="s">
        <v>33</v>
      </c>
      <c r="G71" s="42">
        <v>357879</v>
      </c>
      <c r="H71" s="43">
        <v>24172.119999999995</v>
      </c>
      <c r="I71" s="144">
        <v>1.5974602144950466E-2</v>
      </c>
      <c r="J71" s="144">
        <v>1.4556853101837988E-2</v>
      </c>
      <c r="K71" s="144">
        <v>0</v>
      </c>
      <c r="L71" s="144">
        <v>0.18216854789732967</v>
      </c>
      <c r="M71" s="144">
        <v>0.14081346609234097</v>
      </c>
      <c r="N71" s="144">
        <v>5.5433697995872916E-2</v>
      </c>
      <c r="O71" s="144">
        <v>0</v>
      </c>
      <c r="P71" s="144">
        <v>0</v>
      </c>
      <c r="Q71" s="144">
        <v>0.59105283276766796</v>
      </c>
      <c r="R71" s="144">
        <v>0</v>
      </c>
      <c r="S71" s="145">
        <v>0</v>
      </c>
      <c r="T71" s="126">
        <v>1</v>
      </c>
    </row>
    <row r="72" spans="1:20" s="45" customFormat="1" ht="28.5" customHeight="1" x14ac:dyDescent="0.2">
      <c r="A72" s="37"/>
      <c r="B72" s="46"/>
      <c r="C72" s="149"/>
      <c r="D72" s="39"/>
      <c r="E72" s="40"/>
      <c r="F72" s="48" t="s">
        <v>37</v>
      </c>
      <c r="G72" s="42">
        <v>341782</v>
      </c>
      <c r="H72" s="43">
        <v>6436.2300000000005</v>
      </c>
      <c r="I72" s="144">
        <v>6.0425202331178353E-2</v>
      </c>
      <c r="J72" s="144">
        <v>7.9403796943241622E-2</v>
      </c>
      <c r="K72" s="144">
        <v>0</v>
      </c>
      <c r="L72" s="144">
        <v>0.86017100072558006</v>
      </c>
      <c r="M72" s="144">
        <v>0</v>
      </c>
      <c r="N72" s="144">
        <v>0</v>
      </c>
      <c r="O72" s="144">
        <v>0</v>
      </c>
      <c r="P72" s="144">
        <v>0</v>
      </c>
      <c r="Q72" s="144">
        <v>0</v>
      </c>
      <c r="R72" s="144">
        <v>0</v>
      </c>
      <c r="S72" s="145">
        <v>0</v>
      </c>
      <c r="T72" s="126">
        <v>1</v>
      </c>
    </row>
    <row r="73" spans="1:20" s="45" customFormat="1" ht="28.5" customHeight="1" x14ac:dyDescent="0.2">
      <c r="A73" s="37"/>
      <c r="B73" s="46"/>
      <c r="C73" s="260"/>
      <c r="D73" s="39"/>
      <c r="E73" s="53"/>
      <c r="F73" s="48" t="s">
        <v>325</v>
      </c>
      <c r="G73" s="42">
        <v>0</v>
      </c>
      <c r="H73" s="43">
        <v>0</v>
      </c>
      <c r="I73" s="144">
        <v>0</v>
      </c>
      <c r="J73" s="144">
        <v>0</v>
      </c>
      <c r="K73" s="144">
        <v>0</v>
      </c>
      <c r="L73" s="144">
        <v>0</v>
      </c>
      <c r="M73" s="144">
        <v>0</v>
      </c>
      <c r="N73" s="144">
        <v>0</v>
      </c>
      <c r="O73" s="144">
        <v>0</v>
      </c>
      <c r="P73" s="144">
        <v>0</v>
      </c>
      <c r="Q73" s="144">
        <v>0</v>
      </c>
      <c r="R73" s="144">
        <v>0</v>
      </c>
      <c r="S73" s="144">
        <v>0</v>
      </c>
      <c r="T73" s="126"/>
    </row>
    <row r="74" spans="1:20" s="45" customFormat="1" ht="28.5" customHeight="1" x14ac:dyDescent="0.2">
      <c r="A74" s="37"/>
      <c r="B74" s="46"/>
      <c r="C74" s="149"/>
      <c r="D74" s="349" t="s">
        <v>34</v>
      </c>
      <c r="E74" s="350"/>
      <c r="F74" s="350"/>
      <c r="G74" s="171">
        <f>SUM(G71:G72)</f>
        <v>699661</v>
      </c>
      <c r="H74" s="171">
        <f>SUM(H71:H72)</f>
        <v>30608.349999999995</v>
      </c>
      <c r="I74" s="277"/>
      <c r="J74" s="277"/>
      <c r="K74" s="277"/>
      <c r="L74" s="277"/>
      <c r="M74" s="277"/>
      <c r="N74" s="277"/>
      <c r="O74" s="277"/>
      <c r="P74" s="277"/>
      <c r="Q74" s="277"/>
      <c r="R74" s="277"/>
      <c r="S74" s="278"/>
      <c r="T74" s="61"/>
    </row>
    <row r="75" spans="1:20" s="45" customFormat="1" ht="28.5" customHeight="1" x14ac:dyDescent="0.2">
      <c r="A75" s="37"/>
      <c r="B75" s="46"/>
      <c r="C75" s="149"/>
      <c r="D75" s="39" t="s">
        <v>78</v>
      </c>
      <c r="E75" s="40" t="s">
        <v>79</v>
      </c>
      <c r="F75" s="64" t="s">
        <v>37</v>
      </c>
      <c r="G75" s="42">
        <v>271072</v>
      </c>
      <c r="H75" s="43">
        <v>2629.5800000000004</v>
      </c>
      <c r="I75" s="144">
        <v>0.36552719445690945</v>
      </c>
      <c r="J75" s="144">
        <v>0.48229641235482479</v>
      </c>
      <c r="K75" s="144">
        <v>0</v>
      </c>
      <c r="L75" s="144">
        <v>0</v>
      </c>
      <c r="M75" s="144">
        <v>0</v>
      </c>
      <c r="N75" s="144">
        <v>0</v>
      </c>
      <c r="O75" s="144">
        <v>0.15217639318826581</v>
      </c>
      <c r="P75" s="144">
        <v>0</v>
      </c>
      <c r="Q75" s="144">
        <v>0</v>
      </c>
      <c r="R75" s="144">
        <v>0</v>
      </c>
      <c r="S75" s="145">
        <v>0</v>
      </c>
      <c r="T75" s="126">
        <v>1</v>
      </c>
    </row>
    <row r="76" spans="1:20" s="45" customFormat="1" ht="28.5" customHeight="1" x14ac:dyDescent="0.2">
      <c r="A76" s="37"/>
      <c r="B76" s="46"/>
      <c r="C76" s="149"/>
      <c r="D76" s="349" t="s">
        <v>34</v>
      </c>
      <c r="E76" s="350"/>
      <c r="F76" s="350"/>
      <c r="G76" s="171">
        <f>SUM(G75)</f>
        <v>271072</v>
      </c>
      <c r="H76" s="172">
        <f>SUM(H75)</f>
        <v>2629.5800000000004</v>
      </c>
      <c r="I76" s="277"/>
      <c r="J76" s="277"/>
      <c r="K76" s="277"/>
      <c r="L76" s="277"/>
      <c r="M76" s="277"/>
      <c r="N76" s="277"/>
      <c r="O76" s="277"/>
      <c r="P76" s="277"/>
      <c r="Q76" s="277"/>
      <c r="R76" s="277"/>
      <c r="S76" s="278"/>
      <c r="T76" s="61"/>
    </row>
    <row r="77" spans="1:20" s="45" customFormat="1" ht="28.5" customHeight="1" x14ac:dyDescent="0.2">
      <c r="A77" s="37"/>
      <c r="B77" s="46"/>
      <c r="C77" s="149"/>
      <c r="D77" s="51" t="s">
        <v>80</v>
      </c>
      <c r="E77" s="52" t="s">
        <v>81</v>
      </c>
      <c r="F77" s="48" t="s">
        <v>37</v>
      </c>
      <c r="G77" s="42">
        <v>53299</v>
      </c>
      <c r="H77" s="43">
        <v>221.41000000000003</v>
      </c>
      <c r="I77" s="144">
        <v>0.42718937717356942</v>
      </c>
      <c r="J77" s="144">
        <v>0.57281062282643058</v>
      </c>
      <c r="K77" s="144">
        <v>0</v>
      </c>
      <c r="L77" s="144">
        <v>0</v>
      </c>
      <c r="M77" s="144">
        <v>0</v>
      </c>
      <c r="N77" s="144">
        <v>0</v>
      </c>
      <c r="O77" s="144">
        <v>0</v>
      </c>
      <c r="P77" s="144">
        <v>0</v>
      </c>
      <c r="Q77" s="144">
        <v>0</v>
      </c>
      <c r="R77" s="144">
        <v>0</v>
      </c>
      <c r="S77" s="145">
        <v>0</v>
      </c>
      <c r="T77" s="126">
        <v>1</v>
      </c>
    </row>
    <row r="78" spans="1:20" s="45" customFormat="1" ht="28.5" customHeight="1" x14ac:dyDescent="0.2">
      <c r="A78" s="37"/>
      <c r="B78" s="46"/>
      <c r="C78" s="149"/>
      <c r="D78" s="349" t="s">
        <v>34</v>
      </c>
      <c r="E78" s="350"/>
      <c r="F78" s="350"/>
      <c r="G78" s="171">
        <f>SUM(G77:G77)</f>
        <v>53299</v>
      </c>
      <c r="H78" s="172">
        <f>SUM(H77:H77)</f>
        <v>221.41000000000003</v>
      </c>
      <c r="I78" s="277"/>
      <c r="J78" s="277"/>
      <c r="K78" s="277"/>
      <c r="L78" s="277"/>
      <c r="M78" s="277"/>
      <c r="N78" s="277"/>
      <c r="O78" s="277"/>
      <c r="P78" s="277"/>
      <c r="Q78" s="277"/>
      <c r="R78" s="277"/>
      <c r="S78" s="278"/>
      <c r="T78" s="61"/>
    </row>
    <row r="79" spans="1:20" s="45" customFormat="1" ht="28.5" customHeight="1" x14ac:dyDescent="0.2">
      <c r="A79" s="37"/>
      <c r="B79" s="46"/>
      <c r="C79" s="149"/>
      <c r="D79" s="51" t="s">
        <v>82</v>
      </c>
      <c r="E79" s="52" t="s">
        <v>83</v>
      </c>
      <c r="F79" s="247" t="s">
        <v>38</v>
      </c>
      <c r="G79" s="42">
        <v>4</v>
      </c>
      <c r="H79" s="43">
        <v>0.26</v>
      </c>
      <c r="I79" s="144">
        <v>0</v>
      </c>
      <c r="J79" s="144">
        <v>1</v>
      </c>
      <c r="K79" s="144">
        <v>0</v>
      </c>
      <c r="L79" s="144">
        <v>0</v>
      </c>
      <c r="M79" s="144">
        <v>0</v>
      </c>
      <c r="N79" s="144">
        <v>0</v>
      </c>
      <c r="O79" s="144">
        <v>0</v>
      </c>
      <c r="P79" s="144">
        <v>0</v>
      </c>
      <c r="Q79" s="144">
        <v>0</v>
      </c>
      <c r="R79" s="144">
        <v>0</v>
      </c>
      <c r="S79" s="145">
        <v>0</v>
      </c>
      <c r="T79" s="126">
        <v>1</v>
      </c>
    </row>
    <row r="80" spans="1:20" s="45" customFormat="1" ht="28.5" customHeight="1" x14ac:dyDescent="0.2">
      <c r="A80" s="37"/>
      <c r="B80" s="46"/>
      <c r="C80" s="149"/>
      <c r="D80" s="371" t="s">
        <v>34</v>
      </c>
      <c r="E80" s="372"/>
      <c r="F80" s="373"/>
      <c r="G80" s="171">
        <f>SUM(G79)</f>
        <v>4</v>
      </c>
      <c r="H80" s="179">
        <f>SUM(H79)</f>
        <v>0.26</v>
      </c>
      <c r="I80" s="275"/>
      <c r="J80" s="275"/>
      <c r="K80" s="275"/>
      <c r="L80" s="275"/>
      <c r="M80" s="275"/>
      <c r="N80" s="275"/>
      <c r="O80" s="275"/>
      <c r="P80" s="275"/>
      <c r="Q80" s="275"/>
      <c r="R80" s="275"/>
      <c r="S80" s="276"/>
      <c r="T80" s="65"/>
    </row>
    <row r="81" spans="1:20" s="45" customFormat="1" ht="28.5" customHeight="1" x14ac:dyDescent="0.2">
      <c r="A81" s="37"/>
      <c r="B81" s="46"/>
      <c r="C81" s="149"/>
      <c r="D81" s="51" t="s">
        <v>84</v>
      </c>
      <c r="E81" s="52" t="s">
        <v>85</v>
      </c>
      <c r="F81" s="48" t="s">
        <v>37</v>
      </c>
      <c r="G81" s="42">
        <v>10484</v>
      </c>
      <c r="H81" s="43">
        <v>44.174999999999997</v>
      </c>
      <c r="I81" s="144">
        <v>0.5</v>
      </c>
      <c r="J81" s="144">
        <v>0.5</v>
      </c>
      <c r="K81" s="144">
        <v>0</v>
      </c>
      <c r="L81" s="144">
        <v>0</v>
      </c>
      <c r="M81" s="144">
        <v>0</v>
      </c>
      <c r="N81" s="144">
        <v>0</v>
      </c>
      <c r="O81" s="144">
        <v>0</v>
      </c>
      <c r="P81" s="144">
        <v>0</v>
      </c>
      <c r="Q81" s="144">
        <v>0</v>
      </c>
      <c r="R81" s="144">
        <v>0</v>
      </c>
      <c r="S81" s="145">
        <v>0</v>
      </c>
      <c r="T81" s="126">
        <v>1</v>
      </c>
    </row>
    <row r="82" spans="1:20" s="45" customFormat="1" ht="28.5" customHeight="1" x14ac:dyDescent="0.2">
      <c r="A82" s="37"/>
      <c r="B82" s="46"/>
      <c r="C82" s="149"/>
      <c r="D82" s="349" t="s">
        <v>34</v>
      </c>
      <c r="E82" s="350"/>
      <c r="F82" s="350"/>
      <c r="G82" s="171">
        <f>SUM(G81)</f>
        <v>10484</v>
      </c>
      <c r="H82" s="172">
        <f>SUM(H81)</f>
        <v>44.174999999999997</v>
      </c>
      <c r="I82" s="275"/>
      <c r="J82" s="275"/>
      <c r="K82" s="275"/>
      <c r="L82" s="275"/>
      <c r="M82" s="275"/>
      <c r="N82" s="275"/>
      <c r="O82" s="275"/>
      <c r="P82" s="275"/>
      <c r="Q82" s="275"/>
      <c r="R82" s="275"/>
      <c r="S82" s="276"/>
      <c r="T82" s="65"/>
    </row>
    <row r="83" spans="1:20" s="45" customFormat="1" ht="28.5" customHeight="1" x14ac:dyDescent="0.2">
      <c r="A83" s="37"/>
      <c r="B83" s="46"/>
      <c r="C83" s="149"/>
      <c r="D83" s="51" t="s">
        <v>86</v>
      </c>
      <c r="E83" s="52" t="s">
        <v>87</v>
      </c>
      <c r="F83" s="50" t="s">
        <v>33</v>
      </c>
      <c r="G83" s="42">
        <v>228517</v>
      </c>
      <c r="H83" s="43">
        <v>4297.68</v>
      </c>
      <c r="I83" s="144">
        <v>0</v>
      </c>
      <c r="J83" s="144">
        <v>0</v>
      </c>
      <c r="K83" s="144">
        <v>0</v>
      </c>
      <c r="L83" s="144">
        <v>0.62987100016753228</v>
      </c>
      <c r="M83" s="144">
        <v>0.37012899983246772</v>
      </c>
      <c r="N83" s="144">
        <v>0</v>
      </c>
      <c r="O83" s="144">
        <v>0</v>
      </c>
      <c r="P83" s="144">
        <v>0</v>
      </c>
      <c r="Q83" s="144">
        <v>0</v>
      </c>
      <c r="R83" s="144">
        <v>0</v>
      </c>
      <c r="S83" s="145">
        <v>0</v>
      </c>
      <c r="T83" s="58">
        <v>1</v>
      </c>
    </row>
    <row r="84" spans="1:20" s="45" customFormat="1" ht="28.5" customHeight="1" x14ac:dyDescent="0.2">
      <c r="A84" s="37"/>
      <c r="B84" s="46"/>
      <c r="C84" s="149"/>
      <c r="D84" s="39"/>
      <c r="E84" s="40"/>
      <c r="F84" s="48" t="s">
        <v>37</v>
      </c>
      <c r="G84" s="42">
        <v>347555</v>
      </c>
      <c r="H84" s="43">
        <v>9994.5299999999988</v>
      </c>
      <c r="I84" s="144">
        <v>0.30393299134626639</v>
      </c>
      <c r="J84" s="144">
        <v>0.30393299134626639</v>
      </c>
      <c r="K84" s="144">
        <v>8.0684334330878973E-2</v>
      </c>
      <c r="L84" s="144">
        <v>0.31144968297658815</v>
      </c>
      <c r="M84" s="144">
        <v>0</v>
      </c>
      <c r="N84" s="144">
        <v>0</v>
      </c>
      <c r="O84" s="144">
        <v>0</v>
      </c>
      <c r="P84" s="144">
        <v>0</v>
      </c>
      <c r="Q84" s="144">
        <v>0</v>
      </c>
      <c r="R84" s="144">
        <v>0</v>
      </c>
      <c r="S84" s="145">
        <v>0</v>
      </c>
      <c r="T84" s="62">
        <v>1</v>
      </c>
    </row>
    <row r="85" spans="1:20" s="45" customFormat="1" ht="28.5" customHeight="1" x14ac:dyDescent="0.2">
      <c r="A85" s="37"/>
      <c r="B85" s="46"/>
      <c r="C85" s="149"/>
      <c r="D85" s="39"/>
      <c r="E85" s="40"/>
      <c r="F85" s="50" t="s">
        <v>38</v>
      </c>
      <c r="G85" s="42">
        <v>157922</v>
      </c>
      <c r="H85" s="43">
        <v>347.17279500000001</v>
      </c>
      <c r="I85" s="144">
        <v>0</v>
      </c>
      <c r="J85" s="144">
        <v>1</v>
      </c>
      <c r="K85" s="144">
        <v>0</v>
      </c>
      <c r="L85" s="144">
        <v>0</v>
      </c>
      <c r="M85" s="144">
        <v>0</v>
      </c>
      <c r="N85" s="144">
        <v>0</v>
      </c>
      <c r="O85" s="144">
        <v>0</v>
      </c>
      <c r="P85" s="144">
        <v>0</v>
      </c>
      <c r="Q85" s="144">
        <v>0</v>
      </c>
      <c r="R85" s="144">
        <v>0</v>
      </c>
      <c r="S85" s="145">
        <v>0</v>
      </c>
      <c r="T85" s="58">
        <v>1</v>
      </c>
    </row>
    <row r="86" spans="1:20" s="45" customFormat="1" ht="28.5" customHeight="1" thickBot="1" x14ac:dyDescent="0.25">
      <c r="A86" s="37"/>
      <c r="B86" s="46"/>
      <c r="C86" s="149"/>
      <c r="D86" s="349" t="s">
        <v>34</v>
      </c>
      <c r="E86" s="350"/>
      <c r="F86" s="350"/>
      <c r="G86" s="187">
        <f>SUM(G83:G85)</f>
        <v>733994</v>
      </c>
      <c r="H86" s="176">
        <f>SUM(H83:H85)</f>
        <v>14639.382795</v>
      </c>
      <c r="I86" s="277"/>
      <c r="J86" s="277"/>
      <c r="K86" s="277"/>
      <c r="L86" s="277"/>
      <c r="M86" s="277"/>
      <c r="N86" s="277"/>
      <c r="O86" s="277"/>
      <c r="P86" s="277"/>
      <c r="Q86" s="277"/>
      <c r="R86" s="277"/>
      <c r="S86" s="278"/>
      <c r="T86" s="61"/>
    </row>
    <row r="87" spans="1:20" s="45" customFormat="1" ht="28.5" customHeight="1" thickTop="1" thickBot="1" x14ac:dyDescent="0.25">
      <c r="A87" s="37"/>
      <c r="B87" s="46"/>
      <c r="C87" s="150"/>
      <c r="D87" s="305" t="s">
        <v>48</v>
      </c>
      <c r="E87" s="305"/>
      <c r="F87" s="306"/>
      <c r="G87" s="184">
        <f>G70+G74+G76+G78+G80+G82+G86</f>
        <v>2352466</v>
      </c>
      <c r="H87" s="184">
        <f>H70+H74+H76+H78+H80+H82+H86</f>
        <v>89024.470795000001</v>
      </c>
      <c r="I87" s="363"/>
      <c r="J87" s="364"/>
      <c r="K87" s="364"/>
      <c r="L87" s="364"/>
      <c r="M87" s="364"/>
      <c r="N87" s="364"/>
      <c r="O87" s="364"/>
      <c r="P87" s="364"/>
      <c r="Q87" s="364"/>
      <c r="R87" s="364"/>
      <c r="S87" s="365"/>
      <c r="T87" s="65"/>
    </row>
    <row r="88" spans="1:20" s="45" customFormat="1" ht="28.5" customHeight="1" x14ac:dyDescent="0.2">
      <c r="A88" s="37"/>
      <c r="B88" s="46"/>
      <c r="C88" s="290" t="s">
        <v>297</v>
      </c>
      <c r="D88" s="56" t="s">
        <v>88</v>
      </c>
      <c r="E88" s="57" t="s">
        <v>89</v>
      </c>
      <c r="F88" s="50" t="s">
        <v>47</v>
      </c>
      <c r="G88" s="42">
        <v>120626</v>
      </c>
      <c r="H88" s="43">
        <v>7.4188312500000002</v>
      </c>
      <c r="I88" s="144">
        <v>0</v>
      </c>
      <c r="J88" s="144">
        <v>0</v>
      </c>
      <c r="K88" s="144">
        <v>0</v>
      </c>
      <c r="L88" s="144">
        <v>0</v>
      </c>
      <c r="M88" s="144">
        <v>0</v>
      </c>
      <c r="N88" s="144">
        <v>0</v>
      </c>
      <c r="O88" s="144">
        <v>1</v>
      </c>
      <c r="P88" s="144">
        <v>0</v>
      </c>
      <c r="Q88" s="144">
        <v>0</v>
      </c>
      <c r="R88" s="144">
        <v>0</v>
      </c>
      <c r="S88" s="145">
        <v>0</v>
      </c>
      <c r="T88" s="126">
        <v>1</v>
      </c>
    </row>
    <row r="89" spans="1:20" s="45" customFormat="1" ht="28.5" customHeight="1" x14ac:dyDescent="0.2">
      <c r="A89" s="37"/>
      <c r="B89" s="46"/>
      <c r="C89" s="279"/>
      <c r="D89" s="39"/>
      <c r="E89" s="53"/>
      <c r="F89" s="50" t="s">
        <v>39</v>
      </c>
      <c r="G89" s="265">
        <v>0</v>
      </c>
      <c r="H89" s="266">
        <v>0</v>
      </c>
      <c r="I89" s="144">
        <v>0</v>
      </c>
      <c r="J89" s="144">
        <v>0</v>
      </c>
      <c r="K89" s="144">
        <v>0</v>
      </c>
      <c r="L89" s="144">
        <v>0</v>
      </c>
      <c r="M89" s="144">
        <v>0</v>
      </c>
      <c r="N89" s="144">
        <v>0</v>
      </c>
      <c r="O89" s="144">
        <v>0</v>
      </c>
      <c r="P89" s="144">
        <v>0</v>
      </c>
      <c r="Q89" s="144">
        <v>0</v>
      </c>
      <c r="R89" s="144">
        <v>0</v>
      </c>
      <c r="S89" s="145">
        <v>0</v>
      </c>
      <c r="T89" s="126"/>
    </row>
    <row r="90" spans="1:20" s="45" customFormat="1" ht="28.5" customHeight="1" x14ac:dyDescent="0.2">
      <c r="A90" s="37"/>
      <c r="B90" s="46"/>
      <c r="C90" s="279"/>
      <c r="D90" s="349" t="s">
        <v>34</v>
      </c>
      <c r="E90" s="350"/>
      <c r="F90" s="354"/>
      <c r="G90" s="188">
        <f>SUM(G88)</f>
        <v>120626</v>
      </c>
      <c r="H90" s="185">
        <f>SUM(H88)</f>
        <v>7.4188312500000002</v>
      </c>
      <c r="I90" s="352"/>
      <c r="J90" s="352"/>
      <c r="K90" s="352"/>
      <c r="L90" s="352"/>
      <c r="M90" s="352"/>
      <c r="N90" s="352"/>
      <c r="O90" s="352"/>
      <c r="P90" s="352"/>
      <c r="Q90" s="352"/>
      <c r="R90" s="352"/>
      <c r="S90" s="353"/>
      <c r="T90" s="65"/>
    </row>
    <row r="91" spans="1:20" s="45" customFormat="1" ht="28.5" customHeight="1" x14ac:dyDescent="0.2">
      <c r="A91" s="37"/>
      <c r="B91" s="46"/>
      <c r="C91" s="68"/>
      <c r="D91" s="51" t="s">
        <v>90</v>
      </c>
      <c r="E91" s="52" t="s">
        <v>91</v>
      </c>
      <c r="F91" s="50" t="s">
        <v>33</v>
      </c>
      <c r="G91" s="42">
        <v>266357</v>
      </c>
      <c r="H91" s="43">
        <v>18393.350000000002</v>
      </c>
      <c r="I91" s="144">
        <v>0</v>
      </c>
      <c r="J91" s="144">
        <v>0</v>
      </c>
      <c r="K91" s="144">
        <v>0</v>
      </c>
      <c r="L91" s="144">
        <v>0.96474182245213624</v>
      </c>
      <c r="M91" s="144">
        <v>3.525817754786377E-2</v>
      </c>
      <c r="N91" s="144">
        <v>0</v>
      </c>
      <c r="O91" s="144">
        <v>0</v>
      </c>
      <c r="P91" s="144">
        <v>0</v>
      </c>
      <c r="Q91" s="144">
        <v>0</v>
      </c>
      <c r="R91" s="144">
        <v>0</v>
      </c>
      <c r="S91" s="145">
        <v>0</v>
      </c>
      <c r="T91" s="126">
        <v>1</v>
      </c>
    </row>
    <row r="92" spans="1:20" s="45" customFormat="1" ht="28.5" customHeight="1" thickBot="1" x14ac:dyDescent="0.25">
      <c r="A92" s="37"/>
      <c r="B92" s="46"/>
      <c r="C92" s="68"/>
      <c r="D92" s="349" t="s">
        <v>34</v>
      </c>
      <c r="E92" s="350"/>
      <c r="F92" s="350"/>
      <c r="G92" s="171">
        <f>SUM(G91)</f>
        <v>266357</v>
      </c>
      <c r="H92" s="172">
        <f>SUM(H91)</f>
        <v>18393.350000000002</v>
      </c>
      <c r="I92" s="314"/>
      <c r="J92" s="314"/>
      <c r="K92" s="314"/>
      <c r="L92" s="314"/>
      <c r="M92" s="314"/>
      <c r="N92" s="314"/>
      <c r="O92" s="314"/>
      <c r="P92" s="314"/>
      <c r="Q92" s="314"/>
      <c r="R92" s="314"/>
      <c r="S92" s="315"/>
      <c r="T92" s="69"/>
    </row>
    <row r="93" spans="1:20" s="45" customFormat="1" ht="28.5" customHeight="1" thickTop="1" thickBot="1" x14ac:dyDescent="0.25">
      <c r="A93" s="37"/>
      <c r="B93" s="46"/>
      <c r="C93" s="70"/>
      <c r="D93" s="305" t="s">
        <v>48</v>
      </c>
      <c r="E93" s="305"/>
      <c r="F93" s="306"/>
      <c r="G93" s="186">
        <f>G90+G92</f>
        <v>386983</v>
      </c>
      <c r="H93" s="186">
        <f>H90+H92</f>
        <v>18400.768831250003</v>
      </c>
      <c r="I93" s="344"/>
      <c r="J93" s="344"/>
      <c r="K93" s="344"/>
      <c r="L93" s="344"/>
      <c r="M93" s="344"/>
      <c r="N93" s="344"/>
      <c r="O93" s="344"/>
      <c r="P93" s="344"/>
      <c r="Q93" s="344"/>
      <c r="R93" s="344"/>
      <c r="S93" s="345"/>
      <c r="T93" s="65"/>
    </row>
    <row r="94" spans="1:20" s="45" customFormat="1" ht="28.5" customHeight="1" x14ac:dyDescent="0.2">
      <c r="A94" s="37"/>
      <c r="B94" s="46"/>
      <c r="C94" s="290" t="s">
        <v>298</v>
      </c>
      <c r="D94" s="56" t="s">
        <v>92</v>
      </c>
      <c r="E94" s="57" t="s">
        <v>93</v>
      </c>
      <c r="F94" s="34" t="s">
        <v>33</v>
      </c>
      <c r="G94" s="42">
        <v>1291639</v>
      </c>
      <c r="H94" s="43">
        <v>84692</v>
      </c>
      <c r="I94" s="144">
        <v>0</v>
      </c>
      <c r="J94" s="144">
        <v>0</v>
      </c>
      <c r="K94" s="144">
        <v>0</v>
      </c>
      <c r="L94" s="144">
        <v>0</v>
      </c>
      <c r="M94" s="144">
        <v>0</v>
      </c>
      <c r="N94" s="144">
        <v>0</v>
      </c>
      <c r="O94" s="144">
        <v>0</v>
      </c>
      <c r="P94" s="144">
        <v>0</v>
      </c>
      <c r="Q94" s="144">
        <v>1</v>
      </c>
      <c r="R94" s="144">
        <v>0</v>
      </c>
      <c r="S94" s="145">
        <v>0</v>
      </c>
      <c r="T94" s="126">
        <v>1</v>
      </c>
    </row>
    <row r="95" spans="1:20" s="45" customFormat="1" ht="28.5" customHeight="1" x14ac:dyDescent="0.2">
      <c r="A95" s="37"/>
      <c r="B95" s="46"/>
      <c r="C95" s="279"/>
      <c r="D95" s="39"/>
      <c r="E95" s="53"/>
      <c r="F95" s="48" t="s">
        <v>37</v>
      </c>
      <c r="G95" s="265">
        <v>0</v>
      </c>
      <c r="H95" s="266">
        <v>0</v>
      </c>
      <c r="I95" s="144">
        <v>0</v>
      </c>
      <c r="J95" s="144">
        <v>0</v>
      </c>
      <c r="K95" s="144">
        <v>0</v>
      </c>
      <c r="L95" s="144">
        <v>0</v>
      </c>
      <c r="M95" s="144">
        <v>0</v>
      </c>
      <c r="N95" s="144">
        <v>0</v>
      </c>
      <c r="O95" s="144">
        <v>0</v>
      </c>
      <c r="P95" s="144">
        <v>0</v>
      </c>
      <c r="Q95" s="144">
        <v>0</v>
      </c>
      <c r="R95" s="144">
        <v>0</v>
      </c>
      <c r="S95" s="145">
        <v>0</v>
      </c>
      <c r="T95" s="126"/>
    </row>
    <row r="96" spans="1:20" s="45" customFormat="1" ht="28.5" customHeight="1" x14ac:dyDescent="0.2">
      <c r="A96" s="37"/>
      <c r="B96" s="46"/>
      <c r="C96" s="279"/>
      <c r="D96" s="39"/>
      <c r="E96" s="53"/>
      <c r="F96" s="50" t="s">
        <v>38</v>
      </c>
      <c r="G96" s="265">
        <v>0</v>
      </c>
      <c r="H96" s="266">
        <v>0</v>
      </c>
      <c r="I96" s="144">
        <v>0</v>
      </c>
      <c r="J96" s="144">
        <v>0</v>
      </c>
      <c r="K96" s="144">
        <v>0</v>
      </c>
      <c r="L96" s="144">
        <v>0</v>
      </c>
      <c r="M96" s="144">
        <v>0</v>
      </c>
      <c r="N96" s="144">
        <v>0</v>
      </c>
      <c r="O96" s="144">
        <v>0</v>
      </c>
      <c r="P96" s="144">
        <v>0</v>
      </c>
      <c r="Q96" s="144">
        <v>0</v>
      </c>
      <c r="R96" s="144">
        <v>0</v>
      </c>
      <c r="S96" s="145">
        <v>0</v>
      </c>
      <c r="T96" s="126"/>
    </row>
    <row r="97" spans="1:20" s="45" customFormat="1" ht="28.5" customHeight="1" x14ac:dyDescent="0.2">
      <c r="A97" s="37"/>
      <c r="B97" s="46"/>
      <c r="C97" s="280"/>
      <c r="D97" s="349" t="s">
        <v>34</v>
      </c>
      <c r="E97" s="350"/>
      <c r="F97" s="350"/>
      <c r="G97" s="171">
        <f>SUM(G94:G94)</f>
        <v>1291639</v>
      </c>
      <c r="H97" s="179">
        <f>SUM(H94:H94)</f>
        <v>84692</v>
      </c>
      <c r="I97" s="275"/>
      <c r="J97" s="275"/>
      <c r="K97" s="275"/>
      <c r="L97" s="275"/>
      <c r="M97" s="275"/>
      <c r="N97" s="275"/>
      <c r="O97" s="275"/>
      <c r="P97" s="275"/>
      <c r="Q97" s="275"/>
      <c r="R97" s="275"/>
      <c r="S97" s="276"/>
      <c r="T97" s="65"/>
    </row>
    <row r="98" spans="1:20" s="45" customFormat="1" ht="28.5" customHeight="1" x14ac:dyDescent="0.2">
      <c r="A98" s="37"/>
      <c r="B98" s="46"/>
      <c r="C98" s="280"/>
      <c r="D98" s="51" t="s">
        <v>326</v>
      </c>
      <c r="E98" s="75" t="s">
        <v>327</v>
      </c>
      <c r="F98" s="50" t="s">
        <v>33</v>
      </c>
      <c r="G98" s="265">
        <v>0</v>
      </c>
      <c r="H98" s="266">
        <v>0</v>
      </c>
      <c r="I98" s="144">
        <v>0</v>
      </c>
      <c r="J98" s="144">
        <v>0</v>
      </c>
      <c r="K98" s="144">
        <v>0</v>
      </c>
      <c r="L98" s="144">
        <v>0</v>
      </c>
      <c r="M98" s="144">
        <v>0</v>
      </c>
      <c r="N98" s="144">
        <v>0</v>
      </c>
      <c r="O98" s="144">
        <v>0</v>
      </c>
      <c r="P98" s="144">
        <v>0</v>
      </c>
      <c r="Q98" s="144">
        <v>0</v>
      </c>
      <c r="R98" s="144">
        <v>0</v>
      </c>
      <c r="S98" s="145">
        <v>0</v>
      </c>
      <c r="T98" s="126">
        <v>1</v>
      </c>
    </row>
    <row r="99" spans="1:20" s="45" customFormat="1" ht="28.5" customHeight="1" x14ac:dyDescent="0.2">
      <c r="A99" s="37"/>
      <c r="B99" s="46"/>
      <c r="C99" s="280"/>
      <c r="D99" s="349" t="s">
        <v>34</v>
      </c>
      <c r="E99" s="350"/>
      <c r="F99" s="361"/>
      <c r="G99" s="251">
        <f>SUM(G98)</f>
        <v>0</v>
      </c>
      <c r="H99" s="172">
        <f>SUM(H98)</f>
        <v>0</v>
      </c>
      <c r="I99" s="275"/>
      <c r="J99" s="275"/>
      <c r="K99" s="275"/>
      <c r="L99" s="275"/>
      <c r="M99" s="275"/>
      <c r="N99" s="275"/>
      <c r="O99" s="275"/>
      <c r="P99" s="275"/>
      <c r="Q99" s="275"/>
      <c r="R99" s="275"/>
      <c r="S99" s="276"/>
      <c r="T99" s="65"/>
    </row>
    <row r="100" spans="1:20" s="45" customFormat="1" ht="28.5" customHeight="1" x14ac:dyDescent="0.2">
      <c r="A100" s="37"/>
      <c r="B100" s="46"/>
      <c r="C100" s="280"/>
      <c r="D100" s="51" t="s">
        <v>94</v>
      </c>
      <c r="E100" s="52" t="s">
        <v>95</v>
      </c>
      <c r="F100" s="48" t="s">
        <v>37</v>
      </c>
      <c r="G100" s="42">
        <v>72536</v>
      </c>
      <c r="H100" s="43">
        <v>715.54</v>
      </c>
      <c r="I100" s="144">
        <v>0.33474019621544571</v>
      </c>
      <c r="J100" s="144">
        <v>0.53855074489196975</v>
      </c>
      <c r="K100" s="144">
        <v>0</v>
      </c>
      <c r="L100" s="144">
        <v>0.12670905889258463</v>
      </c>
      <c r="M100" s="144">
        <v>0</v>
      </c>
      <c r="N100" s="144">
        <v>0</v>
      </c>
      <c r="O100" s="144">
        <v>0</v>
      </c>
      <c r="P100" s="144">
        <v>0</v>
      </c>
      <c r="Q100" s="144">
        <v>0</v>
      </c>
      <c r="R100" s="144">
        <v>0</v>
      </c>
      <c r="S100" s="145">
        <v>0</v>
      </c>
      <c r="T100" s="126">
        <v>1</v>
      </c>
    </row>
    <row r="101" spans="1:20" s="45" customFormat="1" ht="28.5" customHeight="1" x14ac:dyDescent="0.2">
      <c r="A101" s="37"/>
      <c r="B101" s="46"/>
      <c r="C101" s="280"/>
      <c r="D101" s="349" t="s">
        <v>34</v>
      </c>
      <c r="E101" s="350"/>
      <c r="F101" s="361"/>
      <c r="G101" s="171">
        <f>SUM(G100)</f>
        <v>72536</v>
      </c>
      <c r="H101" s="172">
        <f>SUM(H100)</f>
        <v>715.54</v>
      </c>
      <c r="I101" s="275"/>
      <c r="J101" s="275"/>
      <c r="K101" s="275"/>
      <c r="L101" s="275"/>
      <c r="M101" s="275"/>
      <c r="N101" s="275"/>
      <c r="O101" s="275"/>
      <c r="P101" s="275"/>
      <c r="Q101" s="275"/>
      <c r="R101" s="275"/>
      <c r="S101" s="276"/>
      <c r="T101" s="65"/>
    </row>
    <row r="102" spans="1:20" s="45" customFormat="1" ht="28.5" customHeight="1" x14ac:dyDescent="0.2">
      <c r="A102" s="37"/>
      <c r="B102" s="46"/>
      <c r="C102" s="280"/>
      <c r="D102" s="51" t="s">
        <v>96</v>
      </c>
      <c r="E102" s="52" t="s">
        <v>97</v>
      </c>
      <c r="F102" s="50" t="s">
        <v>33</v>
      </c>
      <c r="G102" s="42">
        <v>376674</v>
      </c>
      <c r="H102" s="43">
        <v>30591.200000000001</v>
      </c>
      <c r="I102" s="144">
        <v>5.370956353461126E-2</v>
      </c>
      <c r="J102" s="144">
        <v>3.0150370041057559E-2</v>
      </c>
      <c r="K102" s="144">
        <v>0</v>
      </c>
      <c r="L102" s="144">
        <v>0.79075694971102806</v>
      </c>
      <c r="M102" s="144">
        <v>8.8394701744292467E-2</v>
      </c>
      <c r="N102" s="144">
        <v>3.6988414969010695E-2</v>
      </c>
      <c r="O102" s="144">
        <v>0</v>
      </c>
      <c r="P102" s="144">
        <v>0</v>
      </c>
      <c r="Q102" s="144">
        <v>0</v>
      </c>
      <c r="R102" s="144">
        <v>0</v>
      </c>
      <c r="S102" s="145">
        <v>0</v>
      </c>
      <c r="T102" s="126">
        <v>1</v>
      </c>
    </row>
    <row r="103" spans="1:20" s="45" customFormat="1" ht="28.5" customHeight="1" x14ac:dyDescent="0.2">
      <c r="A103" s="37"/>
      <c r="B103" s="46"/>
      <c r="C103" s="280"/>
      <c r="D103" s="349" t="s">
        <v>34</v>
      </c>
      <c r="E103" s="350"/>
      <c r="F103" s="361"/>
      <c r="G103" s="171">
        <f>SUM(G102)</f>
        <v>376674</v>
      </c>
      <c r="H103" s="172">
        <f>SUM(H102)</f>
        <v>30591.200000000001</v>
      </c>
      <c r="I103" s="277"/>
      <c r="J103" s="277"/>
      <c r="K103" s="277"/>
      <c r="L103" s="277"/>
      <c r="M103" s="277"/>
      <c r="N103" s="277"/>
      <c r="O103" s="277"/>
      <c r="P103" s="277"/>
      <c r="Q103" s="277"/>
      <c r="R103" s="277"/>
      <c r="S103" s="278"/>
      <c r="T103" s="61"/>
    </row>
    <row r="104" spans="1:20" s="45" customFormat="1" ht="28.5" customHeight="1" x14ac:dyDescent="0.2">
      <c r="A104" s="37"/>
      <c r="B104" s="46"/>
      <c r="C104" s="280"/>
      <c r="D104" s="51" t="s">
        <v>98</v>
      </c>
      <c r="E104" s="52" t="s">
        <v>99</v>
      </c>
      <c r="F104" s="50" t="s">
        <v>33</v>
      </c>
      <c r="G104" s="42">
        <v>85781</v>
      </c>
      <c r="H104" s="43">
        <v>5001.5000000000009</v>
      </c>
      <c r="I104" s="144">
        <v>0</v>
      </c>
      <c r="J104" s="144">
        <v>0</v>
      </c>
      <c r="K104" s="144">
        <v>0</v>
      </c>
      <c r="L104" s="144">
        <v>0.42529241227631709</v>
      </c>
      <c r="M104" s="144">
        <v>0.48205538338498466</v>
      </c>
      <c r="N104" s="144">
        <v>9.2652204338698391E-2</v>
      </c>
      <c r="O104" s="144">
        <v>0</v>
      </c>
      <c r="P104" s="144">
        <v>0</v>
      </c>
      <c r="Q104" s="144">
        <v>0</v>
      </c>
      <c r="R104" s="144">
        <v>0</v>
      </c>
      <c r="S104" s="145">
        <v>0</v>
      </c>
      <c r="T104" s="126">
        <v>1</v>
      </c>
    </row>
    <row r="105" spans="1:20" s="45" customFormat="1" ht="28.5" customHeight="1" x14ac:dyDescent="0.2">
      <c r="A105" s="37"/>
      <c r="B105" s="46"/>
      <c r="C105" s="280"/>
      <c r="D105" s="349" t="s">
        <v>34</v>
      </c>
      <c r="E105" s="350"/>
      <c r="F105" s="361"/>
      <c r="G105" s="171">
        <f>SUM(G104)</f>
        <v>85781</v>
      </c>
      <c r="H105" s="172">
        <f>SUM(H104)</f>
        <v>5001.5000000000009</v>
      </c>
      <c r="I105" s="275"/>
      <c r="J105" s="275"/>
      <c r="K105" s="275"/>
      <c r="L105" s="275"/>
      <c r="M105" s="275"/>
      <c r="N105" s="275"/>
      <c r="O105" s="275"/>
      <c r="P105" s="275"/>
      <c r="Q105" s="275"/>
      <c r="R105" s="275"/>
      <c r="S105" s="276"/>
      <c r="T105" s="65"/>
    </row>
    <row r="106" spans="1:20" s="45" customFormat="1" ht="28.5" customHeight="1" x14ac:dyDescent="0.2">
      <c r="A106" s="71"/>
      <c r="B106" s="46"/>
      <c r="C106" s="280"/>
      <c r="D106" s="51" t="s">
        <v>315</v>
      </c>
      <c r="E106" s="158" t="s">
        <v>314</v>
      </c>
      <c r="F106" s="48" t="s">
        <v>37</v>
      </c>
      <c r="G106" s="42">
        <v>9570</v>
      </c>
      <c r="H106" s="43">
        <v>9.8040000000000003</v>
      </c>
      <c r="I106" s="144">
        <v>0</v>
      </c>
      <c r="J106" s="144">
        <v>0</v>
      </c>
      <c r="K106" s="144">
        <v>0</v>
      </c>
      <c r="L106" s="144">
        <v>1</v>
      </c>
      <c r="M106" s="144">
        <v>0</v>
      </c>
      <c r="N106" s="144">
        <v>0</v>
      </c>
      <c r="O106" s="144">
        <v>0</v>
      </c>
      <c r="P106" s="144">
        <v>0</v>
      </c>
      <c r="Q106" s="144">
        <v>0</v>
      </c>
      <c r="R106" s="144">
        <v>0</v>
      </c>
      <c r="S106" s="145">
        <v>0</v>
      </c>
      <c r="T106" s="126">
        <v>1</v>
      </c>
    </row>
    <row r="107" spans="1:20" s="45" customFormat="1" ht="28.5" customHeight="1" x14ac:dyDescent="0.2">
      <c r="A107" s="37"/>
      <c r="B107" s="46"/>
      <c r="C107" s="280"/>
      <c r="D107" s="189"/>
      <c r="E107" s="190"/>
      <c r="F107" s="191" t="s">
        <v>102</v>
      </c>
      <c r="G107" s="171">
        <f>SUM(G106)</f>
        <v>9570</v>
      </c>
      <c r="H107" s="172">
        <f>SUM(H106)</f>
        <v>9.8040000000000003</v>
      </c>
      <c r="I107" s="275"/>
      <c r="J107" s="275"/>
      <c r="K107" s="275"/>
      <c r="L107" s="275"/>
      <c r="M107" s="275"/>
      <c r="N107" s="275"/>
      <c r="O107" s="275"/>
      <c r="P107" s="275"/>
      <c r="Q107" s="275"/>
      <c r="R107" s="275"/>
      <c r="S107" s="276"/>
      <c r="T107" s="65"/>
    </row>
    <row r="108" spans="1:20" s="45" customFormat="1" ht="49.5" customHeight="1" x14ac:dyDescent="0.2">
      <c r="A108" s="71"/>
      <c r="B108" s="46"/>
      <c r="C108" s="280"/>
      <c r="D108" s="51" t="s">
        <v>100</v>
      </c>
      <c r="E108" s="159" t="s">
        <v>101</v>
      </c>
      <c r="F108" s="50" t="s">
        <v>33</v>
      </c>
      <c r="G108" s="42">
        <v>286544</v>
      </c>
      <c r="H108" s="43">
        <v>6439</v>
      </c>
      <c r="I108" s="144">
        <v>0</v>
      </c>
      <c r="J108" s="144">
        <v>0</v>
      </c>
      <c r="K108" s="144">
        <v>0</v>
      </c>
      <c r="L108" s="144">
        <v>0.47988818139462647</v>
      </c>
      <c r="M108" s="144">
        <v>0.52011181860537348</v>
      </c>
      <c r="N108" s="144">
        <v>0</v>
      </c>
      <c r="O108" s="144">
        <v>0</v>
      </c>
      <c r="P108" s="144">
        <v>0</v>
      </c>
      <c r="Q108" s="144">
        <v>0</v>
      </c>
      <c r="R108" s="144">
        <v>0</v>
      </c>
      <c r="S108" s="145">
        <v>0</v>
      </c>
      <c r="T108" s="126">
        <v>1</v>
      </c>
    </row>
    <row r="109" spans="1:20" s="45" customFormat="1" ht="28.5" customHeight="1" x14ac:dyDescent="0.2">
      <c r="A109" s="37"/>
      <c r="B109" s="46"/>
      <c r="C109" s="280"/>
      <c r="D109" s="189"/>
      <c r="E109" s="190"/>
      <c r="F109" s="191" t="s">
        <v>102</v>
      </c>
      <c r="G109" s="171">
        <f>SUM(G108)</f>
        <v>286544</v>
      </c>
      <c r="H109" s="172">
        <f>SUM(H108)</f>
        <v>6439</v>
      </c>
      <c r="I109" s="275"/>
      <c r="J109" s="275"/>
      <c r="K109" s="275"/>
      <c r="L109" s="275"/>
      <c r="M109" s="275"/>
      <c r="N109" s="275"/>
      <c r="O109" s="275"/>
      <c r="P109" s="275"/>
      <c r="Q109" s="275"/>
      <c r="R109" s="275"/>
      <c r="S109" s="276"/>
      <c r="T109" s="65"/>
    </row>
    <row r="110" spans="1:20" s="45" customFormat="1" ht="28.5" customHeight="1" x14ac:dyDescent="0.2">
      <c r="A110" s="37"/>
      <c r="B110" s="46"/>
      <c r="C110" s="280"/>
      <c r="D110" s="51" t="s">
        <v>103</v>
      </c>
      <c r="E110" s="52" t="s">
        <v>104</v>
      </c>
      <c r="F110" s="48" t="s">
        <v>37</v>
      </c>
      <c r="G110" s="42">
        <v>111499</v>
      </c>
      <c r="H110" s="43">
        <v>420.04200000000003</v>
      </c>
      <c r="I110" s="144">
        <v>0.70478523576213803</v>
      </c>
      <c r="J110" s="144">
        <v>0.29521476423786192</v>
      </c>
      <c r="K110" s="144">
        <v>0</v>
      </c>
      <c r="L110" s="144">
        <v>0</v>
      </c>
      <c r="M110" s="144">
        <v>0</v>
      </c>
      <c r="N110" s="144">
        <v>0</v>
      </c>
      <c r="O110" s="144">
        <v>0</v>
      </c>
      <c r="P110" s="144">
        <v>0</v>
      </c>
      <c r="Q110" s="144">
        <v>0</v>
      </c>
      <c r="R110" s="144">
        <v>0</v>
      </c>
      <c r="S110" s="145">
        <v>0</v>
      </c>
      <c r="T110" s="126">
        <v>1</v>
      </c>
    </row>
    <row r="111" spans="1:20" s="45" customFormat="1" ht="28.5" customHeight="1" x14ac:dyDescent="0.2">
      <c r="A111" s="37"/>
      <c r="B111" s="46"/>
      <c r="C111" s="280"/>
      <c r="D111" s="349" t="s">
        <v>34</v>
      </c>
      <c r="E111" s="350"/>
      <c r="F111" s="361"/>
      <c r="G111" s="171">
        <f>SUM(G110)</f>
        <v>111499</v>
      </c>
      <c r="H111" s="172">
        <f>SUM(H110)</f>
        <v>420.04200000000003</v>
      </c>
      <c r="I111" s="275"/>
      <c r="J111" s="275"/>
      <c r="K111" s="275"/>
      <c r="L111" s="275"/>
      <c r="M111" s="275"/>
      <c r="N111" s="275"/>
      <c r="O111" s="275"/>
      <c r="P111" s="275"/>
      <c r="Q111" s="275"/>
      <c r="R111" s="275"/>
      <c r="S111" s="276"/>
      <c r="T111" s="65"/>
    </row>
    <row r="112" spans="1:20" s="45" customFormat="1" ht="28.5" customHeight="1" x14ac:dyDescent="0.2">
      <c r="A112" s="37"/>
      <c r="B112" s="46"/>
      <c r="C112" s="280"/>
      <c r="D112" s="51" t="s">
        <v>105</v>
      </c>
      <c r="E112" s="52" t="s">
        <v>106</v>
      </c>
      <c r="F112" s="50" t="s">
        <v>33</v>
      </c>
      <c r="G112" s="42">
        <v>849742</v>
      </c>
      <c r="H112" s="43">
        <v>29258.999999999996</v>
      </c>
      <c r="I112" s="144">
        <v>1.0769609350968932E-2</v>
      </c>
      <c r="J112" s="144">
        <v>4.412864417785981E-3</v>
      </c>
      <c r="K112" s="144">
        <v>0</v>
      </c>
      <c r="L112" s="144">
        <v>0.98481752623124519</v>
      </c>
      <c r="M112" s="144">
        <v>0</v>
      </c>
      <c r="N112" s="144">
        <v>0</v>
      </c>
      <c r="O112" s="144">
        <v>0</v>
      </c>
      <c r="P112" s="144">
        <v>0</v>
      </c>
      <c r="Q112" s="144">
        <v>0</v>
      </c>
      <c r="R112" s="144">
        <v>0</v>
      </c>
      <c r="S112" s="145">
        <v>0</v>
      </c>
      <c r="T112" s="126">
        <v>1</v>
      </c>
    </row>
    <row r="113" spans="1:20" s="45" customFormat="1" ht="28.5" customHeight="1" x14ac:dyDescent="0.2">
      <c r="A113" s="37"/>
      <c r="B113" s="46"/>
      <c r="C113" s="280"/>
      <c r="D113" s="349" t="s">
        <v>34</v>
      </c>
      <c r="E113" s="350"/>
      <c r="F113" s="361"/>
      <c r="G113" s="173">
        <f>SUM(G112)</f>
        <v>849742</v>
      </c>
      <c r="H113" s="185">
        <f>SUM(H112)</f>
        <v>29258.999999999996</v>
      </c>
      <c r="I113" s="328"/>
      <c r="J113" s="328"/>
      <c r="K113" s="328"/>
      <c r="L113" s="328"/>
      <c r="M113" s="328"/>
      <c r="N113" s="328"/>
      <c r="O113" s="328"/>
      <c r="P113" s="328"/>
      <c r="Q113" s="328"/>
      <c r="R113" s="328"/>
      <c r="S113" s="329"/>
      <c r="T113" s="61"/>
    </row>
    <row r="114" spans="1:20" s="45" customFormat="1" ht="28.5" customHeight="1" x14ac:dyDescent="0.2">
      <c r="A114" s="37"/>
      <c r="B114" s="46"/>
      <c r="C114" s="374"/>
      <c r="D114" s="51" t="s">
        <v>328</v>
      </c>
      <c r="E114" s="52" t="s">
        <v>329</v>
      </c>
      <c r="F114" s="50" t="s">
        <v>33</v>
      </c>
      <c r="G114" s="265">
        <v>0</v>
      </c>
      <c r="H114" s="266">
        <v>0</v>
      </c>
      <c r="I114" s="144">
        <v>0</v>
      </c>
      <c r="J114" s="144">
        <v>0</v>
      </c>
      <c r="K114" s="144">
        <v>0</v>
      </c>
      <c r="L114" s="144">
        <v>0</v>
      </c>
      <c r="M114" s="144">
        <v>0</v>
      </c>
      <c r="N114" s="144">
        <v>0</v>
      </c>
      <c r="O114" s="144">
        <v>0</v>
      </c>
      <c r="P114" s="144">
        <v>0</v>
      </c>
      <c r="Q114" s="144">
        <v>0</v>
      </c>
      <c r="R114" s="144">
        <v>0</v>
      </c>
      <c r="S114" s="145">
        <v>0</v>
      </c>
      <c r="T114" s="126">
        <v>1</v>
      </c>
    </row>
    <row r="115" spans="1:20" s="45" customFormat="1" ht="28.5" customHeight="1" x14ac:dyDescent="0.2">
      <c r="A115" s="37"/>
      <c r="B115" s="46"/>
      <c r="C115" s="374"/>
      <c r="D115" s="39"/>
      <c r="E115" s="53"/>
      <c r="F115" s="48" t="s">
        <v>37</v>
      </c>
      <c r="G115" s="265">
        <v>0</v>
      </c>
      <c r="H115" s="266">
        <v>0</v>
      </c>
      <c r="I115" s="144">
        <v>0</v>
      </c>
      <c r="J115" s="144">
        <v>0</v>
      </c>
      <c r="K115" s="144">
        <v>0</v>
      </c>
      <c r="L115" s="144">
        <v>0</v>
      </c>
      <c r="M115" s="144">
        <v>0</v>
      </c>
      <c r="N115" s="144">
        <v>0</v>
      </c>
      <c r="O115" s="144">
        <v>0</v>
      </c>
      <c r="P115" s="144">
        <v>0</v>
      </c>
      <c r="Q115" s="144">
        <v>0</v>
      </c>
      <c r="R115" s="144">
        <v>0</v>
      </c>
      <c r="S115" s="145">
        <v>0</v>
      </c>
      <c r="T115" s="126"/>
    </row>
    <row r="116" spans="1:20" s="45" customFormat="1" ht="28.5" customHeight="1" x14ac:dyDescent="0.2">
      <c r="A116" s="37"/>
      <c r="B116" s="46"/>
      <c r="C116" s="374"/>
      <c r="D116" s="349" t="s">
        <v>34</v>
      </c>
      <c r="E116" s="350"/>
      <c r="F116" s="361"/>
      <c r="G116" s="250">
        <f>SUM(G114)</f>
        <v>0</v>
      </c>
      <c r="H116" s="185">
        <f>SUM(H114)</f>
        <v>0</v>
      </c>
      <c r="I116" s="328"/>
      <c r="J116" s="328"/>
      <c r="K116" s="328"/>
      <c r="L116" s="328"/>
      <c r="M116" s="328"/>
      <c r="N116" s="328"/>
      <c r="O116" s="328"/>
      <c r="P116" s="328"/>
      <c r="Q116" s="328"/>
      <c r="R116" s="328"/>
      <c r="S116" s="329"/>
      <c r="T116" s="61"/>
    </row>
    <row r="117" spans="1:20" s="45" customFormat="1" ht="28.5" customHeight="1" x14ac:dyDescent="0.2">
      <c r="A117" s="37"/>
      <c r="B117" s="46"/>
      <c r="C117" s="374"/>
      <c r="D117" s="72" t="s">
        <v>107</v>
      </c>
      <c r="E117" s="73" t="s">
        <v>108</v>
      </c>
      <c r="F117" s="48" t="s">
        <v>37</v>
      </c>
      <c r="G117" s="42">
        <v>1269704</v>
      </c>
      <c r="H117" s="43">
        <v>593.31550000000004</v>
      </c>
      <c r="I117" s="144">
        <v>0.34305168160953148</v>
      </c>
      <c r="J117" s="144">
        <v>2.8587640134127627E-2</v>
      </c>
      <c r="K117" s="144">
        <v>0</v>
      </c>
      <c r="L117" s="144">
        <v>0.6283606782563409</v>
      </c>
      <c r="M117" s="144">
        <v>0</v>
      </c>
      <c r="N117" s="144">
        <v>0</v>
      </c>
      <c r="O117" s="144">
        <v>0</v>
      </c>
      <c r="P117" s="144">
        <v>0</v>
      </c>
      <c r="Q117" s="144">
        <v>0</v>
      </c>
      <c r="R117" s="144">
        <v>0</v>
      </c>
      <c r="S117" s="145">
        <v>0</v>
      </c>
      <c r="T117" s="126">
        <v>1</v>
      </c>
    </row>
    <row r="118" spans="1:20" s="45" customFormat="1" ht="28.5" customHeight="1" x14ac:dyDescent="0.2">
      <c r="A118" s="37"/>
      <c r="B118" s="46"/>
      <c r="C118" s="374"/>
      <c r="D118" s="349" t="s">
        <v>34</v>
      </c>
      <c r="E118" s="350"/>
      <c r="F118" s="354"/>
      <c r="G118" s="169">
        <f>SUM(G117)</f>
        <v>1269704</v>
      </c>
      <c r="H118" s="192">
        <f>SUM(H117)</f>
        <v>593.31550000000004</v>
      </c>
      <c r="I118" s="366"/>
      <c r="J118" s="367"/>
      <c r="K118" s="367"/>
      <c r="L118" s="367"/>
      <c r="M118" s="367"/>
      <c r="N118" s="367"/>
      <c r="O118" s="367"/>
      <c r="P118" s="367"/>
      <c r="Q118" s="367"/>
      <c r="R118" s="367"/>
      <c r="S118" s="368"/>
      <c r="T118" s="74"/>
    </row>
    <row r="119" spans="1:20" s="45" customFormat="1" ht="28.5" customHeight="1" x14ac:dyDescent="0.2">
      <c r="A119" s="37"/>
      <c r="B119" s="46"/>
      <c r="C119" s="374"/>
      <c r="D119" s="66" t="s">
        <v>330</v>
      </c>
      <c r="E119" s="67" t="s">
        <v>331</v>
      </c>
      <c r="F119" s="64" t="s">
        <v>37</v>
      </c>
      <c r="G119" s="42">
        <v>0</v>
      </c>
      <c r="H119" s="43">
        <v>0</v>
      </c>
      <c r="I119" s="144">
        <v>0</v>
      </c>
      <c r="J119" s="144">
        <v>0</v>
      </c>
      <c r="K119" s="144">
        <v>0</v>
      </c>
      <c r="L119" s="144">
        <v>0</v>
      </c>
      <c r="M119" s="144">
        <v>0</v>
      </c>
      <c r="N119" s="144">
        <v>0</v>
      </c>
      <c r="O119" s="144">
        <v>0</v>
      </c>
      <c r="P119" s="144">
        <v>0</v>
      </c>
      <c r="Q119" s="144">
        <v>0</v>
      </c>
      <c r="R119" s="144">
        <v>0</v>
      </c>
      <c r="S119" s="145">
        <v>0</v>
      </c>
      <c r="T119" s="126">
        <v>1</v>
      </c>
    </row>
    <row r="120" spans="1:20" s="45" customFormat="1" ht="28.5" customHeight="1" thickBot="1" x14ac:dyDescent="0.25">
      <c r="A120" s="37"/>
      <c r="B120" s="46"/>
      <c r="C120" s="374"/>
      <c r="D120" s="355" t="s">
        <v>34</v>
      </c>
      <c r="E120" s="356"/>
      <c r="F120" s="362"/>
      <c r="G120" s="169">
        <f>SUM(G119)</f>
        <v>0</v>
      </c>
      <c r="H120" s="192">
        <f>SUM(H119)</f>
        <v>0</v>
      </c>
      <c r="I120" s="366"/>
      <c r="J120" s="367"/>
      <c r="K120" s="367"/>
      <c r="L120" s="367"/>
      <c r="M120" s="367"/>
      <c r="N120" s="367"/>
      <c r="O120" s="367"/>
      <c r="P120" s="367"/>
      <c r="Q120" s="367"/>
      <c r="R120" s="367"/>
      <c r="S120" s="368"/>
      <c r="T120" s="74"/>
    </row>
    <row r="121" spans="1:20" s="45" customFormat="1" ht="28.5" customHeight="1" thickTop="1" thickBot="1" x14ac:dyDescent="0.25">
      <c r="A121" s="37"/>
      <c r="B121" s="46"/>
      <c r="C121" s="324"/>
      <c r="D121" s="369" t="s">
        <v>48</v>
      </c>
      <c r="E121" s="369"/>
      <c r="F121" s="370"/>
      <c r="G121" s="186">
        <f>G97+G99+G101+G103+G105+G107+G109+G111+G113+G116+G118+G120</f>
        <v>4353689</v>
      </c>
      <c r="H121" s="186">
        <f>H97+H99+H101+H103+H105+H107+H109+H111+H113+H116+H118+H120</f>
        <v>157721.40149999998</v>
      </c>
      <c r="I121" s="344"/>
      <c r="J121" s="344"/>
      <c r="K121" s="344"/>
      <c r="L121" s="344"/>
      <c r="M121" s="344"/>
      <c r="N121" s="344"/>
      <c r="O121" s="344"/>
      <c r="P121" s="344"/>
      <c r="Q121" s="344"/>
      <c r="R121" s="344"/>
      <c r="S121" s="345"/>
      <c r="T121" s="65"/>
    </row>
    <row r="122" spans="1:20" s="45" customFormat="1" ht="28.5" customHeight="1" x14ac:dyDescent="0.2">
      <c r="A122" s="37"/>
      <c r="B122" s="46"/>
      <c r="C122" s="332" t="s">
        <v>299</v>
      </c>
      <c r="D122" s="56" t="s">
        <v>109</v>
      </c>
      <c r="E122" s="57" t="s">
        <v>110</v>
      </c>
      <c r="F122" s="34" t="s">
        <v>33</v>
      </c>
      <c r="G122" s="42">
        <v>85131</v>
      </c>
      <c r="H122" s="43">
        <v>151.10249999999999</v>
      </c>
      <c r="I122" s="144">
        <v>0</v>
      </c>
      <c r="J122" s="144">
        <v>0</v>
      </c>
      <c r="K122" s="144">
        <v>0</v>
      </c>
      <c r="L122" s="144">
        <v>0</v>
      </c>
      <c r="M122" s="144">
        <v>0</v>
      </c>
      <c r="N122" s="144">
        <v>0</v>
      </c>
      <c r="O122" s="144">
        <v>1</v>
      </c>
      <c r="P122" s="144">
        <v>0</v>
      </c>
      <c r="Q122" s="144">
        <v>0</v>
      </c>
      <c r="R122" s="144">
        <v>0</v>
      </c>
      <c r="S122" s="145">
        <v>0</v>
      </c>
      <c r="T122" s="126">
        <v>1</v>
      </c>
    </row>
    <row r="123" spans="1:20" s="45" customFormat="1" ht="28.5" customHeight="1" x14ac:dyDescent="0.2">
      <c r="A123" s="37"/>
      <c r="B123" s="46"/>
      <c r="C123" s="333"/>
      <c r="D123" s="349" t="s">
        <v>34</v>
      </c>
      <c r="E123" s="350"/>
      <c r="F123" s="354"/>
      <c r="G123" s="173">
        <f>SUM(G122)</f>
        <v>85131</v>
      </c>
      <c r="H123" s="185">
        <f>SUM(H122)</f>
        <v>151.10249999999999</v>
      </c>
      <c r="I123" s="352"/>
      <c r="J123" s="352"/>
      <c r="K123" s="352"/>
      <c r="L123" s="352"/>
      <c r="M123" s="352"/>
      <c r="N123" s="352"/>
      <c r="O123" s="352"/>
      <c r="P123" s="352"/>
      <c r="Q123" s="352"/>
      <c r="R123" s="352"/>
      <c r="S123" s="353"/>
      <c r="T123" s="65"/>
    </row>
    <row r="124" spans="1:20" s="45" customFormat="1" ht="28.5" customHeight="1" x14ac:dyDescent="0.2">
      <c r="A124" s="37"/>
      <c r="B124" s="46"/>
      <c r="C124" s="333"/>
      <c r="D124" s="39" t="s">
        <v>111</v>
      </c>
      <c r="E124" s="40" t="s">
        <v>112</v>
      </c>
      <c r="F124" s="50" t="s">
        <v>38</v>
      </c>
      <c r="G124" s="42">
        <v>48548</v>
      </c>
      <c r="H124" s="43">
        <v>7.1604000000000001</v>
      </c>
      <c r="I124" s="144">
        <v>0</v>
      </c>
      <c r="J124" s="144">
        <v>1</v>
      </c>
      <c r="K124" s="144">
        <v>0</v>
      </c>
      <c r="L124" s="144">
        <v>0</v>
      </c>
      <c r="M124" s="144">
        <v>0</v>
      </c>
      <c r="N124" s="144">
        <v>0</v>
      </c>
      <c r="O124" s="144">
        <v>0</v>
      </c>
      <c r="P124" s="144">
        <v>0</v>
      </c>
      <c r="Q124" s="144">
        <v>0</v>
      </c>
      <c r="R124" s="144">
        <v>0</v>
      </c>
      <c r="S124" s="145">
        <v>0</v>
      </c>
      <c r="T124" s="126">
        <v>1</v>
      </c>
    </row>
    <row r="125" spans="1:20" s="45" customFormat="1" ht="28.5" customHeight="1" x14ac:dyDescent="0.2">
      <c r="A125" s="37"/>
      <c r="B125" s="46"/>
      <c r="C125" s="333"/>
      <c r="D125" s="349" t="s">
        <v>34</v>
      </c>
      <c r="E125" s="350"/>
      <c r="F125" s="350"/>
      <c r="G125" s="167">
        <f>SUM(G124)</f>
        <v>48548</v>
      </c>
      <c r="H125" s="168">
        <f>SUM(H124)</f>
        <v>7.1604000000000001</v>
      </c>
      <c r="I125" s="277"/>
      <c r="J125" s="277"/>
      <c r="K125" s="277"/>
      <c r="L125" s="277"/>
      <c r="M125" s="277"/>
      <c r="N125" s="277"/>
      <c r="O125" s="277"/>
      <c r="P125" s="277"/>
      <c r="Q125" s="277"/>
      <c r="R125" s="277"/>
      <c r="S125" s="278"/>
      <c r="T125" s="61"/>
    </row>
    <row r="126" spans="1:20" s="45" customFormat="1" ht="28.5" customHeight="1" x14ac:dyDescent="0.2">
      <c r="A126" s="37"/>
      <c r="B126" s="46"/>
      <c r="C126" s="333"/>
      <c r="D126" s="39" t="s">
        <v>113</v>
      </c>
      <c r="E126" s="40" t="s">
        <v>114</v>
      </c>
      <c r="F126" s="50" t="s">
        <v>115</v>
      </c>
      <c r="G126" s="42">
        <v>358902</v>
      </c>
      <c r="H126" s="43">
        <v>21969.312000000005</v>
      </c>
      <c r="I126" s="144">
        <v>5.7806234441934289E-3</v>
      </c>
      <c r="J126" s="144">
        <v>1.8261553206581984E-2</v>
      </c>
      <c r="K126" s="144">
        <v>0</v>
      </c>
      <c r="L126" s="144">
        <v>0.7973235247421494</v>
      </c>
      <c r="M126" s="144">
        <v>3.3291879144872631E-2</v>
      </c>
      <c r="N126" s="144">
        <v>1.3987511306680884E-4</v>
      </c>
      <c r="O126" s="144">
        <v>0</v>
      </c>
      <c r="P126" s="144">
        <v>0</v>
      </c>
      <c r="Q126" s="144">
        <v>0.14520254434913576</v>
      </c>
      <c r="R126" s="144">
        <v>0</v>
      </c>
      <c r="S126" s="145">
        <v>0</v>
      </c>
      <c r="T126" s="126">
        <v>1</v>
      </c>
    </row>
    <row r="127" spans="1:20" s="45" customFormat="1" ht="28.5" customHeight="1" x14ac:dyDescent="0.2">
      <c r="A127" s="37"/>
      <c r="B127" s="46"/>
      <c r="C127" s="333"/>
      <c r="D127" s="39"/>
      <c r="E127" s="40"/>
      <c r="F127" s="48" t="s">
        <v>116</v>
      </c>
      <c r="G127" s="42">
        <v>106129</v>
      </c>
      <c r="H127" s="43">
        <v>319.33</v>
      </c>
      <c r="I127" s="144">
        <v>3.2718504368521588E-3</v>
      </c>
      <c r="J127" s="144">
        <v>0</v>
      </c>
      <c r="K127" s="144">
        <v>0</v>
      </c>
      <c r="L127" s="144">
        <v>0.99672814956314781</v>
      </c>
      <c r="M127" s="144">
        <v>0</v>
      </c>
      <c r="N127" s="144">
        <v>0</v>
      </c>
      <c r="O127" s="144">
        <v>0</v>
      </c>
      <c r="P127" s="144">
        <v>0</v>
      </c>
      <c r="Q127" s="144">
        <v>0</v>
      </c>
      <c r="R127" s="144">
        <v>0</v>
      </c>
      <c r="S127" s="145">
        <v>0</v>
      </c>
      <c r="T127" s="126">
        <v>1</v>
      </c>
    </row>
    <row r="128" spans="1:20" s="45" customFormat="1" ht="28.5" customHeight="1" thickBot="1" x14ac:dyDescent="0.25">
      <c r="A128" s="37"/>
      <c r="B128" s="46"/>
      <c r="C128" s="333"/>
      <c r="D128" s="355" t="s">
        <v>34</v>
      </c>
      <c r="E128" s="356"/>
      <c r="F128" s="356"/>
      <c r="G128" s="169">
        <f>SUM(G126:G127)</f>
        <v>465031</v>
      </c>
      <c r="H128" s="170">
        <f>SUM(H126:H127)</f>
        <v>22288.642000000007</v>
      </c>
      <c r="I128" s="337"/>
      <c r="J128" s="338"/>
      <c r="K128" s="338"/>
      <c r="L128" s="338"/>
      <c r="M128" s="338"/>
      <c r="N128" s="338"/>
      <c r="O128" s="338"/>
      <c r="P128" s="338"/>
      <c r="Q128" s="338"/>
      <c r="R128" s="338"/>
      <c r="S128" s="339"/>
      <c r="T128" s="63"/>
    </row>
    <row r="129" spans="1:20" s="45" customFormat="1" ht="28.5" customHeight="1" thickTop="1" thickBot="1" x14ac:dyDescent="0.25">
      <c r="A129" s="37"/>
      <c r="B129" s="46"/>
      <c r="C129" s="334"/>
      <c r="D129" s="305" t="s">
        <v>48</v>
      </c>
      <c r="E129" s="305"/>
      <c r="F129" s="306"/>
      <c r="G129" s="186">
        <f>G123+G125+G128</f>
        <v>598710</v>
      </c>
      <c r="H129" s="186">
        <f>H123+H125+H128</f>
        <v>22446.904900000009</v>
      </c>
      <c r="I129" s="285"/>
      <c r="J129" s="285"/>
      <c r="K129" s="285"/>
      <c r="L129" s="285"/>
      <c r="M129" s="285"/>
      <c r="N129" s="285"/>
      <c r="O129" s="285"/>
      <c r="P129" s="285"/>
      <c r="Q129" s="285"/>
      <c r="R129" s="285"/>
      <c r="S129" s="286"/>
      <c r="T129" s="61"/>
    </row>
    <row r="130" spans="1:20" s="45" customFormat="1" ht="28.5" customHeight="1" x14ac:dyDescent="0.2">
      <c r="A130" s="37"/>
      <c r="B130" s="46"/>
      <c r="C130" s="290" t="s">
        <v>300</v>
      </c>
      <c r="D130" s="56" t="s">
        <v>117</v>
      </c>
      <c r="E130" s="57" t="s">
        <v>118</v>
      </c>
      <c r="F130" s="34" t="s">
        <v>47</v>
      </c>
      <c r="G130" s="42">
        <v>120626</v>
      </c>
      <c r="H130" s="43">
        <v>80.123377500000004</v>
      </c>
      <c r="I130" s="144">
        <v>0</v>
      </c>
      <c r="J130" s="144">
        <v>0</v>
      </c>
      <c r="K130" s="144">
        <v>0</v>
      </c>
      <c r="L130" s="144">
        <v>0</v>
      </c>
      <c r="M130" s="144">
        <v>0</v>
      </c>
      <c r="N130" s="144">
        <v>0</v>
      </c>
      <c r="O130" s="144">
        <v>1</v>
      </c>
      <c r="P130" s="144">
        <v>0</v>
      </c>
      <c r="Q130" s="144">
        <v>0</v>
      </c>
      <c r="R130" s="144">
        <v>0</v>
      </c>
      <c r="S130" s="145">
        <v>0</v>
      </c>
      <c r="T130" s="126">
        <v>1</v>
      </c>
    </row>
    <row r="131" spans="1:20" s="45" customFormat="1" ht="28.5" customHeight="1" x14ac:dyDescent="0.2">
      <c r="A131" s="37"/>
      <c r="B131" s="46"/>
      <c r="C131" s="279"/>
      <c r="D131" s="39"/>
      <c r="E131" s="53"/>
      <c r="F131" s="50" t="s">
        <v>39</v>
      </c>
      <c r="G131" s="265">
        <v>0</v>
      </c>
      <c r="H131" s="266">
        <v>0</v>
      </c>
      <c r="I131" s="144">
        <v>0</v>
      </c>
      <c r="J131" s="144">
        <v>0</v>
      </c>
      <c r="K131" s="144">
        <v>0</v>
      </c>
      <c r="L131" s="144">
        <v>0</v>
      </c>
      <c r="M131" s="144">
        <v>0</v>
      </c>
      <c r="N131" s="144">
        <v>0</v>
      </c>
      <c r="O131" s="144">
        <v>0</v>
      </c>
      <c r="P131" s="144">
        <v>0</v>
      </c>
      <c r="Q131" s="144">
        <v>0</v>
      </c>
      <c r="R131" s="144">
        <v>0</v>
      </c>
      <c r="S131" s="145">
        <v>0</v>
      </c>
      <c r="T131" s="126"/>
    </row>
    <row r="132" spans="1:20" s="45" customFormat="1" ht="28.5" customHeight="1" x14ac:dyDescent="0.2">
      <c r="A132" s="37"/>
      <c r="B132" s="46"/>
      <c r="C132" s="279"/>
      <c r="D132" s="349" t="s">
        <v>34</v>
      </c>
      <c r="E132" s="350"/>
      <c r="F132" s="351"/>
      <c r="G132" s="173">
        <f>SUM(G130)</f>
        <v>120626</v>
      </c>
      <c r="H132" s="185">
        <f>SUM(H130)</f>
        <v>80.123377500000004</v>
      </c>
      <c r="I132" s="352"/>
      <c r="J132" s="352"/>
      <c r="K132" s="352"/>
      <c r="L132" s="352"/>
      <c r="M132" s="352"/>
      <c r="N132" s="352"/>
      <c r="O132" s="352"/>
      <c r="P132" s="352"/>
      <c r="Q132" s="352"/>
      <c r="R132" s="352"/>
      <c r="S132" s="353"/>
      <c r="T132" s="65"/>
    </row>
    <row r="133" spans="1:20" s="45" customFormat="1" ht="28.5" customHeight="1" x14ac:dyDescent="0.2">
      <c r="A133" s="37"/>
      <c r="B133" s="46"/>
      <c r="C133" s="47"/>
      <c r="D133" s="51" t="s">
        <v>119</v>
      </c>
      <c r="E133" s="52" t="s">
        <v>120</v>
      </c>
      <c r="F133" s="50" t="s">
        <v>47</v>
      </c>
      <c r="G133" s="42">
        <v>59301</v>
      </c>
      <c r="H133" s="43">
        <v>0.38885999999999998</v>
      </c>
      <c r="I133" s="144">
        <v>0.79999999999999993</v>
      </c>
      <c r="J133" s="144">
        <v>0.19999999999999998</v>
      </c>
      <c r="K133" s="144">
        <v>0</v>
      </c>
      <c r="L133" s="144">
        <v>0</v>
      </c>
      <c r="M133" s="144">
        <v>0</v>
      </c>
      <c r="N133" s="144">
        <v>0</v>
      </c>
      <c r="O133" s="144">
        <v>0</v>
      </c>
      <c r="P133" s="144">
        <v>0</v>
      </c>
      <c r="Q133" s="144">
        <v>0</v>
      </c>
      <c r="R133" s="144">
        <v>0</v>
      </c>
      <c r="S133" s="145">
        <v>0</v>
      </c>
      <c r="T133" s="126">
        <v>1</v>
      </c>
    </row>
    <row r="134" spans="1:20" s="45" customFormat="1" ht="28.5" customHeight="1" x14ac:dyDescent="0.2">
      <c r="A134" s="37"/>
      <c r="B134" s="46"/>
      <c r="C134" s="47"/>
      <c r="D134" s="349" t="s">
        <v>34</v>
      </c>
      <c r="E134" s="350"/>
      <c r="F134" s="354"/>
      <c r="G134" s="171">
        <f>SUM(G133)</f>
        <v>59301</v>
      </c>
      <c r="H134" s="172">
        <f>SUM(H133)</f>
        <v>0.38885999999999998</v>
      </c>
      <c r="I134" s="275"/>
      <c r="J134" s="275"/>
      <c r="K134" s="275"/>
      <c r="L134" s="275"/>
      <c r="M134" s="275"/>
      <c r="N134" s="275"/>
      <c r="O134" s="275"/>
      <c r="P134" s="275"/>
      <c r="Q134" s="275"/>
      <c r="R134" s="275"/>
      <c r="S134" s="276"/>
      <c r="T134" s="65"/>
    </row>
    <row r="135" spans="1:20" s="45" customFormat="1" ht="28.5" customHeight="1" x14ac:dyDescent="0.2">
      <c r="A135" s="37"/>
      <c r="B135" s="46"/>
      <c r="C135" s="47"/>
      <c r="D135" s="66" t="s">
        <v>121</v>
      </c>
      <c r="E135" s="67" t="s">
        <v>122</v>
      </c>
      <c r="F135" s="50" t="s">
        <v>47</v>
      </c>
      <c r="G135" s="42">
        <v>180406</v>
      </c>
      <c r="H135" s="43">
        <v>25.457174999999999</v>
      </c>
      <c r="I135" s="144">
        <v>0</v>
      </c>
      <c r="J135" s="144">
        <v>0</v>
      </c>
      <c r="K135" s="144">
        <v>0</v>
      </c>
      <c r="L135" s="144">
        <v>0</v>
      </c>
      <c r="M135" s="144">
        <v>0</v>
      </c>
      <c r="N135" s="144">
        <v>0</v>
      </c>
      <c r="O135" s="144">
        <v>1</v>
      </c>
      <c r="P135" s="144">
        <v>0</v>
      </c>
      <c r="Q135" s="144">
        <v>0</v>
      </c>
      <c r="R135" s="144">
        <v>0</v>
      </c>
      <c r="S135" s="145">
        <v>0</v>
      </c>
      <c r="T135" s="126">
        <v>1</v>
      </c>
    </row>
    <row r="136" spans="1:20" s="45" customFormat="1" ht="28.5" customHeight="1" x14ac:dyDescent="0.2">
      <c r="A136" s="37"/>
      <c r="B136" s="46"/>
      <c r="C136" s="47"/>
      <c r="D136" s="66"/>
      <c r="E136" s="67"/>
      <c r="F136" s="50" t="s">
        <v>39</v>
      </c>
      <c r="G136" s="42">
        <v>110687</v>
      </c>
      <c r="H136" s="43">
        <v>20.6065</v>
      </c>
      <c r="I136" s="144">
        <v>0</v>
      </c>
      <c r="J136" s="144">
        <v>0</v>
      </c>
      <c r="K136" s="144">
        <v>0</v>
      </c>
      <c r="L136" s="144">
        <v>0</v>
      </c>
      <c r="M136" s="144">
        <v>0</v>
      </c>
      <c r="N136" s="144">
        <v>0</v>
      </c>
      <c r="O136" s="144">
        <v>1</v>
      </c>
      <c r="P136" s="144">
        <v>0</v>
      </c>
      <c r="Q136" s="144">
        <v>0</v>
      </c>
      <c r="R136" s="144">
        <v>0</v>
      </c>
      <c r="S136" s="145">
        <v>0</v>
      </c>
      <c r="T136" s="126">
        <v>1</v>
      </c>
    </row>
    <row r="137" spans="1:20" s="45" customFormat="1" ht="28.5" customHeight="1" x14ac:dyDescent="0.2">
      <c r="A137" s="37"/>
      <c r="B137" s="46"/>
      <c r="C137" s="47"/>
      <c r="D137" s="349" t="s">
        <v>34</v>
      </c>
      <c r="E137" s="350"/>
      <c r="F137" s="354"/>
      <c r="G137" s="171">
        <f>SUM(G135:G136)</f>
        <v>291093</v>
      </c>
      <c r="H137" s="172">
        <f>SUM(H135:H136)</f>
        <v>46.063675000000003</v>
      </c>
      <c r="I137" s="346"/>
      <c r="J137" s="347"/>
      <c r="K137" s="347"/>
      <c r="L137" s="347"/>
      <c r="M137" s="347"/>
      <c r="N137" s="347"/>
      <c r="O137" s="347"/>
      <c r="P137" s="347"/>
      <c r="Q137" s="347"/>
      <c r="R137" s="347"/>
      <c r="S137" s="348"/>
      <c r="T137" s="74"/>
    </row>
    <row r="138" spans="1:20" s="45" customFormat="1" ht="28.5" customHeight="1" x14ac:dyDescent="0.2">
      <c r="A138" s="37"/>
      <c r="B138" s="46"/>
      <c r="C138" s="47"/>
      <c r="D138" s="66" t="s">
        <v>123</v>
      </c>
      <c r="E138" s="67" t="s">
        <v>124</v>
      </c>
      <c r="F138" s="50" t="s">
        <v>47</v>
      </c>
      <c r="G138" s="42">
        <v>352205</v>
      </c>
      <c r="H138" s="43">
        <v>26.993250000000003</v>
      </c>
      <c r="I138" s="144">
        <v>0</v>
      </c>
      <c r="J138" s="144">
        <v>0</v>
      </c>
      <c r="K138" s="144">
        <v>0</v>
      </c>
      <c r="L138" s="144">
        <v>0</v>
      </c>
      <c r="M138" s="144">
        <v>0</v>
      </c>
      <c r="N138" s="144">
        <v>0</v>
      </c>
      <c r="O138" s="144">
        <v>1</v>
      </c>
      <c r="P138" s="144">
        <v>0</v>
      </c>
      <c r="Q138" s="144">
        <v>0</v>
      </c>
      <c r="R138" s="144">
        <v>0</v>
      </c>
      <c r="S138" s="145">
        <v>0</v>
      </c>
      <c r="T138" s="126">
        <v>1</v>
      </c>
    </row>
    <row r="139" spans="1:20" s="45" customFormat="1" ht="28.5" customHeight="1" x14ac:dyDescent="0.2">
      <c r="A139" s="37"/>
      <c r="B139" s="46"/>
      <c r="C139" s="47"/>
      <c r="D139" s="349" t="s">
        <v>34</v>
      </c>
      <c r="E139" s="350"/>
      <c r="F139" s="354"/>
      <c r="G139" s="171">
        <f>SUM(G138)</f>
        <v>352205</v>
      </c>
      <c r="H139" s="172">
        <f>SUM(H138)</f>
        <v>26.993250000000003</v>
      </c>
      <c r="I139" s="193"/>
      <c r="J139" s="194"/>
      <c r="K139" s="194"/>
      <c r="L139" s="194"/>
      <c r="M139" s="194"/>
      <c r="N139" s="194"/>
      <c r="O139" s="194"/>
      <c r="P139" s="194"/>
      <c r="Q139" s="194"/>
      <c r="R139" s="194"/>
      <c r="S139" s="195"/>
      <c r="T139" s="74"/>
    </row>
    <row r="140" spans="1:20" s="45" customFormat="1" ht="28.5" customHeight="1" x14ac:dyDescent="0.2">
      <c r="A140" s="37"/>
      <c r="B140" s="46"/>
      <c r="C140" s="47"/>
      <c r="D140" s="72" t="s">
        <v>125</v>
      </c>
      <c r="E140" s="75" t="s">
        <v>126</v>
      </c>
      <c r="F140" s="50" t="s">
        <v>47</v>
      </c>
      <c r="G140" s="42">
        <v>389019</v>
      </c>
      <c r="H140" s="43">
        <v>30.310845999999998</v>
      </c>
      <c r="I140" s="144">
        <v>0</v>
      </c>
      <c r="J140" s="144">
        <v>0</v>
      </c>
      <c r="K140" s="144">
        <v>0</v>
      </c>
      <c r="L140" s="144">
        <v>0</v>
      </c>
      <c r="M140" s="144">
        <v>0</v>
      </c>
      <c r="N140" s="144">
        <v>0</v>
      </c>
      <c r="O140" s="144">
        <v>1</v>
      </c>
      <c r="P140" s="144">
        <v>0</v>
      </c>
      <c r="Q140" s="144">
        <v>0</v>
      </c>
      <c r="R140" s="144">
        <v>0</v>
      </c>
      <c r="S140" s="145">
        <v>0</v>
      </c>
      <c r="T140" s="126">
        <v>1</v>
      </c>
    </row>
    <row r="141" spans="1:20" s="45" customFormat="1" ht="28.5" customHeight="1" x14ac:dyDescent="0.2">
      <c r="A141" s="37"/>
      <c r="B141" s="46"/>
      <c r="C141" s="47"/>
      <c r="D141" s="66"/>
      <c r="E141" s="160"/>
      <c r="F141" s="50" t="s">
        <v>39</v>
      </c>
      <c r="G141" s="42">
        <v>249660</v>
      </c>
      <c r="H141" s="43">
        <v>542.64</v>
      </c>
      <c r="I141" s="144">
        <v>0</v>
      </c>
      <c r="J141" s="144">
        <v>0</v>
      </c>
      <c r="K141" s="144">
        <v>0</v>
      </c>
      <c r="L141" s="144">
        <v>0</v>
      </c>
      <c r="M141" s="144">
        <v>0</v>
      </c>
      <c r="N141" s="144">
        <v>0</v>
      </c>
      <c r="O141" s="144">
        <v>1</v>
      </c>
      <c r="P141" s="144">
        <v>0</v>
      </c>
      <c r="Q141" s="144">
        <v>0</v>
      </c>
      <c r="R141" s="144">
        <v>0</v>
      </c>
      <c r="S141" s="145">
        <v>0</v>
      </c>
      <c r="T141" s="126">
        <v>1</v>
      </c>
    </row>
    <row r="142" spans="1:20" s="45" customFormat="1" ht="28.5" customHeight="1" x14ac:dyDescent="0.2">
      <c r="A142" s="37"/>
      <c r="B142" s="46"/>
      <c r="C142" s="47"/>
      <c r="D142" s="349" t="s">
        <v>34</v>
      </c>
      <c r="E142" s="350"/>
      <c r="F142" s="354"/>
      <c r="G142" s="171">
        <f>SUM(G140:G141)</f>
        <v>638679</v>
      </c>
      <c r="H142" s="172">
        <f>SUM(H140:H141)</f>
        <v>572.95084599999996</v>
      </c>
      <c r="I142" s="357"/>
      <c r="J142" s="358"/>
      <c r="K142" s="358"/>
      <c r="L142" s="358"/>
      <c r="M142" s="358"/>
      <c r="N142" s="358"/>
      <c r="O142" s="358"/>
      <c r="P142" s="358"/>
      <c r="Q142" s="358"/>
      <c r="R142" s="358"/>
      <c r="S142" s="359"/>
      <c r="T142" s="76"/>
    </row>
    <row r="143" spans="1:20" s="45" customFormat="1" ht="28.5" customHeight="1" x14ac:dyDescent="0.2">
      <c r="A143" s="37"/>
      <c r="B143" s="46"/>
      <c r="C143" s="47"/>
      <c r="D143" s="51" t="s">
        <v>127</v>
      </c>
      <c r="E143" s="52" t="s">
        <v>128</v>
      </c>
      <c r="F143" s="50" t="s">
        <v>129</v>
      </c>
      <c r="G143" s="42">
        <v>10990</v>
      </c>
      <c r="H143" s="43">
        <v>1.57</v>
      </c>
      <c r="I143" s="144">
        <v>0</v>
      </c>
      <c r="J143" s="144">
        <v>0</v>
      </c>
      <c r="K143" s="144">
        <v>0</v>
      </c>
      <c r="L143" s="144">
        <v>0</v>
      </c>
      <c r="M143" s="144">
        <v>0</v>
      </c>
      <c r="N143" s="144">
        <v>0</v>
      </c>
      <c r="O143" s="144">
        <v>1</v>
      </c>
      <c r="P143" s="144">
        <v>0</v>
      </c>
      <c r="Q143" s="144">
        <v>0</v>
      </c>
      <c r="R143" s="144">
        <v>0</v>
      </c>
      <c r="S143" s="145">
        <v>0</v>
      </c>
      <c r="T143" s="49">
        <v>1</v>
      </c>
    </row>
    <row r="144" spans="1:20" s="45" customFormat="1" ht="28.5" customHeight="1" x14ac:dyDescent="0.2">
      <c r="A144" s="37"/>
      <c r="B144" s="46"/>
      <c r="C144" s="47"/>
      <c r="D144" s="360" t="s">
        <v>34</v>
      </c>
      <c r="E144" s="361"/>
      <c r="F144" s="351"/>
      <c r="G144" s="173">
        <f>SUM(G143)</f>
        <v>10990</v>
      </c>
      <c r="H144" s="185">
        <f>SUM(H143)</f>
        <v>1.57</v>
      </c>
      <c r="I144" s="328"/>
      <c r="J144" s="328"/>
      <c r="K144" s="328"/>
      <c r="L144" s="328"/>
      <c r="M144" s="328"/>
      <c r="N144" s="328"/>
      <c r="O144" s="328"/>
      <c r="P144" s="328"/>
      <c r="Q144" s="328"/>
      <c r="R144" s="328"/>
      <c r="S144" s="329"/>
      <c r="T144" s="61"/>
    </row>
    <row r="145" spans="1:20" s="45" customFormat="1" ht="28.5" customHeight="1" x14ac:dyDescent="0.2">
      <c r="A145" s="37"/>
      <c r="B145" s="46"/>
      <c r="C145" s="47"/>
      <c r="D145" s="51" t="s">
        <v>130</v>
      </c>
      <c r="E145" s="52" t="s">
        <v>131</v>
      </c>
      <c r="F145" s="50" t="s">
        <v>132</v>
      </c>
      <c r="G145" s="42">
        <v>99878</v>
      </c>
      <c r="H145" s="43">
        <v>65.03</v>
      </c>
      <c r="I145" s="144">
        <v>0</v>
      </c>
      <c r="J145" s="144">
        <v>0</v>
      </c>
      <c r="K145" s="144">
        <v>0</v>
      </c>
      <c r="L145" s="144">
        <v>0</v>
      </c>
      <c r="M145" s="144">
        <v>0</v>
      </c>
      <c r="N145" s="144">
        <v>0</v>
      </c>
      <c r="O145" s="144">
        <v>1</v>
      </c>
      <c r="P145" s="144">
        <v>0</v>
      </c>
      <c r="Q145" s="144">
        <v>0</v>
      </c>
      <c r="R145" s="144">
        <v>0</v>
      </c>
      <c r="S145" s="145">
        <v>0</v>
      </c>
      <c r="T145" s="61">
        <v>1</v>
      </c>
    </row>
    <row r="146" spans="1:20" s="45" customFormat="1" ht="28.5" customHeight="1" thickBot="1" x14ac:dyDescent="0.25">
      <c r="A146" s="37"/>
      <c r="B146" s="46"/>
      <c r="C146" s="47"/>
      <c r="D146" s="355" t="s">
        <v>34</v>
      </c>
      <c r="E146" s="356"/>
      <c r="F146" s="362"/>
      <c r="G146" s="173">
        <f>SUM(G145)</f>
        <v>99878</v>
      </c>
      <c r="H146" s="174">
        <f>SUM(H145)</f>
        <v>65.03</v>
      </c>
      <c r="I146" s="337"/>
      <c r="J146" s="338"/>
      <c r="K146" s="338"/>
      <c r="L146" s="338"/>
      <c r="M146" s="338"/>
      <c r="N146" s="338"/>
      <c r="O146" s="338"/>
      <c r="P146" s="338"/>
      <c r="Q146" s="338"/>
      <c r="R146" s="338"/>
      <c r="S146" s="339"/>
      <c r="T146" s="61"/>
    </row>
    <row r="147" spans="1:20" s="45" customFormat="1" ht="28.5" customHeight="1" thickTop="1" thickBot="1" x14ac:dyDescent="0.25">
      <c r="A147" s="37"/>
      <c r="B147" s="46"/>
      <c r="C147" s="54"/>
      <c r="D147" s="305" t="s">
        <v>48</v>
      </c>
      <c r="E147" s="305"/>
      <c r="F147" s="306"/>
      <c r="G147" s="186">
        <f>G132+G134+G137+G142+G144+G139+G146</f>
        <v>1572772</v>
      </c>
      <c r="H147" s="186">
        <f>H132+H134+H137+H142+H144+H139+H146</f>
        <v>793.12000849999993</v>
      </c>
      <c r="I147" s="285"/>
      <c r="J147" s="285"/>
      <c r="K147" s="285"/>
      <c r="L147" s="285"/>
      <c r="M147" s="285"/>
      <c r="N147" s="285"/>
      <c r="O147" s="285"/>
      <c r="P147" s="285"/>
      <c r="Q147" s="285"/>
      <c r="R147" s="285"/>
      <c r="S147" s="286"/>
      <c r="T147" s="61"/>
    </row>
    <row r="148" spans="1:20" s="45" customFormat="1" ht="28.5" customHeight="1" x14ac:dyDescent="0.2">
      <c r="A148" s="37"/>
      <c r="B148" s="46"/>
      <c r="C148" s="290" t="s">
        <v>301</v>
      </c>
      <c r="D148" s="56" t="s">
        <v>133</v>
      </c>
      <c r="E148" s="57" t="s">
        <v>134</v>
      </c>
      <c r="F148" s="50" t="s">
        <v>135</v>
      </c>
      <c r="G148" s="42">
        <v>1286</v>
      </c>
      <c r="H148" s="43">
        <v>0.44600000000000001</v>
      </c>
      <c r="I148" s="144">
        <v>0</v>
      </c>
      <c r="J148" s="144">
        <v>0</v>
      </c>
      <c r="K148" s="144">
        <v>0</v>
      </c>
      <c r="L148" s="144">
        <v>0</v>
      </c>
      <c r="M148" s="144">
        <v>0</v>
      </c>
      <c r="N148" s="144">
        <v>0</v>
      </c>
      <c r="O148" s="144">
        <v>1</v>
      </c>
      <c r="P148" s="144">
        <v>0</v>
      </c>
      <c r="Q148" s="144">
        <v>0</v>
      </c>
      <c r="R148" s="144">
        <v>0</v>
      </c>
      <c r="S148" s="145">
        <v>0</v>
      </c>
      <c r="T148" s="58">
        <v>1</v>
      </c>
    </row>
    <row r="149" spans="1:20" s="45" customFormat="1" ht="28.5" customHeight="1" x14ac:dyDescent="0.2">
      <c r="A149" s="37"/>
      <c r="B149" s="46"/>
      <c r="C149" s="279"/>
      <c r="D149" s="191"/>
      <c r="E149" s="191"/>
      <c r="F149" s="196" t="s">
        <v>34</v>
      </c>
      <c r="G149" s="171">
        <f>SUM(G148)</f>
        <v>1286</v>
      </c>
      <c r="H149" s="179">
        <f>SUM(H148)</f>
        <v>0.44600000000000001</v>
      </c>
      <c r="I149" s="346"/>
      <c r="J149" s="347"/>
      <c r="K149" s="347"/>
      <c r="L149" s="347"/>
      <c r="M149" s="347"/>
      <c r="N149" s="347"/>
      <c r="O149" s="347"/>
      <c r="P149" s="347"/>
      <c r="Q149" s="347"/>
      <c r="R149" s="347"/>
      <c r="S149" s="348"/>
      <c r="T149" s="65"/>
    </row>
    <row r="150" spans="1:20" s="45" customFormat="1" ht="28.5" customHeight="1" x14ac:dyDescent="0.2">
      <c r="A150" s="37"/>
      <c r="B150" s="46"/>
      <c r="C150" s="152"/>
      <c r="D150" s="51" t="s">
        <v>136</v>
      </c>
      <c r="E150" s="52" t="s">
        <v>137</v>
      </c>
      <c r="F150" s="48" t="s">
        <v>138</v>
      </c>
      <c r="G150" s="42">
        <v>8397</v>
      </c>
      <c r="H150" s="43">
        <v>39.200000000000003</v>
      </c>
      <c r="I150" s="144">
        <v>0</v>
      </c>
      <c r="J150" s="144">
        <v>0</v>
      </c>
      <c r="K150" s="144">
        <v>0</v>
      </c>
      <c r="L150" s="144">
        <v>1</v>
      </c>
      <c r="M150" s="144">
        <v>0</v>
      </c>
      <c r="N150" s="144">
        <v>0</v>
      </c>
      <c r="O150" s="144">
        <v>0</v>
      </c>
      <c r="P150" s="144">
        <v>0</v>
      </c>
      <c r="Q150" s="144">
        <v>0</v>
      </c>
      <c r="R150" s="144">
        <v>0</v>
      </c>
      <c r="S150" s="145">
        <v>0</v>
      </c>
      <c r="T150" s="126">
        <v>1</v>
      </c>
    </row>
    <row r="151" spans="1:20" s="45" customFormat="1" ht="28.5" customHeight="1" x14ac:dyDescent="0.2">
      <c r="A151" s="37"/>
      <c r="B151" s="46"/>
      <c r="C151" s="152"/>
      <c r="D151" s="197"/>
      <c r="E151" s="191"/>
      <c r="F151" s="198" t="s">
        <v>34</v>
      </c>
      <c r="G151" s="171">
        <f>SUM(G150)</f>
        <v>8397</v>
      </c>
      <c r="H151" s="179">
        <f>SUM(H150)</f>
        <v>39.200000000000003</v>
      </c>
      <c r="I151" s="346"/>
      <c r="J151" s="347"/>
      <c r="K151" s="347"/>
      <c r="L151" s="347"/>
      <c r="M151" s="347"/>
      <c r="N151" s="347"/>
      <c r="O151" s="347"/>
      <c r="P151" s="347"/>
      <c r="Q151" s="347"/>
      <c r="R151" s="347"/>
      <c r="S151" s="348"/>
      <c r="T151" s="65"/>
    </row>
    <row r="152" spans="1:20" s="45" customFormat="1" ht="28.5" customHeight="1" x14ac:dyDescent="0.2">
      <c r="A152" s="37"/>
      <c r="B152" s="46"/>
      <c r="C152" s="77"/>
      <c r="D152" s="51" t="s">
        <v>139</v>
      </c>
      <c r="E152" s="52" t="s">
        <v>140</v>
      </c>
      <c r="F152" s="41" t="s">
        <v>141</v>
      </c>
      <c r="G152" s="42">
        <v>651750</v>
      </c>
      <c r="H152" s="43">
        <v>36646.499999999993</v>
      </c>
      <c r="I152" s="144">
        <v>5.6688633293766116E-3</v>
      </c>
      <c r="J152" s="144">
        <v>2.8676135510894633E-3</v>
      </c>
      <c r="K152" s="144">
        <v>0</v>
      </c>
      <c r="L152" s="144">
        <v>0.9914635231195339</v>
      </c>
      <c r="M152" s="144">
        <v>0</v>
      </c>
      <c r="N152" s="144">
        <v>0</v>
      </c>
      <c r="O152" s="144">
        <v>0</v>
      </c>
      <c r="P152" s="144">
        <v>0</v>
      </c>
      <c r="Q152" s="144">
        <v>0</v>
      </c>
      <c r="R152" s="144">
        <v>0</v>
      </c>
      <c r="S152" s="145">
        <v>0</v>
      </c>
      <c r="T152" s="126">
        <v>1</v>
      </c>
    </row>
    <row r="153" spans="1:20" s="45" customFormat="1" ht="28.5" customHeight="1" x14ac:dyDescent="0.2">
      <c r="A153" s="37"/>
      <c r="B153" s="46"/>
      <c r="C153" s="77"/>
      <c r="D153" s="39"/>
      <c r="E153" s="40"/>
      <c r="F153" s="48" t="s">
        <v>142</v>
      </c>
      <c r="G153" s="42">
        <v>3557</v>
      </c>
      <c r="H153" s="43">
        <v>15.1632</v>
      </c>
      <c r="I153" s="144">
        <v>0</v>
      </c>
      <c r="J153" s="144">
        <v>0</v>
      </c>
      <c r="K153" s="144">
        <v>0</v>
      </c>
      <c r="L153" s="144">
        <v>1</v>
      </c>
      <c r="M153" s="144">
        <v>0</v>
      </c>
      <c r="N153" s="144">
        <v>0</v>
      </c>
      <c r="O153" s="144">
        <v>0</v>
      </c>
      <c r="P153" s="144">
        <v>0</v>
      </c>
      <c r="Q153" s="144">
        <v>0</v>
      </c>
      <c r="R153" s="144">
        <v>0</v>
      </c>
      <c r="S153" s="145">
        <v>0</v>
      </c>
      <c r="T153" s="126">
        <v>1</v>
      </c>
    </row>
    <row r="154" spans="1:20" s="45" customFormat="1" ht="28.5" customHeight="1" x14ac:dyDescent="0.2">
      <c r="A154" s="37"/>
      <c r="B154" s="46"/>
      <c r="C154" s="77"/>
      <c r="D154" s="197"/>
      <c r="E154" s="191"/>
      <c r="F154" s="198" t="s">
        <v>34</v>
      </c>
      <c r="G154" s="171">
        <f>SUM(G152:G153)</f>
        <v>655307</v>
      </c>
      <c r="H154" s="172">
        <f>SUM(H152:H153)</f>
        <v>36661.663199999995</v>
      </c>
      <c r="I154" s="277"/>
      <c r="J154" s="277"/>
      <c r="K154" s="277"/>
      <c r="L154" s="277"/>
      <c r="M154" s="277"/>
      <c r="N154" s="277"/>
      <c r="O154" s="277"/>
      <c r="P154" s="277"/>
      <c r="Q154" s="277"/>
      <c r="R154" s="277"/>
      <c r="S154" s="278"/>
      <c r="T154" s="61"/>
    </row>
    <row r="155" spans="1:20" s="45" customFormat="1" ht="28.5" customHeight="1" x14ac:dyDescent="0.2">
      <c r="A155" s="37"/>
      <c r="B155" s="46"/>
      <c r="C155" s="77"/>
      <c r="D155" s="51" t="s">
        <v>143</v>
      </c>
      <c r="E155" s="52" t="s">
        <v>275</v>
      </c>
      <c r="F155" s="41" t="s">
        <v>141</v>
      </c>
      <c r="G155" s="42">
        <v>34272</v>
      </c>
      <c r="H155" s="43">
        <v>380.8</v>
      </c>
      <c r="I155" s="144">
        <v>0</v>
      </c>
      <c r="J155" s="144">
        <v>0</v>
      </c>
      <c r="K155" s="144">
        <v>0</v>
      </c>
      <c r="L155" s="144">
        <v>1</v>
      </c>
      <c r="M155" s="144">
        <v>0</v>
      </c>
      <c r="N155" s="144">
        <v>0</v>
      </c>
      <c r="O155" s="144">
        <v>0</v>
      </c>
      <c r="P155" s="144">
        <v>0</v>
      </c>
      <c r="Q155" s="144">
        <v>0</v>
      </c>
      <c r="R155" s="144">
        <v>0</v>
      </c>
      <c r="S155" s="145">
        <v>0</v>
      </c>
      <c r="T155" s="126">
        <v>1</v>
      </c>
    </row>
    <row r="156" spans="1:20" s="45" customFormat="1" ht="28.5" customHeight="1" x14ac:dyDescent="0.2">
      <c r="A156" s="37"/>
      <c r="B156" s="46"/>
      <c r="C156" s="77"/>
      <c r="D156" s="197"/>
      <c r="E156" s="191"/>
      <c r="F156" s="198" t="s">
        <v>34</v>
      </c>
      <c r="G156" s="171">
        <f>SUM(G155)</f>
        <v>34272</v>
      </c>
      <c r="H156" s="179">
        <f>SUM(H155)</f>
        <v>380.8</v>
      </c>
      <c r="I156" s="275"/>
      <c r="J156" s="275"/>
      <c r="K156" s="275"/>
      <c r="L156" s="275"/>
      <c r="M156" s="275"/>
      <c r="N156" s="275"/>
      <c r="O156" s="275"/>
      <c r="P156" s="275"/>
      <c r="Q156" s="275"/>
      <c r="R156" s="275"/>
      <c r="S156" s="276"/>
      <c r="T156" s="65"/>
    </row>
    <row r="157" spans="1:20" s="45" customFormat="1" ht="28.5" customHeight="1" x14ac:dyDescent="0.2">
      <c r="A157" s="37"/>
      <c r="B157" s="46"/>
      <c r="C157" s="77"/>
      <c r="D157" s="51" t="s">
        <v>332</v>
      </c>
      <c r="E157" s="52" t="s">
        <v>333</v>
      </c>
      <c r="F157" s="41" t="s">
        <v>33</v>
      </c>
      <c r="G157" s="265">
        <v>0</v>
      </c>
      <c r="H157" s="266">
        <v>0</v>
      </c>
      <c r="I157" s="144">
        <v>0</v>
      </c>
      <c r="J157" s="144">
        <v>0</v>
      </c>
      <c r="K157" s="144">
        <v>0</v>
      </c>
      <c r="L157" s="144">
        <v>0</v>
      </c>
      <c r="M157" s="144">
        <v>0</v>
      </c>
      <c r="N157" s="144">
        <v>0</v>
      </c>
      <c r="O157" s="144">
        <v>0</v>
      </c>
      <c r="P157" s="144">
        <v>0</v>
      </c>
      <c r="Q157" s="144">
        <v>0</v>
      </c>
      <c r="R157" s="144">
        <v>0</v>
      </c>
      <c r="S157" s="145">
        <v>0</v>
      </c>
      <c r="T157" s="126">
        <v>1</v>
      </c>
    </row>
    <row r="158" spans="1:20" s="45" customFormat="1" ht="28.5" customHeight="1" x14ac:dyDescent="0.2">
      <c r="A158" s="37"/>
      <c r="B158" s="46"/>
      <c r="C158" s="77"/>
      <c r="D158" s="252"/>
      <c r="E158" s="253"/>
      <c r="F158" s="254" t="s">
        <v>34</v>
      </c>
      <c r="G158" s="251">
        <f>SUM(G157)</f>
        <v>0</v>
      </c>
      <c r="H158" s="248">
        <f>SUM(H157)</f>
        <v>0</v>
      </c>
      <c r="I158" s="275"/>
      <c r="J158" s="275"/>
      <c r="K158" s="275"/>
      <c r="L158" s="275"/>
      <c r="M158" s="275"/>
      <c r="N158" s="275"/>
      <c r="O158" s="275"/>
      <c r="P158" s="275"/>
      <c r="Q158" s="275"/>
      <c r="R158" s="275"/>
      <c r="S158" s="276"/>
      <c r="T158" s="65"/>
    </row>
    <row r="159" spans="1:20" s="45" customFormat="1" ht="28.5" customHeight="1" x14ac:dyDescent="0.2">
      <c r="A159" s="37"/>
      <c r="B159" s="46"/>
      <c r="C159" s="77"/>
      <c r="D159" s="51" t="s">
        <v>316</v>
      </c>
      <c r="E159" s="52" t="s">
        <v>317</v>
      </c>
      <c r="F159" s="41" t="s">
        <v>145</v>
      </c>
      <c r="G159" s="42">
        <v>27289</v>
      </c>
      <c r="H159" s="43">
        <v>297.96000000000004</v>
      </c>
      <c r="I159" s="144">
        <v>0.28183648811921058</v>
      </c>
      <c r="J159" s="144">
        <v>0.18789099207947377</v>
      </c>
      <c r="K159" s="144">
        <v>0</v>
      </c>
      <c r="L159" s="144">
        <v>0</v>
      </c>
      <c r="M159" s="144">
        <v>0</v>
      </c>
      <c r="N159" s="144">
        <v>0</v>
      </c>
      <c r="O159" s="144">
        <v>0</v>
      </c>
      <c r="P159" s="144">
        <v>0</v>
      </c>
      <c r="Q159" s="144">
        <v>0.53027251980131551</v>
      </c>
      <c r="R159" s="144">
        <v>0</v>
      </c>
      <c r="S159" s="145">
        <v>0</v>
      </c>
      <c r="T159" s="126">
        <v>1</v>
      </c>
    </row>
    <row r="160" spans="1:20" s="45" customFormat="1" ht="28.5" customHeight="1" x14ac:dyDescent="0.2">
      <c r="A160" s="37"/>
      <c r="B160" s="46"/>
      <c r="C160" s="77"/>
      <c r="D160" s="197"/>
      <c r="E160" s="191"/>
      <c r="F160" s="198" t="s">
        <v>34</v>
      </c>
      <c r="G160" s="167">
        <f>SUM(G159)</f>
        <v>27289</v>
      </c>
      <c r="H160" s="199">
        <f>SUM(H159)</f>
        <v>297.96000000000004</v>
      </c>
      <c r="I160" s="346"/>
      <c r="J160" s="347"/>
      <c r="K160" s="347"/>
      <c r="L160" s="347"/>
      <c r="M160" s="347"/>
      <c r="N160" s="347"/>
      <c r="O160" s="347"/>
      <c r="P160" s="347"/>
      <c r="Q160" s="347"/>
      <c r="R160" s="347"/>
      <c r="S160" s="348"/>
      <c r="T160" s="65"/>
    </row>
    <row r="161" spans="1:20" s="45" customFormat="1" ht="28.5" customHeight="1" x14ac:dyDescent="0.2">
      <c r="A161" s="37"/>
      <c r="B161" s="46"/>
      <c r="C161" s="77"/>
      <c r="D161" s="51" t="s">
        <v>146</v>
      </c>
      <c r="E161" s="52" t="s">
        <v>147</v>
      </c>
      <c r="F161" s="48" t="s">
        <v>148</v>
      </c>
      <c r="G161" s="42">
        <v>18460</v>
      </c>
      <c r="H161" s="43">
        <v>73.84</v>
      </c>
      <c r="I161" s="144">
        <v>0.7</v>
      </c>
      <c r="J161" s="144">
        <v>0.3</v>
      </c>
      <c r="K161" s="144">
        <v>0</v>
      </c>
      <c r="L161" s="144">
        <v>0</v>
      </c>
      <c r="M161" s="144">
        <v>0</v>
      </c>
      <c r="N161" s="144">
        <v>0</v>
      </c>
      <c r="O161" s="144">
        <v>0</v>
      </c>
      <c r="P161" s="144">
        <v>0</v>
      </c>
      <c r="Q161" s="144">
        <v>0</v>
      </c>
      <c r="R161" s="144">
        <v>0</v>
      </c>
      <c r="S161" s="145">
        <v>0</v>
      </c>
      <c r="T161" s="126">
        <v>1</v>
      </c>
    </row>
    <row r="162" spans="1:20" s="45" customFormat="1" ht="28.5" customHeight="1" x14ac:dyDescent="0.2">
      <c r="A162" s="37"/>
      <c r="B162" s="46"/>
      <c r="C162" s="77"/>
      <c r="D162" s="197"/>
      <c r="E162" s="191"/>
      <c r="F162" s="198" t="s">
        <v>34</v>
      </c>
      <c r="G162" s="171">
        <f>SUM(G161)</f>
        <v>18460</v>
      </c>
      <c r="H162" s="172">
        <f>SUM(H161)</f>
        <v>73.84</v>
      </c>
      <c r="I162" s="277"/>
      <c r="J162" s="277"/>
      <c r="K162" s="277"/>
      <c r="L162" s="277"/>
      <c r="M162" s="277"/>
      <c r="N162" s="277"/>
      <c r="O162" s="277"/>
      <c r="P162" s="277"/>
      <c r="Q162" s="277"/>
      <c r="R162" s="277"/>
      <c r="S162" s="278"/>
      <c r="T162" s="61"/>
    </row>
    <row r="163" spans="1:20" s="45" customFormat="1" ht="28.5" customHeight="1" x14ac:dyDescent="0.2">
      <c r="A163" s="37"/>
      <c r="B163" s="46"/>
      <c r="C163" s="77"/>
      <c r="D163" s="51" t="s">
        <v>334</v>
      </c>
      <c r="E163" s="52" t="s">
        <v>335</v>
      </c>
      <c r="F163" s="41" t="s">
        <v>33</v>
      </c>
      <c r="G163" s="265">
        <v>0</v>
      </c>
      <c r="H163" s="266">
        <v>0</v>
      </c>
      <c r="I163" s="144">
        <v>0</v>
      </c>
      <c r="J163" s="144">
        <v>0</v>
      </c>
      <c r="K163" s="144">
        <v>0</v>
      </c>
      <c r="L163" s="144">
        <v>0</v>
      </c>
      <c r="M163" s="144">
        <v>0</v>
      </c>
      <c r="N163" s="144">
        <v>0</v>
      </c>
      <c r="O163" s="144">
        <v>0</v>
      </c>
      <c r="P163" s="144">
        <v>0</v>
      </c>
      <c r="Q163" s="144">
        <v>0</v>
      </c>
      <c r="R163" s="144">
        <v>0</v>
      </c>
      <c r="S163" s="145">
        <v>0</v>
      </c>
      <c r="T163" s="126">
        <v>1</v>
      </c>
    </row>
    <row r="164" spans="1:20" s="45" customFormat="1" ht="28.5" customHeight="1" thickBot="1" x14ac:dyDescent="0.25">
      <c r="A164" s="37"/>
      <c r="B164" s="46"/>
      <c r="C164" s="77"/>
      <c r="D164" s="252"/>
      <c r="E164" s="253"/>
      <c r="F164" s="254" t="s">
        <v>34</v>
      </c>
      <c r="G164" s="251">
        <f>SUM(G163)</f>
        <v>0</v>
      </c>
      <c r="H164" s="172">
        <f>SUM(H163)</f>
        <v>0</v>
      </c>
      <c r="I164" s="277"/>
      <c r="J164" s="277"/>
      <c r="K164" s="277"/>
      <c r="L164" s="277"/>
      <c r="M164" s="277"/>
      <c r="N164" s="277"/>
      <c r="O164" s="277"/>
      <c r="P164" s="277"/>
      <c r="Q164" s="277"/>
      <c r="R164" s="277"/>
      <c r="S164" s="278"/>
      <c r="T164" s="61"/>
    </row>
    <row r="165" spans="1:20" s="45" customFormat="1" ht="28.5" customHeight="1" thickTop="1" thickBot="1" x14ac:dyDescent="0.25">
      <c r="A165" s="37"/>
      <c r="B165" s="46"/>
      <c r="C165" s="60"/>
      <c r="D165" s="305" t="s">
        <v>48</v>
      </c>
      <c r="E165" s="305"/>
      <c r="F165" s="306"/>
      <c r="G165" s="186">
        <f>G149+G151+G154+G156+G158+G160+G162+G164</f>
        <v>745011</v>
      </c>
      <c r="H165" s="186">
        <f>H149+H151+H154+H156+H158+H160+H162+H164</f>
        <v>37453.909199999995</v>
      </c>
      <c r="I165" s="285"/>
      <c r="J165" s="285"/>
      <c r="K165" s="285"/>
      <c r="L165" s="285"/>
      <c r="M165" s="285"/>
      <c r="N165" s="285"/>
      <c r="O165" s="285"/>
      <c r="P165" s="285"/>
      <c r="Q165" s="285"/>
      <c r="R165" s="285"/>
      <c r="S165" s="286"/>
      <c r="T165" s="61"/>
    </row>
    <row r="166" spans="1:20" s="45" customFormat="1" ht="28.5" customHeight="1" x14ac:dyDescent="0.2">
      <c r="A166" s="37"/>
      <c r="B166" s="340" t="s">
        <v>302</v>
      </c>
      <c r="C166" s="332" t="s">
        <v>149</v>
      </c>
      <c r="D166" s="56" t="s">
        <v>150</v>
      </c>
      <c r="E166" s="57" t="s">
        <v>151</v>
      </c>
      <c r="F166" s="78" t="s">
        <v>152</v>
      </c>
      <c r="G166" s="42">
        <v>57559</v>
      </c>
      <c r="H166" s="43">
        <v>1591.8</v>
      </c>
      <c r="I166" s="144">
        <v>1.7401683628596556E-3</v>
      </c>
      <c r="J166" s="144">
        <v>5.2205050885789665E-3</v>
      </c>
      <c r="K166" s="144">
        <v>0</v>
      </c>
      <c r="L166" s="144">
        <v>8.7008418142982779E-4</v>
      </c>
      <c r="M166" s="144">
        <v>9.4569041336851345E-2</v>
      </c>
      <c r="N166" s="144">
        <v>0</v>
      </c>
      <c r="O166" s="144">
        <v>0</v>
      </c>
      <c r="P166" s="144">
        <v>1.0931021485111193E-2</v>
      </c>
      <c r="Q166" s="144">
        <v>0.8009800226159064</v>
      </c>
      <c r="R166" s="144">
        <v>8.5689156929262461E-2</v>
      </c>
      <c r="S166" s="145">
        <v>0</v>
      </c>
      <c r="T166" s="126">
        <v>1</v>
      </c>
    </row>
    <row r="167" spans="1:20" s="45" customFormat="1" ht="28.5" customHeight="1" x14ac:dyDescent="0.2">
      <c r="A167" s="37"/>
      <c r="B167" s="341"/>
      <c r="C167" s="333"/>
      <c r="D167" s="39"/>
      <c r="E167" s="53"/>
      <c r="F167" s="50" t="s">
        <v>153</v>
      </c>
      <c r="G167" s="42">
        <v>27911</v>
      </c>
      <c r="H167" s="43">
        <v>126.99000000000001</v>
      </c>
      <c r="I167" s="144">
        <v>0</v>
      </c>
      <c r="J167" s="144">
        <v>0</v>
      </c>
      <c r="K167" s="144">
        <v>0</v>
      </c>
      <c r="L167" s="144">
        <v>0</v>
      </c>
      <c r="M167" s="144">
        <v>0</v>
      </c>
      <c r="N167" s="144">
        <v>0</v>
      </c>
      <c r="O167" s="144">
        <v>0</v>
      </c>
      <c r="P167" s="144">
        <v>0.21009528309315692</v>
      </c>
      <c r="Q167" s="144">
        <v>0</v>
      </c>
      <c r="R167" s="144">
        <v>0.78990471690684305</v>
      </c>
      <c r="S167" s="145">
        <v>0</v>
      </c>
      <c r="T167" s="126">
        <v>1</v>
      </c>
    </row>
    <row r="168" spans="1:20" s="45" customFormat="1" ht="28.5" customHeight="1" thickBot="1" x14ac:dyDescent="0.25">
      <c r="A168" s="37"/>
      <c r="B168" s="341"/>
      <c r="C168" s="333"/>
      <c r="D168" s="200"/>
      <c r="E168" s="201"/>
      <c r="F168" s="202" t="s">
        <v>34</v>
      </c>
      <c r="G168" s="175">
        <f>SUM(G166:G167)</f>
        <v>85470</v>
      </c>
      <c r="H168" s="175">
        <f>SUM(H166:H167)</f>
        <v>1718.79</v>
      </c>
      <c r="I168" s="342"/>
      <c r="J168" s="342"/>
      <c r="K168" s="342"/>
      <c r="L168" s="342"/>
      <c r="M168" s="342"/>
      <c r="N168" s="342"/>
      <c r="O168" s="342"/>
      <c r="P168" s="342"/>
      <c r="Q168" s="342"/>
      <c r="R168" s="342"/>
      <c r="S168" s="343"/>
      <c r="T168" s="65"/>
    </row>
    <row r="169" spans="1:20" s="45" customFormat="1" ht="28.5" customHeight="1" thickTop="1" thickBot="1" x14ac:dyDescent="0.25">
      <c r="A169" s="37"/>
      <c r="B169" s="341"/>
      <c r="C169" s="334"/>
      <c r="D169" s="305" t="s">
        <v>48</v>
      </c>
      <c r="E169" s="305"/>
      <c r="F169" s="306"/>
      <c r="G169" s="186">
        <f>G168</f>
        <v>85470</v>
      </c>
      <c r="H169" s="186">
        <f>H168</f>
        <v>1718.79</v>
      </c>
      <c r="I169" s="344"/>
      <c r="J169" s="344"/>
      <c r="K169" s="344"/>
      <c r="L169" s="344"/>
      <c r="M169" s="344"/>
      <c r="N169" s="344"/>
      <c r="O169" s="344"/>
      <c r="P169" s="344"/>
      <c r="Q169" s="344"/>
      <c r="R169" s="344"/>
      <c r="S169" s="345"/>
      <c r="T169" s="65"/>
    </row>
    <row r="170" spans="1:20" s="45" customFormat="1" ht="28.5" customHeight="1" x14ac:dyDescent="0.2">
      <c r="A170" s="37"/>
      <c r="B170" s="46"/>
      <c r="C170" s="279" t="s">
        <v>318</v>
      </c>
      <c r="D170" s="51" t="s">
        <v>336</v>
      </c>
      <c r="E170" s="52" t="s">
        <v>337</v>
      </c>
      <c r="F170" s="48" t="s">
        <v>37</v>
      </c>
      <c r="G170" s="265">
        <v>0</v>
      </c>
      <c r="H170" s="266">
        <v>0</v>
      </c>
      <c r="I170" s="144">
        <v>0</v>
      </c>
      <c r="J170" s="144">
        <v>0</v>
      </c>
      <c r="K170" s="144">
        <v>0</v>
      </c>
      <c r="L170" s="144">
        <v>0</v>
      </c>
      <c r="M170" s="144">
        <v>0</v>
      </c>
      <c r="N170" s="144">
        <v>0</v>
      </c>
      <c r="O170" s="144">
        <v>0</v>
      </c>
      <c r="P170" s="144">
        <v>0</v>
      </c>
      <c r="Q170" s="144">
        <v>0</v>
      </c>
      <c r="R170" s="144">
        <v>0</v>
      </c>
      <c r="S170" s="145">
        <v>0</v>
      </c>
      <c r="T170" s="126">
        <v>1</v>
      </c>
    </row>
    <row r="171" spans="1:20" s="45" customFormat="1" ht="28.5" customHeight="1" x14ac:dyDescent="0.2">
      <c r="A171" s="37"/>
      <c r="B171" s="46"/>
      <c r="C171" s="280"/>
      <c r="D171" s="252"/>
      <c r="E171" s="253"/>
      <c r="F171" s="254" t="s">
        <v>34</v>
      </c>
      <c r="G171" s="251">
        <f>SUM(G170)</f>
        <v>0</v>
      </c>
      <c r="H171" s="172">
        <f>SUM(H170)</f>
        <v>0</v>
      </c>
      <c r="I171" s="277"/>
      <c r="J171" s="277"/>
      <c r="K171" s="277"/>
      <c r="L171" s="277"/>
      <c r="M171" s="277"/>
      <c r="N171" s="277"/>
      <c r="O171" s="277"/>
      <c r="P171" s="277"/>
      <c r="Q171" s="277"/>
      <c r="R171" s="277"/>
      <c r="S171" s="278"/>
      <c r="T171" s="61"/>
    </row>
    <row r="172" spans="1:20" s="45" customFormat="1" ht="28.5" customHeight="1" x14ac:dyDescent="0.2">
      <c r="A172" s="37"/>
      <c r="B172" s="46"/>
      <c r="C172" s="68"/>
      <c r="D172" s="51" t="s">
        <v>155</v>
      </c>
      <c r="E172" s="52" t="s">
        <v>156</v>
      </c>
      <c r="F172" s="41" t="s">
        <v>157</v>
      </c>
      <c r="G172" s="79">
        <v>4408</v>
      </c>
      <c r="H172" s="80">
        <v>274.39999999999998</v>
      </c>
      <c r="I172" s="144">
        <v>0</v>
      </c>
      <c r="J172" s="144">
        <v>5.3002915451895047E-2</v>
      </c>
      <c r="K172" s="144">
        <v>0</v>
      </c>
      <c r="L172" s="144">
        <v>0.94699708454810505</v>
      </c>
      <c r="M172" s="144">
        <v>0</v>
      </c>
      <c r="N172" s="144">
        <v>0</v>
      </c>
      <c r="O172" s="144">
        <v>0</v>
      </c>
      <c r="P172" s="144">
        <v>0</v>
      </c>
      <c r="Q172" s="144">
        <v>0</v>
      </c>
      <c r="R172" s="144">
        <v>0</v>
      </c>
      <c r="S172" s="145">
        <v>0</v>
      </c>
      <c r="T172" s="126">
        <v>1</v>
      </c>
    </row>
    <row r="173" spans="1:20" s="45" customFormat="1" ht="28.5" customHeight="1" x14ac:dyDescent="0.2">
      <c r="A173" s="37"/>
      <c r="B173" s="46"/>
      <c r="C173" s="77"/>
      <c r="D173" s="197"/>
      <c r="E173" s="191"/>
      <c r="F173" s="198" t="s">
        <v>34</v>
      </c>
      <c r="G173" s="171">
        <f>SUM(G172)</f>
        <v>4408</v>
      </c>
      <c r="H173" s="172">
        <f>SUM(H172)</f>
        <v>274.39999999999998</v>
      </c>
      <c r="I173" s="277"/>
      <c r="J173" s="277"/>
      <c r="K173" s="277"/>
      <c r="L173" s="277"/>
      <c r="M173" s="277"/>
      <c r="N173" s="277"/>
      <c r="O173" s="277"/>
      <c r="P173" s="277"/>
      <c r="Q173" s="277"/>
      <c r="R173" s="277"/>
      <c r="S173" s="278"/>
      <c r="T173" s="61"/>
    </row>
    <row r="174" spans="1:20" s="45" customFormat="1" ht="28.5" customHeight="1" x14ac:dyDescent="0.2">
      <c r="A174" s="37"/>
      <c r="B174" s="46"/>
      <c r="C174" s="155"/>
      <c r="D174" s="51" t="s">
        <v>158</v>
      </c>
      <c r="E174" s="52" t="s">
        <v>159</v>
      </c>
      <c r="F174" s="41" t="s">
        <v>157</v>
      </c>
      <c r="G174" s="79">
        <v>3834</v>
      </c>
      <c r="H174" s="80">
        <v>213</v>
      </c>
      <c r="I174" s="144">
        <v>0</v>
      </c>
      <c r="J174" s="144">
        <v>0</v>
      </c>
      <c r="K174" s="144">
        <v>0</v>
      </c>
      <c r="L174" s="144">
        <v>0.8</v>
      </c>
      <c r="M174" s="144">
        <v>0.2</v>
      </c>
      <c r="N174" s="144">
        <v>0</v>
      </c>
      <c r="O174" s="144">
        <v>0</v>
      </c>
      <c r="P174" s="144">
        <v>0</v>
      </c>
      <c r="Q174" s="144">
        <v>0</v>
      </c>
      <c r="R174" s="144">
        <v>0</v>
      </c>
      <c r="S174" s="145">
        <v>0</v>
      </c>
      <c r="T174" s="126">
        <v>1</v>
      </c>
    </row>
    <row r="175" spans="1:20" s="45" customFormat="1" ht="28.5" customHeight="1" x14ac:dyDescent="0.2">
      <c r="A175" s="37"/>
      <c r="B175" s="46"/>
      <c r="C175" s="155"/>
      <c r="D175" s="39"/>
      <c r="E175" s="82"/>
      <c r="F175" s="48" t="s">
        <v>160</v>
      </c>
      <c r="G175" s="79">
        <v>12153</v>
      </c>
      <c r="H175" s="80">
        <v>777.3</v>
      </c>
      <c r="I175" s="144">
        <v>0.18172520262446931</v>
      </c>
      <c r="J175" s="144">
        <v>0.42335005789270552</v>
      </c>
      <c r="K175" s="144">
        <v>0</v>
      </c>
      <c r="L175" s="144">
        <v>0.39492473948282514</v>
      </c>
      <c r="M175" s="144">
        <v>0</v>
      </c>
      <c r="N175" s="144">
        <v>0</v>
      </c>
      <c r="O175" s="144">
        <v>0</v>
      </c>
      <c r="P175" s="144">
        <v>0</v>
      </c>
      <c r="Q175" s="144">
        <v>0</v>
      </c>
      <c r="R175" s="144">
        <v>0</v>
      </c>
      <c r="S175" s="145">
        <v>0</v>
      </c>
      <c r="T175" s="126">
        <v>1</v>
      </c>
    </row>
    <row r="176" spans="1:20" s="45" customFormat="1" ht="28.5" customHeight="1" x14ac:dyDescent="0.2">
      <c r="A176" s="37"/>
      <c r="B176" s="46"/>
      <c r="C176" s="155"/>
      <c r="D176" s="197"/>
      <c r="E176" s="191"/>
      <c r="F176" s="198" t="s">
        <v>34</v>
      </c>
      <c r="G176" s="173">
        <f>SUM(G174:G175)</f>
        <v>15987</v>
      </c>
      <c r="H176" s="185">
        <f>SUM(H174:H175)</f>
        <v>990.3</v>
      </c>
      <c r="I176" s="298"/>
      <c r="J176" s="298"/>
      <c r="K176" s="298"/>
      <c r="L176" s="298"/>
      <c r="M176" s="298"/>
      <c r="N176" s="298"/>
      <c r="O176" s="298"/>
      <c r="P176" s="298"/>
      <c r="Q176" s="298"/>
      <c r="R176" s="298"/>
      <c r="S176" s="299"/>
      <c r="T176" s="38"/>
    </row>
    <row r="177" spans="1:20" s="45" customFormat="1" ht="28.5" customHeight="1" x14ac:dyDescent="0.2">
      <c r="A177" s="37"/>
      <c r="B177" s="46"/>
      <c r="C177" s="155"/>
      <c r="D177" s="51" t="s">
        <v>161</v>
      </c>
      <c r="E177" s="52" t="s">
        <v>162</v>
      </c>
      <c r="F177" s="41" t="s">
        <v>144</v>
      </c>
      <c r="G177" s="79">
        <v>1160</v>
      </c>
      <c r="H177" s="80">
        <v>84</v>
      </c>
      <c r="I177" s="144">
        <v>0</v>
      </c>
      <c r="J177" s="144">
        <v>0</v>
      </c>
      <c r="K177" s="144">
        <v>0</v>
      </c>
      <c r="L177" s="144">
        <v>0.6</v>
      </c>
      <c r="M177" s="144">
        <v>0.4</v>
      </c>
      <c r="N177" s="144">
        <v>0</v>
      </c>
      <c r="O177" s="144">
        <v>0</v>
      </c>
      <c r="P177" s="144">
        <v>0</v>
      </c>
      <c r="Q177" s="144">
        <v>0</v>
      </c>
      <c r="R177" s="144">
        <v>0</v>
      </c>
      <c r="S177" s="145">
        <v>0</v>
      </c>
      <c r="T177" s="126">
        <v>1</v>
      </c>
    </row>
    <row r="178" spans="1:20" s="45" customFormat="1" ht="28.5" customHeight="1" x14ac:dyDescent="0.2">
      <c r="A178" s="37"/>
      <c r="B178" s="46"/>
      <c r="C178" s="155"/>
      <c r="D178" s="39"/>
      <c r="E178" s="53"/>
      <c r="F178" s="50" t="s">
        <v>163</v>
      </c>
      <c r="G178" s="79">
        <v>499</v>
      </c>
      <c r="H178" s="80">
        <v>0.17599999999999999</v>
      </c>
      <c r="I178" s="144">
        <v>0</v>
      </c>
      <c r="J178" s="144">
        <v>0</v>
      </c>
      <c r="K178" s="144">
        <v>0</v>
      </c>
      <c r="L178" s="144">
        <v>0</v>
      </c>
      <c r="M178" s="144">
        <v>0</v>
      </c>
      <c r="N178" s="144">
        <v>0</v>
      </c>
      <c r="O178" s="144">
        <v>0</v>
      </c>
      <c r="P178" s="144">
        <v>0</v>
      </c>
      <c r="Q178" s="144">
        <v>0</v>
      </c>
      <c r="R178" s="144">
        <v>1</v>
      </c>
      <c r="S178" s="145">
        <v>0</v>
      </c>
      <c r="T178" s="126">
        <v>1</v>
      </c>
    </row>
    <row r="179" spans="1:20" s="45" customFormat="1" ht="28.5" customHeight="1" x14ac:dyDescent="0.2">
      <c r="A179" s="37"/>
      <c r="B179" s="46"/>
      <c r="C179" s="155"/>
      <c r="D179" s="197"/>
      <c r="E179" s="191"/>
      <c r="F179" s="198" t="s">
        <v>34</v>
      </c>
      <c r="G179" s="171">
        <f>SUM(G177:G178)</f>
        <v>1659</v>
      </c>
      <c r="H179" s="172">
        <f>SUM(H177:H178)</f>
        <v>84.176000000000002</v>
      </c>
      <c r="I179" s="300"/>
      <c r="J179" s="301"/>
      <c r="K179" s="301"/>
      <c r="L179" s="301"/>
      <c r="M179" s="301"/>
      <c r="N179" s="301"/>
      <c r="O179" s="301"/>
      <c r="P179" s="301"/>
      <c r="Q179" s="301"/>
      <c r="R179" s="301"/>
      <c r="S179" s="302"/>
      <c r="T179" s="83"/>
    </row>
    <row r="180" spans="1:20" s="45" customFormat="1" ht="28.5" customHeight="1" x14ac:dyDescent="0.2">
      <c r="A180" s="37"/>
      <c r="B180" s="46"/>
      <c r="C180" s="155"/>
      <c r="D180" s="51" t="s">
        <v>164</v>
      </c>
      <c r="E180" s="84" t="s">
        <v>165</v>
      </c>
      <c r="F180" s="48" t="s">
        <v>142</v>
      </c>
      <c r="G180" s="79">
        <v>24640</v>
      </c>
      <c r="H180" s="80">
        <v>331.8</v>
      </c>
      <c r="I180" s="144">
        <v>4.0470162748643762E-2</v>
      </c>
      <c r="J180" s="144">
        <v>7.0822784810126577E-2</v>
      </c>
      <c r="K180" s="144">
        <v>3.3725135623869796E-3</v>
      </c>
      <c r="L180" s="144">
        <v>0.84823688969258593</v>
      </c>
      <c r="M180" s="144">
        <v>0</v>
      </c>
      <c r="N180" s="144">
        <v>0</v>
      </c>
      <c r="O180" s="144">
        <v>3.7097649186256777E-2</v>
      </c>
      <c r="P180" s="144">
        <v>0</v>
      </c>
      <c r="Q180" s="144">
        <v>0</v>
      </c>
      <c r="R180" s="144">
        <v>0</v>
      </c>
      <c r="S180" s="145">
        <v>0</v>
      </c>
      <c r="T180" s="126">
        <v>1</v>
      </c>
    </row>
    <row r="181" spans="1:20" s="45" customFormat="1" ht="28.5" customHeight="1" x14ac:dyDescent="0.2">
      <c r="A181" s="37"/>
      <c r="B181" s="46"/>
      <c r="C181" s="155"/>
      <c r="D181" s="197"/>
      <c r="E181" s="191"/>
      <c r="F181" s="198" t="s">
        <v>34</v>
      </c>
      <c r="G181" s="171">
        <f>SUM(G180)</f>
        <v>24640</v>
      </c>
      <c r="H181" s="179">
        <f>SUM(H180)</f>
        <v>331.8</v>
      </c>
      <c r="I181" s="303"/>
      <c r="J181" s="303"/>
      <c r="K181" s="303"/>
      <c r="L181" s="303"/>
      <c r="M181" s="303"/>
      <c r="N181" s="303"/>
      <c r="O181" s="303"/>
      <c r="P181" s="303"/>
      <c r="Q181" s="303"/>
      <c r="R181" s="303"/>
      <c r="S181" s="304"/>
      <c r="T181" s="38"/>
    </row>
    <row r="182" spans="1:20" s="45" customFormat="1" ht="28.5" customHeight="1" x14ac:dyDescent="0.2">
      <c r="A182" s="37"/>
      <c r="B182" s="46"/>
      <c r="C182" s="155"/>
      <c r="D182" s="51" t="s">
        <v>166</v>
      </c>
      <c r="E182" s="52" t="s">
        <v>167</v>
      </c>
      <c r="F182" s="41" t="s">
        <v>141</v>
      </c>
      <c r="G182" s="79">
        <v>200617</v>
      </c>
      <c r="H182" s="80">
        <v>44348.219999999979</v>
      </c>
      <c r="I182" s="144">
        <v>2.6977858412355653E-2</v>
      </c>
      <c r="J182" s="144">
        <v>1.3800629051928876E-2</v>
      </c>
      <c r="K182" s="144">
        <v>0</v>
      </c>
      <c r="L182" s="144">
        <v>0.91571085979700351</v>
      </c>
      <c r="M182" s="144">
        <v>2.4899759223707345E-2</v>
      </c>
      <c r="N182" s="144">
        <v>6.2036311716682242E-3</v>
      </c>
      <c r="O182" s="144">
        <v>2.0678770572227418E-3</v>
      </c>
      <c r="P182" s="144">
        <v>0</v>
      </c>
      <c r="Q182" s="144">
        <v>1.033938528611371E-2</v>
      </c>
      <c r="R182" s="144">
        <v>0</v>
      </c>
      <c r="S182" s="145">
        <v>0</v>
      </c>
      <c r="T182" s="126">
        <v>1</v>
      </c>
    </row>
    <row r="183" spans="1:20" s="45" customFormat="1" ht="30" customHeight="1" x14ac:dyDescent="0.2">
      <c r="A183" s="37"/>
      <c r="B183" s="46"/>
      <c r="C183" s="155"/>
      <c r="D183" s="197"/>
      <c r="E183" s="191"/>
      <c r="F183" s="198" t="s">
        <v>34</v>
      </c>
      <c r="G183" s="171">
        <f>SUM(G182)</f>
        <v>200617</v>
      </c>
      <c r="H183" s="172">
        <f>SUM(H182)</f>
        <v>44348.219999999979</v>
      </c>
      <c r="I183" s="277"/>
      <c r="J183" s="277"/>
      <c r="K183" s="277"/>
      <c r="L183" s="277"/>
      <c r="M183" s="277"/>
      <c r="N183" s="277"/>
      <c r="O183" s="277"/>
      <c r="P183" s="277"/>
      <c r="Q183" s="277"/>
      <c r="R183" s="277"/>
      <c r="S183" s="278"/>
      <c r="T183" s="61"/>
    </row>
    <row r="184" spans="1:20" s="45" customFormat="1" ht="28.5" customHeight="1" x14ac:dyDescent="0.2">
      <c r="A184" s="37"/>
      <c r="B184" s="46"/>
      <c r="C184" s="264"/>
      <c r="D184" s="51" t="s">
        <v>168</v>
      </c>
      <c r="E184" s="52" t="s">
        <v>169</v>
      </c>
      <c r="F184" s="41" t="s">
        <v>33</v>
      </c>
      <c r="G184" s="265">
        <v>0</v>
      </c>
      <c r="H184" s="266">
        <v>0</v>
      </c>
      <c r="I184" s="144">
        <v>0</v>
      </c>
      <c r="J184" s="144">
        <v>0</v>
      </c>
      <c r="K184" s="144">
        <v>0</v>
      </c>
      <c r="L184" s="144">
        <v>0</v>
      </c>
      <c r="M184" s="144">
        <v>0</v>
      </c>
      <c r="N184" s="144">
        <v>0</v>
      </c>
      <c r="O184" s="144">
        <v>0</v>
      </c>
      <c r="P184" s="144">
        <v>0</v>
      </c>
      <c r="Q184" s="144">
        <v>0</v>
      </c>
      <c r="R184" s="144">
        <v>0</v>
      </c>
      <c r="S184" s="145">
        <v>0</v>
      </c>
      <c r="T184" s="126">
        <v>1</v>
      </c>
    </row>
    <row r="185" spans="1:20" s="45" customFormat="1" ht="28.5" customHeight="1" x14ac:dyDescent="0.2">
      <c r="A185" s="37"/>
      <c r="B185" s="46"/>
      <c r="C185" s="255"/>
      <c r="D185" s="39"/>
      <c r="E185" s="53"/>
      <c r="F185" s="50" t="s">
        <v>39</v>
      </c>
      <c r="G185" s="79">
        <v>17171</v>
      </c>
      <c r="H185" s="80">
        <v>336.2</v>
      </c>
      <c r="I185" s="144">
        <v>0</v>
      </c>
      <c r="J185" s="144">
        <v>0</v>
      </c>
      <c r="K185" s="144">
        <v>0</v>
      </c>
      <c r="L185" s="144">
        <v>0</v>
      </c>
      <c r="M185" s="144">
        <v>0</v>
      </c>
      <c r="N185" s="144">
        <v>0</v>
      </c>
      <c r="O185" s="144">
        <v>0</v>
      </c>
      <c r="P185" s="144">
        <v>0</v>
      </c>
      <c r="Q185" s="144">
        <v>0</v>
      </c>
      <c r="R185" s="144">
        <v>1</v>
      </c>
      <c r="S185" s="145">
        <v>0</v>
      </c>
      <c r="T185" s="126"/>
    </row>
    <row r="186" spans="1:20" s="45" customFormat="1" ht="30" customHeight="1" x14ac:dyDescent="0.2">
      <c r="A186" s="37"/>
      <c r="B186" s="46"/>
      <c r="C186" s="155"/>
      <c r="D186" s="197"/>
      <c r="E186" s="191"/>
      <c r="F186" s="198" t="s">
        <v>34</v>
      </c>
      <c r="G186" s="171">
        <f>SUM(G184:G185)</f>
        <v>17171</v>
      </c>
      <c r="H186" s="172">
        <f>SUM(H184:H185)</f>
        <v>336.2</v>
      </c>
      <c r="I186" s="296"/>
      <c r="J186" s="296"/>
      <c r="K186" s="296"/>
      <c r="L186" s="296"/>
      <c r="M186" s="296"/>
      <c r="N186" s="296"/>
      <c r="O186" s="296"/>
      <c r="P186" s="296"/>
      <c r="Q186" s="296"/>
      <c r="R186" s="296"/>
      <c r="S186" s="297"/>
      <c r="T186" s="85"/>
    </row>
    <row r="187" spans="1:20" s="45" customFormat="1" ht="30" customHeight="1" x14ac:dyDescent="0.2">
      <c r="A187" s="37"/>
      <c r="B187" s="46"/>
      <c r="C187" s="155"/>
      <c r="D187" s="86" t="s">
        <v>170</v>
      </c>
      <c r="E187" s="87" t="s">
        <v>171</v>
      </c>
      <c r="F187" s="41" t="s">
        <v>172</v>
      </c>
      <c r="G187" s="79">
        <v>5956</v>
      </c>
      <c r="H187" s="80">
        <v>547.6</v>
      </c>
      <c r="I187" s="144">
        <v>0</v>
      </c>
      <c r="J187" s="144">
        <v>0</v>
      </c>
      <c r="K187" s="144">
        <v>0</v>
      </c>
      <c r="L187" s="144">
        <v>1</v>
      </c>
      <c r="M187" s="144">
        <v>0</v>
      </c>
      <c r="N187" s="144">
        <v>0</v>
      </c>
      <c r="O187" s="144">
        <v>0</v>
      </c>
      <c r="P187" s="144">
        <v>0</v>
      </c>
      <c r="Q187" s="144">
        <v>0</v>
      </c>
      <c r="R187" s="144">
        <v>0</v>
      </c>
      <c r="S187" s="145">
        <v>0</v>
      </c>
      <c r="T187" s="126">
        <v>1</v>
      </c>
    </row>
    <row r="188" spans="1:20" s="45" customFormat="1" ht="28.5" customHeight="1" x14ac:dyDescent="0.2">
      <c r="A188" s="37"/>
      <c r="B188" s="46"/>
      <c r="C188" s="155"/>
      <c r="D188" s="197"/>
      <c r="E188" s="191"/>
      <c r="F188" s="198" t="s">
        <v>34</v>
      </c>
      <c r="G188" s="178">
        <f>SUM(G187:G187)</f>
        <v>5956</v>
      </c>
      <c r="H188" s="172">
        <f>SUM(H187:H187)</f>
        <v>547.6</v>
      </c>
      <c r="I188" s="277"/>
      <c r="J188" s="277"/>
      <c r="K188" s="277"/>
      <c r="L188" s="277"/>
      <c r="M188" s="277"/>
      <c r="N188" s="277"/>
      <c r="O188" s="277"/>
      <c r="P188" s="277"/>
      <c r="Q188" s="277"/>
      <c r="R188" s="277"/>
      <c r="S188" s="278"/>
      <c r="T188" s="61"/>
    </row>
    <row r="189" spans="1:20" s="45" customFormat="1" ht="28.5" customHeight="1" x14ac:dyDescent="0.2">
      <c r="A189" s="37"/>
      <c r="B189" s="46"/>
      <c r="C189" s="155"/>
      <c r="D189" s="39" t="s">
        <v>319</v>
      </c>
      <c r="E189" s="40" t="s">
        <v>174</v>
      </c>
      <c r="F189" s="41" t="s">
        <v>154</v>
      </c>
      <c r="G189" s="79">
        <v>377435</v>
      </c>
      <c r="H189" s="80">
        <v>18464.150000000001</v>
      </c>
      <c r="I189" s="144">
        <v>0.2179954127322406</v>
      </c>
      <c r="J189" s="144">
        <v>0.22606781249069144</v>
      </c>
      <c r="K189" s="144">
        <v>2.7894595743643766E-2</v>
      </c>
      <c r="L189" s="144">
        <v>0.24335536702204005</v>
      </c>
      <c r="M189" s="144">
        <v>0.10316559386703424</v>
      </c>
      <c r="N189" s="144">
        <v>9.0494823753056619E-2</v>
      </c>
      <c r="O189" s="144">
        <v>6.0184194777447115E-3</v>
      </c>
      <c r="P189" s="144">
        <v>1.076410232802485E-2</v>
      </c>
      <c r="Q189" s="144">
        <v>7.424387258552384E-2</v>
      </c>
      <c r="R189" s="144">
        <v>0</v>
      </c>
      <c r="S189" s="145">
        <v>0</v>
      </c>
      <c r="T189" s="126">
        <v>1</v>
      </c>
    </row>
    <row r="190" spans="1:20" s="45" customFormat="1" ht="28.5" customHeight="1" x14ac:dyDescent="0.2">
      <c r="A190" s="37"/>
      <c r="B190" s="46"/>
      <c r="C190" s="155"/>
      <c r="D190" s="39"/>
      <c r="E190" s="82"/>
      <c r="F190" s="48" t="s">
        <v>173</v>
      </c>
      <c r="G190" s="79">
        <v>21382</v>
      </c>
      <c r="H190" s="80">
        <v>950.3</v>
      </c>
      <c r="I190" s="144">
        <v>0.2</v>
      </c>
      <c r="J190" s="144">
        <v>0.4</v>
      </c>
      <c r="K190" s="144">
        <v>0.1</v>
      </c>
      <c r="L190" s="144">
        <v>0.3</v>
      </c>
      <c r="M190" s="144">
        <v>0</v>
      </c>
      <c r="N190" s="144">
        <v>0</v>
      </c>
      <c r="O190" s="144">
        <v>0</v>
      </c>
      <c r="P190" s="144">
        <v>0</v>
      </c>
      <c r="Q190" s="144">
        <v>0</v>
      </c>
      <c r="R190" s="144">
        <v>0</v>
      </c>
      <c r="S190" s="145">
        <v>0</v>
      </c>
      <c r="T190" s="126">
        <v>1</v>
      </c>
    </row>
    <row r="191" spans="1:20" s="45" customFormat="1" ht="28.5" customHeight="1" x14ac:dyDescent="0.2">
      <c r="A191" s="37"/>
      <c r="B191" s="46"/>
      <c r="C191" s="155"/>
      <c r="D191" s="197"/>
      <c r="E191" s="191"/>
      <c r="F191" s="198" t="s">
        <v>34</v>
      </c>
      <c r="G191" s="171">
        <f>SUM(G189:G190)</f>
        <v>398817</v>
      </c>
      <c r="H191" s="172">
        <f>SUM(H189:H190)</f>
        <v>19414.45</v>
      </c>
      <c r="I191" s="293"/>
      <c r="J191" s="294"/>
      <c r="K191" s="294"/>
      <c r="L191" s="294"/>
      <c r="M191" s="294"/>
      <c r="N191" s="294"/>
      <c r="O191" s="294"/>
      <c r="P191" s="294"/>
      <c r="Q191" s="294"/>
      <c r="R191" s="294"/>
      <c r="S191" s="295"/>
      <c r="T191" s="61"/>
    </row>
    <row r="192" spans="1:20" s="45" customFormat="1" ht="28.5" customHeight="1" x14ac:dyDescent="0.2">
      <c r="A192" s="37"/>
      <c r="B192" s="46"/>
      <c r="C192" s="155"/>
      <c r="D192" s="51" t="s">
        <v>175</v>
      </c>
      <c r="E192" s="52" t="s">
        <v>176</v>
      </c>
      <c r="F192" s="41" t="s">
        <v>154</v>
      </c>
      <c r="G192" s="79">
        <v>123833</v>
      </c>
      <c r="H192" s="80">
        <v>13141.5</v>
      </c>
      <c r="I192" s="144">
        <v>8.7794391812197996E-3</v>
      </c>
      <c r="J192" s="144">
        <v>8.7794391812197996E-3</v>
      </c>
      <c r="K192" s="144">
        <v>1.75588783624396E-3</v>
      </c>
      <c r="L192" s="144">
        <v>1.2291214853707721E-2</v>
      </c>
      <c r="M192" s="144">
        <v>0</v>
      </c>
      <c r="N192" s="144">
        <v>0</v>
      </c>
      <c r="O192" s="144">
        <v>3.5117756724879199E-3</v>
      </c>
      <c r="P192" s="144">
        <v>3.1883727123996498E-3</v>
      </c>
      <c r="Q192" s="144">
        <v>0.96169387056272115</v>
      </c>
      <c r="R192" s="144">
        <v>0</v>
      </c>
      <c r="S192" s="145">
        <v>0</v>
      </c>
      <c r="T192" s="126">
        <v>1</v>
      </c>
    </row>
    <row r="193" spans="1:20" s="45" customFormat="1" ht="28.5" customHeight="1" x14ac:dyDescent="0.2">
      <c r="A193" s="37"/>
      <c r="B193" s="46"/>
      <c r="C193" s="155"/>
      <c r="D193" s="197"/>
      <c r="E193" s="191"/>
      <c r="F193" s="198" t="s">
        <v>34</v>
      </c>
      <c r="G193" s="171">
        <f>SUM(G192)</f>
        <v>123833</v>
      </c>
      <c r="H193" s="172">
        <f>SUM(H192)</f>
        <v>13141.5</v>
      </c>
      <c r="I193" s="277"/>
      <c r="J193" s="277"/>
      <c r="K193" s="277"/>
      <c r="L193" s="277"/>
      <c r="M193" s="277"/>
      <c r="N193" s="277"/>
      <c r="O193" s="277"/>
      <c r="P193" s="277"/>
      <c r="Q193" s="277"/>
      <c r="R193" s="277"/>
      <c r="S193" s="278"/>
      <c r="T193" s="61"/>
    </row>
    <row r="194" spans="1:20" s="45" customFormat="1" ht="28.5" customHeight="1" x14ac:dyDescent="0.2">
      <c r="A194" s="37"/>
      <c r="B194" s="46"/>
      <c r="C194" s="155"/>
      <c r="D194" s="72" t="s">
        <v>177</v>
      </c>
      <c r="E194" s="67" t="s">
        <v>178</v>
      </c>
      <c r="F194" s="41" t="s">
        <v>172</v>
      </c>
      <c r="G194" s="79">
        <v>49400</v>
      </c>
      <c r="H194" s="80">
        <v>2490</v>
      </c>
      <c r="I194" s="144">
        <v>0</v>
      </c>
      <c r="J194" s="144">
        <v>0</v>
      </c>
      <c r="K194" s="144">
        <v>0</v>
      </c>
      <c r="L194" s="144">
        <v>0</v>
      </c>
      <c r="M194" s="144">
        <v>0</v>
      </c>
      <c r="N194" s="144">
        <v>0</v>
      </c>
      <c r="O194" s="144">
        <v>0</v>
      </c>
      <c r="P194" s="144">
        <v>0.5</v>
      </c>
      <c r="Q194" s="144">
        <v>0.5</v>
      </c>
      <c r="R194" s="144">
        <v>0</v>
      </c>
      <c r="S194" s="145">
        <v>0</v>
      </c>
      <c r="T194" s="126">
        <v>1</v>
      </c>
    </row>
    <row r="195" spans="1:20" s="45" customFormat="1" ht="28.5" customHeight="1" thickBot="1" x14ac:dyDescent="0.25">
      <c r="A195" s="37"/>
      <c r="B195" s="46"/>
      <c r="C195" s="155"/>
      <c r="D195" s="197"/>
      <c r="E195" s="191"/>
      <c r="F195" s="198" t="s">
        <v>34</v>
      </c>
      <c r="G195" s="175">
        <f>SUM(G194)</f>
        <v>49400</v>
      </c>
      <c r="H195" s="176">
        <f>SUM(H194)</f>
        <v>2490</v>
      </c>
      <c r="I195" s="287"/>
      <c r="J195" s="288"/>
      <c r="K195" s="288"/>
      <c r="L195" s="288"/>
      <c r="M195" s="288"/>
      <c r="N195" s="288"/>
      <c r="O195" s="288"/>
      <c r="P195" s="288"/>
      <c r="Q195" s="288"/>
      <c r="R195" s="288"/>
      <c r="S195" s="289"/>
      <c r="T195" s="85"/>
    </row>
    <row r="196" spans="1:20" s="45" customFormat="1" ht="28.5" customHeight="1" thickTop="1" thickBot="1" x14ac:dyDescent="0.25">
      <c r="A196" s="37"/>
      <c r="B196" s="46"/>
      <c r="C196" s="150"/>
      <c r="D196" s="305" t="s">
        <v>48</v>
      </c>
      <c r="E196" s="305"/>
      <c r="F196" s="306"/>
      <c r="G196" s="177">
        <f>G171+G173+G176+G179+G181+G183+G186+G188+G191+G193+G195</f>
        <v>842488</v>
      </c>
      <c r="H196" s="177">
        <f>H171+H173+H176+H179+H181+H183+H186+H188+H191+H193+H195</f>
        <v>81958.645999999979</v>
      </c>
      <c r="I196" s="291"/>
      <c r="J196" s="291"/>
      <c r="K196" s="291"/>
      <c r="L196" s="291"/>
      <c r="M196" s="291"/>
      <c r="N196" s="291"/>
      <c r="O196" s="291"/>
      <c r="P196" s="291"/>
      <c r="Q196" s="291"/>
      <c r="R196" s="291"/>
      <c r="S196" s="292"/>
      <c r="T196" s="61"/>
    </row>
    <row r="197" spans="1:20" s="45" customFormat="1" ht="28.5" customHeight="1" x14ac:dyDescent="0.2">
      <c r="A197" s="37"/>
      <c r="B197" s="46"/>
      <c r="C197" s="290" t="s">
        <v>303</v>
      </c>
      <c r="D197" s="56" t="s">
        <v>179</v>
      </c>
      <c r="E197" s="57" t="s">
        <v>180</v>
      </c>
      <c r="F197" s="34" t="s">
        <v>33</v>
      </c>
      <c r="G197" s="79">
        <v>80955</v>
      </c>
      <c r="H197" s="80">
        <v>6228</v>
      </c>
      <c r="I197" s="144">
        <v>3.2759152215799621E-2</v>
      </c>
      <c r="J197" s="144">
        <v>4.8737957610789978E-3</v>
      </c>
      <c r="K197" s="144">
        <v>0</v>
      </c>
      <c r="L197" s="144">
        <v>0.45551669877970458</v>
      </c>
      <c r="M197" s="144">
        <v>0.14368914579319206</v>
      </c>
      <c r="N197" s="144">
        <v>1.4413615928066798E-2</v>
      </c>
      <c r="O197" s="144">
        <v>0</v>
      </c>
      <c r="P197" s="144">
        <v>0</v>
      </c>
      <c r="Q197" s="144">
        <v>0.34874759152215801</v>
      </c>
      <c r="R197" s="144">
        <v>0</v>
      </c>
      <c r="S197" s="145">
        <v>0</v>
      </c>
      <c r="T197" s="126">
        <v>1</v>
      </c>
    </row>
    <row r="198" spans="1:20" s="45" customFormat="1" ht="28.5" customHeight="1" x14ac:dyDescent="0.2">
      <c r="A198" s="37"/>
      <c r="B198" s="46"/>
      <c r="C198" s="279"/>
      <c r="D198" s="39"/>
      <c r="E198" s="82"/>
      <c r="F198" s="48" t="s">
        <v>181</v>
      </c>
      <c r="G198" s="79">
        <v>46720</v>
      </c>
      <c r="H198" s="80">
        <v>467.8</v>
      </c>
      <c r="I198" s="144">
        <v>0.1</v>
      </c>
      <c r="J198" s="144">
        <v>0.2</v>
      </c>
      <c r="K198" s="144">
        <v>0</v>
      </c>
      <c r="L198" s="144">
        <v>0.70000000000000007</v>
      </c>
      <c r="M198" s="144">
        <v>0</v>
      </c>
      <c r="N198" s="144">
        <v>0</v>
      </c>
      <c r="O198" s="144">
        <v>0</v>
      </c>
      <c r="P198" s="144">
        <v>0</v>
      </c>
      <c r="Q198" s="144">
        <v>0</v>
      </c>
      <c r="R198" s="144">
        <v>0</v>
      </c>
      <c r="S198" s="145">
        <v>0</v>
      </c>
      <c r="T198" s="126">
        <v>1</v>
      </c>
    </row>
    <row r="199" spans="1:20" s="45" customFormat="1" ht="28.5" customHeight="1" x14ac:dyDescent="0.2">
      <c r="A199" s="37"/>
      <c r="B199" s="46"/>
      <c r="C199" s="77"/>
      <c r="D199" s="197"/>
      <c r="E199" s="191"/>
      <c r="F199" s="198" t="s">
        <v>34</v>
      </c>
      <c r="G199" s="171">
        <f>SUM(G197:G198)</f>
        <v>127675</v>
      </c>
      <c r="H199" s="172">
        <f>SUM(H197:H198)</f>
        <v>6695.8</v>
      </c>
      <c r="I199" s="277"/>
      <c r="J199" s="277"/>
      <c r="K199" s="277"/>
      <c r="L199" s="277"/>
      <c r="M199" s="277"/>
      <c r="N199" s="277"/>
      <c r="O199" s="277"/>
      <c r="P199" s="277"/>
      <c r="Q199" s="277"/>
      <c r="R199" s="277"/>
      <c r="S199" s="278"/>
      <c r="T199" s="61"/>
    </row>
    <row r="200" spans="1:20" s="45" customFormat="1" ht="28.5" customHeight="1" x14ac:dyDescent="0.2">
      <c r="A200" s="37"/>
      <c r="B200" s="46"/>
      <c r="C200" s="77"/>
      <c r="D200" s="51" t="s">
        <v>182</v>
      </c>
      <c r="E200" s="84" t="s">
        <v>183</v>
      </c>
      <c r="F200" s="41" t="s">
        <v>154</v>
      </c>
      <c r="G200" s="79">
        <v>1626122</v>
      </c>
      <c r="H200" s="80">
        <v>16169.434999999999</v>
      </c>
      <c r="I200" s="144">
        <v>2.5477699128015298E-3</v>
      </c>
      <c r="J200" s="144">
        <v>2.6058424428559187E-3</v>
      </c>
      <c r="K200" s="144">
        <v>0</v>
      </c>
      <c r="L200" s="144">
        <v>0.92756048680736214</v>
      </c>
      <c r="M200" s="144">
        <v>2.9438258046740655E-2</v>
      </c>
      <c r="N200" s="144">
        <v>0</v>
      </c>
      <c r="O200" s="144">
        <v>0</v>
      </c>
      <c r="P200" s="144">
        <v>1.4977796070178084E-2</v>
      </c>
      <c r="Q200" s="144">
        <v>2.2869846720061645E-2</v>
      </c>
      <c r="R200" s="144">
        <v>0</v>
      </c>
      <c r="S200" s="145">
        <v>0</v>
      </c>
      <c r="T200" s="126">
        <v>1</v>
      </c>
    </row>
    <row r="201" spans="1:20" s="45" customFormat="1" ht="28.5" customHeight="1" x14ac:dyDescent="0.2">
      <c r="A201" s="37"/>
      <c r="B201" s="46"/>
      <c r="C201" s="77"/>
      <c r="D201" s="39"/>
      <c r="E201" s="82"/>
      <c r="F201" s="48" t="s">
        <v>173</v>
      </c>
      <c r="G201" s="79">
        <v>783434</v>
      </c>
      <c r="H201" s="80">
        <v>4143.8500000000004</v>
      </c>
      <c r="I201" s="144">
        <v>0.69287107400123082</v>
      </c>
      <c r="J201" s="144">
        <v>0.18916876817452369</v>
      </c>
      <c r="K201" s="144">
        <v>0</v>
      </c>
      <c r="L201" s="144">
        <v>0.11796015782424557</v>
      </c>
      <c r="M201" s="144">
        <v>0</v>
      </c>
      <c r="N201" s="144">
        <v>0</v>
      </c>
      <c r="O201" s="144">
        <v>0</v>
      </c>
      <c r="P201" s="144">
        <v>0</v>
      </c>
      <c r="Q201" s="144">
        <v>0</v>
      </c>
      <c r="R201" s="144">
        <v>0</v>
      </c>
      <c r="S201" s="145">
        <v>0</v>
      </c>
      <c r="T201" s="126">
        <v>1</v>
      </c>
    </row>
    <row r="202" spans="1:20" s="45" customFormat="1" ht="28.5" customHeight="1" x14ac:dyDescent="0.2">
      <c r="A202" s="37"/>
      <c r="B202" s="46"/>
      <c r="C202" s="77"/>
      <c r="D202" s="39"/>
      <c r="E202" s="71"/>
      <c r="F202" s="50" t="s">
        <v>236</v>
      </c>
      <c r="G202" s="79">
        <v>726120</v>
      </c>
      <c r="H202" s="80">
        <v>8.4633175999999999</v>
      </c>
      <c r="I202" s="144">
        <v>0</v>
      </c>
      <c r="J202" s="144">
        <v>0</v>
      </c>
      <c r="K202" s="144">
        <v>0</v>
      </c>
      <c r="L202" s="144">
        <v>0</v>
      </c>
      <c r="M202" s="144">
        <v>0</v>
      </c>
      <c r="N202" s="144">
        <v>0</v>
      </c>
      <c r="O202" s="144">
        <v>1</v>
      </c>
      <c r="P202" s="144">
        <v>0</v>
      </c>
      <c r="Q202" s="144">
        <v>0</v>
      </c>
      <c r="R202" s="144">
        <v>0</v>
      </c>
      <c r="S202" s="145">
        <v>0</v>
      </c>
      <c r="T202" s="126">
        <v>1</v>
      </c>
    </row>
    <row r="203" spans="1:20" s="45" customFormat="1" ht="28.5" customHeight="1" thickBot="1" x14ac:dyDescent="0.25">
      <c r="A203" s="37"/>
      <c r="B203" s="46"/>
      <c r="C203" s="77"/>
      <c r="D203" s="200"/>
      <c r="E203" s="201"/>
      <c r="F203" s="198" t="s">
        <v>34</v>
      </c>
      <c r="G203" s="175">
        <f>SUM(G200:G202)</f>
        <v>3135676</v>
      </c>
      <c r="H203" s="183">
        <f>SUM(H200:H202)</f>
        <v>20321.748317599999</v>
      </c>
      <c r="I203" s="283"/>
      <c r="J203" s="283"/>
      <c r="K203" s="283"/>
      <c r="L203" s="283"/>
      <c r="M203" s="283"/>
      <c r="N203" s="283"/>
      <c r="O203" s="283"/>
      <c r="P203" s="283"/>
      <c r="Q203" s="283"/>
      <c r="R203" s="283"/>
      <c r="S203" s="284"/>
      <c r="T203" s="61"/>
    </row>
    <row r="204" spans="1:20" s="45" customFormat="1" ht="28.5" customHeight="1" thickTop="1" thickBot="1" x14ac:dyDescent="0.25">
      <c r="A204" s="37"/>
      <c r="B204" s="46"/>
      <c r="C204" s="60"/>
      <c r="D204" s="305" t="s">
        <v>48</v>
      </c>
      <c r="E204" s="305"/>
      <c r="F204" s="306"/>
      <c r="G204" s="184">
        <f>G199+G203</f>
        <v>3263351</v>
      </c>
      <c r="H204" s="184">
        <f>H199+H203</f>
        <v>27017.548317599998</v>
      </c>
      <c r="I204" s="291"/>
      <c r="J204" s="291"/>
      <c r="K204" s="291"/>
      <c r="L204" s="291"/>
      <c r="M204" s="291"/>
      <c r="N204" s="291"/>
      <c r="O204" s="291"/>
      <c r="P204" s="291"/>
      <c r="Q204" s="291"/>
      <c r="R204" s="291"/>
      <c r="S204" s="292"/>
      <c r="T204" s="61"/>
    </row>
    <row r="205" spans="1:20" s="45" customFormat="1" ht="28.5" customHeight="1" x14ac:dyDescent="0.2">
      <c r="A205" s="37"/>
      <c r="B205" s="46"/>
      <c r="C205" s="281" t="s">
        <v>304</v>
      </c>
      <c r="D205" s="56" t="s">
        <v>185</v>
      </c>
      <c r="E205" s="57" t="s">
        <v>186</v>
      </c>
      <c r="F205" s="50" t="s">
        <v>184</v>
      </c>
      <c r="G205" s="79">
        <v>18683</v>
      </c>
      <c r="H205" s="80">
        <v>340.57</v>
      </c>
      <c r="I205" s="144">
        <v>0</v>
      </c>
      <c r="J205" s="144">
        <v>0</v>
      </c>
      <c r="K205" s="144">
        <v>0</v>
      </c>
      <c r="L205" s="144">
        <v>0</v>
      </c>
      <c r="M205" s="144">
        <v>0</v>
      </c>
      <c r="N205" s="144">
        <v>0</v>
      </c>
      <c r="O205" s="144">
        <v>0</v>
      </c>
      <c r="P205" s="144">
        <v>0</v>
      </c>
      <c r="Q205" s="144">
        <v>0</v>
      </c>
      <c r="R205" s="144">
        <v>1</v>
      </c>
      <c r="S205" s="145">
        <v>0</v>
      </c>
      <c r="T205" s="126">
        <v>1</v>
      </c>
    </row>
    <row r="206" spans="1:20" s="45" customFormat="1" ht="28.5" customHeight="1" x14ac:dyDescent="0.2">
      <c r="A206" s="37"/>
      <c r="B206" s="46"/>
      <c r="C206" s="282"/>
      <c r="D206" s="197"/>
      <c r="E206" s="191"/>
      <c r="F206" s="198" t="s">
        <v>34</v>
      </c>
      <c r="G206" s="173">
        <f>SUM(G205)</f>
        <v>18683</v>
      </c>
      <c r="H206" s="185">
        <f>SUM(H205)</f>
        <v>340.57</v>
      </c>
      <c r="I206" s="328"/>
      <c r="J206" s="277"/>
      <c r="K206" s="277"/>
      <c r="L206" s="277"/>
      <c r="M206" s="277"/>
      <c r="N206" s="277"/>
      <c r="O206" s="277"/>
      <c r="P206" s="277"/>
      <c r="Q206" s="277"/>
      <c r="R206" s="277"/>
      <c r="S206" s="278"/>
      <c r="T206" s="61"/>
    </row>
    <row r="207" spans="1:20" s="45" customFormat="1" ht="28.5" customHeight="1" x14ac:dyDescent="0.2">
      <c r="A207" s="37"/>
      <c r="B207" s="46"/>
      <c r="C207" s="90"/>
      <c r="D207" s="39" t="s">
        <v>187</v>
      </c>
      <c r="E207" s="40" t="s">
        <v>188</v>
      </c>
      <c r="F207" s="50" t="s">
        <v>153</v>
      </c>
      <c r="G207" s="79">
        <v>91581</v>
      </c>
      <c r="H207" s="80">
        <v>1207.4199999999998</v>
      </c>
      <c r="I207" s="144">
        <v>0</v>
      </c>
      <c r="J207" s="144">
        <v>0</v>
      </c>
      <c r="K207" s="144">
        <v>0</v>
      </c>
      <c r="L207" s="144">
        <v>0</v>
      </c>
      <c r="M207" s="144">
        <v>0</v>
      </c>
      <c r="N207" s="144">
        <v>0</v>
      </c>
      <c r="O207" s="144">
        <v>0</v>
      </c>
      <c r="P207" s="144">
        <v>0</v>
      </c>
      <c r="Q207" s="144">
        <v>0</v>
      </c>
      <c r="R207" s="144">
        <v>1</v>
      </c>
      <c r="S207" s="145">
        <v>0</v>
      </c>
      <c r="T207" s="81">
        <v>1</v>
      </c>
    </row>
    <row r="208" spans="1:20" s="45" customFormat="1" ht="28.5" customHeight="1" thickBot="1" x14ac:dyDescent="0.25">
      <c r="A208" s="37"/>
      <c r="B208" s="46"/>
      <c r="C208" s="90"/>
      <c r="D208" s="200"/>
      <c r="E208" s="201"/>
      <c r="F208" s="198" t="s">
        <v>34</v>
      </c>
      <c r="G208" s="175">
        <f>SUM(G207:G207)</f>
        <v>91581</v>
      </c>
      <c r="H208" s="176">
        <f>SUM(H207:H207)</f>
        <v>1207.4199999999998</v>
      </c>
      <c r="I208" s="337"/>
      <c r="J208" s="338"/>
      <c r="K208" s="338"/>
      <c r="L208" s="338"/>
      <c r="M208" s="338"/>
      <c r="N208" s="338"/>
      <c r="O208" s="338"/>
      <c r="P208" s="338"/>
      <c r="Q208" s="338"/>
      <c r="R208" s="338"/>
      <c r="S208" s="339"/>
      <c r="T208" s="61"/>
    </row>
    <row r="209" spans="1:20" s="45" customFormat="1" ht="28.5" customHeight="1" thickTop="1" thickBot="1" x14ac:dyDescent="0.25">
      <c r="A209" s="37"/>
      <c r="B209" s="46"/>
      <c r="C209" s="91"/>
      <c r="D209" s="204" t="s">
        <v>48</v>
      </c>
      <c r="E209" s="204"/>
      <c r="F209" s="205"/>
      <c r="G209" s="184">
        <f>G206+G208</f>
        <v>110264</v>
      </c>
      <c r="H209" s="184">
        <f>H206+H208</f>
        <v>1547.9899999999998</v>
      </c>
      <c r="I209" s="291"/>
      <c r="J209" s="291"/>
      <c r="K209" s="291"/>
      <c r="L209" s="291"/>
      <c r="M209" s="291"/>
      <c r="N209" s="291"/>
      <c r="O209" s="291"/>
      <c r="P209" s="291"/>
      <c r="Q209" s="291"/>
      <c r="R209" s="291"/>
      <c r="S209" s="292"/>
      <c r="T209" s="61"/>
    </row>
    <row r="210" spans="1:20" s="45" customFormat="1" ht="28.5" customHeight="1" x14ac:dyDescent="0.2">
      <c r="A210" s="37"/>
      <c r="B210" s="46"/>
      <c r="C210" s="332" t="s">
        <v>305</v>
      </c>
      <c r="D210" s="56" t="s">
        <v>189</v>
      </c>
      <c r="E210" s="95" t="s">
        <v>190</v>
      </c>
      <c r="F210" s="34" t="s">
        <v>191</v>
      </c>
      <c r="G210" s="79">
        <v>958111</v>
      </c>
      <c r="H210" s="80">
        <v>2103.744657894737</v>
      </c>
      <c r="I210" s="144">
        <v>1.0764139038937047E-2</v>
      </c>
      <c r="J210" s="144">
        <v>4.6132024452587347E-3</v>
      </c>
      <c r="K210" s="144">
        <v>0</v>
      </c>
      <c r="L210" s="144">
        <v>0</v>
      </c>
      <c r="M210" s="144">
        <v>0.81659149723956514</v>
      </c>
      <c r="N210" s="144">
        <v>0</v>
      </c>
      <c r="O210" s="144">
        <v>0.16803116127623902</v>
      </c>
      <c r="P210" s="144">
        <v>0</v>
      </c>
      <c r="Q210" s="144">
        <v>0</v>
      </c>
      <c r="R210" s="144">
        <v>0</v>
      </c>
      <c r="S210" s="145">
        <v>0</v>
      </c>
      <c r="T210" s="126">
        <v>1</v>
      </c>
    </row>
    <row r="211" spans="1:20" s="45" customFormat="1" ht="28.5" customHeight="1" x14ac:dyDescent="0.2">
      <c r="A211" s="37"/>
      <c r="B211" s="46"/>
      <c r="C211" s="333"/>
      <c r="D211" s="39"/>
      <c r="E211" s="82"/>
      <c r="F211" s="48" t="s">
        <v>192</v>
      </c>
      <c r="G211" s="79">
        <v>1157537</v>
      </c>
      <c r="H211" s="80">
        <v>1353.6174999999998</v>
      </c>
      <c r="I211" s="144">
        <v>0.38904975002170117</v>
      </c>
      <c r="J211" s="144">
        <v>0.35640256571742024</v>
      </c>
      <c r="K211" s="144">
        <v>0</v>
      </c>
      <c r="L211" s="144">
        <v>0.20707500457108452</v>
      </c>
      <c r="M211" s="144">
        <v>0</v>
      </c>
      <c r="N211" s="144">
        <v>0</v>
      </c>
      <c r="O211" s="144">
        <v>4.7472679689794205E-2</v>
      </c>
      <c r="P211" s="144">
        <v>0</v>
      </c>
      <c r="Q211" s="144">
        <v>0</v>
      </c>
      <c r="R211" s="144">
        <v>0</v>
      </c>
      <c r="S211" s="145">
        <v>0</v>
      </c>
      <c r="T211" s="126">
        <v>1</v>
      </c>
    </row>
    <row r="212" spans="1:20" s="45" customFormat="1" ht="28.5" customHeight="1" x14ac:dyDescent="0.2">
      <c r="A212" s="37"/>
      <c r="B212" s="46"/>
      <c r="C212" s="333"/>
      <c r="D212" s="197"/>
      <c r="E212" s="191"/>
      <c r="F212" s="198" t="s">
        <v>34</v>
      </c>
      <c r="G212" s="171">
        <f>SUM(G210:G211)</f>
        <v>2115648</v>
      </c>
      <c r="H212" s="172">
        <f>SUM(H210:H211)</f>
        <v>3457.3621578947368</v>
      </c>
      <c r="I212" s="277"/>
      <c r="J212" s="277"/>
      <c r="K212" s="277"/>
      <c r="L212" s="277"/>
      <c r="M212" s="277"/>
      <c r="N212" s="277"/>
      <c r="O212" s="277"/>
      <c r="P212" s="277"/>
      <c r="Q212" s="277"/>
      <c r="R212" s="277"/>
      <c r="S212" s="278"/>
      <c r="T212" s="61"/>
    </row>
    <row r="213" spans="1:20" s="45" customFormat="1" ht="28.5" customHeight="1" x14ac:dyDescent="0.2">
      <c r="A213" s="37"/>
      <c r="B213" s="46"/>
      <c r="C213" s="333"/>
      <c r="D213" s="51" t="s">
        <v>193</v>
      </c>
      <c r="E213" s="84" t="s">
        <v>194</v>
      </c>
      <c r="F213" s="41" t="s">
        <v>132</v>
      </c>
      <c r="G213" s="79">
        <v>179469</v>
      </c>
      <c r="H213" s="80">
        <v>850.68300000000011</v>
      </c>
      <c r="I213" s="144">
        <v>0</v>
      </c>
      <c r="J213" s="144">
        <v>0</v>
      </c>
      <c r="K213" s="144">
        <v>0</v>
      </c>
      <c r="L213" s="144">
        <v>0</v>
      </c>
      <c r="M213" s="144">
        <v>0.78586265389104992</v>
      </c>
      <c r="N213" s="144">
        <v>0.19646566347276248</v>
      </c>
      <c r="O213" s="144">
        <v>1.7671682636187628E-2</v>
      </c>
      <c r="P213" s="144">
        <v>0</v>
      </c>
      <c r="Q213" s="144">
        <v>0</v>
      </c>
      <c r="R213" s="144">
        <v>0</v>
      </c>
      <c r="S213" s="145">
        <v>0</v>
      </c>
      <c r="T213" s="126">
        <v>1</v>
      </c>
    </row>
    <row r="214" spans="1:20" s="45" customFormat="1" ht="28.5" customHeight="1" x14ac:dyDescent="0.2">
      <c r="A214" s="37"/>
      <c r="B214" s="46"/>
      <c r="C214" s="333"/>
      <c r="D214" s="39"/>
      <c r="E214" s="71"/>
      <c r="F214" s="50" t="s">
        <v>195</v>
      </c>
      <c r="G214" s="79">
        <v>352205</v>
      </c>
      <c r="H214" s="80">
        <v>26.993250000000003</v>
      </c>
      <c r="I214" s="144">
        <v>0</v>
      </c>
      <c r="J214" s="144">
        <v>0</v>
      </c>
      <c r="K214" s="144">
        <v>0</v>
      </c>
      <c r="L214" s="144">
        <v>0</v>
      </c>
      <c r="M214" s="144">
        <v>0</v>
      </c>
      <c r="N214" s="144">
        <v>0</v>
      </c>
      <c r="O214" s="144">
        <v>1</v>
      </c>
      <c r="P214" s="144">
        <v>0</v>
      </c>
      <c r="Q214" s="144">
        <v>0</v>
      </c>
      <c r="R214" s="144">
        <v>0</v>
      </c>
      <c r="S214" s="145">
        <v>0</v>
      </c>
      <c r="T214" s="126">
        <v>1</v>
      </c>
    </row>
    <row r="215" spans="1:20" s="45" customFormat="1" ht="28.5" customHeight="1" x14ac:dyDescent="0.2">
      <c r="A215" s="37"/>
      <c r="B215" s="46"/>
      <c r="C215" s="333"/>
      <c r="D215" s="197"/>
      <c r="E215" s="191"/>
      <c r="F215" s="198" t="s">
        <v>34</v>
      </c>
      <c r="G215" s="173">
        <f>SUM(G213:G214)</f>
        <v>531674</v>
      </c>
      <c r="H215" s="185">
        <f>SUM(H213:H214)</f>
        <v>877.6762500000001</v>
      </c>
      <c r="I215" s="335"/>
      <c r="J215" s="335"/>
      <c r="K215" s="335"/>
      <c r="L215" s="335"/>
      <c r="M215" s="335"/>
      <c r="N215" s="335"/>
      <c r="O215" s="335"/>
      <c r="P215" s="335"/>
      <c r="Q215" s="335"/>
      <c r="R215" s="335"/>
      <c r="S215" s="336"/>
      <c r="T215" s="85"/>
    </row>
    <row r="216" spans="1:20" s="45" customFormat="1" ht="28.5" customHeight="1" x14ac:dyDescent="0.2">
      <c r="A216" s="37"/>
      <c r="B216" s="46"/>
      <c r="C216" s="333"/>
      <c r="D216" s="51" t="s">
        <v>196</v>
      </c>
      <c r="E216" s="84" t="s">
        <v>197</v>
      </c>
      <c r="F216" s="41" t="s">
        <v>132</v>
      </c>
      <c r="G216" s="79">
        <v>532624</v>
      </c>
      <c r="H216" s="80">
        <v>679.66000000000008</v>
      </c>
      <c r="I216" s="144">
        <v>0</v>
      </c>
      <c r="J216" s="144">
        <v>0</v>
      </c>
      <c r="K216" s="144">
        <v>0</v>
      </c>
      <c r="L216" s="144">
        <v>0.52967660300738595</v>
      </c>
      <c r="M216" s="144">
        <v>0</v>
      </c>
      <c r="N216" s="144">
        <v>0</v>
      </c>
      <c r="O216" s="144">
        <v>0.47032339699261394</v>
      </c>
      <c r="P216" s="144">
        <v>0</v>
      </c>
      <c r="Q216" s="144">
        <v>0</v>
      </c>
      <c r="R216" s="144">
        <v>0</v>
      </c>
      <c r="S216" s="145">
        <v>0</v>
      </c>
      <c r="T216" s="126">
        <v>1</v>
      </c>
    </row>
    <row r="217" spans="1:20" s="45" customFormat="1" ht="28.5" customHeight="1" x14ac:dyDescent="0.2">
      <c r="A217" s="37"/>
      <c r="B217" s="46"/>
      <c r="C217" s="333"/>
      <c r="D217" s="39"/>
      <c r="E217" s="82"/>
      <c r="F217" s="48" t="s">
        <v>37</v>
      </c>
      <c r="G217" s="79">
        <v>416132</v>
      </c>
      <c r="H217" s="80">
        <v>424.92</v>
      </c>
      <c r="I217" s="144">
        <v>0.14027110985597291</v>
      </c>
      <c r="J217" s="144">
        <v>4.6757036618657634E-2</v>
      </c>
      <c r="K217" s="144">
        <v>0</v>
      </c>
      <c r="L217" s="144">
        <v>0.74811258589852214</v>
      </c>
      <c r="M217" s="144">
        <v>0</v>
      </c>
      <c r="N217" s="144">
        <v>0</v>
      </c>
      <c r="O217" s="144">
        <v>6.4859267626847406E-2</v>
      </c>
      <c r="P217" s="144">
        <v>0</v>
      </c>
      <c r="Q217" s="144">
        <v>0</v>
      </c>
      <c r="R217" s="144">
        <v>0</v>
      </c>
      <c r="S217" s="145">
        <v>0</v>
      </c>
      <c r="T217" s="126">
        <v>1</v>
      </c>
    </row>
    <row r="218" spans="1:20" s="45" customFormat="1" ht="28.5" customHeight="1" x14ac:dyDescent="0.2">
      <c r="A218" s="37"/>
      <c r="B218" s="46"/>
      <c r="C218" s="333"/>
      <c r="D218" s="39"/>
      <c r="E218" s="71"/>
      <c r="F218" s="50" t="s">
        <v>198</v>
      </c>
      <c r="G218" s="79">
        <v>359408</v>
      </c>
      <c r="H218" s="80">
        <v>25.66</v>
      </c>
      <c r="I218" s="144">
        <v>0</v>
      </c>
      <c r="J218" s="144">
        <v>0</v>
      </c>
      <c r="K218" s="144">
        <v>0</v>
      </c>
      <c r="L218" s="144">
        <v>0</v>
      </c>
      <c r="M218" s="144">
        <v>0</v>
      </c>
      <c r="N218" s="144">
        <v>0</v>
      </c>
      <c r="O218" s="144">
        <v>1</v>
      </c>
      <c r="P218" s="144">
        <v>0</v>
      </c>
      <c r="Q218" s="144">
        <v>0</v>
      </c>
      <c r="R218" s="144">
        <v>0</v>
      </c>
      <c r="S218" s="145">
        <v>0</v>
      </c>
      <c r="T218" s="126">
        <v>1</v>
      </c>
    </row>
    <row r="219" spans="1:20" s="45" customFormat="1" ht="28.5" customHeight="1" x14ac:dyDescent="0.2">
      <c r="A219" s="37"/>
      <c r="B219" s="46"/>
      <c r="C219" s="333"/>
      <c r="D219" s="197"/>
      <c r="E219" s="191"/>
      <c r="F219" s="198" t="s">
        <v>34</v>
      </c>
      <c r="G219" s="171">
        <f>SUM(G216:G218)</f>
        <v>1308164</v>
      </c>
      <c r="H219" s="172">
        <f>SUM(H216:H218)</f>
        <v>1130.2400000000002</v>
      </c>
      <c r="I219" s="277"/>
      <c r="J219" s="277"/>
      <c r="K219" s="277"/>
      <c r="L219" s="277"/>
      <c r="M219" s="277"/>
      <c r="N219" s="277"/>
      <c r="O219" s="277"/>
      <c r="P219" s="277"/>
      <c r="Q219" s="277"/>
      <c r="R219" s="277"/>
      <c r="S219" s="278"/>
      <c r="T219" s="61"/>
    </row>
    <row r="220" spans="1:20" s="45" customFormat="1" ht="28.5" customHeight="1" x14ac:dyDescent="0.2">
      <c r="A220" s="37"/>
      <c r="B220" s="46"/>
      <c r="C220" s="333"/>
      <c r="D220" s="51" t="s">
        <v>199</v>
      </c>
      <c r="E220" s="84" t="s">
        <v>200</v>
      </c>
      <c r="F220" s="41" t="s">
        <v>201</v>
      </c>
      <c r="G220" s="79">
        <v>85447</v>
      </c>
      <c r="H220" s="80">
        <v>2267.8000000000002</v>
      </c>
      <c r="I220" s="144">
        <v>0</v>
      </c>
      <c r="J220" s="144">
        <v>0</v>
      </c>
      <c r="K220" s="144">
        <v>0</v>
      </c>
      <c r="L220" s="144">
        <v>0.34782608695652167</v>
      </c>
      <c r="M220" s="144">
        <v>0.52173913043478259</v>
      </c>
      <c r="N220" s="144">
        <v>0.13043478260869565</v>
      </c>
      <c r="O220" s="144">
        <v>0</v>
      </c>
      <c r="P220" s="144">
        <v>0</v>
      </c>
      <c r="Q220" s="144">
        <v>0</v>
      </c>
      <c r="R220" s="144">
        <v>0</v>
      </c>
      <c r="S220" s="145">
        <v>0</v>
      </c>
      <c r="T220" s="126">
        <v>1</v>
      </c>
    </row>
    <row r="221" spans="1:20" s="45" customFormat="1" ht="28.5" customHeight="1" x14ac:dyDescent="0.2">
      <c r="A221" s="37"/>
      <c r="B221" s="46"/>
      <c r="C221" s="333"/>
      <c r="D221" s="197"/>
      <c r="E221" s="191"/>
      <c r="F221" s="198" t="s">
        <v>34</v>
      </c>
      <c r="G221" s="171">
        <f>SUM(G220)</f>
        <v>85447</v>
      </c>
      <c r="H221" s="172">
        <f>SUM(H220)</f>
        <v>2267.8000000000002</v>
      </c>
      <c r="I221" s="277"/>
      <c r="J221" s="277"/>
      <c r="K221" s="277"/>
      <c r="L221" s="277"/>
      <c r="M221" s="277"/>
      <c r="N221" s="277"/>
      <c r="O221" s="277"/>
      <c r="P221" s="277"/>
      <c r="Q221" s="277"/>
      <c r="R221" s="277"/>
      <c r="S221" s="278"/>
      <c r="T221" s="61"/>
    </row>
    <row r="222" spans="1:20" s="45" customFormat="1" ht="28.5" customHeight="1" x14ac:dyDescent="0.2">
      <c r="A222" s="37"/>
      <c r="B222" s="46"/>
      <c r="C222" s="333"/>
      <c r="D222" s="51" t="s">
        <v>338</v>
      </c>
      <c r="E222" s="84" t="s">
        <v>339</v>
      </c>
      <c r="F222" s="41" t="s">
        <v>33</v>
      </c>
      <c r="G222" s="265">
        <v>0</v>
      </c>
      <c r="H222" s="266">
        <v>0</v>
      </c>
      <c r="I222" s="144">
        <v>0</v>
      </c>
      <c r="J222" s="144">
        <v>0</v>
      </c>
      <c r="K222" s="144">
        <v>0</v>
      </c>
      <c r="L222" s="144">
        <v>0</v>
      </c>
      <c r="M222" s="144">
        <v>0</v>
      </c>
      <c r="N222" s="144">
        <v>0</v>
      </c>
      <c r="O222" s="144">
        <v>0</v>
      </c>
      <c r="P222" s="144">
        <v>0</v>
      </c>
      <c r="Q222" s="144">
        <v>0</v>
      </c>
      <c r="R222" s="144">
        <v>0</v>
      </c>
      <c r="S222" s="145">
        <v>0</v>
      </c>
      <c r="T222" s="126">
        <v>1</v>
      </c>
    </row>
    <row r="223" spans="1:20" s="45" customFormat="1" ht="28.5" customHeight="1" x14ac:dyDescent="0.2">
      <c r="A223" s="37"/>
      <c r="B223" s="46"/>
      <c r="C223" s="333"/>
      <c r="D223" s="252"/>
      <c r="E223" s="253"/>
      <c r="F223" s="254" t="s">
        <v>34</v>
      </c>
      <c r="G223" s="251">
        <f>SUM(G222)</f>
        <v>0</v>
      </c>
      <c r="H223" s="172">
        <f>SUM(H222)</f>
        <v>0</v>
      </c>
      <c r="I223" s="277"/>
      <c r="J223" s="277"/>
      <c r="K223" s="277"/>
      <c r="L223" s="277"/>
      <c r="M223" s="277"/>
      <c r="N223" s="277"/>
      <c r="O223" s="277"/>
      <c r="P223" s="277"/>
      <c r="Q223" s="277"/>
      <c r="R223" s="277"/>
      <c r="S223" s="278"/>
      <c r="T223" s="61"/>
    </row>
    <row r="224" spans="1:20" s="45" customFormat="1" ht="28.5" customHeight="1" x14ac:dyDescent="0.2">
      <c r="A224" s="37"/>
      <c r="B224" s="46"/>
      <c r="C224" s="333"/>
      <c r="D224" s="39" t="s">
        <v>202</v>
      </c>
      <c r="E224" s="40" t="s">
        <v>203</v>
      </c>
      <c r="F224" s="41" t="s">
        <v>201</v>
      </c>
      <c r="G224" s="79">
        <v>14415</v>
      </c>
      <c r="H224" s="80">
        <v>7.8525</v>
      </c>
      <c r="I224" s="144">
        <v>0</v>
      </c>
      <c r="J224" s="144">
        <v>0</v>
      </c>
      <c r="K224" s="144">
        <v>0</v>
      </c>
      <c r="L224" s="144">
        <v>0</v>
      </c>
      <c r="M224" s="144">
        <v>0</v>
      </c>
      <c r="N224" s="144">
        <v>0</v>
      </c>
      <c r="O224" s="144">
        <v>1</v>
      </c>
      <c r="P224" s="144">
        <v>0</v>
      </c>
      <c r="Q224" s="144">
        <v>0</v>
      </c>
      <c r="R224" s="144">
        <v>0</v>
      </c>
      <c r="S224" s="145">
        <v>0</v>
      </c>
      <c r="T224" s="126">
        <v>1</v>
      </c>
    </row>
    <row r="225" spans="1:20" s="45" customFormat="1" ht="28.5" customHeight="1" x14ac:dyDescent="0.2">
      <c r="A225" s="37"/>
      <c r="B225" s="46"/>
      <c r="C225" s="333"/>
      <c r="D225" s="39"/>
      <c r="E225" s="53"/>
      <c r="F225" s="48" t="s">
        <v>204</v>
      </c>
      <c r="G225" s="79">
        <v>1031322</v>
      </c>
      <c r="H225" s="80">
        <v>619.86699999999996</v>
      </c>
      <c r="I225" s="144">
        <v>0.70099384222744554</v>
      </c>
      <c r="J225" s="144">
        <v>4.0066256148496363E-2</v>
      </c>
      <c r="K225" s="144">
        <v>0</v>
      </c>
      <c r="L225" s="144">
        <v>0.258939901624058</v>
      </c>
      <c r="M225" s="144">
        <v>0</v>
      </c>
      <c r="N225" s="144">
        <v>0</v>
      </c>
      <c r="O225" s="144">
        <v>0</v>
      </c>
      <c r="P225" s="144">
        <v>0</v>
      </c>
      <c r="Q225" s="144">
        <v>0</v>
      </c>
      <c r="R225" s="144">
        <v>0</v>
      </c>
      <c r="S225" s="145">
        <v>0</v>
      </c>
      <c r="T225" s="126">
        <v>1</v>
      </c>
    </row>
    <row r="226" spans="1:20" s="45" customFormat="1" ht="28.5" customHeight="1" x14ac:dyDescent="0.2">
      <c r="A226" s="37"/>
      <c r="B226" s="46"/>
      <c r="C226" s="333"/>
      <c r="D226" s="197"/>
      <c r="E226" s="191"/>
      <c r="F226" s="198" t="s">
        <v>34</v>
      </c>
      <c r="G226" s="171">
        <f>SUM(G224:G225)</f>
        <v>1045737</v>
      </c>
      <c r="H226" s="172">
        <f>SUM(H224:H225)</f>
        <v>627.71949999999993</v>
      </c>
      <c r="I226" s="277"/>
      <c r="J226" s="277"/>
      <c r="K226" s="277"/>
      <c r="L226" s="277"/>
      <c r="M226" s="277"/>
      <c r="N226" s="277"/>
      <c r="O226" s="277"/>
      <c r="P226" s="277"/>
      <c r="Q226" s="277"/>
      <c r="R226" s="277"/>
      <c r="S226" s="278"/>
      <c r="T226" s="61"/>
    </row>
    <row r="227" spans="1:20" s="45" customFormat="1" ht="28.5" customHeight="1" x14ac:dyDescent="0.2">
      <c r="A227" s="37"/>
      <c r="B227" s="46"/>
      <c r="C227" s="333"/>
      <c r="D227" s="51" t="s">
        <v>205</v>
      </c>
      <c r="E227" s="52" t="s">
        <v>276</v>
      </c>
      <c r="F227" s="48" t="s">
        <v>37</v>
      </c>
      <c r="G227" s="79">
        <v>33034</v>
      </c>
      <c r="H227" s="80">
        <v>21.606999999999999</v>
      </c>
      <c r="I227" s="144">
        <v>0.46</v>
      </c>
      <c r="J227" s="144">
        <v>0.15</v>
      </c>
      <c r="K227" s="144">
        <v>0</v>
      </c>
      <c r="L227" s="144">
        <v>0.38999999999999996</v>
      </c>
      <c r="M227" s="144">
        <v>0</v>
      </c>
      <c r="N227" s="144">
        <v>0</v>
      </c>
      <c r="O227" s="144">
        <v>0</v>
      </c>
      <c r="P227" s="144">
        <v>0</v>
      </c>
      <c r="Q227" s="144">
        <v>0</v>
      </c>
      <c r="R227" s="144">
        <v>0</v>
      </c>
      <c r="S227" s="145">
        <v>0</v>
      </c>
      <c r="T227" s="126">
        <v>1</v>
      </c>
    </row>
    <row r="228" spans="1:20" s="45" customFormat="1" ht="28.5" customHeight="1" x14ac:dyDescent="0.2">
      <c r="A228" s="37"/>
      <c r="B228" s="46"/>
      <c r="C228" s="333"/>
      <c r="D228" s="197"/>
      <c r="E228" s="191"/>
      <c r="F228" s="198" t="s">
        <v>34</v>
      </c>
      <c r="G228" s="171">
        <f>SUM(G227)</f>
        <v>33034</v>
      </c>
      <c r="H228" s="179">
        <f>SUM(H227)</f>
        <v>21.606999999999999</v>
      </c>
      <c r="I228" s="314"/>
      <c r="J228" s="314"/>
      <c r="K228" s="314"/>
      <c r="L228" s="314"/>
      <c r="M228" s="314"/>
      <c r="N228" s="314"/>
      <c r="O228" s="314"/>
      <c r="P228" s="314"/>
      <c r="Q228" s="314"/>
      <c r="R228" s="314"/>
      <c r="S228" s="315"/>
      <c r="T228" s="69"/>
    </row>
    <row r="229" spans="1:20" s="45" customFormat="1" ht="28.5" customHeight="1" x14ac:dyDescent="0.2">
      <c r="A229" s="37"/>
      <c r="B229" s="46"/>
      <c r="C229" s="333"/>
      <c r="D229" s="154" t="s">
        <v>206</v>
      </c>
      <c r="E229" s="52" t="s">
        <v>207</v>
      </c>
      <c r="F229" s="50" t="s">
        <v>208</v>
      </c>
      <c r="G229" s="79">
        <v>92087</v>
      </c>
      <c r="H229" s="80">
        <v>4.7184049999999997</v>
      </c>
      <c r="I229" s="144">
        <v>0</v>
      </c>
      <c r="J229" s="144">
        <v>0</v>
      </c>
      <c r="K229" s="144">
        <v>9.9999999999999985E-3</v>
      </c>
      <c r="L229" s="144">
        <v>0</v>
      </c>
      <c r="M229" s="144">
        <v>0</v>
      </c>
      <c r="N229" s="144">
        <v>0</v>
      </c>
      <c r="O229" s="144">
        <v>0.99</v>
      </c>
      <c r="P229" s="144">
        <v>0</v>
      </c>
      <c r="Q229" s="144">
        <v>0</v>
      </c>
      <c r="R229" s="144">
        <v>0</v>
      </c>
      <c r="S229" s="145">
        <v>0</v>
      </c>
      <c r="T229" s="126">
        <v>1</v>
      </c>
    </row>
    <row r="230" spans="1:20" s="45" customFormat="1" ht="28.5" customHeight="1" thickBot="1" x14ac:dyDescent="0.25">
      <c r="A230" s="37"/>
      <c r="B230" s="46"/>
      <c r="C230" s="333"/>
      <c r="D230" s="200"/>
      <c r="E230" s="201"/>
      <c r="F230" s="206" t="s">
        <v>34</v>
      </c>
      <c r="G230" s="175">
        <f>SUM(G229)</f>
        <v>92087</v>
      </c>
      <c r="H230" s="183">
        <f>SUM(H229)</f>
        <v>4.7184049999999997</v>
      </c>
      <c r="I230" s="283"/>
      <c r="J230" s="283"/>
      <c r="K230" s="283"/>
      <c r="L230" s="283"/>
      <c r="M230" s="283"/>
      <c r="N230" s="283"/>
      <c r="O230" s="283"/>
      <c r="P230" s="283"/>
      <c r="Q230" s="283"/>
      <c r="R230" s="283"/>
      <c r="S230" s="284"/>
      <c r="T230" s="61"/>
    </row>
    <row r="231" spans="1:20" s="45" customFormat="1" ht="28.5" customHeight="1" thickTop="1" thickBot="1" x14ac:dyDescent="0.25">
      <c r="A231" s="37"/>
      <c r="B231" s="46"/>
      <c r="C231" s="334"/>
      <c r="D231" s="305" t="s">
        <v>48</v>
      </c>
      <c r="E231" s="305"/>
      <c r="F231" s="306"/>
      <c r="G231" s="184">
        <f>G212+G215+G219+G221+G223+G226+G228+G230</f>
        <v>5211791</v>
      </c>
      <c r="H231" s="184">
        <f>H212+H215+H219+H221+H223+H226+H228+H230</f>
        <v>8387.123312894737</v>
      </c>
      <c r="I231" s="291"/>
      <c r="J231" s="291"/>
      <c r="K231" s="291"/>
      <c r="L231" s="291"/>
      <c r="M231" s="291"/>
      <c r="N231" s="291"/>
      <c r="O231" s="291"/>
      <c r="P231" s="291"/>
      <c r="Q231" s="291"/>
      <c r="R231" s="291"/>
      <c r="S231" s="292"/>
      <c r="T231" s="61"/>
    </row>
    <row r="232" spans="1:20" s="45" customFormat="1" ht="28.5" customHeight="1" x14ac:dyDescent="0.2">
      <c r="A232" s="37"/>
      <c r="B232" s="46"/>
      <c r="C232" s="332" t="s">
        <v>306</v>
      </c>
      <c r="D232" s="92" t="s">
        <v>209</v>
      </c>
      <c r="E232" s="95" t="s">
        <v>210</v>
      </c>
      <c r="F232" s="34" t="s">
        <v>201</v>
      </c>
      <c r="G232" s="79">
        <v>173308</v>
      </c>
      <c r="H232" s="80">
        <v>2632.5499999999997</v>
      </c>
      <c r="I232" s="144">
        <v>0.37526352775825716</v>
      </c>
      <c r="J232" s="144">
        <v>0.37526352775825716</v>
      </c>
      <c r="K232" s="144">
        <v>0</v>
      </c>
      <c r="L232" s="144">
        <v>0</v>
      </c>
      <c r="M232" s="144">
        <v>0.13101935385842625</v>
      </c>
      <c r="N232" s="144">
        <v>0.10242350572638695</v>
      </c>
      <c r="O232" s="144">
        <v>0</v>
      </c>
      <c r="P232" s="144">
        <v>1.603008489867239E-2</v>
      </c>
      <c r="Q232" s="144">
        <v>0</v>
      </c>
      <c r="R232" s="144">
        <v>0</v>
      </c>
      <c r="S232" s="145">
        <v>0</v>
      </c>
      <c r="T232" s="126">
        <v>1</v>
      </c>
    </row>
    <row r="233" spans="1:20" s="45" customFormat="1" ht="28.5" customHeight="1" x14ac:dyDescent="0.2">
      <c r="A233" s="37"/>
      <c r="B233" s="46"/>
      <c r="C233" s="333"/>
      <c r="D233" s="197"/>
      <c r="E233" s="191"/>
      <c r="F233" s="198" t="s">
        <v>34</v>
      </c>
      <c r="G233" s="173">
        <f>SUM(G232)</f>
        <v>173308</v>
      </c>
      <c r="H233" s="185">
        <f>SUM(H232)</f>
        <v>2632.5499999999997</v>
      </c>
      <c r="I233" s="328"/>
      <c r="J233" s="328"/>
      <c r="K233" s="328"/>
      <c r="L233" s="328"/>
      <c r="M233" s="328"/>
      <c r="N233" s="328"/>
      <c r="O233" s="328"/>
      <c r="P233" s="328"/>
      <c r="Q233" s="328"/>
      <c r="R233" s="328"/>
      <c r="S233" s="329"/>
      <c r="T233" s="61"/>
    </row>
    <row r="234" spans="1:20" s="45" customFormat="1" ht="28.5" customHeight="1" x14ac:dyDescent="0.2">
      <c r="A234" s="37"/>
      <c r="B234" s="46"/>
      <c r="C234" s="333"/>
      <c r="D234" s="86" t="s">
        <v>211</v>
      </c>
      <c r="E234" s="84" t="s">
        <v>212</v>
      </c>
      <c r="F234" s="41" t="s">
        <v>201</v>
      </c>
      <c r="G234" s="79">
        <v>200617</v>
      </c>
      <c r="H234" s="80">
        <v>8867.7800000000079</v>
      </c>
      <c r="I234" s="144">
        <v>2.6983529135815251E-2</v>
      </c>
      <c r="J234" s="144">
        <v>1.3803529932707691E-2</v>
      </c>
      <c r="K234" s="144">
        <v>0</v>
      </c>
      <c r="L234" s="144">
        <v>0.7420307374938635</v>
      </c>
      <c r="M234" s="144">
        <v>0.19856739792823025</v>
      </c>
      <c r="N234" s="144">
        <v>6.2049351697944536E-3</v>
      </c>
      <c r="O234" s="144">
        <v>2.0683117232648176E-3</v>
      </c>
      <c r="P234" s="144">
        <v>0</v>
      </c>
      <c r="Q234" s="144">
        <v>1.0341558616324086E-2</v>
      </c>
      <c r="R234" s="144">
        <v>0</v>
      </c>
      <c r="S234" s="145">
        <v>0</v>
      </c>
      <c r="T234" s="126">
        <v>1</v>
      </c>
    </row>
    <row r="235" spans="1:20" s="45" customFormat="1" ht="28.5" customHeight="1" x14ac:dyDescent="0.2">
      <c r="A235" s="37"/>
      <c r="B235" s="46"/>
      <c r="C235" s="333"/>
      <c r="D235" s="88"/>
      <c r="E235" s="82"/>
      <c r="F235" s="48" t="s">
        <v>204</v>
      </c>
      <c r="G235" s="79">
        <v>24640</v>
      </c>
      <c r="H235" s="80">
        <v>66.36</v>
      </c>
      <c r="I235" s="144">
        <v>4.0470162748643762E-2</v>
      </c>
      <c r="J235" s="144">
        <v>7.0822784810126577E-2</v>
      </c>
      <c r="K235" s="144">
        <v>3.37251356238698E-3</v>
      </c>
      <c r="L235" s="144">
        <v>0.79820675105485228</v>
      </c>
      <c r="M235" s="144">
        <v>5.0030138637733569E-2</v>
      </c>
      <c r="N235" s="144">
        <v>0</v>
      </c>
      <c r="O235" s="144">
        <v>3.7097649186256777E-2</v>
      </c>
      <c r="P235" s="144">
        <v>0</v>
      </c>
      <c r="Q235" s="144">
        <v>0</v>
      </c>
      <c r="R235" s="144">
        <v>0</v>
      </c>
      <c r="S235" s="145">
        <v>0</v>
      </c>
      <c r="T235" s="126">
        <v>1</v>
      </c>
    </row>
    <row r="236" spans="1:20" s="45" customFormat="1" ht="28.5" customHeight="1" x14ac:dyDescent="0.2">
      <c r="A236" s="37"/>
      <c r="B236" s="46"/>
      <c r="C236" s="333"/>
      <c r="D236" s="197"/>
      <c r="E236" s="191"/>
      <c r="F236" s="198" t="s">
        <v>34</v>
      </c>
      <c r="G236" s="167">
        <f>SUM(G234:G235)</f>
        <v>225257</v>
      </c>
      <c r="H236" s="168">
        <f>SUM(H234:H235)</f>
        <v>8934.1400000000085</v>
      </c>
      <c r="I236" s="277"/>
      <c r="J236" s="277"/>
      <c r="K236" s="277"/>
      <c r="L236" s="277"/>
      <c r="M236" s="277"/>
      <c r="N236" s="277"/>
      <c r="O236" s="277"/>
      <c r="P236" s="277"/>
      <c r="Q236" s="277"/>
      <c r="R236" s="277"/>
      <c r="S236" s="278"/>
      <c r="T236" s="61"/>
    </row>
    <row r="237" spans="1:20" s="45" customFormat="1" ht="28.5" customHeight="1" thickBot="1" x14ac:dyDescent="0.25">
      <c r="A237" s="37"/>
      <c r="B237" s="93"/>
      <c r="C237" s="334"/>
      <c r="D237" s="307" t="s">
        <v>48</v>
      </c>
      <c r="E237" s="307"/>
      <c r="F237" s="308"/>
      <c r="G237" s="184">
        <f>G233+G236</f>
        <v>398565</v>
      </c>
      <c r="H237" s="184">
        <f>H233+H236</f>
        <v>11566.690000000008</v>
      </c>
      <c r="I237" s="291"/>
      <c r="J237" s="291"/>
      <c r="K237" s="291"/>
      <c r="L237" s="291"/>
      <c r="M237" s="291"/>
      <c r="N237" s="291"/>
      <c r="O237" s="291"/>
      <c r="P237" s="291"/>
      <c r="Q237" s="291"/>
      <c r="R237" s="291"/>
      <c r="S237" s="292"/>
      <c r="T237" s="61"/>
    </row>
    <row r="238" spans="1:20" s="45" customFormat="1" ht="28.5" customHeight="1" x14ac:dyDescent="0.2">
      <c r="A238" s="37"/>
      <c r="B238" s="321" t="s">
        <v>307</v>
      </c>
      <c r="C238" s="290" t="s">
        <v>308</v>
      </c>
      <c r="D238" s="94" t="s">
        <v>213</v>
      </c>
      <c r="E238" s="95" t="s">
        <v>214</v>
      </c>
      <c r="F238" s="34" t="s">
        <v>201</v>
      </c>
      <c r="G238" s="79">
        <v>1195563</v>
      </c>
      <c r="H238" s="80">
        <v>201.34887815200005</v>
      </c>
      <c r="I238" s="144">
        <v>0</v>
      </c>
      <c r="J238" s="144">
        <v>0</v>
      </c>
      <c r="K238" s="144">
        <v>7.5811383008931713E-2</v>
      </c>
      <c r="L238" s="144">
        <v>0.91994419685898865</v>
      </c>
      <c r="M238" s="144">
        <v>0</v>
      </c>
      <c r="N238" s="144">
        <v>0</v>
      </c>
      <c r="O238" s="144">
        <v>4.2444201320796428E-3</v>
      </c>
      <c r="P238" s="144">
        <v>0</v>
      </c>
      <c r="Q238" s="144">
        <v>0</v>
      </c>
      <c r="R238" s="144">
        <v>0</v>
      </c>
      <c r="S238" s="145">
        <v>0</v>
      </c>
      <c r="T238" s="126">
        <v>1</v>
      </c>
    </row>
    <row r="239" spans="1:20" s="45" customFormat="1" ht="28.5" customHeight="1" x14ac:dyDescent="0.2">
      <c r="A239" s="37"/>
      <c r="B239" s="322"/>
      <c r="C239" s="280"/>
      <c r="D239" s="88"/>
      <c r="E239" s="82"/>
      <c r="F239" s="48" t="s">
        <v>204</v>
      </c>
      <c r="G239" s="79">
        <v>119767</v>
      </c>
      <c r="H239" s="80">
        <v>40.069000000000003</v>
      </c>
      <c r="I239" s="144">
        <v>0.16882652424567623</v>
      </c>
      <c r="J239" s="144">
        <v>0.27882165764057004</v>
      </c>
      <c r="K239" s="144">
        <v>0</v>
      </c>
      <c r="L239" s="144">
        <v>0.54650203399136499</v>
      </c>
      <c r="M239" s="144">
        <v>0</v>
      </c>
      <c r="N239" s="144">
        <v>0</v>
      </c>
      <c r="O239" s="144">
        <v>5.8497841223888796E-3</v>
      </c>
      <c r="P239" s="144">
        <v>0</v>
      </c>
      <c r="Q239" s="144">
        <v>0</v>
      </c>
      <c r="R239" s="144">
        <v>0</v>
      </c>
      <c r="S239" s="145">
        <v>0</v>
      </c>
      <c r="T239" s="126">
        <v>1</v>
      </c>
    </row>
    <row r="240" spans="1:20" s="45" customFormat="1" ht="28.5" customHeight="1" x14ac:dyDescent="0.2">
      <c r="A240" s="37"/>
      <c r="B240" s="322"/>
      <c r="C240" s="280"/>
      <c r="D240" s="88"/>
      <c r="E240" s="82"/>
      <c r="F240" s="41" t="s">
        <v>198</v>
      </c>
      <c r="G240" s="79">
        <v>433223</v>
      </c>
      <c r="H240" s="80">
        <v>353.96850000000001</v>
      </c>
      <c r="I240" s="144">
        <v>0.62693537701801139</v>
      </c>
      <c r="J240" s="144">
        <v>0.37192850493758628</v>
      </c>
      <c r="K240" s="144">
        <v>0</v>
      </c>
      <c r="L240" s="144">
        <v>1.1361180444022562E-3</v>
      </c>
      <c r="M240" s="144">
        <v>0</v>
      </c>
      <c r="N240" s="144">
        <v>0</v>
      </c>
      <c r="O240" s="144">
        <v>0</v>
      </c>
      <c r="P240" s="144">
        <v>0</v>
      </c>
      <c r="Q240" s="144">
        <v>0</v>
      </c>
      <c r="R240" s="144">
        <v>0</v>
      </c>
      <c r="S240" s="145">
        <v>0</v>
      </c>
      <c r="T240" s="126">
        <v>1</v>
      </c>
    </row>
    <row r="241" spans="1:20" s="45" customFormat="1" ht="28.5" customHeight="1" x14ac:dyDescent="0.2">
      <c r="A241" s="37"/>
      <c r="B241" s="322"/>
      <c r="C241" s="280"/>
      <c r="D241" s="197"/>
      <c r="E241" s="191"/>
      <c r="F241" s="198" t="s">
        <v>34</v>
      </c>
      <c r="G241" s="171">
        <f>SUM(G238:G240)</f>
        <v>1748553</v>
      </c>
      <c r="H241" s="179">
        <f>SUM(H238:H240)</f>
        <v>595.38637815200013</v>
      </c>
      <c r="I241" s="277"/>
      <c r="J241" s="277"/>
      <c r="K241" s="277"/>
      <c r="L241" s="277"/>
      <c r="M241" s="277"/>
      <c r="N241" s="277"/>
      <c r="O241" s="277"/>
      <c r="P241" s="277"/>
      <c r="Q241" s="277"/>
      <c r="R241" s="277"/>
      <c r="S241" s="278"/>
      <c r="T241" s="61"/>
    </row>
    <row r="242" spans="1:20" s="45" customFormat="1" ht="28.5" customHeight="1" x14ac:dyDescent="0.2">
      <c r="A242" s="37"/>
      <c r="B242" s="322"/>
      <c r="C242" s="280"/>
      <c r="D242" s="86" t="s">
        <v>215</v>
      </c>
      <c r="E242" s="84" t="s">
        <v>216</v>
      </c>
      <c r="F242" s="50" t="s">
        <v>198</v>
      </c>
      <c r="G242" s="79">
        <v>825141</v>
      </c>
      <c r="H242" s="80">
        <v>82.292500000000018</v>
      </c>
      <c r="I242" s="144">
        <v>4.4729167299571652E-2</v>
      </c>
      <c r="J242" s="144">
        <v>0.90824346082571306</v>
      </c>
      <c r="K242" s="144">
        <v>0</v>
      </c>
      <c r="L242" s="144">
        <v>0</v>
      </c>
      <c r="M242" s="144">
        <v>0</v>
      </c>
      <c r="N242" s="144">
        <v>0</v>
      </c>
      <c r="O242" s="144">
        <v>4.7027371874715194E-2</v>
      </c>
      <c r="P242" s="144">
        <v>0</v>
      </c>
      <c r="Q242" s="144">
        <v>0</v>
      </c>
      <c r="R242" s="144">
        <v>0</v>
      </c>
      <c r="S242" s="145">
        <v>0</v>
      </c>
      <c r="T242" s="126">
        <v>1</v>
      </c>
    </row>
    <row r="243" spans="1:20" s="45" customFormat="1" ht="28.5" customHeight="1" x14ac:dyDescent="0.2">
      <c r="A243" s="37"/>
      <c r="B243" s="322"/>
      <c r="C243" s="280"/>
      <c r="D243" s="221"/>
      <c r="E243" s="222"/>
      <c r="F243" s="223" t="s">
        <v>34</v>
      </c>
      <c r="G243" s="220">
        <f>SUM(G242)</f>
        <v>825141</v>
      </c>
      <c r="H243" s="219">
        <f>SUM(H242)</f>
        <v>82.292500000000018</v>
      </c>
      <c r="I243" s="325"/>
      <c r="J243" s="326"/>
      <c r="K243" s="326"/>
      <c r="L243" s="326"/>
      <c r="M243" s="326"/>
      <c r="N243" s="326"/>
      <c r="O243" s="326"/>
      <c r="P243" s="326"/>
      <c r="Q243" s="326"/>
      <c r="R243" s="326"/>
      <c r="S243" s="327"/>
      <c r="T243" s="96"/>
    </row>
    <row r="244" spans="1:20" s="45" customFormat="1" ht="28.5" customHeight="1" x14ac:dyDescent="0.2">
      <c r="A244" s="37"/>
      <c r="B244" s="322"/>
      <c r="C244" s="280"/>
      <c r="D244" s="86" t="s">
        <v>217</v>
      </c>
      <c r="E244" s="84" t="s">
        <v>218</v>
      </c>
      <c r="F244" s="50" t="s">
        <v>198</v>
      </c>
      <c r="G244" s="79">
        <v>1538833</v>
      </c>
      <c r="H244" s="80">
        <v>106.79219999999999</v>
      </c>
      <c r="I244" s="144">
        <v>0</v>
      </c>
      <c r="J244" s="144">
        <v>0</v>
      </c>
      <c r="K244" s="144">
        <v>0</v>
      </c>
      <c r="L244" s="144">
        <v>0</v>
      </c>
      <c r="M244" s="144">
        <v>0</v>
      </c>
      <c r="N244" s="144">
        <v>0</v>
      </c>
      <c r="O244" s="144">
        <v>1</v>
      </c>
      <c r="P244" s="144">
        <v>0</v>
      </c>
      <c r="Q244" s="144">
        <v>0</v>
      </c>
      <c r="R244" s="144">
        <v>0</v>
      </c>
      <c r="S244" s="145">
        <v>0</v>
      </c>
      <c r="T244" s="126">
        <v>1</v>
      </c>
    </row>
    <row r="245" spans="1:20" s="45" customFormat="1" ht="28.5" customHeight="1" x14ac:dyDescent="0.2">
      <c r="A245" s="37"/>
      <c r="B245" s="322"/>
      <c r="C245" s="280"/>
      <c r="D245" s="197"/>
      <c r="E245" s="191"/>
      <c r="F245" s="198" t="s">
        <v>34</v>
      </c>
      <c r="G245" s="171">
        <f>SUM(G244)</f>
        <v>1538833</v>
      </c>
      <c r="H245" s="179">
        <f>SUM(H244)</f>
        <v>106.79219999999999</v>
      </c>
      <c r="I245" s="296"/>
      <c r="J245" s="296"/>
      <c r="K245" s="296"/>
      <c r="L245" s="296"/>
      <c r="M245" s="296"/>
      <c r="N245" s="296"/>
      <c r="O245" s="296"/>
      <c r="P245" s="296"/>
      <c r="Q245" s="296"/>
      <c r="R245" s="296"/>
      <c r="S245" s="297"/>
      <c r="T245" s="85"/>
    </row>
    <row r="246" spans="1:20" s="45" customFormat="1" ht="28.5" customHeight="1" x14ac:dyDescent="0.2">
      <c r="A246" s="37"/>
      <c r="B246" s="322"/>
      <c r="C246" s="280"/>
      <c r="D246" s="86" t="s">
        <v>219</v>
      </c>
      <c r="E246" s="84" t="s">
        <v>220</v>
      </c>
      <c r="F246" s="48" t="s">
        <v>37</v>
      </c>
      <c r="G246" s="79">
        <v>54335</v>
      </c>
      <c r="H246" s="80">
        <v>8.1080000000000005</v>
      </c>
      <c r="I246" s="144">
        <v>6.9999999999999993E-2</v>
      </c>
      <c r="J246" s="144">
        <v>0</v>
      </c>
      <c r="K246" s="144">
        <v>0</v>
      </c>
      <c r="L246" s="144">
        <v>0.93</v>
      </c>
      <c r="M246" s="144">
        <v>0</v>
      </c>
      <c r="N246" s="144">
        <v>0</v>
      </c>
      <c r="O246" s="144">
        <v>0</v>
      </c>
      <c r="P246" s="144">
        <v>0</v>
      </c>
      <c r="Q246" s="144">
        <v>0</v>
      </c>
      <c r="R246" s="144">
        <v>0</v>
      </c>
      <c r="S246" s="145">
        <v>0</v>
      </c>
      <c r="T246" s="126">
        <v>1</v>
      </c>
    </row>
    <row r="247" spans="1:20" s="45" customFormat="1" ht="28.5" customHeight="1" x14ac:dyDescent="0.2">
      <c r="A247" s="37"/>
      <c r="B247" s="322"/>
      <c r="C247" s="280"/>
      <c r="D247" s="197"/>
      <c r="E247" s="191"/>
      <c r="F247" s="198" t="s">
        <v>34</v>
      </c>
      <c r="G247" s="171">
        <f>SUM(G246)</f>
        <v>54335</v>
      </c>
      <c r="H247" s="179">
        <f>SUM(H246)</f>
        <v>8.1080000000000005</v>
      </c>
      <c r="I247" s="296"/>
      <c r="J247" s="296"/>
      <c r="K247" s="296"/>
      <c r="L247" s="296"/>
      <c r="M247" s="296"/>
      <c r="N247" s="296"/>
      <c r="O247" s="296"/>
      <c r="P247" s="296"/>
      <c r="Q247" s="296"/>
      <c r="R247" s="296"/>
      <c r="S247" s="297"/>
      <c r="T247" s="85"/>
    </row>
    <row r="248" spans="1:20" s="45" customFormat="1" ht="28.5" customHeight="1" x14ac:dyDescent="0.2">
      <c r="A248" s="37"/>
      <c r="B248" s="322"/>
      <c r="C248" s="280"/>
      <c r="D248" s="51" t="s">
        <v>221</v>
      </c>
      <c r="E248" s="52" t="s">
        <v>222</v>
      </c>
      <c r="F248" s="41" t="s">
        <v>201</v>
      </c>
      <c r="G248" s="79">
        <v>8692122</v>
      </c>
      <c r="H248" s="80">
        <v>65.277206519999993</v>
      </c>
      <c r="I248" s="144">
        <v>0</v>
      </c>
      <c r="J248" s="144">
        <v>0</v>
      </c>
      <c r="K248" s="144">
        <v>0</v>
      </c>
      <c r="L248" s="144">
        <v>0</v>
      </c>
      <c r="M248" s="144">
        <v>0</v>
      </c>
      <c r="N248" s="144">
        <v>0</v>
      </c>
      <c r="O248" s="144">
        <v>1</v>
      </c>
      <c r="P248" s="144">
        <v>0</v>
      </c>
      <c r="Q248" s="144">
        <v>0</v>
      </c>
      <c r="R248" s="144">
        <v>0</v>
      </c>
      <c r="S248" s="145">
        <v>0</v>
      </c>
      <c r="T248" s="126">
        <v>1</v>
      </c>
    </row>
    <row r="249" spans="1:20" s="45" customFormat="1" ht="28.5" customHeight="1" x14ac:dyDescent="0.2">
      <c r="A249" s="37"/>
      <c r="B249" s="322"/>
      <c r="C249" s="280"/>
      <c r="D249" s="197"/>
      <c r="E249" s="191"/>
      <c r="F249" s="198" t="s">
        <v>34</v>
      </c>
      <c r="G249" s="171">
        <f>SUM(G248)</f>
        <v>8692122</v>
      </c>
      <c r="H249" s="179">
        <f>SUM(H248)</f>
        <v>65.277206519999993</v>
      </c>
      <c r="I249" s="296"/>
      <c r="J249" s="296"/>
      <c r="K249" s="296"/>
      <c r="L249" s="296"/>
      <c r="M249" s="296"/>
      <c r="N249" s="296"/>
      <c r="O249" s="296"/>
      <c r="P249" s="296"/>
      <c r="Q249" s="296"/>
      <c r="R249" s="296"/>
      <c r="S249" s="297"/>
      <c r="T249" s="85"/>
    </row>
    <row r="250" spans="1:20" s="45" customFormat="1" ht="28.5" customHeight="1" x14ac:dyDescent="0.2">
      <c r="A250" s="37"/>
      <c r="B250" s="322"/>
      <c r="C250" s="280"/>
      <c r="D250" s="51" t="s">
        <v>223</v>
      </c>
      <c r="E250" s="84" t="s">
        <v>224</v>
      </c>
      <c r="F250" s="41" t="s">
        <v>201</v>
      </c>
      <c r="G250" s="79">
        <v>147436</v>
      </c>
      <c r="H250" s="80">
        <v>7.0693110000000003E-2</v>
      </c>
      <c r="I250" s="144">
        <v>0</v>
      </c>
      <c r="J250" s="144">
        <v>0</v>
      </c>
      <c r="K250" s="144">
        <v>0</v>
      </c>
      <c r="L250" s="144">
        <v>0</v>
      </c>
      <c r="M250" s="144">
        <v>0</v>
      </c>
      <c r="N250" s="144">
        <v>0</v>
      </c>
      <c r="O250" s="144">
        <v>1</v>
      </c>
      <c r="P250" s="144">
        <v>0</v>
      </c>
      <c r="Q250" s="144">
        <v>0</v>
      </c>
      <c r="R250" s="144">
        <v>0</v>
      </c>
      <c r="S250" s="145">
        <v>0</v>
      </c>
      <c r="T250" s="126">
        <v>1</v>
      </c>
    </row>
    <row r="251" spans="1:20" s="45" customFormat="1" ht="28.5" customHeight="1" x14ac:dyDescent="0.2">
      <c r="A251" s="37"/>
      <c r="B251" s="322"/>
      <c r="C251" s="280"/>
      <c r="D251" s="89"/>
      <c r="E251" s="82"/>
      <c r="F251" s="48" t="s">
        <v>225</v>
      </c>
      <c r="G251" s="79">
        <v>394025</v>
      </c>
      <c r="H251" s="80">
        <v>1.4011529</v>
      </c>
      <c r="I251" s="144">
        <v>0</v>
      </c>
      <c r="J251" s="144">
        <v>0</v>
      </c>
      <c r="K251" s="144">
        <v>0</v>
      </c>
      <c r="L251" s="144">
        <v>0</v>
      </c>
      <c r="M251" s="144">
        <v>0</v>
      </c>
      <c r="N251" s="144">
        <v>0</v>
      </c>
      <c r="O251" s="144">
        <v>1</v>
      </c>
      <c r="P251" s="144">
        <v>0</v>
      </c>
      <c r="Q251" s="144">
        <v>0</v>
      </c>
      <c r="R251" s="144">
        <v>0</v>
      </c>
      <c r="S251" s="145">
        <v>0</v>
      </c>
      <c r="T251" s="126">
        <v>1</v>
      </c>
    </row>
    <row r="252" spans="1:20" s="45" customFormat="1" ht="28.5" customHeight="1" x14ac:dyDescent="0.2">
      <c r="A252" s="37"/>
      <c r="B252" s="322"/>
      <c r="C252" s="280"/>
      <c r="D252" s="39"/>
      <c r="E252" s="82"/>
      <c r="F252" s="50" t="s">
        <v>198</v>
      </c>
      <c r="G252" s="79">
        <v>244504</v>
      </c>
      <c r="H252" s="80">
        <v>6.7858754999999995</v>
      </c>
      <c r="I252" s="144">
        <v>0</v>
      </c>
      <c r="J252" s="144">
        <v>0</v>
      </c>
      <c r="K252" s="144">
        <v>0</v>
      </c>
      <c r="L252" s="144">
        <v>0</v>
      </c>
      <c r="M252" s="144">
        <v>0</v>
      </c>
      <c r="N252" s="144">
        <v>0</v>
      </c>
      <c r="O252" s="144">
        <v>1</v>
      </c>
      <c r="P252" s="144">
        <v>0</v>
      </c>
      <c r="Q252" s="144">
        <v>0</v>
      </c>
      <c r="R252" s="144">
        <v>0</v>
      </c>
      <c r="S252" s="145">
        <v>0</v>
      </c>
      <c r="T252" s="126">
        <v>1</v>
      </c>
    </row>
    <row r="253" spans="1:20" s="45" customFormat="1" ht="28.5" customHeight="1" x14ac:dyDescent="0.2">
      <c r="A253" s="37"/>
      <c r="B253" s="322"/>
      <c r="C253" s="280"/>
      <c r="D253" s="39"/>
      <c r="E253" s="71"/>
      <c r="F253" s="50" t="s">
        <v>39</v>
      </c>
      <c r="G253" s="161">
        <v>126909</v>
      </c>
      <c r="H253" s="163" t="s">
        <v>320</v>
      </c>
      <c r="I253" s="162" t="s">
        <v>320</v>
      </c>
      <c r="J253" s="162" t="s">
        <v>320</v>
      </c>
      <c r="K253" s="162" t="s">
        <v>320</v>
      </c>
      <c r="L253" s="162" t="s">
        <v>320</v>
      </c>
      <c r="M253" s="162" t="s">
        <v>320</v>
      </c>
      <c r="N253" s="162" t="s">
        <v>320</v>
      </c>
      <c r="O253" s="162" t="s">
        <v>320</v>
      </c>
      <c r="P253" s="162" t="s">
        <v>320</v>
      </c>
      <c r="Q253" s="162" t="s">
        <v>320</v>
      </c>
      <c r="R253" s="162" t="s">
        <v>320</v>
      </c>
      <c r="S253" s="162" t="s">
        <v>320</v>
      </c>
      <c r="T253" s="126"/>
    </row>
    <row r="254" spans="1:20" s="45" customFormat="1" ht="28.5" customHeight="1" thickBot="1" x14ac:dyDescent="0.25">
      <c r="A254" s="37"/>
      <c r="B254" s="322"/>
      <c r="C254" s="280"/>
      <c r="D254" s="207"/>
      <c r="E254" s="208"/>
      <c r="F254" s="206" t="s">
        <v>34</v>
      </c>
      <c r="G254" s="187">
        <f>SUM(G250:G253)</f>
        <v>912874</v>
      </c>
      <c r="H254" s="176">
        <f>SUM(H250:H253)</f>
        <v>8.2577215099999997</v>
      </c>
      <c r="I254" s="283"/>
      <c r="J254" s="283"/>
      <c r="K254" s="283"/>
      <c r="L254" s="283"/>
      <c r="M254" s="283"/>
      <c r="N254" s="283"/>
      <c r="O254" s="283"/>
      <c r="P254" s="283"/>
      <c r="Q254" s="283"/>
      <c r="R254" s="283"/>
      <c r="S254" s="284"/>
      <c r="T254" s="61"/>
    </row>
    <row r="255" spans="1:20" s="45" customFormat="1" ht="28.5" customHeight="1" thickTop="1" thickBot="1" x14ac:dyDescent="0.25">
      <c r="A255" s="37"/>
      <c r="B255" s="322"/>
      <c r="C255" s="324"/>
      <c r="D255" s="305" t="s">
        <v>48</v>
      </c>
      <c r="E255" s="305"/>
      <c r="F255" s="306"/>
      <c r="G255" s="184">
        <f>G241+G243+G245+G247+G249+G254</f>
        <v>13771858</v>
      </c>
      <c r="H255" s="184">
        <f>H241+H243+H245+H247+H249+H254</f>
        <v>866.11400618200014</v>
      </c>
      <c r="I255" s="291"/>
      <c r="J255" s="291"/>
      <c r="K255" s="291"/>
      <c r="L255" s="291"/>
      <c r="M255" s="291"/>
      <c r="N255" s="291"/>
      <c r="O255" s="291"/>
      <c r="P255" s="291"/>
      <c r="Q255" s="291"/>
      <c r="R255" s="291"/>
      <c r="S255" s="292"/>
      <c r="T255" s="61"/>
    </row>
    <row r="256" spans="1:20" s="45" customFormat="1" ht="28.5" customHeight="1" x14ac:dyDescent="0.2">
      <c r="A256" s="37"/>
      <c r="B256" s="322"/>
      <c r="C256" s="330" t="s">
        <v>309</v>
      </c>
      <c r="D256" s="51" t="s">
        <v>226</v>
      </c>
      <c r="E256" s="84" t="s">
        <v>227</v>
      </c>
      <c r="F256" s="50" t="s">
        <v>201</v>
      </c>
      <c r="G256" s="79">
        <v>155771</v>
      </c>
      <c r="H256" s="80">
        <v>2409</v>
      </c>
      <c r="I256" s="144">
        <v>2.3739310917393102E-2</v>
      </c>
      <c r="J256" s="144">
        <v>0</v>
      </c>
      <c r="K256" s="144">
        <v>0</v>
      </c>
      <c r="L256" s="144">
        <v>0.97406060606060596</v>
      </c>
      <c r="M256" s="144">
        <v>2.2000830220008298E-3</v>
      </c>
      <c r="N256" s="144">
        <v>0</v>
      </c>
      <c r="O256" s="144">
        <v>0</v>
      </c>
      <c r="P256" s="144">
        <v>0</v>
      </c>
      <c r="Q256" s="144">
        <v>0</v>
      </c>
      <c r="R256" s="144">
        <v>0</v>
      </c>
      <c r="S256" s="145">
        <v>0</v>
      </c>
      <c r="T256" s="126">
        <v>1</v>
      </c>
    </row>
    <row r="257" spans="1:20" s="45" customFormat="1" ht="28.5" customHeight="1" x14ac:dyDescent="0.2">
      <c r="A257" s="37"/>
      <c r="B257" s="322"/>
      <c r="C257" s="331"/>
      <c r="D257" s="197"/>
      <c r="E257" s="191"/>
      <c r="F257" s="198" t="s">
        <v>34</v>
      </c>
      <c r="G257" s="171">
        <f>SUM(G256)</f>
        <v>155771</v>
      </c>
      <c r="H257" s="179">
        <f>SUM(H256)</f>
        <v>2409</v>
      </c>
      <c r="I257" s="277"/>
      <c r="J257" s="277"/>
      <c r="K257" s="277"/>
      <c r="L257" s="277"/>
      <c r="M257" s="277"/>
      <c r="N257" s="277"/>
      <c r="O257" s="277"/>
      <c r="P257" s="277"/>
      <c r="Q257" s="277"/>
      <c r="R257" s="277"/>
      <c r="S257" s="278"/>
      <c r="T257" s="61"/>
    </row>
    <row r="258" spans="1:20" s="45" customFormat="1" ht="28.5" customHeight="1" x14ac:dyDescent="0.2">
      <c r="A258" s="37"/>
      <c r="B258" s="322"/>
      <c r="C258" s="98"/>
      <c r="D258" s="72" t="s">
        <v>228</v>
      </c>
      <c r="E258" s="75" t="s">
        <v>229</v>
      </c>
      <c r="F258" s="50" t="s">
        <v>201</v>
      </c>
      <c r="G258" s="79">
        <v>50329</v>
      </c>
      <c r="H258" s="80">
        <v>366.4</v>
      </c>
      <c r="I258" s="144">
        <v>0</v>
      </c>
      <c r="J258" s="144">
        <v>0</v>
      </c>
      <c r="K258" s="144">
        <v>9.6888646288209618E-2</v>
      </c>
      <c r="L258" s="144">
        <v>0.90311135371179041</v>
      </c>
      <c r="M258" s="144">
        <v>0</v>
      </c>
      <c r="N258" s="144">
        <v>0</v>
      </c>
      <c r="O258" s="144">
        <v>0</v>
      </c>
      <c r="P258" s="144">
        <v>0</v>
      </c>
      <c r="Q258" s="144">
        <v>0</v>
      </c>
      <c r="R258" s="144">
        <v>0</v>
      </c>
      <c r="S258" s="145">
        <v>0</v>
      </c>
      <c r="T258" s="126">
        <v>1</v>
      </c>
    </row>
    <row r="259" spans="1:20" s="45" customFormat="1" ht="28.5" customHeight="1" thickBot="1" x14ac:dyDescent="0.25">
      <c r="A259" s="37"/>
      <c r="B259" s="322"/>
      <c r="C259" s="98"/>
      <c r="D259" s="207"/>
      <c r="E259" s="208"/>
      <c r="F259" s="206" t="s">
        <v>34</v>
      </c>
      <c r="G259" s="175">
        <f>SUM(G258)</f>
        <v>50329</v>
      </c>
      <c r="H259" s="183">
        <f>SUM(H258)</f>
        <v>366.4</v>
      </c>
      <c r="I259" s="283"/>
      <c r="J259" s="283"/>
      <c r="K259" s="283"/>
      <c r="L259" s="283"/>
      <c r="M259" s="283"/>
      <c r="N259" s="283"/>
      <c r="O259" s="283"/>
      <c r="P259" s="283"/>
      <c r="Q259" s="283"/>
      <c r="R259" s="283"/>
      <c r="S259" s="284"/>
      <c r="T259" s="61"/>
    </row>
    <row r="260" spans="1:20" s="45" customFormat="1" ht="28.5" customHeight="1" thickTop="1" thickBot="1" x14ac:dyDescent="0.25">
      <c r="A260" s="37"/>
      <c r="B260" s="322"/>
      <c r="C260" s="99"/>
      <c r="D260" s="305" t="s">
        <v>48</v>
      </c>
      <c r="E260" s="305"/>
      <c r="F260" s="306"/>
      <c r="G260" s="184">
        <f>G257+G259</f>
        <v>206100</v>
      </c>
      <c r="H260" s="184">
        <f>H257+H259</f>
        <v>2775.4</v>
      </c>
      <c r="I260" s="291"/>
      <c r="J260" s="291"/>
      <c r="K260" s="291"/>
      <c r="L260" s="291"/>
      <c r="M260" s="291"/>
      <c r="N260" s="291"/>
      <c r="O260" s="291"/>
      <c r="P260" s="291"/>
      <c r="Q260" s="291"/>
      <c r="R260" s="291"/>
      <c r="S260" s="292"/>
      <c r="T260" s="61"/>
    </row>
    <row r="261" spans="1:20" s="45" customFormat="1" ht="28.5" customHeight="1" x14ac:dyDescent="0.2">
      <c r="A261" s="37"/>
      <c r="B261" s="322"/>
      <c r="C261" s="281" t="s">
        <v>310</v>
      </c>
      <c r="D261" s="51" t="s">
        <v>340</v>
      </c>
      <c r="E261" s="52" t="s">
        <v>341</v>
      </c>
      <c r="F261" s="41" t="s">
        <v>33</v>
      </c>
      <c r="G261" s="265">
        <v>0</v>
      </c>
      <c r="H261" s="266">
        <v>0</v>
      </c>
      <c r="I261" s="144">
        <v>0</v>
      </c>
      <c r="J261" s="144">
        <v>0</v>
      </c>
      <c r="K261" s="144">
        <v>0</v>
      </c>
      <c r="L261" s="144">
        <v>0</v>
      </c>
      <c r="M261" s="144">
        <v>0</v>
      </c>
      <c r="N261" s="144">
        <v>0</v>
      </c>
      <c r="O261" s="144">
        <v>0</v>
      </c>
      <c r="P261" s="144">
        <v>0</v>
      </c>
      <c r="Q261" s="144">
        <v>0</v>
      </c>
      <c r="R261" s="144">
        <v>0</v>
      </c>
      <c r="S261" s="145">
        <v>0</v>
      </c>
      <c r="T261" s="126">
        <v>1</v>
      </c>
    </row>
    <row r="262" spans="1:20" s="45" customFormat="1" ht="28.5" customHeight="1" x14ac:dyDescent="0.2">
      <c r="A262" s="37"/>
      <c r="B262" s="322"/>
      <c r="C262" s="282"/>
      <c r="D262" s="252"/>
      <c r="E262" s="253"/>
      <c r="F262" s="254" t="s">
        <v>34</v>
      </c>
      <c r="G262" s="251">
        <f>SUM(G261)</f>
        <v>0</v>
      </c>
      <c r="H262" s="248">
        <f>SUM(H261)</f>
        <v>0</v>
      </c>
      <c r="I262" s="277"/>
      <c r="J262" s="277"/>
      <c r="K262" s="277"/>
      <c r="L262" s="277"/>
      <c r="M262" s="277"/>
      <c r="N262" s="277"/>
      <c r="O262" s="277"/>
      <c r="P262" s="277"/>
      <c r="Q262" s="277"/>
      <c r="R262" s="277"/>
      <c r="S262" s="278"/>
      <c r="T262" s="61"/>
    </row>
    <row r="263" spans="1:20" s="45" customFormat="1" ht="28.5" customHeight="1" x14ac:dyDescent="0.2">
      <c r="A263" s="37"/>
      <c r="B263" s="322"/>
      <c r="C263" s="257"/>
      <c r="D263" s="51" t="s">
        <v>230</v>
      </c>
      <c r="E263" s="52" t="s">
        <v>231</v>
      </c>
      <c r="F263" s="41" t="s">
        <v>201</v>
      </c>
      <c r="G263" s="79">
        <v>10561</v>
      </c>
      <c r="H263" s="80">
        <v>349.77659999999997</v>
      </c>
      <c r="I263" s="144">
        <v>0</v>
      </c>
      <c r="J263" s="144">
        <v>0</v>
      </c>
      <c r="K263" s="144">
        <v>0</v>
      </c>
      <c r="L263" s="144">
        <v>0</v>
      </c>
      <c r="M263" s="144">
        <v>0</v>
      </c>
      <c r="N263" s="144">
        <v>0</v>
      </c>
      <c r="O263" s="144">
        <v>1</v>
      </c>
      <c r="P263" s="144">
        <v>0</v>
      </c>
      <c r="Q263" s="144">
        <v>0</v>
      </c>
      <c r="R263" s="144">
        <v>0</v>
      </c>
      <c r="S263" s="145">
        <v>0</v>
      </c>
      <c r="T263" s="126">
        <v>1</v>
      </c>
    </row>
    <row r="264" spans="1:20" s="45" customFormat="1" ht="28.5" customHeight="1" x14ac:dyDescent="0.2">
      <c r="A264" s="37"/>
      <c r="B264" s="322"/>
      <c r="C264" s="257"/>
      <c r="D264" s="197"/>
      <c r="E264" s="191"/>
      <c r="F264" s="198" t="s">
        <v>34</v>
      </c>
      <c r="G264" s="171">
        <f>SUM(G263)</f>
        <v>10561</v>
      </c>
      <c r="H264" s="179">
        <f>SUM(H263)</f>
        <v>349.77659999999997</v>
      </c>
      <c r="I264" s="277"/>
      <c r="J264" s="277"/>
      <c r="K264" s="277"/>
      <c r="L264" s="277"/>
      <c r="M264" s="277"/>
      <c r="N264" s="277"/>
      <c r="O264" s="277"/>
      <c r="P264" s="277"/>
      <c r="Q264" s="277"/>
      <c r="R264" s="277"/>
      <c r="S264" s="278"/>
      <c r="T264" s="61"/>
    </row>
    <row r="265" spans="1:20" s="45" customFormat="1" ht="28.5" customHeight="1" x14ac:dyDescent="0.2">
      <c r="A265" s="37"/>
      <c r="B265" s="322"/>
      <c r="C265" s="164"/>
      <c r="D265" s="51" t="s">
        <v>232</v>
      </c>
      <c r="E265" s="52" t="s">
        <v>233</v>
      </c>
      <c r="F265" s="50" t="s">
        <v>201</v>
      </c>
      <c r="G265" s="79">
        <v>6606</v>
      </c>
      <c r="H265" s="80">
        <v>170.85</v>
      </c>
      <c r="I265" s="144">
        <v>0</v>
      </c>
      <c r="J265" s="144">
        <v>0</v>
      </c>
      <c r="K265" s="144">
        <v>0</v>
      </c>
      <c r="L265" s="144">
        <v>0</v>
      </c>
      <c r="M265" s="144">
        <v>0</v>
      </c>
      <c r="N265" s="144">
        <v>0</v>
      </c>
      <c r="O265" s="144">
        <v>0</v>
      </c>
      <c r="P265" s="144">
        <v>0</v>
      </c>
      <c r="Q265" s="144">
        <v>0</v>
      </c>
      <c r="R265" s="144">
        <v>0</v>
      </c>
      <c r="S265" s="145">
        <v>1</v>
      </c>
      <c r="T265" s="126">
        <v>1</v>
      </c>
    </row>
    <row r="266" spans="1:20" s="45" customFormat="1" ht="28.5" customHeight="1" thickBot="1" x14ac:dyDescent="0.25">
      <c r="A266" s="37"/>
      <c r="B266" s="322"/>
      <c r="C266" s="164"/>
      <c r="D266" s="200"/>
      <c r="E266" s="201"/>
      <c r="F266" s="198" t="s">
        <v>34</v>
      </c>
      <c r="G266" s="209">
        <f>SUM(G265)</f>
        <v>6606</v>
      </c>
      <c r="H266" s="210">
        <f>SUM(H265)</f>
        <v>170.85</v>
      </c>
      <c r="I266" s="283"/>
      <c r="J266" s="283"/>
      <c r="K266" s="283"/>
      <c r="L266" s="283"/>
      <c r="M266" s="283"/>
      <c r="N266" s="283"/>
      <c r="O266" s="283"/>
      <c r="P266" s="283"/>
      <c r="Q266" s="283"/>
      <c r="R266" s="283"/>
      <c r="S266" s="284"/>
      <c r="T266" s="61"/>
    </row>
    <row r="267" spans="1:20" s="45" customFormat="1" ht="28.5" customHeight="1" thickTop="1" thickBot="1" x14ac:dyDescent="0.25">
      <c r="A267" s="37"/>
      <c r="B267" s="322"/>
      <c r="C267" s="91"/>
      <c r="D267" s="305" t="s">
        <v>48</v>
      </c>
      <c r="E267" s="305"/>
      <c r="F267" s="306"/>
      <c r="G267" s="186">
        <f>G262+G264+G266</f>
        <v>17167</v>
      </c>
      <c r="H267" s="186">
        <f>H262+H264+H266</f>
        <v>520.62659999999994</v>
      </c>
      <c r="I267" s="285"/>
      <c r="J267" s="285"/>
      <c r="K267" s="285"/>
      <c r="L267" s="285"/>
      <c r="M267" s="285"/>
      <c r="N267" s="285"/>
      <c r="O267" s="285"/>
      <c r="P267" s="285"/>
      <c r="Q267" s="285"/>
      <c r="R267" s="285"/>
      <c r="S267" s="286"/>
      <c r="T267" s="61"/>
    </row>
    <row r="268" spans="1:20" s="45" customFormat="1" ht="28.5" customHeight="1" x14ac:dyDescent="0.2">
      <c r="A268" s="37"/>
      <c r="B268" s="322"/>
      <c r="C268" s="290" t="s">
        <v>311</v>
      </c>
      <c r="D268" s="100" t="s">
        <v>234</v>
      </c>
      <c r="E268" s="95" t="s">
        <v>235</v>
      </c>
      <c r="F268" s="34" t="s">
        <v>288</v>
      </c>
      <c r="G268" s="79">
        <v>71326</v>
      </c>
      <c r="H268" s="80">
        <v>0.31092567567567603</v>
      </c>
      <c r="I268" s="144">
        <v>0</v>
      </c>
      <c r="J268" s="144">
        <v>0</v>
      </c>
      <c r="K268" s="144">
        <v>0</v>
      </c>
      <c r="L268" s="144">
        <v>0</v>
      </c>
      <c r="M268" s="144">
        <v>0</v>
      </c>
      <c r="N268" s="144">
        <v>0</v>
      </c>
      <c r="O268" s="144">
        <v>1</v>
      </c>
      <c r="P268" s="144">
        <v>0</v>
      </c>
      <c r="Q268" s="144">
        <v>0</v>
      </c>
      <c r="R268" s="144">
        <v>0</v>
      </c>
      <c r="S268" s="145">
        <v>0</v>
      </c>
      <c r="T268" s="126">
        <v>1</v>
      </c>
    </row>
    <row r="269" spans="1:20" s="45" customFormat="1" ht="28.5" customHeight="1" x14ac:dyDescent="0.2">
      <c r="A269" s="37"/>
      <c r="B269" s="322"/>
      <c r="C269" s="279"/>
      <c r="D269" s="101"/>
      <c r="E269" s="71"/>
      <c r="F269" s="41" t="s">
        <v>236</v>
      </c>
      <c r="G269" s="79">
        <v>29113</v>
      </c>
      <c r="H269" s="80">
        <v>4.3168779500000003</v>
      </c>
      <c r="I269" s="144">
        <v>0</v>
      </c>
      <c r="J269" s="144">
        <v>0</v>
      </c>
      <c r="K269" s="144">
        <v>0</v>
      </c>
      <c r="L269" s="144">
        <v>0</v>
      </c>
      <c r="M269" s="144">
        <v>0</v>
      </c>
      <c r="N269" s="144">
        <v>0</v>
      </c>
      <c r="O269" s="144">
        <v>1</v>
      </c>
      <c r="P269" s="144">
        <v>0</v>
      </c>
      <c r="Q269" s="144">
        <v>0</v>
      </c>
      <c r="R269" s="144">
        <v>0</v>
      </c>
      <c r="S269" s="145">
        <v>0</v>
      </c>
      <c r="T269" s="126">
        <v>1</v>
      </c>
    </row>
    <row r="270" spans="1:20" s="45" customFormat="1" ht="28.5" customHeight="1" x14ac:dyDescent="0.2">
      <c r="A270" s="37"/>
      <c r="B270" s="322"/>
      <c r="C270" s="279"/>
      <c r="D270" s="197"/>
      <c r="E270" s="191"/>
      <c r="F270" s="198" t="s">
        <v>34</v>
      </c>
      <c r="G270" s="171">
        <f>SUM(G268:G269)</f>
        <v>100439</v>
      </c>
      <c r="H270" s="179">
        <f>SUM(H268:H269)</f>
        <v>4.6278036256756767</v>
      </c>
      <c r="I270" s="277"/>
      <c r="J270" s="277"/>
      <c r="K270" s="277"/>
      <c r="L270" s="277"/>
      <c r="M270" s="277"/>
      <c r="N270" s="277"/>
      <c r="O270" s="277"/>
      <c r="P270" s="277"/>
      <c r="Q270" s="277"/>
      <c r="R270" s="277"/>
      <c r="S270" s="278"/>
      <c r="T270" s="61"/>
    </row>
    <row r="271" spans="1:20" s="45" customFormat="1" ht="28.5" customHeight="1" x14ac:dyDescent="0.2">
      <c r="A271" s="37"/>
      <c r="B271" s="322"/>
      <c r="C271" s="279"/>
      <c r="D271" s="39" t="s">
        <v>237</v>
      </c>
      <c r="E271" s="40" t="s">
        <v>238</v>
      </c>
      <c r="F271" s="41" t="s">
        <v>201</v>
      </c>
      <c r="G271" s="79">
        <v>65948</v>
      </c>
      <c r="H271" s="80">
        <v>918</v>
      </c>
      <c r="I271" s="144">
        <v>0.1</v>
      </c>
      <c r="J271" s="144">
        <v>0.1033769063180828</v>
      </c>
      <c r="K271" s="144">
        <v>7.9520697167755998E-3</v>
      </c>
      <c r="L271" s="144">
        <v>0.37614379084967325</v>
      </c>
      <c r="M271" s="144">
        <v>0.26143790849673204</v>
      </c>
      <c r="N271" s="144">
        <v>2.3856209150326799E-2</v>
      </c>
      <c r="O271" s="144">
        <v>0.1272331154684096</v>
      </c>
      <c r="P271" s="144">
        <v>0</v>
      </c>
      <c r="Q271" s="144">
        <v>0</v>
      </c>
      <c r="R271" s="144">
        <v>0</v>
      </c>
      <c r="S271" s="145">
        <v>0</v>
      </c>
      <c r="T271" s="126">
        <v>1</v>
      </c>
    </row>
    <row r="272" spans="1:20" s="45" customFormat="1" ht="28.5" customHeight="1" x14ac:dyDescent="0.2">
      <c r="A272" s="37"/>
      <c r="B272" s="322"/>
      <c r="C272" s="279"/>
      <c r="D272" s="197"/>
      <c r="E272" s="191"/>
      <c r="F272" s="198" t="s">
        <v>34</v>
      </c>
      <c r="G272" s="171">
        <f>SUM(G271)</f>
        <v>65948</v>
      </c>
      <c r="H272" s="179">
        <f>SUM(H271)</f>
        <v>918</v>
      </c>
      <c r="I272" s="277"/>
      <c r="J272" s="277"/>
      <c r="K272" s="277"/>
      <c r="L272" s="277"/>
      <c r="M272" s="277"/>
      <c r="N272" s="277"/>
      <c r="O272" s="277"/>
      <c r="P272" s="277"/>
      <c r="Q272" s="277"/>
      <c r="R272" s="277"/>
      <c r="S272" s="278"/>
      <c r="T272" s="61"/>
    </row>
    <row r="273" spans="1:20" s="45" customFormat="1" ht="28.5" customHeight="1" x14ac:dyDescent="0.2">
      <c r="A273" s="37"/>
      <c r="B273" s="322"/>
      <c r="C273" s="279"/>
      <c r="D273" s="39" t="s">
        <v>342</v>
      </c>
      <c r="E273" s="40" t="s">
        <v>343</v>
      </c>
      <c r="F273" s="41" t="s">
        <v>33</v>
      </c>
      <c r="G273" s="265">
        <v>0</v>
      </c>
      <c r="H273" s="266">
        <v>0</v>
      </c>
      <c r="I273" s="144">
        <v>0</v>
      </c>
      <c r="J273" s="144">
        <v>0</v>
      </c>
      <c r="K273" s="144">
        <v>0</v>
      </c>
      <c r="L273" s="144">
        <v>0</v>
      </c>
      <c r="M273" s="144">
        <v>0</v>
      </c>
      <c r="N273" s="144">
        <v>0</v>
      </c>
      <c r="O273" s="144">
        <v>0</v>
      </c>
      <c r="P273" s="144">
        <v>0</v>
      </c>
      <c r="Q273" s="144">
        <v>0</v>
      </c>
      <c r="R273" s="144">
        <v>0</v>
      </c>
      <c r="S273" s="145">
        <v>0</v>
      </c>
      <c r="T273" s="126">
        <v>1</v>
      </c>
    </row>
    <row r="274" spans="1:20" s="45" customFormat="1" ht="28.5" customHeight="1" x14ac:dyDescent="0.2">
      <c r="A274" s="37"/>
      <c r="B274" s="322"/>
      <c r="C274" s="279"/>
      <c r="D274" s="252"/>
      <c r="E274" s="253"/>
      <c r="F274" s="254" t="s">
        <v>34</v>
      </c>
      <c r="G274" s="251">
        <f>SUM(G273)</f>
        <v>0</v>
      </c>
      <c r="H274" s="248">
        <f>SUM(H273)</f>
        <v>0</v>
      </c>
      <c r="I274" s="277"/>
      <c r="J274" s="277"/>
      <c r="K274" s="277"/>
      <c r="L274" s="277"/>
      <c r="M274" s="277"/>
      <c r="N274" s="277"/>
      <c r="O274" s="277"/>
      <c r="P274" s="277"/>
      <c r="Q274" s="277"/>
      <c r="R274" s="277"/>
      <c r="S274" s="278"/>
      <c r="T274" s="61"/>
    </row>
    <row r="275" spans="1:20" s="45" customFormat="1" ht="28.5" customHeight="1" x14ac:dyDescent="0.2">
      <c r="A275" s="37"/>
      <c r="B275" s="322"/>
      <c r="C275" s="279"/>
      <c r="D275" s="39" t="s">
        <v>344</v>
      </c>
      <c r="E275" s="40" t="s">
        <v>345</v>
      </c>
      <c r="F275" s="41" t="s">
        <v>33</v>
      </c>
      <c r="G275" s="265">
        <v>0</v>
      </c>
      <c r="H275" s="266">
        <v>0</v>
      </c>
      <c r="I275" s="144">
        <v>0</v>
      </c>
      <c r="J275" s="144">
        <v>0</v>
      </c>
      <c r="K275" s="144">
        <v>0</v>
      </c>
      <c r="L275" s="144">
        <v>0</v>
      </c>
      <c r="M275" s="144">
        <v>0</v>
      </c>
      <c r="N275" s="144">
        <v>0</v>
      </c>
      <c r="O275" s="144">
        <v>0</v>
      </c>
      <c r="P275" s="144">
        <v>0</v>
      </c>
      <c r="Q275" s="144">
        <v>0</v>
      </c>
      <c r="R275" s="144">
        <v>0</v>
      </c>
      <c r="S275" s="145">
        <v>0</v>
      </c>
      <c r="T275" s="126">
        <v>1</v>
      </c>
    </row>
    <row r="276" spans="1:20" s="45" customFormat="1" ht="28.5" customHeight="1" x14ac:dyDescent="0.2">
      <c r="A276" s="37"/>
      <c r="B276" s="322"/>
      <c r="C276" s="279"/>
      <c r="D276" s="252"/>
      <c r="E276" s="253"/>
      <c r="F276" s="254" t="s">
        <v>34</v>
      </c>
      <c r="G276" s="251">
        <f>SUM(G275)</f>
        <v>0</v>
      </c>
      <c r="H276" s="248">
        <f>SUM(H275)</f>
        <v>0</v>
      </c>
      <c r="I276" s="277"/>
      <c r="J276" s="277"/>
      <c r="K276" s="277"/>
      <c r="L276" s="277"/>
      <c r="M276" s="277"/>
      <c r="N276" s="277"/>
      <c r="O276" s="277"/>
      <c r="P276" s="277"/>
      <c r="Q276" s="277"/>
      <c r="R276" s="277"/>
      <c r="S276" s="278"/>
      <c r="T276" s="61"/>
    </row>
    <row r="277" spans="1:20" s="45" customFormat="1" ht="28.5" customHeight="1" x14ac:dyDescent="0.2">
      <c r="A277" s="37"/>
      <c r="B277" s="322"/>
      <c r="C277" s="279"/>
      <c r="D277" s="86" t="s">
        <v>239</v>
      </c>
      <c r="E277" s="84" t="s">
        <v>240</v>
      </c>
      <c r="F277" s="50" t="s">
        <v>201</v>
      </c>
      <c r="G277" s="79">
        <v>1633</v>
      </c>
      <c r="H277" s="80">
        <v>0.65300000000000002</v>
      </c>
      <c r="I277" s="144">
        <v>0</v>
      </c>
      <c r="J277" s="144">
        <v>0</v>
      </c>
      <c r="K277" s="144">
        <v>0</v>
      </c>
      <c r="L277" s="144">
        <v>0</v>
      </c>
      <c r="M277" s="144">
        <v>0</v>
      </c>
      <c r="N277" s="144">
        <v>0</v>
      </c>
      <c r="O277" s="144">
        <v>1</v>
      </c>
      <c r="P277" s="144">
        <v>0</v>
      </c>
      <c r="Q277" s="144">
        <v>0</v>
      </c>
      <c r="R277" s="144">
        <v>0</v>
      </c>
      <c r="S277" s="145">
        <v>0</v>
      </c>
      <c r="T277" s="126">
        <v>1</v>
      </c>
    </row>
    <row r="278" spans="1:20" s="45" customFormat="1" ht="28.5" customHeight="1" x14ac:dyDescent="0.2">
      <c r="A278" s="37"/>
      <c r="B278" s="322"/>
      <c r="C278" s="279"/>
      <c r="D278" s="197"/>
      <c r="E278" s="191"/>
      <c r="F278" s="198" t="s">
        <v>34</v>
      </c>
      <c r="G278" s="171">
        <f>SUM(G277)</f>
        <v>1633</v>
      </c>
      <c r="H278" s="179">
        <f>SUM(H277)</f>
        <v>0.65300000000000002</v>
      </c>
      <c r="I278" s="277"/>
      <c r="J278" s="277"/>
      <c r="K278" s="277"/>
      <c r="L278" s="277"/>
      <c r="M278" s="277"/>
      <c r="N278" s="277"/>
      <c r="O278" s="277"/>
      <c r="P278" s="277"/>
      <c r="Q278" s="277"/>
      <c r="R278" s="277"/>
      <c r="S278" s="278"/>
      <c r="T278" s="61"/>
    </row>
    <row r="279" spans="1:20" s="45" customFormat="1" ht="28.5" customHeight="1" x14ac:dyDescent="0.2">
      <c r="A279" s="37"/>
      <c r="B279" s="322"/>
      <c r="C279" s="279"/>
      <c r="D279" s="66" t="s">
        <v>241</v>
      </c>
      <c r="E279" s="53" t="s">
        <v>242</v>
      </c>
      <c r="F279" s="50" t="s">
        <v>201</v>
      </c>
      <c r="G279" s="79">
        <v>6606</v>
      </c>
      <c r="H279" s="80">
        <v>170.85</v>
      </c>
      <c r="I279" s="144">
        <v>0</v>
      </c>
      <c r="J279" s="144">
        <v>0</v>
      </c>
      <c r="K279" s="144">
        <v>0</v>
      </c>
      <c r="L279" s="144">
        <v>0</v>
      </c>
      <c r="M279" s="144">
        <v>0</v>
      </c>
      <c r="N279" s="144">
        <v>0</v>
      </c>
      <c r="O279" s="144">
        <v>0</v>
      </c>
      <c r="P279" s="144">
        <v>0</v>
      </c>
      <c r="Q279" s="144">
        <v>0</v>
      </c>
      <c r="R279" s="144">
        <v>0</v>
      </c>
      <c r="S279" s="145">
        <v>1</v>
      </c>
      <c r="T279" s="126">
        <v>1</v>
      </c>
    </row>
    <row r="280" spans="1:20" s="45" customFormat="1" ht="28.5" customHeight="1" x14ac:dyDescent="0.2">
      <c r="A280" s="37"/>
      <c r="B280" s="322"/>
      <c r="C280" s="279"/>
      <c r="D280" s="197"/>
      <c r="E280" s="191"/>
      <c r="F280" s="198" t="s">
        <v>34</v>
      </c>
      <c r="G280" s="178">
        <f>SUM(G279)</f>
        <v>6606</v>
      </c>
      <c r="H280" s="172">
        <f>SUM(H279)</f>
        <v>170.85</v>
      </c>
      <c r="I280" s="277"/>
      <c r="J280" s="277"/>
      <c r="K280" s="277"/>
      <c r="L280" s="277"/>
      <c r="M280" s="277"/>
      <c r="N280" s="277"/>
      <c r="O280" s="277"/>
      <c r="P280" s="277"/>
      <c r="Q280" s="277"/>
      <c r="R280" s="277"/>
      <c r="S280" s="278"/>
      <c r="T280" s="61"/>
    </row>
    <row r="281" spans="1:20" s="45" customFormat="1" ht="28.5" customHeight="1" x14ac:dyDescent="0.2">
      <c r="A281" s="37"/>
      <c r="B281" s="322"/>
      <c r="C281" s="279"/>
      <c r="D281" s="39" t="s">
        <v>346</v>
      </c>
      <c r="E281" s="40" t="s">
        <v>347</v>
      </c>
      <c r="F281" s="48" t="s">
        <v>37</v>
      </c>
      <c r="G281" s="265">
        <v>0</v>
      </c>
      <c r="H281" s="266">
        <v>0</v>
      </c>
      <c r="I281" s="144">
        <v>0</v>
      </c>
      <c r="J281" s="144">
        <v>0</v>
      </c>
      <c r="K281" s="144">
        <v>0</v>
      </c>
      <c r="L281" s="144">
        <v>0</v>
      </c>
      <c r="M281" s="144">
        <v>0</v>
      </c>
      <c r="N281" s="144">
        <v>0</v>
      </c>
      <c r="O281" s="144">
        <v>0</v>
      </c>
      <c r="P281" s="144">
        <v>0</v>
      </c>
      <c r="Q281" s="144">
        <v>0</v>
      </c>
      <c r="R281" s="144">
        <v>0</v>
      </c>
      <c r="S281" s="145">
        <v>0</v>
      </c>
      <c r="T281" s="126">
        <v>1</v>
      </c>
    </row>
    <row r="282" spans="1:20" s="45" customFormat="1" ht="28.5" customHeight="1" x14ac:dyDescent="0.2">
      <c r="A282" s="37"/>
      <c r="B282" s="322"/>
      <c r="C282" s="279"/>
      <c r="D282" s="252"/>
      <c r="E282" s="253"/>
      <c r="F282" s="254" t="s">
        <v>34</v>
      </c>
      <c r="G282" s="251">
        <f>SUM(G281)</f>
        <v>0</v>
      </c>
      <c r="H282" s="248">
        <f>SUM(H281)</f>
        <v>0</v>
      </c>
      <c r="I282" s="277"/>
      <c r="J282" s="277"/>
      <c r="K282" s="277"/>
      <c r="L282" s="277"/>
      <c r="M282" s="277"/>
      <c r="N282" s="277"/>
      <c r="O282" s="277"/>
      <c r="P282" s="277"/>
      <c r="Q282" s="277"/>
      <c r="R282" s="277"/>
      <c r="S282" s="278"/>
      <c r="T282" s="61"/>
    </row>
    <row r="283" spans="1:20" s="45" customFormat="1" ht="28.5" customHeight="1" x14ac:dyDescent="0.2">
      <c r="A283" s="37"/>
      <c r="B283" s="322"/>
      <c r="C283" s="279"/>
      <c r="D283" s="39" t="s">
        <v>348</v>
      </c>
      <c r="E283" s="40" t="s">
        <v>349</v>
      </c>
      <c r="F283" s="41" t="s">
        <v>33</v>
      </c>
      <c r="G283" s="265">
        <v>0</v>
      </c>
      <c r="H283" s="266">
        <v>0</v>
      </c>
      <c r="I283" s="144">
        <v>0</v>
      </c>
      <c r="J283" s="144">
        <v>0</v>
      </c>
      <c r="K283" s="144">
        <v>0</v>
      </c>
      <c r="L283" s="144">
        <v>0</v>
      </c>
      <c r="M283" s="144">
        <v>0</v>
      </c>
      <c r="N283" s="144">
        <v>0</v>
      </c>
      <c r="O283" s="144">
        <v>0</v>
      </c>
      <c r="P283" s="144">
        <v>0</v>
      </c>
      <c r="Q283" s="144">
        <v>0</v>
      </c>
      <c r="R283" s="144">
        <v>0</v>
      </c>
      <c r="S283" s="145">
        <v>0</v>
      </c>
      <c r="T283" s="126">
        <v>1</v>
      </c>
    </row>
    <row r="284" spans="1:20" s="45" customFormat="1" ht="28.5" customHeight="1" x14ac:dyDescent="0.2">
      <c r="A284" s="37"/>
      <c r="B284" s="322"/>
      <c r="C284" s="279"/>
      <c r="D284" s="252"/>
      <c r="E284" s="253"/>
      <c r="F284" s="254" t="s">
        <v>34</v>
      </c>
      <c r="G284" s="251">
        <f>SUM(G283)</f>
        <v>0</v>
      </c>
      <c r="H284" s="248">
        <f>SUM(H283)</f>
        <v>0</v>
      </c>
      <c r="I284" s="277"/>
      <c r="J284" s="277"/>
      <c r="K284" s="277"/>
      <c r="L284" s="277"/>
      <c r="M284" s="277"/>
      <c r="N284" s="277"/>
      <c r="O284" s="277"/>
      <c r="P284" s="277"/>
      <c r="Q284" s="277"/>
      <c r="R284" s="277"/>
      <c r="S284" s="278"/>
      <c r="T284" s="61"/>
    </row>
    <row r="285" spans="1:20" s="45" customFormat="1" ht="28.5" customHeight="1" x14ac:dyDescent="0.2">
      <c r="A285" s="37"/>
      <c r="B285" s="322"/>
      <c r="C285" s="279"/>
      <c r="D285" s="51" t="s">
        <v>243</v>
      </c>
      <c r="E285" s="52" t="s">
        <v>244</v>
      </c>
      <c r="F285" s="50" t="s">
        <v>245</v>
      </c>
      <c r="G285" s="79">
        <v>897073</v>
      </c>
      <c r="H285" s="80">
        <v>1739.8221780000001</v>
      </c>
      <c r="I285" s="144">
        <v>0</v>
      </c>
      <c r="J285" s="144">
        <v>0</v>
      </c>
      <c r="K285" s="144">
        <v>0</v>
      </c>
      <c r="L285" s="144">
        <v>0</v>
      </c>
      <c r="M285" s="144">
        <v>0</v>
      </c>
      <c r="N285" s="144">
        <v>0</v>
      </c>
      <c r="O285" s="144">
        <v>1</v>
      </c>
      <c r="P285" s="144">
        <v>0</v>
      </c>
      <c r="Q285" s="144">
        <v>0</v>
      </c>
      <c r="R285" s="144">
        <v>0</v>
      </c>
      <c r="S285" s="145">
        <v>0</v>
      </c>
      <c r="T285" s="126">
        <v>1</v>
      </c>
    </row>
    <row r="286" spans="1:20" s="45" customFormat="1" ht="28.5" customHeight="1" x14ac:dyDescent="0.2">
      <c r="A286" s="37"/>
      <c r="B286" s="322"/>
      <c r="C286" s="279"/>
      <c r="D286" s="197"/>
      <c r="E286" s="191"/>
      <c r="F286" s="198" t="s">
        <v>34</v>
      </c>
      <c r="G286" s="171">
        <f>SUM(G285)</f>
        <v>897073</v>
      </c>
      <c r="H286" s="179">
        <f>SUM(H285)</f>
        <v>1739.8221780000001</v>
      </c>
      <c r="I286" s="277"/>
      <c r="J286" s="277"/>
      <c r="K286" s="277"/>
      <c r="L286" s="277"/>
      <c r="M286" s="277"/>
      <c r="N286" s="277"/>
      <c r="O286" s="277"/>
      <c r="P286" s="277"/>
      <c r="Q286" s="277"/>
      <c r="R286" s="277"/>
      <c r="S286" s="278"/>
      <c r="T286" s="61"/>
    </row>
    <row r="287" spans="1:20" s="45" customFormat="1" ht="28.5" customHeight="1" x14ac:dyDescent="0.2">
      <c r="A287" s="37"/>
      <c r="B287" s="322"/>
      <c r="C287" s="279"/>
      <c r="D287" s="51" t="s">
        <v>246</v>
      </c>
      <c r="E287" s="84" t="s">
        <v>247</v>
      </c>
      <c r="F287" s="50" t="s">
        <v>201</v>
      </c>
      <c r="G287" s="79">
        <v>6606</v>
      </c>
      <c r="H287" s="80">
        <v>489.77</v>
      </c>
      <c r="I287" s="144">
        <v>0</v>
      </c>
      <c r="J287" s="144">
        <v>0</v>
      </c>
      <c r="K287" s="144">
        <v>0</v>
      </c>
      <c r="L287" s="144">
        <v>0</v>
      </c>
      <c r="M287" s="144">
        <v>0</v>
      </c>
      <c r="N287" s="144">
        <v>0</v>
      </c>
      <c r="O287" s="144">
        <v>0</v>
      </c>
      <c r="P287" s="144">
        <v>0</v>
      </c>
      <c r="Q287" s="144">
        <v>0</v>
      </c>
      <c r="R287" s="144">
        <v>0</v>
      </c>
      <c r="S287" s="145">
        <v>1</v>
      </c>
      <c r="T287" s="126">
        <v>1</v>
      </c>
    </row>
    <row r="288" spans="1:20" s="45" customFormat="1" ht="28.5" customHeight="1" x14ac:dyDescent="0.2">
      <c r="A288" s="37"/>
      <c r="B288" s="322"/>
      <c r="C288" s="279"/>
      <c r="D288" s="197"/>
      <c r="E288" s="191"/>
      <c r="F288" s="198" t="s">
        <v>34</v>
      </c>
      <c r="G288" s="171">
        <f>SUM(G287)</f>
        <v>6606</v>
      </c>
      <c r="H288" s="179">
        <f>SUM(H287)</f>
        <v>489.77</v>
      </c>
      <c r="I288" s="277"/>
      <c r="J288" s="277"/>
      <c r="K288" s="277"/>
      <c r="L288" s="277"/>
      <c r="M288" s="277"/>
      <c r="N288" s="277"/>
      <c r="O288" s="277"/>
      <c r="P288" s="277"/>
      <c r="Q288" s="277"/>
      <c r="R288" s="277"/>
      <c r="S288" s="278"/>
      <c r="T288" s="61"/>
    </row>
    <row r="289" spans="1:20" s="45" customFormat="1" ht="28.5" customHeight="1" x14ac:dyDescent="0.2">
      <c r="A289" s="37"/>
      <c r="B289" s="322"/>
      <c r="C289" s="279"/>
      <c r="D289" s="86" t="s">
        <v>248</v>
      </c>
      <c r="E289" s="84" t="s">
        <v>249</v>
      </c>
      <c r="F289" s="50" t="s">
        <v>201</v>
      </c>
      <c r="G289" s="79">
        <v>141215</v>
      </c>
      <c r="H289" s="80">
        <v>672.29700000000003</v>
      </c>
      <c r="I289" s="144">
        <v>0</v>
      </c>
      <c r="J289" s="144">
        <v>0</v>
      </c>
      <c r="K289" s="144">
        <v>0</v>
      </c>
      <c r="L289" s="144">
        <v>0</v>
      </c>
      <c r="M289" s="144">
        <v>0</v>
      </c>
      <c r="N289" s="144">
        <v>0</v>
      </c>
      <c r="O289" s="144">
        <v>5.1758374646919438E-2</v>
      </c>
      <c r="P289" s="144">
        <v>0</v>
      </c>
      <c r="Q289" s="144">
        <v>0.94824162535308054</v>
      </c>
      <c r="R289" s="144">
        <v>0</v>
      </c>
      <c r="S289" s="145">
        <v>0</v>
      </c>
      <c r="T289" s="126">
        <v>1</v>
      </c>
    </row>
    <row r="290" spans="1:20" s="45" customFormat="1" ht="28.5" customHeight="1" x14ac:dyDescent="0.2">
      <c r="A290" s="37"/>
      <c r="B290" s="322"/>
      <c r="C290" s="279"/>
      <c r="D290" s="197"/>
      <c r="E290" s="191"/>
      <c r="F290" s="198" t="s">
        <v>34</v>
      </c>
      <c r="G290" s="171">
        <f>SUM(G289)</f>
        <v>141215</v>
      </c>
      <c r="H290" s="179">
        <f>SUM(H289)</f>
        <v>672.29700000000003</v>
      </c>
      <c r="I290" s="316"/>
      <c r="J290" s="317"/>
      <c r="K290" s="317"/>
      <c r="L290" s="317"/>
      <c r="M290" s="317"/>
      <c r="N290" s="317"/>
      <c r="O290" s="317"/>
      <c r="P290" s="317"/>
      <c r="Q290" s="317"/>
      <c r="R290" s="317"/>
      <c r="S290" s="318"/>
      <c r="T290" s="97"/>
    </row>
    <row r="291" spans="1:20" s="45" customFormat="1" ht="28.5" customHeight="1" x14ac:dyDescent="0.2">
      <c r="A291" s="37"/>
      <c r="B291" s="322"/>
      <c r="C291" s="279"/>
      <c r="D291" s="51" t="s">
        <v>250</v>
      </c>
      <c r="E291" s="84" t="s">
        <v>251</v>
      </c>
      <c r="F291" s="50" t="s">
        <v>201</v>
      </c>
      <c r="G291" s="79">
        <v>382777</v>
      </c>
      <c r="H291" s="80">
        <v>2413.7935650000004</v>
      </c>
      <c r="I291" s="144">
        <v>0</v>
      </c>
      <c r="J291" s="144">
        <v>0</v>
      </c>
      <c r="K291" s="144">
        <v>1.9578677184848656E-2</v>
      </c>
      <c r="L291" s="144">
        <v>0</v>
      </c>
      <c r="M291" s="144">
        <v>0</v>
      </c>
      <c r="N291" s="144">
        <v>0</v>
      </c>
      <c r="O291" s="144">
        <v>7.7200802380960861E-3</v>
      </c>
      <c r="P291" s="144">
        <v>0</v>
      </c>
      <c r="Q291" s="144">
        <v>0.97270124257705537</v>
      </c>
      <c r="R291" s="144">
        <v>0</v>
      </c>
      <c r="S291" s="145">
        <v>0</v>
      </c>
      <c r="T291" s="126">
        <v>1</v>
      </c>
    </row>
    <row r="292" spans="1:20" s="45" customFormat="1" ht="28.5" customHeight="1" x14ac:dyDescent="0.2">
      <c r="A292" s="37"/>
      <c r="B292" s="322"/>
      <c r="C292" s="279"/>
      <c r="D292" s="39"/>
      <c r="E292" s="82"/>
      <c r="F292" s="48" t="s">
        <v>204</v>
      </c>
      <c r="G292" s="79">
        <v>57768</v>
      </c>
      <c r="H292" s="80">
        <v>5.4687039999999998</v>
      </c>
      <c r="I292" s="144">
        <v>0</v>
      </c>
      <c r="J292" s="144">
        <v>0</v>
      </c>
      <c r="K292" s="144">
        <v>0</v>
      </c>
      <c r="L292" s="144">
        <v>0</v>
      </c>
      <c r="M292" s="144">
        <v>0</v>
      </c>
      <c r="N292" s="144">
        <v>0</v>
      </c>
      <c r="O292" s="144">
        <v>1</v>
      </c>
      <c r="P292" s="144">
        <v>0</v>
      </c>
      <c r="Q292" s="144">
        <v>0</v>
      </c>
      <c r="R292" s="144">
        <v>0</v>
      </c>
      <c r="S292" s="145">
        <v>0</v>
      </c>
      <c r="T292" s="126">
        <v>1</v>
      </c>
    </row>
    <row r="293" spans="1:20" s="45" customFormat="1" ht="28.5" customHeight="1" x14ac:dyDescent="0.2">
      <c r="A293" s="37"/>
      <c r="B293" s="322"/>
      <c r="C293" s="279"/>
      <c r="D293" s="39"/>
      <c r="E293" s="71"/>
      <c r="F293" s="50" t="s">
        <v>47</v>
      </c>
      <c r="G293" s="79">
        <v>601324</v>
      </c>
      <c r="H293" s="80">
        <v>81.397626517999996</v>
      </c>
      <c r="I293" s="144">
        <v>0</v>
      </c>
      <c r="J293" s="144">
        <v>0</v>
      </c>
      <c r="K293" s="144">
        <v>0</v>
      </c>
      <c r="L293" s="144">
        <v>0</v>
      </c>
      <c r="M293" s="144">
        <v>0</v>
      </c>
      <c r="N293" s="144">
        <v>0</v>
      </c>
      <c r="O293" s="144">
        <v>1</v>
      </c>
      <c r="P293" s="144">
        <v>0</v>
      </c>
      <c r="Q293" s="144">
        <v>0</v>
      </c>
      <c r="R293" s="144">
        <v>0</v>
      </c>
      <c r="S293" s="145">
        <v>0</v>
      </c>
      <c r="T293" s="126">
        <v>1</v>
      </c>
    </row>
    <row r="294" spans="1:20" s="45" customFormat="1" ht="28.5" customHeight="1" x14ac:dyDescent="0.2">
      <c r="A294" s="37"/>
      <c r="B294" s="322"/>
      <c r="C294" s="279"/>
      <c r="D294" s="197"/>
      <c r="E294" s="191"/>
      <c r="F294" s="198" t="s">
        <v>34</v>
      </c>
      <c r="G294" s="171">
        <f>SUM(G291:G293)</f>
        <v>1041869</v>
      </c>
      <c r="H294" s="179">
        <f>SUM(H291:H293)</f>
        <v>2500.6598955180002</v>
      </c>
      <c r="I294" s="277"/>
      <c r="J294" s="277"/>
      <c r="K294" s="277"/>
      <c r="L294" s="277"/>
      <c r="M294" s="277"/>
      <c r="N294" s="277"/>
      <c r="O294" s="277"/>
      <c r="P294" s="277"/>
      <c r="Q294" s="277"/>
      <c r="R294" s="277"/>
      <c r="S294" s="278"/>
      <c r="T294" s="61"/>
    </row>
    <row r="295" spans="1:20" s="45" customFormat="1" ht="28.5" customHeight="1" x14ac:dyDescent="0.2">
      <c r="A295" s="37"/>
      <c r="B295" s="322"/>
      <c r="C295" s="279"/>
      <c r="D295" s="51" t="s">
        <v>322</v>
      </c>
      <c r="E295" s="84" t="s">
        <v>252</v>
      </c>
      <c r="F295" s="50" t="s">
        <v>33</v>
      </c>
      <c r="G295" s="79">
        <v>6768</v>
      </c>
      <c r="H295" s="80">
        <v>185.04</v>
      </c>
      <c r="I295" s="144">
        <v>0.16999999999999998</v>
      </c>
      <c r="J295" s="144">
        <v>0.83000000000000007</v>
      </c>
      <c r="K295" s="144">
        <v>0</v>
      </c>
      <c r="L295" s="144">
        <v>0</v>
      </c>
      <c r="M295" s="144">
        <v>0</v>
      </c>
      <c r="N295" s="144">
        <v>0</v>
      </c>
      <c r="O295" s="144">
        <v>0</v>
      </c>
      <c r="P295" s="144">
        <v>0</v>
      </c>
      <c r="Q295" s="144">
        <v>0</v>
      </c>
      <c r="R295" s="144">
        <v>0</v>
      </c>
      <c r="S295" s="145">
        <v>0</v>
      </c>
      <c r="T295" s="126">
        <v>1</v>
      </c>
    </row>
    <row r="296" spans="1:20" s="45" customFormat="1" ht="28.5" customHeight="1" x14ac:dyDescent="0.2">
      <c r="A296" s="37"/>
      <c r="B296" s="322"/>
      <c r="C296" s="279"/>
      <c r="D296" s="262"/>
      <c r="E296" s="263"/>
      <c r="F296" s="198" t="s">
        <v>34</v>
      </c>
      <c r="G296" s="173">
        <f>SUM(G295)</f>
        <v>6768</v>
      </c>
      <c r="H296" s="174">
        <f>SUM(H295)</f>
        <v>185.04</v>
      </c>
      <c r="I296" s="328"/>
      <c r="J296" s="328"/>
      <c r="K296" s="328"/>
      <c r="L296" s="328"/>
      <c r="M296" s="328"/>
      <c r="N296" s="328"/>
      <c r="O296" s="328"/>
      <c r="P296" s="328"/>
      <c r="Q296" s="328"/>
      <c r="R296" s="328"/>
      <c r="S296" s="329"/>
      <c r="T296" s="61"/>
    </row>
    <row r="297" spans="1:20" s="45" customFormat="1" ht="28.5" customHeight="1" x14ac:dyDescent="0.2">
      <c r="A297" s="37"/>
      <c r="B297" s="322"/>
      <c r="C297" s="261"/>
      <c r="D297" s="39" t="s">
        <v>350</v>
      </c>
      <c r="E297" s="40" t="s">
        <v>351</v>
      </c>
      <c r="F297" s="41" t="s">
        <v>33</v>
      </c>
      <c r="G297" s="265">
        <v>0</v>
      </c>
      <c r="H297" s="266">
        <v>0</v>
      </c>
      <c r="I297" s="144">
        <v>0</v>
      </c>
      <c r="J297" s="144">
        <v>0</v>
      </c>
      <c r="K297" s="144">
        <v>0</v>
      </c>
      <c r="L297" s="144">
        <v>0</v>
      </c>
      <c r="M297" s="144">
        <v>0</v>
      </c>
      <c r="N297" s="144">
        <v>0</v>
      </c>
      <c r="O297" s="144">
        <v>0</v>
      </c>
      <c r="P297" s="144">
        <v>0</v>
      </c>
      <c r="Q297" s="144">
        <v>0</v>
      </c>
      <c r="R297" s="144">
        <v>0</v>
      </c>
      <c r="S297" s="145">
        <v>0</v>
      </c>
      <c r="T297" s="126">
        <v>1</v>
      </c>
    </row>
    <row r="298" spans="1:20" s="45" customFormat="1" ht="28.5" customHeight="1" x14ac:dyDescent="0.2">
      <c r="A298" s="37"/>
      <c r="B298" s="322"/>
      <c r="C298" s="249"/>
      <c r="D298" s="252"/>
      <c r="E298" s="253"/>
      <c r="F298" s="254" t="s">
        <v>34</v>
      </c>
      <c r="G298" s="251">
        <f>SUM(G297)</f>
        <v>0</v>
      </c>
      <c r="H298" s="248">
        <f>SUM(H297)</f>
        <v>0</v>
      </c>
      <c r="I298" s="277"/>
      <c r="J298" s="277"/>
      <c r="K298" s="277"/>
      <c r="L298" s="277"/>
      <c r="M298" s="277"/>
      <c r="N298" s="277"/>
      <c r="O298" s="277"/>
      <c r="P298" s="277"/>
      <c r="Q298" s="277"/>
      <c r="R298" s="277"/>
      <c r="S298" s="278"/>
      <c r="T298" s="61"/>
    </row>
    <row r="299" spans="1:20" s="45" customFormat="1" ht="28.5" customHeight="1" x14ac:dyDescent="0.2">
      <c r="A299" s="37"/>
      <c r="B299" s="322"/>
      <c r="C299" s="261"/>
      <c r="D299" s="39" t="s">
        <v>352</v>
      </c>
      <c r="E299" s="40" t="s">
        <v>353</v>
      </c>
      <c r="F299" s="48" t="s">
        <v>37</v>
      </c>
      <c r="G299" s="265">
        <v>0</v>
      </c>
      <c r="H299" s="266">
        <v>0</v>
      </c>
      <c r="I299" s="144">
        <v>0</v>
      </c>
      <c r="J299" s="144">
        <v>0</v>
      </c>
      <c r="K299" s="144">
        <v>0</v>
      </c>
      <c r="L299" s="144">
        <v>0</v>
      </c>
      <c r="M299" s="144">
        <v>0</v>
      </c>
      <c r="N299" s="144">
        <v>0</v>
      </c>
      <c r="O299" s="144">
        <v>0</v>
      </c>
      <c r="P299" s="144">
        <v>0</v>
      </c>
      <c r="Q299" s="144">
        <v>0</v>
      </c>
      <c r="R299" s="144">
        <v>0</v>
      </c>
      <c r="S299" s="145">
        <v>0</v>
      </c>
      <c r="T299" s="126">
        <v>1</v>
      </c>
    </row>
    <row r="300" spans="1:20" s="45" customFormat="1" ht="28.5" customHeight="1" x14ac:dyDescent="0.2">
      <c r="A300" s="37"/>
      <c r="B300" s="322"/>
      <c r="C300" s="249"/>
      <c r="D300" s="252"/>
      <c r="E300" s="253"/>
      <c r="F300" s="254" t="s">
        <v>34</v>
      </c>
      <c r="G300" s="251">
        <f>SUM(G299)</f>
        <v>0</v>
      </c>
      <c r="H300" s="248">
        <f>SUM(H299)</f>
        <v>0</v>
      </c>
      <c r="I300" s="277"/>
      <c r="J300" s="277"/>
      <c r="K300" s="277"/>
      <c r="L300" s="277"/>
      <c r="M300" s="277"/>
      <c r="N300" s="277"/>
      <c r="O300" s="277"/>
      <c r="P300" s="277"/>
      <c r="Q300" s="277"/>
      <c r="R300" s="277"/>
      <c r="S300" s="278"/>
      <c r="T300" s="61"/>
    </row>
    <row r="301" spans="1:20" s="45" customFormat="1" ht="28.5" customHeight="1" x14ac:dyDescent="0.2">
      <c r="A301" s="37"/>
      <c r="B301" s="322"/>
      <c r="C301" s="261"/>
      <c r="D301" s="39" t="s">
        <v>354</v>
      </c>
      <c r="E301" s="40" t="s">
        <v>355</v>
      </c>
      <c r="F301" s="48" t="s">
        <v>37</v>
      </c>
      <c r="G301" s="265">
        <v>0</v>
      </c>
      <c r="H301" s="266">
        <v>0</v>
      </c>
      <c r="I301" s="144">
        <v>0</v>
      </c>
      <c r="J301" s="144">
        <v>0</v>
      </c>
      <c r="K301" s="144">
        <v>0</v>
      </c>
      <c r="L301" s="144">
        <v>0</v>
      </c>
      <c r="M301" s="144">
        <v>0</v>
      </c>
      <c r="N301" s="144">
        <v>0</v>
      </c>
      <c r="O301" s="144">
        <v>0</v>
      </c>
      <c r="P301" s="144">
        <v>0</v>
      </c>
      <c r="Q301" s="144">
        <v>0</v>
      </c>
      <c r="R301" s="144">
        <v>0</v>
      </c>
      <c r="S301" s="145">
        <v>0</v>
      </c>
      <c r="T301" s="126">
        <v>1</v>
      </c>
    </row>
    <row r="302" spans="1:20" s="45" customFormat="1" ht="28.5" customHeight="1" thickBot="1" x14ac:dyDescent="0.25">
      <c r="A302" s="37"/>
      <c r="B302" s="322"/>
      <c r="C302" s="249"/>
      <c r="D302" s="252"/>
      <c r="E302" s="253"/>
      <c r="F302" s="254" t="s">
        <v>34</v>
      </c>
      <c r="G302" s="251">
        <f>SUM(G301)</f>
        <v>0</v>
      </c>
      <c r="H302" s="248">
        <f>SUM(H301)</f>
        <v>0</v>
      </c>
      <c r="I302" s="277"/>
      <c r="J302" s="277"/>
      <c r="K302" s="277"/>
      <c r="L302" s="277"/>
      <c r="M302" s="277"/>
      <c r="N302" s="277"/>
      <c r="O302" s="277"/>
      <c r="P302" s="277"/>
      <c r="Q302" s="277"/>
      <c r="R302" s="277"/>
      <c r="S302" s="278"/>
      <c r="T302" s="61"/>
    </row>
    <row r="303" spans="1:20" s="103" customFormat="1" ht="28.5" customHeight="1" thickTop="1" thickBot="1" x14ac:dyDescent="0.25">
      <c r="A303" s="102"/>
      <c r="B303" s="323"/>
      <c r="C303" s="150"/>
      <c r="D303" s="305" t="s">
        <v>48</v>
      </c>
      <c r="E303" s="305"/>
      <c r="F303" s="306"/>
      <c r="G303" s="186">
        <f>G270+G272+G274+G276+G278+G280+G282+G284+G286+G288+G290+G294+G296+G298+G300+G302</f>
        <v>2268157</v>
      </c>
      <c r="H303" s="186">
        <f>H270+H272+H274+H276+H278+H280+H282+H284+H286+H288+H290+H294+H296+H298+H300+H302</f>
        <v>6681.7198771436761</v>
      </c>
      <c r="I303" s="285"/>
      <c r="J303" s="285"/>
      <c r="K303" s="285"/>
      <c r="L303" s="285"/>
      <c r="M303" s="285"/>
      <c r="N303" s="285"/>
      <c r="O303" s="285"/>
      <c r="P303" s="285"/>
      <c r="Q303" s="285"/>
      <c r="R303" s="285"/>
      <c r="S303" s="286"/>
      <c r="T303" s="61"/>
    </row>
    <row r="304" spans="1:20" s="103" customFormat="1" ht="28.5" customHeight="1" x14ac:dyDescent="0.2">
      <c r="A304" s="102"/>
      <c r="B304" s="309" t="s">
        <v>312</v>
      </c>
      <c r="C304" s="312" t="s">
        <v>313</v>
      </c>
      <c r="D304" s="104" t="s">
        <v>253</v>
      </c>
      <c r="E304" s="105" t="s">
        <v>254</v>
      </c>
      <c r="F304" s="106" t="s">
        <v>141</v>
      </c>
      <c r="G304" s="79">
        <v>7595</v>
      </c>
      <c r="H304" s="80">
        <v>111.60000000000001</v>
      </c>
      <c r="I304" s="144">
        <v>0</v>
      </c>
      <c r="J304" s="144">
        <v>0</v>
      </c>
      <c r="K304" s="144">
        <v>0</v>
      </c>
      <c r="L304" s="144">
        <v>0</v>
      </c>
      <c r="M304" s="144">
        <v>0.19569892473118281</v>
      </c>
      <c r="N304" s="144">
        <v>0.19569892473118281</v>
      </c>
      <c r="O304" s="144">
        <v>0</v>
      </c>
      <c r="P304" s="144">
        <v>0</v>
      </c>
      <c r="Q304" s="144">
        <v>0</v>
      </c>
      <c r="R304" s="144">
        <v>0</v>
      </c>
      <c r="S304" s="145">
        <v>0.60860215053763445</v>
      </c>
      <c r="T304" s="126">
        <v>1</v>
      </c>
    </row>
    <row r="305" spans="1:20" s="103" customFormat="1" ht="28.5" customHeight="1" x14ac:dyDescent="0.2">
      <c r="A305" s="102"/>
      <c r="B305" s="310"/>
      <c r="C305" s="313"/>
      <c r="D305" s="211"/>
      <c r="E305" s="212"/>
      <c r="F305" s="198" t="s">
        <v>34</v>
      </c>
      <c r="G305" s="178">
        <f>SUM(G304)</f>
        <v>7595</v>
      </c>
      <c r="H305" s="172">
        <f>SUM(H304)</f>
        <v>111.60000000000001</v>
      </c>
      <c r="I305" s="277"/>
      <c r="J305" s="277"/>
      <c r="K305" s="277"/>
      <c r="L305" s="277"/>
      <c r="M305" s="277"/>
      <c r="N305" s="277"/>
      <c r="O305" s="277"/>
      <c r="P305" s="277"/>
      <c r="Q305" s="277"/>
      <c r="R305" s="277"/>
      <c r="S305" s="278"/>
      <c r="T305" s="61"/>
    </row>
    <row r="306" spans="1:20" s="45" customFormat="1" ht="28.5" customHeight="1" x14ac:dyDescent="0.2">
      <c r="A306" s="37"/>
      <c r="B306" s="310"/>
      <c r="C306" s="313"/>
      <c r="D306" s="39" t="s">
        <v>356</v>
      </c>
      <c r="E306" s="40" t="s">
        <v>357</v>
      </c>
      <c r="F306" s="48" t="s">
        <v>37</v>
      </c>
      <c r="G306" s="265">
        <v>0</v>
      </c>
      <c r="H306" s="266">
        <v>0</v>
      </c>
      <c r="I306" s="144">
        <v>0</v>
      </c>
      <c r="J306" s="144">
        <v>0</v>
      </c>
      <c r="K306" s="144">
        <v>0</v>
      </c>
      <c r="L306" s="144">
        <v>0</v>
      </c>
      <c r="M306" s="144">
        <v>0</v>
      </c>
      <c r="N306" s="144">
        <v>0</v>
      </c>
      <c r="O306" s="144">
        <v>0</v>
      </c>
      <c r="P306" s="144">
        <v>0</v>
      </c>
      <c r="Q306" s="144">
        <v>0</v>
      </c>
      <c r="R306" s="144">
        <v>0</v>
      </c>
      <c r="S306" s="145">
        <v>0</v>
      </c>
      <c r="T306" s="126">
        <v>1</v>
      </c>
    </row>
    <row r="307" spans="1:20" s="45" customFormat="1" ht="28.5" customHeight="1" x14ac:dyDescent="0.2">
      <c r="A307" s="37"/>
      <c r="B307" s="310"/>
      <c r="C307" s="313"/>
      <c r="D307" s="252"/>
      <c r="E307" s="253"/>
      <c r="F307" s="254" t="s">
        <v>34</v>
      </c>
      <c r="G307" s="251">
        <f>SUM(G306)</f>
        <v>0</v>
      </c>
      <c r="H307" s="248">
        <f>SUM(H306)</f>
        <v>0</v>
      </c>
      <c r="I307" s="277"/>
      <c r="J307" s="277"/>
      <c r="K307" s="277"/>
      <c r="L307" s="277"/>
      <c r="M307" s="277"/>
      <c r="N307" s="277"/>
      <c r="O307" s="277"/>
      <c r="P307" s="277"/>
      <c r="Q307" s="277"/>
      <c r="R307" s="277"/>
      <c r="S307" s="278"/>
      <c r="T307" s="61"/>
    </row>
    <row r="308" spans="1:20" s="103" customFormat="1" ht="28.5" customHeight="1" x14ac:dyDescent="0.2">
      <c r="A308" s="102"/>
      <c r="B308" s="310"/>
      <c r="C308" s="313"/>
      <c r="D308" s="128" t="s">
        <v>267</v>
      </c>
      <c r="E308" s="134" t="s">
        <v>279</v>
      </c>
      <c r="F308" s="108" t="s">
        <v>288</v>
      </c>
      <c r="G308" s="42">
        <v>42336</v>
      </c>
      <c r="H308" s="43">
        <v>2.35</v>
      </c>
      <c r="I308" s="147">
        <v>0.5</v>
      </c>
      <c r="J308" s="147">
        <v>0.5</v>
      </c>
      <c r="K308" s="147">
        <v>0</v>
      </c>
      <c r="L308" s="147">
        <v>0</v>
      </c>
      <c r="M308" s="147">
        <v>0</v>
      </c>
      <c r="N308" s="147">
        <v>0</v>
      </c>
      <c r="O308" s="147">
        <v>0</v>
      </c>
      <c r="P308" s="147">
        <v>0</v>
      </c>
      <c r="Q308" s="147">
        <v>0</v>
      </c>
      <c r="R308" s="147">
        <v>0</v>
      </c>
      <c r="S308" s="148">
        <v>0</v>
      </c>
      <c r="T308" s="127">
        <v>0</v>
      </c>
    </row>
    <row r="309" spans="1:20" s="103" customFormat="1" ht="28.5" customHeight="1" x14ac:dyDescent="0.2">
      <c r="A309" s="102"/>
      <c r="B309" s="310"/>
      <c r="C309" s="313"/>
      <c r="D309" s="211"/>
      <c r="E309" s="212"/>
      <c r="F309" s="198" t="s">
        <v>34</v>
      </c>
      <c r="G309" s="178">
        <f>SUM(G308)</f>
        <v>42336</v>
      </c>
      <c r="H309" s="172">
        <f>SUM(H308)</f>
        <v>2.35</v>
      </c>
      <c r="I309" s="213"/>
      <c r="J309" s="214"/>
      <c r="K309" s="214"/>
      <c r="L309" s="214"/>
      <c r="M309" s="214"/>
      <c r="N309" s="214"/>
      <c r="O309" s="214"/>
      <c r="P309" s="214"/>
      <c r="Q309" s="214"/>
      <c r="R309" s="214"/>
      <c r="S309" s="215"/>
      <c r="T309" s="69"/>
    </row>
    <row r="310" spans="1:20" s="103" customFormat="1" ht="28.5" customHeight="1" x14ac:dyDescent="0.2">
      <c r="A310" s="102"/>
      <c r="B310" s="310"/>
      <c r="C310" s="313"/>
      <c r="D310" s="107" t="s">
        <v>255</v>
      </c>
      <c r="E310" s="109" t="s">
        <v>256</v>
      </c>
      <c r="F310" s="110" t="s">
        <v>141</v>
      </c>
      <c r="G310" s="79">
        <v>7520</v>
      </c>
      <c r="H310" s="80">
        <v>227.5</v>
      </c>
      <c r="I310" s="144">
        <v>0</v>
      </c>
      <c r="J310" s="144">
        <v>0</v>
      </c>
      <c r="K310" s="144">
        <v>0</v>
      </c>
      <c r="L310" s="144">
        <v>0</v>
      </c>
      <c r="M310" s="144">
        <v>0.2</v>
      </c>
      <c r="N310" s="144">
        <v>0.2</v>
      </c>
      <c r="O310" s="144">
        <v>0</v>
      </c>
      <c r="P310" s="144">
        <v>0</v>
      </c>
      <c r="Q310" s="144">
        <v>0</v>
      </c>
      <c r="R310" s="144">
        <v>0</v>
      </c>
      <c r="S310" s="145">
        <v>0.6</v>
      </c>
      <c r="T310" s="126">
        <v>1</v>
      </c>
    </row>
    <row r="311" spans="1:20" s="103" customFormat="1" ht="28.5" customHeight="1" x14ac:dyDescent="0.2">
      <c r="A311" s="102"/>
      <c r="B311" s="310"/>
      <c r="C311" s="313"/>
      <c r="D311" s="211"/>
      <c r="E311" s="212"/>
      <c r="F311" s="198" t="s">
        <v>34</v>
      </c>
      <c r="G311" s="178">
        <f>SUM(G310)</f>
        <v>7520</v>
      </c>
      <c r="H311" s="172">
        <f>SUM(H310)</f>
        <v>227.5</v>
      </c>
      <c r="I311" s="314"/>
      <c r="J311" s="314"/>
      <c r="K311" s="314"/>
      <c r="L311" s="314"/>
      <c r="M311" s="314"/>
      <c r="N311" s="314"/>
      <c r="O311" s="314"/>
      <c r="P311" s="314"/>
      <c r="Q311" s="314"/>
      <c r="R311" s="314"/>
      <c r="S311" s="315"/>
      <c r="T311" s="69"/>
    </row>
    <row r="312" spans="1:20" s="103" customFormat="1" ht="28.5" customHeight="1" x14ac:dyDescent="0.2">
      <c r="A312" s="102"/>
      <c r="B312" s="310"/>
      <c r="C312" s="313"/>
      <c r="D312" s="107" t="s">
        <v>257</v>
      </c>
      <c r="E312" s="109" t="s">
        <v>258</v>
      </c>
      <c r="F312" s="108" t="s">
        <v>37</v>
      </c>
      <c r="G312" s="79">
        <v>4136</v>
      </c>
      <c r="H312" s="80">
        <v>3.59</v>
      </c>
      <c r="I312" s="144">
        <v>0.6</v>
      </c>
      <c r="J312" s="144">
        <v>0.4</v>
      </c>
      <c r="K312" s="144">
        <v>0</v>
      </c>
      <c r="L312" s="144">
        <v>0</v>
      </c>
      <c r="M312" s="144">
        <v>0</v>
      </c>
      <c r="N312" s="144">
        <v>0</v>
      </c>
      <c r="O312" s="144">
        <v>0</v>
      </c>
      <c r="P312" s="144">
        <v>0</v>
      </c>
      <c r="Q312" s="144">
        <v>0</v>
      </c>
      <c r="R312" s="144">
        <v>0</v>
      </c>
      <c r="S312" s="144">
        <v>0</v>
      </c>
      <c r="T312" s="126">
        <v>1</v>
      </c>
    </row>
    <row r="313" spans="1:20" s="103" customFormat="1" ht="28.5" customHeight="1" x14ac:dyDescent="0.2">
      <c r="A313" s="102"/>
      <c r="B313" s="310"/>
      <c r="C313" s="313"/>
      <c r="D313" s="211"/>
      <c r="E313" s="212"/>
      <c r="F313" s="198" t="s">
        <v>34</v>
      </c>
      <c r="G313" s="178">
        <f>SUM(G312)</f>
        <v>4136</v>
      </c>
      <c r="H313" s="172">
        <f>SUM(H312)</f>
        <v>3.59</v>
      </c>
      <c r="I313" s="277"/>
      <c r="J313" s="277"/>
      <c r="K313" s="277"/>
      <c r="L313" s="277"/>
      <c r="M313" s="277"/>
      <c r="N313" s="277"/>
      <c r="O313" s="277"/>
      <c r="P313" s="277"/>
      <c r="Q313" s="277"/>
      <c r="R313" s="277"/>
      <c r="S313" s="278"/>
      <c r="T313" s="61"/>
    </row>
    <row r="314" spans="1:20" s="103" customFormat="1" ht="28.5" customHeight="1" x14ac:dyDescent="0.2">
      <c r="A314" s="102"/>
      <c r="B314" s="310"/>
      <c r="C314" s="313"/>
      <c r="D314" s="111" t="s">
        <v>259</v>
      </c>
      <c r="E314" s="109" t="s">
        <v>260</v>
      </c>
      <c r="F314" s="110" t="s">
        <v>141</v>
      </c>
      <c r="G314" s="79">
        <v>713241</v>
      </c>
      <c r="H314" s="80">
        <v>1000.8955135135135</v>
      </c>
      <c r="I314" s="144">
        <v>0.33870718314037374</v>
      </c>
      <c r="J314" s="144">
        <v>0.1310341571415479</v>
      </c>
      <c r="K314" s="144">
        <v>0</v>
      </c>
      <c r="L314" s="144">
        <v>0.52404570998500966</v>
      </c>
      <c r="M314" s="144">
        <v>0</v>
      </c>
      <c r="N314" s="144">
        <v>0</v>
      </c>
      <c r="O314" s="144">
        <v>6.2129497330687677E-3</v>
      </c>
      <c r="P314" s="144">
        <v>0</v>
      </c>
      <c r="Q314" s="144">
        <v>0</v>
      </c>
      <c r="R314" s="144">
        <v>0</v>
      </c>
      <c r="S314" s="145">
        <v>0</v>
      </c>
      <c r="T314" s="126">
        <v>1</v>
      </c>
    </row>
    <row r="315" spans="1:20" s="103" customFormat="1" ht="28.5" customHeight="1" x14ac:dyDescent="0.2">
      <c r="A315" s="102"/>
      <c r="B315" s="310"/>
      <c r="C315" s="313"/>
      <c r="D315" s="258"/>
      <c r="E315" s="259"/>
      <c r="F315" s="48" t="s">
        <v>37</v>
      </c>
      <c r="G315" s="265">
        <v>0</v>
      </c>
      <c r="H315" s="266">
        <v>0</v>
      </c>
      <c r="I315" s="144">
        <v>0</v>
      </c>
      <c r="J315" s="144">
        <v>0</v>
      </c>
      <c r="K315" s="144">
        <v>0</v>
      </c>
      <c r="L315" s="144">
        <v>0</v>
      </c>
      <c r="M315" s="144">
        <v>0</v>
      </c>
      <c r="N315" s="144">
        <v>0</v>
      </c>
      <c r="O315" s="144">
        <v>0</v>
      </c>
      <c r="P315" s="144">
        <v>0</v>
      </c>
      <c r="Q315" s="144">
        <v>0</v>
      </c>
      <c r="R315" s="144">
        <v>0</v>
      </c>
      <c r="S315" s="145">
        <v>0</v>
      </c>
      <c r="T315" s="126"/>
    </row>
    <row r="316" spans="1:20" s="103" customFormat="1" ht="28.5" customHeight="1" x14ac:dyDescent="0.2">
      <c r="A316" s="102"/>
      <c r="B316" s="310"/>
      <c r="C316" s="313"/>
      <c r="D316" s="211"/>
      <c r="E316" s="212"/>
      <c r="F316" s="198" t="s">
        <v>34</v>
      </c>
      <c r="G316" s="178">
        <f>SUM(G314:G315)</f>
        <v>713241</v>
      </c>
      <c r="H316" s="172">
        <f>SUM(H314:H315)</f>
        <v>1000.8955135135135</v>
      </c>
      <c r="I316" s="277"/>
      <c r="J316" s="277"/>
      <c r="K316" s="277"/>
      <c r="L316" s="277"/>
      <c r="M316" s="277"/>
      <c r="N316" s="277"/>
      <c r="O316" s="277"/>
      <c r="P316" s="277"/>
      <c r="Q316" s="277"/>
      <c r="R316" s="277"/>
      <c r="S316" s="278"/>
      <c r="T316" s="61"/>
    </row>
    <row r="317" spans="1:20" s="103" customFormat="1" ht="28.5" customHeight="1" x14ac:dyDescent="0.2">
      <c r="A317" s="102"/>
      <c r="B317" s="310"/>
      <c r="C317" s="313"/>
      <c r="D317" s="112" t="s">
        <v>261</v>
      </c>
      <c r="E317" s="113" t="s">
        <v>262</v>
      </c>
      <c r="F317" s="114" t="s">
        <v>141</v>
      </c>
      <c r="G317" s="79">
        <v>728</v>
      </c>
      <c r="H317" s="80">
        <v>70</v>
      </c>
      <c r="I317" s="144">
        <v>0</v>
      </c>
      <c r="J317" s="144">
        <v>0</v>
      </c>
      <c r="K317" s="144">
        <v>0</v>
      </c>
      <c r="L317" s="144">
        <v>0</v>
      </c>
      <c r="M317" s="144">
        <v>0</v>
      </c>
      <c r="N317" s="144">
        <v>0</v>
      </c>
      <c r="O317" s="144">
        <v>0</v>
      </c>
      <c r="P317" s="144">
        <v>0</v>
      </c>
      <c r="Q317" s="144">
        <v>0</v>
      </c>
      <c r="R317" s="144">
        <v>0</v>
      </c>
      <c r="S317" s="145">
        <v>1</v>
      </c>
      <c r="T317" s="126">
        <v>1</v>
      </c>
    </row>
    <row r="318" spans="1:20" s="103" customFormat="1" ht="28.5" customHeight="1" x14ac:dyDescent="0.2">
      <c r="A318" s="102"/>
      <c r="B318" s="310"/>
      <c r="C318" s="313"/>
      <c r="D318" s="211"/>
      <c r="E318" s="212"/>
      <c r="F318" s="198" t="s">
        <v>34</v>
      </c>
      <c r="G318" s="171">
        <f>SUM(G317)</f>
        <v>728</v>
      </c>
      <c r="H318" s="179">
        <f>SUM(H317)</f>
        <v>70</v>
      </c>
      <c r="I318" s="314"/>
      <c r="J318" s="314"/>
      <c r="K318" s="314"/>
      <c r="L318" s="314"/>
      <c r="M318" s="314"/>
      <c r="N318" s="314"/>
      <c r="O318" s="314"/>
      <c r="P318" s="314"/>
      <c r="Q318" s="314"/>
      <c r="R318" s="314"/>
      <c r="S318" s="315"/>
      <c r="T318" s="69"/>
    </row>
    <row r="319" spans="1:20" s="45" customFormat="1" ht="28.5" customHeight="1" x14ac:dyDescent="0.2">
      <c r="A319" s="37"/>
      <c r="B319" s="310"/>
      <c r="C319" s="129"/>
      <c r="D319" s="39" t="s">
        <v>358</v>
      </c>
      <c r="E319" s="40" t="s">
        <v>359</v>
      </c>
      <c r="F319" s="48" t="s">
        <v>37</v>
      </c>
      <c r="G319" s="265">
        <v>0</v>
      </c>
      <c r="H319" s="266">
        <v>0</v>
      </c>
      <c r="I319" s="144">
        <v>0</v>
      </c>
      <c r="J319" s="144">
        <v>0</v>
      </c>
      <c r="K319" s="144">
        <v>0</v>
      </c>
      <c r="L319" s="144">
        <v>0</v>
      </c>
      <c r="M319" s="144">
        <v>0</v>
      </c>
      <c r="N319" s="144">
        <v>0</v>
      </c>
      <c r="O319" s="144">
        <v>0</v>
      </c>
      <c r="P319" s="144">
        <v>0</v>
      </c>
      <c r="Q319" s="144">
        <v>0</v>
      </c>
      <c r="R319" s="144">
        <v>0</v>
      </c>
      <c r="S319" s="145">
        <v>0</v>
      </c>
      <c r="T319" s="126">
        <v>1</v>
      </c>
    </row>
    <row r="320" spans="1:20" s="45" customFormat="1" ht="28.5" customHeight="1" x14ac:dyDescent="0.2">
      <c r="A320" s="37"/>
      <c r="B320" s="310"/>
      <c r="C320" s="129"/>
      <c r="D320" s="252"/>
      <c r="E320" s="253"/>
      <c r="F320" s="254" t="s">
        <v>34</v>
      </c>
      <c r="G320" s="251">
        <f>SUM(G319)</f>
        <v>0</v>
      </c>
      <c r="H320" s="248">
        <f>SUM(H319)</f>
        <v>0</v>
      </c>
      <c r="I320" s="277"/>
      <c r="J320" s="277"/>
      <c r="K320" s="277"/>
      <c r="L320" s="277"/>
      <c r="M320" s="277"/>
      <c r="N320" s="277"/>
      <c r="O320" s="277"/>
      <c r="P320" s="277"/>
      <c r="Q320" s="277"/>
      <c r="R320" s="277"/>
      <c r="S320" s="278"/>
      <c r="T320" s="61"/>
    </row>
    <row r="321" spans="1:20" s="103" customFormat="1" ht="28.5" customHeight="1" x14ac:dyDescent="0.2">
      <c r="A321" s="102"/>
      <c r="B321" s="310"/>
      <c r="C321" s="129"/>
      <c r="D321" s="111" t="s">
        <v>360</v>
      </c>
      <c r="E321" s="109" t="s">
        <v>361</v>
      </c>
      <c r="F321" s="110" t="s">
        <v>33</v>
      </c>
      <c r="G321" s="265">
        <v>0</v>
      </c>
      <c r="H321" s="266">
        <v>0</v>
      </c>
      <c r="I321" s="144">
        <v>0</v>
      </c>
      <c r="J321" s="144">
        <v>0</v>
      </c>
      <c r="K321" s="144">
        <v>0</v>
      </c>
      <c r="L321" s="144">
        <v>0</v>
      </c>
      <c r="M321" s="144">
        <v>0</v>
      </c>
      <c r="N321" s="144">
        <v>0</v>
      </c>
      <c r="O321" s="144">
        <v>0</v>
      </c>
      <c r="P321" s="144">
        <v>0</v>
      </c>
      <c r="Q321" s="144">
        <v>0</v>
      </c>
      <c r="R321" s="144">
        <v>0</v>
      </c>
      <c r="S321" s="145">
        <v>0</v>
      </c>
      <c r="T321" s="126">
        <v>1</v>
      </c>
    </row>
    <row r="322" spans="1:20" s="103" customFormat="1" ht="28.5" customHeight="1" x14ac:dyDescent="0.2">
      <c r="A322" s="102"/>
      <c r="B322" s="310"/>
      <c r="C322" s="129"/>
      <c r="D322" s="258"/>
      <c r="E322" s="259"/>
      <c r="F322" s="48" t="s">
        <v>37</v>
      </c>
      <c r="G322" s="265">
        <v>0</v>
      </c>
      <c r="H322" s="266">
        <v>0</v>
      </c>
      <c r="I322" s="144">
        <v>0</v>
      </c>
      <c r="J322" s="144">
        <v>0</v>
      </c>
      <c r="K322" s="144">
        <v>0</v>
      </c>
      <c r="L322" s="144">
        <v>0</v>
      </c>
      <c r="M322" s="144">
        <v>0</v>
      </c>
      <c r="N322" s="144">
        <v>0</v>
      </c>
      <c r="O322" s="144">
        <v>0</v>
      </c>
      <c r="P322" s="144">
        <v>0</v>
      </c>
      <c r="Q322" s="144">
        <v>0</v>
      </c>
      <c r="R322" s="144">
        <v>0</v>
      </c>
      <c r="S322" s="145">
        <v>0</v>
      </c>
      <c r="T322" s="126"/>
    </row>
    <row r="323" spans="1:20" s="103" customFormat="1" ht="28.5" customHeight="1" x14ac:dyDescent="0.2">
      <c r="A323" s="102"/>
      <c r="B323" s="310"/>
      <c r="C323" s="129"/>
      <c r="D323" s="211"/>
      <c r="E323" s="212"/>
      <c r="F323" s="254" t="s">
        <v>34</v>
      </c>
      <c r="G323" s="178">
        <f>SUM(G321:G322)</f>
        <v>0</v>
      </c>
      <c r="H323" s="172">
        <f>SUM(H321:H322)</f>
        <v>0</v>
      </c>
      <c r="I323" s="277"/>
      <c r="J323" s="277"/>
      <c r="K323" s="277"/>
      <c r="L323" s="277"/>
      <c r="M323" s="277"/>
      <c r="N323" s="277"/>
      <c r="O323" s="277"/>
      <c r="P323" s="277"/>
      <c r="Q323" s="277"/>
      <c r="R323" s="277"/>
      <c r="S323" s="278"/>
      <c r="T323" s="61"/>
    </row>
    <row r="324" spans="1:20" s="45" customFormat="1" ht="28.5" customHeight="1" x14ac:dyDescent="0.2">
      <c r="A324" s="37"/>
      <c r="B324" s="310"/>
      <c r="C324" s="129"/>
      <c r="D324" s="39" t="s">
        <v>362</v>
      </c>
      <c r="E324" s="40" t="s">
        <v>363</v>
      </c>
      <c r="F324" s="48" t="s">
        <v>37</v>
      </c>
      <c r="G324" s="265">
        <v>0</v>
      </c>
      <c r="H324" s="266">
        <v>0</v>
      </c>
      <c r="I324" s="144">
        <v>0</v>
      </c>
      <c r="J324" s="144">
        <v>0</v>
      </c>
      <c r="K324" s="144">
        <v>0</v>
      </c>
      <c r="L324" s="144">
        <v>0</v>
      </c>
      <c r="M324" s="144">
        <v>0</v>
      </c>
      <c r="N324" s="144">
        <v>0</v>
      </c>
      <c r="O324" s="144">
        <v>0</v>
      </c>
      <c r="P324" s="144">
        <v>0</v>
      </c>
      <c r="Q324" s="144">
        <v>0</v>
      </c>
      <c r="R324" s="144">
        <v>0</v>
      </c>
      <c r="S324" s="145">
        <v>0</v>
      </c>
      <c r="T324" s="126">
        <v>1</v>
      </c>
    </row>
    <row r="325" spans="1:20" s="45" customFormat="1" ht="28.5" customHeight="1" x14ac:dyDescent="0.2">
      <c r="A325" s="37"/>
      <c r="B325" s="310"/>
      <c r="C325" s="129"/>
      <c r="D325" s="252"/>
      <c r="E325" s="253"/>
      <c r="F325" s="254" t="s">
        <v>34</v>
      </c>
      <c r="G325" s="251">
        <f>SUM(G324)</f>
        <v>0</v>
      </c>
      <c r="H325" s="248">
        <f>SUM(H324)</f>
        <v>0</v>
      </c>
      <c r="I325" s="277"/>
      <c r="J325" s="277"/>
      <c r="K325" s="277"/>
      <c r="L325" s="277"/>
      <c r="M325" s="277"/>
      <c r="N325" s="277"/>
      <c r="O325" s="277"/>
      <c r="P325" s="277"/>
      <c r="Q325" s="277"/>
      <c r="R325" s="277"/>
      <c r="S325" s="278"/>
      <c r="T325" s="61"/>
    </row>
    <row r="326" spans="1:20" s="103" customFormat="1" ht="28.5" customHeight="1" x14ac:dyDescent="0.2">
      <c r="A326" s="102"/>
      <c r="B326" s="310"/>
      <c r="C326" s="129"/>
      <c r="D326" s="107" t="s">
        <v>268</v>
      </c>
      <c r="E326" s="109" t="s">
        <v>278</v>
      </c>
      <c r="F326" s="108" t="s">
        <v>269</v>
      </c>
      <c r="G326" s="79">
        <v>9212</v>
      </c>
      <c r="H326" s="80">
        <v>164.5</v>
      </c>
      <c r="I326" s="144">
        <v>0</v>
      </c>
      <c r="J326" s="144">
        <v>0</v>
      </c>
      <c r="K326" s="144">
        <v>0</v>
      </c>
      <c r="L326" s="144">
        <v>0</v>
      </c>
      <c r="M326" s="144">
        <v>0</v>
      </c>
      <c r="N326" s="144">
        <v>0</v>
      </c>
      <c r="O326" s="144">
        <v>0</v>
      </c>
      <c r="P326" s="144">
        <v>0</v>
      </c>
      <c r="Q326" s="144">
        <v>1</v>
      </c>
      <c r="R326" s="144">
        <v>0</v>
      </c>
      <c r="S326" s="145">
        <v>0</v>
      </c>
      <c r="T326" s="126">
        <v>1</v>
      </c>
    </row>
    <row r="327" spans="1:20" s="103" customFormat="1" ht="28.5" customHeight="1" thickBot="1" x14ac:dyDescent="0.25">
      <c r="A327" s="102"/>
      <c r="B327" s="310"/>
      <c r="C327" s="129"/>
      <c r="D327" s="216"/>
      <c r="E327" s="217"/>
      <c r="F327" s="218" t="s">
        <v>34</v>
      </c>
      <c r="G327" s="175">
        <f>SUM(G326)</f>
        <v>9212</v>
      </c>
      <c r="H327" s="183">
        <f>SUM(H326)</f>
        <v>164.5</v>
      </c>
      <c r="I327" s="283"/>
      <c r="J327" s="283"/>
      <c r="K327" s="283"/>
      <c r="L327" s="283"/>
      <c r="M327" s="283"/>
      <c r="N327" s="283"/>
      <c r="O327" s="283"/>
      <c r="P327" s="283"/>
      <c r="Q327" s="283"/>
      <c r="R327" s="283"/>
      <c r="S327" s="284"/>
      <c r="T327" s="61"/>
    </row>
    <row r="328" spans="1:20" s="45" customFormat="1" ht="29.25" customHeight="1" thickTop="1" thickBot="1" x14ac:dyDescent="0.25">
      <c r="A328" s="37"/>
      <c r="B328" s="311"/>
      <c r="C328" s="115"/>
      <c r="D328" s="319" t="s">
        <v>48</v>
      </c>
      <c r="E328" s="319"/>
      <c r="F328" s="320"/>
      <c r="G328" s="184">
        <f>G305+G307+G309+G311+G313+G316+G318+G320+G323+G325+G327</f>
        <v>784768</v>
      </c>
      <c r="H328" s="184">
        <f>H305+H307+H309+H311+H313+H316+H318+H320+H323+H325+H327</f>
        <v>1580.4355135135133</v>
      </c>
      <c r="I328" s="291"/>
      <c r="J328" s="291"/>
      <c r="K328" s="291"/>
      <c r="L328" s="291"/>
      <c r="M328" s="291"/>
      <c r="N328" s="291"/>
      <c r="O328" s="291"/>
      <c r="P328" s="291"/>
      <c r="Q328" s="291"/>
      <c r="R328" s="291"/>
      <c r="S328" s="292"/>
      <c r="T328" s="61"/>
    </row>
    <row r="329" spans="1:20" ht="25.5" customHeight="1" x14ac:dyDescent="0.2">
      <c r="B329" s="116" t="s">
        <v>263</v>
      </c>
      <c r="C329" s="117"/>
      <c r="D329" s="118"/>
      <c r="E329" s="118"/>
      <c r="F329" s="119"/>
      <c r="G329" s="45"/>
      <c r="H329" s="120"/>
      <c r="I329" s="45"/>
      <c r="J329" s="45"/>
      <c r="K329" s="45"/>
      <c r="L329" s="45"/>
      <c r="M329" s="45"/>
      <c r="N329" s="45"/>
      <c r="O329" s="45"/>
      <c r="P329" s="45"/>
      <c r="Q329" s="45"/>
      <c r="R329" s="45"/>
      <c r="S329" s="45"/>
      <c r="T329" s="36"/>
    </row>
    <row r="330" spans="1:20" ht="28.5" customHeight="1" x14ac:dyDescent="0.2">
      <c r="B330" s="121" t="s">
        <v>289</v>
      </c>
      <c r="C330" s="122"/>
      <c r="G330" s="123"/>
      <c r="H330" s="124"/>
      <c r="I330" s="10"/>
      <c r="J330" s="10"/>
      <c r="K330" s="10"/>
      <c r="L330" s="10"/>
      <c r="M330" s="10"/>
      <c r="N330" s="10"/>
      <c r="O330" s="10"/>
      <c r="P330" s="10"/>
      <c r="Q330" s="10"/>
      <c r="R330" s="10"/>
      <c r="S330" s="10"/>
      <c r="T330" s="11"/>
    </row>
    <row r="331" spans="1:20" x14ac:dyDescent="0.2">
      <c r="C331" s="10"/>
      <c r="G331" s="123"/>
      <c r="H331" s="124"/>
      <c r="I331" s="10"/>
      <c r="J331" s="10"/>
      <c r="K331" s="10"/>
      <c r="L331" s="10"/>
      <c r="M331" s="10"/>
      <c r="N331" s="10"/>
      <c r="O331" s="10"/>
      <c r="P331" s="10"/>
      <c r="Q331" s="10"/>
      <c r="R331" s="10"/>
      <c r="S331" s="10"/>
      <c r="T331" s="10"/>
    </row>
  </sheetData>
  <mergeCells count="240">
    <mergeCell ref="D28:F28"/>
    <mergeCell ref="I28:S28"/>
    <mergeCell ref="D29:F29"/>
    <mergeCell ref="D31:F31"/>
    <mergeCell ref="B5:C5"/>
    <mergeCell ref="B6:C6"/>
    <mergeCell ref="D6:E6"/>
    <mergeCell ref="D18:F18"/>
    <mergeCell ref="I18:S18"/>
    <mergeCell ref="D21:F21"/>
    <mergeCell ref="I21:S21"/>
    <mergeCell ref="D23:F23"/>
    <mergeCell ref="I23:S23"/>
    <mergeCell ref="B7:B9"/>
    <mergeCell ref="C7:C9"/>
    <mergeCell ref="D8:F8"/>
    <mergeCell ref="I8:S8"/>
    <mergeCell ref="D13:F13"/>
    <mergeCell ref="I13:S13"/>
    <mergeCell ref="D3:E5"/>
    <mergeCell ref="I3:S3"/>
    <mergeCell ref="I4:S4"/>
    <mergeCell ref="I31:S31"/>
    <mergeCell ref="D33:F33"/>
    <mergeCell ref="I33:S33"/>
    <mergeCell ref="C30:C53"/>
    <mergeCell ref="D48:F48"/>
    <mergeCell ref="I48:S48"/>
    <mergeCell ref="D50:F50"/>
    <mergeCell ref="I50:S50"/>
    <mergeCell ref="D52:F52"/>
    <mergeCell ref="I52:S52"/>
    <mergeCell ref="D38:F38"/>
    <mergeCell ref="I38:S38"/>
    <mergeCell ref="D40:F40"/>
    <mergeCell ref="I40:S40"/>
    <mergeCell ref="D46:F46"/>
    <mergeCell ref="I46:S46"/>
    <mergeCell ref="D44:F44"/>
    <mergeCell ref="D36:F36"/>
    <mergeCell ref="I36:S36"/>
    <mergeCell ref="D42:F42"/>
    <mergeCell ref="D53:F53"/>
    <mergeCell ref="I53:S53"/>
    <mergeCell ref="C54:C67"/>
    <mergeCell ref="D76:F76"/>
    <mergeCell ref="I76:S76"/>
    <mergeCell ref="D78:F78"/>
    <mergeCell ref="I78:S78"/>
    <mergeCell ref="C68:C69"/>
    <mergeCell ref="D70:F70"/>
    <mergeCell ref="I70:S70"/>
    <mergeCell ref="D74:F74"/>
    <mergeCell ref="I74:S74"/>
    <mergeCell ref="D67:F67"/>
    <mergeCell ref="I67:S67"/>
    <mergeCell ref="D64:F64"/>
    <mergeCell ref="I64:S64"/>
    <mergeCell ref="D66:F66"/>
    <mergeCell ref="I66:S66"/>
    <mergeCell ref="D55:F55"/>
    <mergeCell ref="I55:S55"/>
    <mergeCell ref="D58:F58"/>
    <mergeCell ref="I58:S58"/>
    <mergeCell ref="D62:F62"/>
    <mergeCell ref="I62:S62"/>
    <mergeCell ref="D82:F82"/>
    <mergeCell ref="I82:S82"/>
    <mergeCell ref="D86:F86"/>
    <mergeCell ref="I86:S86"/>
    <mergeCell ref="D80:F80"/>
    <mergeCell ref="I80:S80"/>
    <mergeCell ref="I107:S107"/>
    <mergeCell ref="C94:C121"/>
    <mergeCell ref="D97:F97"/>
    <mergeCell ref="I97:S97"/>
    <mergeCell ref="C88:C90"/>
    <mergeCell ref="D90:F90"/>
    <mergeCell ref="I90:S90"/>
    <mergeCell ref="D92:F92"/>
    <mergeCell ref="I92:S92"/>
    <mergeCell ref="D101:F101"/>
    <mergeCell ref="I101:S101"/>
    <mergeCell ref="D103:F103"/>
    <mergeCell ref="I103:S103"/>
    <mergeCell ref="D105:F105"/>
    <mergeCell ref="I105:S105"/>
    <mergeCell ref="D93:F93"/>
    <mergeCell ref="I93:S93"/>
    <mergeCell ref="D113:F113"/>
    <mergeCell ref="I142:S142"/>
    <mergeCell ref="D144:F144"/>
    <mergeCell ref="I144:S144"/>
    <mergeCell ref="D146:F146"/>
    <mergeCell ref="I146:S146"/>
    <mergeCell ref="D87:F87"/>
    <mergeCell ref="I87:S87"/>
    <mergeCell ref="I113:S113"/>
    <mergeCell ref="D118:F118"/>
    <mergeCell ref="I118:S118"/>
    <mergeCell ref="D121:F121"/>
    <mergeCell ref="I121:S121"/>
    <mergeCell ref="I109:S109"/>
    <mergeCell ref="D111:F111"/>
    <mergeCell ref="I111:S111"/>
    <mergeCell ref="D99:F99"/>
    <mergeCell ref="I99:S99"/>
    <mergeCell ref="D116:F116"/>
    <mergeCell ref="I116:S116"/>
    <mergeCell ref="D120:F120"/>
    <mergeCell ref="I120:S120"/>
    <mergeCell ref="C122:C129"/>
    <mergeCell ref="D123:F123"/>
    <mergeCell ref="I123:S123"/>
    <mergeCell ref="D125:F125"/>
    <mergeCell ref="I125:S125"/>
    <mergeCell ref="D128:F128"/>
    <mergeCell ref="I128:S128"/>
    <mergeCell ref="D129:F129"/>
    <mergeCell ref="I129:S129"/>
    <mergeCell ref="I165:S165"/>
    <mergeCell ref="B166:B169"/>
    <mergeCell ref="C166:C169"/>
    <mergeCell ref="I168:S168"/>
    <mergeCell ref="I169:S169"/>
    <mergeCell ref="D165:F165"/>
    <mergeCell ref="D169:F169"/>
    <mergeCell ref="I160:S160"/>
    <mergeCell ref="C130:C132"/>
    <mergeCell ref="D132:F132"/>
    <mergeCell ref="I132:S132"/>
    <mergeCell ref="D134:F134"/>
    <mergeCell ref="I134:S134"/>
    <mergeCell ref="D137:F137"/>
    <mergeCell ref="I137:S137"/>
    <mergeCell ref="I154:S154"/>
    <mergeCell ref="I156:S156"/>
    <mergeCell ref="D147:F147"/>
    <mergeCell ref="I147:S147"/>
    <mergeCell ref="C148:C149"/>
    <mergeCell ref="I149:S149"/>
    <mergeCell ref="I151:S151"/>
    <mergeCell ref="D139:F139"/>
    <mergeCell ref="D142:F142"/>
    <mergeCell ref="I303:S303"/>
    <mergeCell ref="I294:S294"/>
    <mergeCell ref="I296:S296"/>
    <mergeCell ref="C256:C257"/>
    <mergeCell ref="I264:S264"/>
    <mergeCell ref="C197:C198"/>
    <mergeCell ref="C232:C237"/>
    <mergeCell ref="I233:S233"/>
    <mergeCell ref="I236:S236"/>
    <mergeCell ref="I237:S237"/>
    <mergeCell ref="I221:S221"/>
    <mergeCell ref="I226:S226"/>
    <mergeCell ref="I228:S228"/>
    <mergeCell ref="I230:S230"/>
    <mergeCell ref="C210:C231"/>
    <mergeCell ref="I212:S212"/>
    <mergeCell ref="I215:S215"/>
    <mergeCell ref="I219:S219"/>
    <mergeCell ref="I231:S231"/>
    <mergeCell ref="C205:C206"/>
    <mergeCell ref="I206:S206"/>
    <mergeCell ref="I208:S208"/>
    <mergeCell ref="I209:S209"/>
    <mergeCell ref="I199:S199"/>
    <mergeCell ref="B304:B328"/>
    <mergeCell ref="C304:C318"/>
    <mergeCell ref="I305:S305"/>
    <mergeCell ref="I311:S311"/>
    <mergeCell ref="I313:S313"/>
    <mergeCell ref="I328:S328"/>
    <mergeCell ref="I316:S316"/>
    <mergeCell ref="I318:S318"/>
    <mergeCell ref="I288:S288"/>
    <mergeCell ref="I327:S327"/>
    <mergeCell ref="I290:S290"/>
    <mergeCell ref="D303:F303"/>
    <mergeCell ref="D328:F328"/>
    <mergeCell ref="I298:S298"/>
    <mergeCell ref="I300:S300"/>
    <mergeCell ref="I302:S302"/>
    <mergeCell ref="I307:S307"/>
    <mergeCell ref="I320:S320"/>
    <mergeCell ref="I323:S323"/>
    <mergeCell ref="I325:S325"/>
    <mergeCell ref="B238:B303"/>
    <mergeCell ref="C238:C255"/>
    <mergeCell ref="I241:S241"/>
    <mergeCell ref="I243:S243"/>
    <mergeCell ref="I286:S286"/>
    <mergeCell ref="D196:F196"/>
    <mergeCell ref="D204:F204"/>
    <mergeCell ref="D231:F231"/>
    <mergeCell ref="D237:F237"/>
    <mergeCell ref="D255:F255"/>
    <mergeCell ref="D260:F260"/>
    <mergeCell ref="D267:F267"/>
    <mergeCell ref="I282:S282"/>
    <mergeCell ref="I284:S284"/>
    <mergeCell ref="I196:S196"/>
    <mergeCell ref="I245:S245"/>
    <mergeCell ref="I257:S257"/>
    <mergeCell ref="I259:S259"/>
    <mergeCell ref="I247:S247"/>
    <mergeCell ref="I249:S249"/>
    <mergeCell ref="I254:S254"/>
    <mergeCell ref="I255:S255"/>
    <mergeCell ref="I260:S260"/>
    <mergeCell ref="I270:S270"/>
    <mergeCell ref="I272:S272"/>
    <mergeCell ref="I278:S278"/>
    <mergeCell ref="I280:S280"/>
    <mergeCell ref="I203:S203"/>
    <mergeCell ref="I158:S158"/>
    <mergeCell ref="I164:S164"/>
    <mergeCell ref="C170:C171"/>
    <mergeCell ref="I171:S171"/>
    <mergeCell ref="I223:S223"/>
    <mergeCell ref="C261:C262"/>
    <mergeCell ref="I262:S262"/>
    <mergeCell ref="I274:S274"/>
    <mergeCell ref="I276:S276"/>
    <mergeCell ref="I266:S266"/>
    <mergeCell ref="I267:S267"/>
    <mergeCell ref="I195:S195"/>
    <mergeCell ref="C268:C296"/>
    <mergeCell ref="I204:S204"/>
    <mergeCell ref="I191:S191"/>
    <mergeCell ref="I193:S193"/>
    <mergeCell ref="I183:S183"/>
    <mergeCell ref="I186:S186"/>
    <mergeCell ref="I188:S188"/>
    <mergeCell ref="I176:S176"/>
    <mergeCell ref="I179:S179"/>
    <mergeCell ref="I181:S181"/>
    <mergeCell ref="I173:S173"/>
    <mergeCell ref="I162:S162"/>
  </mergeCells>
  <phoneticPr fontId="4"/>
  <pageMargins left="0.23622047244094491" right="0.23622047244094491" top="0.74803149606299213" bottom="0.74803149606299213" header="0.31496062992125984" footer="0.31496062992125984"/>
  <pageSetup paperSize="8" scale="65" fitToHeight="0" orientation="landscape" r:id="rId1"/>
  <headerFooter alignWithMargins="0"/>
  <rowBreaks count="1" manualBreakCount="1">
    <brk id="165" max="1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別冊表紙</vt:lpstr>
      <vt:lpstr>別冊</vt:lpstr>
      <vt:lpstr>別冊!Print_Area</vt:lpstr>
      <vt:lpstr>別冊表紙!Print_Area</vt:lpstr>
      <vt:lpstr>別冊!Print_Titles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2023-01-26T10:07:44Z</dcterms:created>
  <dcterms:modified xsi:type="dcterms:W3CDTF">2023-03-23T05:00:22Z</dcterms:modified>
</cp:coreProperties>
</file>