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workbookProtection workbookPassword="C84A" lockStructure="1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'2010年'!$A$5:$HS$238</definedName>
    <definedName name="_xlnm._FilterDatabase" localSheetId="1" hidden="1">'2015年'!$A$5:$HS$237</definedName>
    <definedName name="_xlnm._FilterDatabase" localSheetId="0" hidden="1">Info!$R$80:$S$82</definedName>
    <definedName name="_xlnm._FilterDatabase" localSheetId="3" hidden="1">元データ!$A$6:$AD$238</definedName>
    <definedName name="G20労働力O">OFFSET(Info!$F$30,Info!$Y$31,0),OFFSET(Info!$J$30,Info!$Y$31,0)</definedName>
    <definedName name="G21労働力I">OFFSET(Info!$F$30,Info!$Y$32,0),OFFSET(Info!$J$30,Info!$Y$32,0)</definedName>
    <definedName name="G23労働力R">OFFSET(Info!#REF!,Info!$Y$34,0)</definedName>
    <definedName name="G24労働力L">OFFSET(Info!#REF!,Info!$Y$32,0)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元データ!$Z$1:$AD$55</definedName>
    <definedName name="旧市2010" localSheetId="3">OFFSET('[1]2010年'!$C$1,[1]Info!$X$3-1,0,[1]Info!$W$3+1,1)</definedName>
    <definedName name="旧市2010">OFFSET('2010年'!$C$1,Info!$X$3-1,0,Info!$W$3+1,1)</definedName>
    <definedName name="旧市2015" localSheetId="3">OFFSET('[1]2015年'!$C$1,[1]Info!$X$4-1,0,[1]Info!$W$4+1,1)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F119" i="9"/>
  <c r="X113" i="9"/>
  <c r="X45" i="9"/>
  <c r="D4" i="9" l="1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M115" i="10" s="1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M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M239" i="10" s="1"/>
  <c r="N239" i="10"/>
  <c r="M182" i="10" l="1"/>
  <c r="M163" i="10"/>
  <c r="L74" i="10"/>
  <c r="L239" i="10"/>
  <c r="L161" i="10"/>
  <c r="M87" i="10"/>
  <c r="L83" i="10"/>
  <c r="M83" i="10"/>
  <c r="M135" i="10"/>
  <c r="L135" i="10"/>
  <c r="M230" i="10"/>
  <c r="M205" i="10"/>
  <c r="M123" i="10"/>
  <c r="L123" i="10"/>
  <c r="L60" i="10"/>
  <c r="M63" i="10"/>
  <c r="L147" i="10"/>
  <c r="L139" i="10"/>
  <c r="M125" i="10"/>
  <c r="M119" i="10"/>
  <c r="M109" i="10"/>
  <c r="M89" i="10"/>
  <c r="M71" i="10"/>
  <c r="M57" i="10"/>
  <c r="M141" i="10"/>
  <c r="M99" i="10"/>
  <c r="M90" i="10"/>
  <c r="M81" i="10"/>
  <c r="M229" i="10"/>
  <c r="M221" i="10"/>
  <c r="M190" i="10"/>
  <c r="L165" i="10"/>
  <c r="M159" i="10"/>
  <c r="L153" i="10"/>
  <c r="M113" i="10"/>
  <c r="L65" i="10"/>
  <c r="M143" i="10"/>
  <c r="M198" i="10"/>
  <c r="L126" i="10"/>
  <c r="L108" i="10"/>
  <c r="M108" i="10"/>
  <c r="M189" i="10"/>
  <c r="L151" i="10"/>
  <c r="M151" i="10"/>
  <c r="M140" i="10"/>
  <c r="L140" i="10"/>
  <c r="M76" i="10"/>
  <c r="L76" i="10"/>
  <c r="M231" i="10"/>
  <c r="L231" i="10"/>
  <c r="M149" i="10"/>
  <c r="L149" i="10"/>
  <c r="L127" i="10"/>
  <c r="M127" i="10"/>
  <c r="L116" i="10"/>
  <c r="M66" i="10"/>
  <c r="L66" i="10"/>
  <c r="L214" i="10"/>
  <c r="M214" i="10"/>
  <c r="L213" i="10"/>
  <c r="M213" i="10"/>
  <c r="L174" i="10"/>
  <c r="M174" i="10"/>
  <c r="M142" i="10"/>
  <c r="L142" i="10"/>
  <c r="M137" i="10"/>
  <c r="L137" i="10"/>
  <c r="L181" i="10"/>
  <c r="M181" i="10"/>
  <c r="L121" i="10"/>
  <c r="M118" i="10"/>
  <c r="L118" i="10"/>
  <c r="L79" i="10"/>
  <c r="M79" i="10"/>
  <c r="L234" i="10"/>
  <c r="M234" i="10"/>
  <c r="L206" i="10"/>
  <c r="M206" i="10"/>
  <c r="L133" i="10"/>
  <c r="M130" i="10"/>
  <c r="L130" i="10"/>
  <c r="M124" i="10"/>
  <c r="L124" i="10"/>
  <c r="L98" i="10"/>
  <c r="M98" i="10"/>
  <c r="M68" i="10"/>
  <c r="L68" i="10"/>
  <c r="L138" i="10"/>
  <c r="L132" i="10"/>
  <c r="M117" i="10"/>
  <c r="L115" i="10"/>
  <c r="L106" i="10"/>
  <c r="M91" i="10"/>
  <c r="L58" i="10"/>
  <c r="L201" i="10"/>
  <c r="M201" i="10"/>
  <c r="L169" i="10"/>
  <c r="L209" i="10"/>
  <c r="M209" i="10"/>
  <c r="L177" i="10"/>
  <c r="M177" i="10"/>
  <c r="M128" i="10"/>
  <c r="L128" i="10"/>
  <c r="M120" i="10"/>
  <c r="L120" i="10"/>
  <c r="M78" i="10"/>
  <c r="L78" i="10"/>
  <c r="L233" i="10"/>
  <c r="M233" i="10"/>
  <c r="L218" i="10"/>
  <c r="M218" i="10"/>
  <c r="L217" i="10"/>
  <c r="M217" i="10"/>
  <c r="L186" i="10"/>
  <c r="L185" i="10"/>
  <c r="M185" i="10"/>
  <c r="M152" i="10"/>
  <c r="L152" i="10"/>
  <c r="M148" i="10"/>
  <c r="L148" i="10"/>
  <c r="M235" i="10"/>
  <c r="L235" i="10"/>
  <c r="L202" i="10"/>
  <c r="M202" i="10"/>
  <c r="L170" i="10"/>
  <c r="M170" i="10"/>
  <c r="M156" i="10"/>
  <c r="L156" i="10"/>
  <c r="L210" i="10"/>
  <c r="L178" i="10"/>
  <c r="M178" i="10"/>
  <c r="L226" i="10"/>
  <c r="L225" i="10"/>
  <c r="L194" i="10"/>
  <c r="M194" i="10"/>
  <c r="L193" i="10"/>
  <c r="L167" i="10"/>
  <c r="M164" i="10"/>
  <c r="L164" i="10"/>
  <c r="M150" i="10"/>
  <c r="L150" i="10"/>
  <c r="L145" i="10"/>
  <c r="M157" i="10"/>
  <c r="L157" i="10"/>
  <c r="L95" i="10"/>
  <c r="M95" i="10"/>
  <c r="M160" i="10"/>
  <c r="L160" i="10"/>
  <c r="M70" i="10"/>
  <c r="L70" i="10"/>
  <c r="M144" i="10"/>
  <c r="L144" i="10"/>
  <c r="L134" i="10"/>
  <c r="L131" i="10"/>
  <c r="L129" i="10"/>
  <c r="M110" i="10"/>
  <c r="L110" i="10"/>
  <c r="M62" i="10"/>
  <c r="L62" i="10"/>
  <c r="M136" i="10"/>
  <c r="L136" i="10"/>
  <c r="L103" i="10"/>
  <c r="M103" i="10"/>
  <c r="L85" i="10"/>
  <c r="M85" i="10"/>
  <c r="M77" i="10"/>
  <c r="M75" i="10"/>
  <c r="M69" i="10"/>
  <c r="M61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L237" i="10"/>
  <c r="L228" i="10"/>
  <c r="L227" i="10"/>
  <c r="L224" i="10"/>
  <c r="L223" i="10"/>
  <c r="L220" i="10"/>
  <c r="M220" i="10"/>
  <c r="L219" i="10"/>
  <c r="L216" i="10"/>
  <c r="M216" i="10"/>
  <c r="L215" i="10"/>
  <c r="L212" i="10"/>
  <c r="L211" i="10"/>
  <c r="M211" i="10"/>
  <c r="L208" i="10"/>
  <c r="M208" i="10"/>
  <c r="L207" i="10"/>
  <c r="M207" i="10"/>
  <c r="L204" i="10"/>
  <c r="L203" i="10"/>
  <c r="M203" i="10"/>
  <c r="L200" i="10"/>
  <c r="M200" i="10"/>
  <c r="L199" i="10"/>
  <c r="M199" i="10"/>
  <c r="L196" i="10"/>
  <c r="M196" i="10"/>
  <c r="L195" i="10"/>
  <c r="M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L171" i="10"/>
  <c r="M171" i="10"/>
  <c r="L168" i="10"/>
  <c r="M168" i="10"/>
  <c r="M154" i="10"/>
  <c r="L154" i="10"/>
  <c r="L112" i="10"/>
  <c r="L232" i="10"/>
  <c r="M232" i="10"/>
  <c r="M162" i="10"/>
  <c r="L162" i="10"/>
  <c r="L111" i="10"/>
  <c r="M111" i="10"/>
  <c r="L104" i="10"/>
  <c r="M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55" i="10" l="1"/>
  <c r="M126" i="10"/>
  <c r="M238" i="10"/>
  <c r="M210" i="10"/>
  <c r="M193" i="10"/>
  <c r="M237" i="10"/>
  <c r="M227" i="10"/>
  <c r="M223" i="10"/>
  <c r="M88" i="10"/>
  <c r="M167" i="10"/>
  <c r="M186" i="10"/>
  <c r="M228" i="10"/>
  <c r="M224" i="10"/>
  <c r="M222" i="10"/>
  <c r="M116" i="10"/>
  <c r="M226" i="10"/>
  <c r="M145" i="10"/>
  <c r="M215" i="10"/>
  <c r="M172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65" i="10"/>
  <c r="O124" i="10"/>
  <c r="O179" i="10"/>
  <c r="O202" i="10"/>
  <c r="O164" i="10"/>
  <c r="O178" i="10"/>
  <c r="O201" i="10"/>
  <c r="O205" i="10"/>
  <c r="O145" i="10"/>
  <c r="O177" i="10"/>
  <c r="O181" i="10"/>
  <c r="O200" i="10"/>
  <c r="O204" i="10"/>
  <c r="O176" i="10"/>
  <c r="O180" i="10"/>
  <c r="O203" i="10"/>
  <c r="O239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89" i="10"/>
  <c r="V119" i="10"/>
  <c r="V137" i="10"/>
  <c r="V150" i="10"/>
  <c r="V156" i="10"/>
  <c r="V196" i="10"/>
  <c r="V217" i="10"/>
  <c r="V221" i="10"/>
  <c r="V58" i="10"/>
  <c r="V88" i="10"/>
  <c r="V97" i="10"/>
  <c r="V101" i="10"/>
  <c r="V184" i="10"/>
  <c r="V188" i="10"/>
  <c r="V192" i="10"/>
  <c r="V216" i="10"/>
  <c r="V225" i="10"/>
  <c r="V229" i="10"/>
  <c r="V239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M197" i="10"/>
  <c r="M73" i="10"/>
  <c r="M138" i="10"/>
  <c r="M169" i="10"/>
  <c r="M225" i="10"/>
  <c r="M173" i="10"/>
  <c r="M212" i="10"/>
  <c r="M204" i="10"/>
  <c r="M82" i="10"/>
  <c r="M133" i="10"/>
  <c r="M67" i="10"/>
  <c r="M94" i="10"/>
  <c r="M146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Q17" i="10" l="1"/>
  <c r="S17" i="10" s="1"/>
  <c r="X189" i="10"/>
  <c r="W189" i="10"/>
  <c r="X81" i="10"/>
  <c r="W81" i="10"/>
  <c r="X227" i="10"/>
  <c r="W227" i="10"/>
  <c r="W95" i="10"/>
  <c r="X95" i="10"/>
  <c r="W195" i="10"/>
  <c r="X195" i="10"/>
  <c r="X184" i="10"/>
  <c r="W184" i="10"/>
  <c r="X196" i="10"/>
  <c r="W196" i="10"/>
  <c r="W201" i="10"/>
  <c r="X201" i="10"/>
  <c r="X175" i="10"/>
  <c r="W175" i="10"/>
  <c r="W213" i="10"/>
  <c r="X213" i="10"/>
  <c r="W143" i="10"/>
  <c r="X143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178" i="10"/>
  <c r="Q178" i="10"/>
  <c r="P194" i="10"/>
  <c r="Q194" i="10"/>
  <c r="P125" i="10"/>
  <c r="Q125" i="10"/>
  <c r="P227" i="10"/>
  <c r="Q227" i="10"/>
  <c r="P98" i="10"/>
  <c r="Q98" i="10"/>
  <c r="Q217" i="10"/>
  <c r="P217" i="10"/>
  <c r="Q137" i="10"/>
  <c r="P137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226" i="10"/>
  <c r="W226" i="10"/>
  <c r="W185" i="10"/>
  <c r="X185" i="10"/>
  <c r="W102" i="10"/>
  <c r="X102" i="10"/>
  <c r="W59" i="10"/>
  <c r="X59" i="10"/>
  <c r="X223" i="10"/>
  <c r="W223" i="10"/>
  <c r="X190" i="10"/>
  <c r="W190" i="10"/>
  <c r="W116" i="10"/>
  <c r="X116" i="10"/>
  <c r="X56" i="10"/>
  <c r="W56" i="10"/>
  <c r="X228" i="10"/>
  <c r="W228" i="10"/>
  <c r="X191" i="10"/>
  <c r="W191" i="10"/>
  <c r="X136" i="10"/>
  <c r="W136" i="10"/>
  <c r="X92" i="10"/>
  <c r="W92" i="10"/>
  <c r="X216" i="10"/>
  <c r="W216" i="10"/>
  <c r="X101" i="10"/>
  <c r="W101" i="10"/>
  <c r="W156" i="10"/>
  <c r="X156" i="10"/>
  <c r="W89" i="10"/>
  <c r="X89" i="10"/>
  <c r="X204" i="10"/>
  <c r="W204" i="10"/>
  <c r="W200" i="10"/>
  <c r="X200" i="10"/>
  <c r="X178" i="10"/>
  <c r="W178" i="10"/>
  <c r="X139" i="10"/>
  <c r="W1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180" i="10"/>
  <c r="Q180" i="10"/>
  <c r="Q200" i="10"/>
  <c r="P200" i="10"/>
  <c r="P164" i="10"/>
  <c r="Q164" i="10"/>
  <c r="Q124" i="10"/>
  <c r="P124" i="10"/>
  <c r="Q193" i="10"/>
  <c r="P193" i="10"/>
  <c r="Q189" i="10"/>
  <c r="P189" i="10"/>
  <c r="Q185" i="10"/>
  <c r="P185" i="10"/>
  <c r="Q60" i="10"/>
  <c r="P60" i="10"/>
  <c r="Q56" i="10"/>
  <c r="P56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X120" i="10"/>
  <c r="W120" i="10"/>
  <c r="X194" i="10"/>
  <c r="W194" i="10"/>
  <c r="W138" i="10"/>
  <c r="X138" i="10"/>
  <c r="X157" i="10"/>
  <c r="W157" i="10"/>
  <c r="W96" i="10"/>
  <c r="X96" i="10"/>
  <c r="W225" i="10"/>
  <c r="X225" i="10"/>
  <c r="W58" i="10"/>
  <c r="X58" i="10"/>
  <c r="W119" i="10"/>
  <c r="X119" i="10"/>
  <c r="X219" i="10"/>
  <c r="W219" i="10"/>
  <c r="X179" i="10"/>
  <c r="W179" i="10"/>
  <c r="W82" i="10"/>
  <c r="X82" i="10"/>
  <c r="X236" i="10"/>
  <c r="W236" i="10"/>
  <c r="X232" i="10"/>
  <c r="W232" i="10"/>
  <c r="W209" i="10"/>
  <c r="X209" i="10"/>
  <c r="X182" i="10"/>
  <c r="W182" i="10"/>
  <c r="W90" i="10"/>
  <c r="X90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Q203" i="10"/>
  <c r="P203" i="10"/>
  <c r="P204" i="10"/>
  <c r="Q204" i="10"/>
  <c r="Q145" i="10"/>
  <c r="P145" i="10"/>
  <c r="Q179" i="10"/>
  <c r="P179" i="10"/>
  <c r="P190" i="10"/>
  <c r="Q190" i="10"/>
  <c r="P186" i="10"/>
  <c r="Q186" i="10"/>
  <c r="P57" i="10"/>
  <c r="Q57" i="10"/>
  <c r="Q123" i="10"/>
  <c r="P123" i="10"/>
  <c r="P102" i="10"/>
  <c r="Q102" i="10"/>
  <c r="P94" i="10"/>
  <c r="Q94" i="10"/>
  <c r="Q221" i="10"/>
  <c r="P221" i="10"/>
  <c r="Q197" i="10"/>
  <c r="P197" i="10"/>
  <c r="Q141" i="10"/>
  <c r="P141" i="10"/>
  <c r="Q83" i="10"/>
  <c r="P83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222" i="10"/>
  <c r="W222" i="10"/>
  <c r="W151" i="10"/>
  <c r="X151" i="10"/>
  <c r="X98" i="10"/>
  <c r="W98" i="10"/>
  <c r="W220" i="10"/>
  <c r="X220" i="10"/>
  <c r="X186" i="10"/>
  <c r="W186" i="10"/>
  <c r="X103" i="10"/>
  <c r="W103" i="10"/>
  <c r="X224" i="10"/>
  <c r="W224" i="10"/>
  <c r="X187" i="10"/>
  <c r="W187" i="10"/>
  <c r="X104" i="10"/>
  <c r="W104" i="10"/>
  <c r="X57" i="10"/>
  <c r="W57" i="10"/>
  <c r="X192" i="10"/>
  <c r="W192" i="10"/>
  <c r="X97" i="10"/>
  <c r="W97" i="10"/>
  <c r="X221" i="10"/>
  <c r="W221" i="10"/>
  <c r="W150" i="10"/>
  <c r="X150" i="10"/>
  <c r="X203" i="10"/>
  <c r="W203" i="10"/>
  <c r="X199" i="10"/>
  <c r="W199" i="10"/>
  <c r="X177" i="10"/>
  <c r="W177" i="10"/>
  <c r="W135" i="10"/>
  <c r="X135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Q239" i="10"/>
  <c r="P239" i="10"/>
  <c r="P176" i="10"/>
  <c r="Q176" i="10"/>
  <c r="Q181" i="10"/>
  <c r="P181" i="10"/>
  <c r="Q205" i="10"/>
  <c r="P205" i="10"/>
  <c r="Q65" i="10"/>
  <c r="P65" i="10"/>
  <c r="P192" i="10"/>
  <c r="Q192" i="10"/>
  <c r="P188" i="10"/>
  <c r="Q188" i="10"/>
  <c r="P184" i="10"/>
  <c r="Q184" i="10"/>
  <c r="P59" i="10"/>
  <c r="Q59" i="10"/>
  <c r="Q229" i="10"/>
  <c r="P229" i="10"/>
  <c r="Q225" i="10"/>
  <c r="P225" i="10"/>
  <c r="P104" i="10"/>
  <c r="Q104" i="10"/>
  <c r="P100" i="10"/>
  <c r="Q100" i="10"/>
  <c r="Q96" i="10"/>
  <c r="P96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193" i="10"/>
  <c r="X193" i="10"/>
  <c r="W140" i="10"/>
  <c r="X140" i="10"/>
  <c r="W94" i="10"/>
  <c r="X94" i="10"/>
  <c r="W197" i="10"/>
  <c r="X197" i="10"/>
  <c r="X172" i="10"/>
  <c r="W172" i="10"/>
  <c r="X99" i="10"/>
  <c r="W99" i="10"/>
  <c r="X218" i="10"/>
  <c r="W218" i="10"/>
  <c r="X183" i="10"/>
  <c r="W183" i="10"/>
  <c r="X100" i="10"/>
  <c r="W100" i="10"/>
  <c r="W239" i="10"/>
  <c r="X239" i="10"/>
  <c r="W229" i="10"/>
  <c r="X229" i="10"/>
  <c r="X188" i="10"/>
  <c r="W188" i="10"/>
  <c r="X88" i="10"/>
  <c r="W88" i="10"/>
  <c r="W217" i="10"/>
  <c r="X217" i="10"/>
  <c r="W137" i="10"/>
  <c r="X137" i="10"/>
  <c r="X202" i="10"/>
  <c r="W202" i="10"/>
  <c r="X198" i="10"/>
  <c r="W198" i="10"/>
  <c r="X176" i="10"/>
  <c r="W176" i="10"/>
  <c r="X93" i="10"/>
  <c r="W93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Q177" i="10"/>
  <c r="P177" i="10"/>
  <c r="Q201" i="10"/>
  <c r="P201" i="10"/>
  <c r="P202" i="10"/>
  <c r="Q202" i="10"/>
  <c r="Q195" i="10"/>
  <c r="P195" i="10"/>
  <c r="P191" i="10"/>
  <c r="Q191" i="10"/>
  <c r="Q187" i="10"/>
  <c r="P187" i="10"/>
  <c r="Q167" i="10"/>
  <c r="P167" i="10"/>
  <c r="Q58" i="10"/>
  <c r="P58" i="10"/>
  <c r="Q228" i="10"/>
  <c r="P228" i="10"/>
  <c r="P224" i="10"/>
  <c r="Q224" i="10"/>
  <c r="Q103" i="10"/>
  <c r="P103" i="10"/>
  <c r="Q99" i="10"/>
  <c r="P99" i="10"/>
  <c r="Q95" i="10"/>
  <c r="P95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17" i="10" l="1"/>
  <c r="AD56" i="10"/>
  <c r="AD58" i="10"/>
  <c r="AD57" i="10"/>
  <c r="R99" i="10"/>
  <c r="S99" i="10"/>
  <c r="R108" i="10"/>
  <c r="S108" i="10"/>
  <c r="R169" i="10"/>
  <c r="S169" i="10"/>
  <c r="S152" i="10"/>
  <c r="R152" i="10"/>
  <c r="R225" i="10"/>
  <c r="S225" i="10"/>
  <c r="S197" i="10"/>
  <c r="R197" i="10"/>
  <c r="S179" i="10"/>
  <c r="R179" i="10"/>
  <c r="S142" i="10"/>
  <c r="R142" i="10"/>
  <c r="R166" i="10"/>
  <c r="S166" i="10"/>
  <c r="S56" i="10"/>
  <c r="R56" i="10"/>
  <c r="R193" i="10"/>
  <c r="S193" i="10"/>
  <c r="R172" i="10"/>
  <c r="S172" i="10"/>
  <c r="S156" i="10"/>
  <c r="R156" i="10"/>
  <c r="R92" i="10"/>
  <c r="S92" i="10"/>
  <c r="R188" i="10"/>
  <c r="S188" i="10"/>
  <c r="R182" i="10"/>
  <c r="S182" i="10"/>
  <c r="S75" i="10"/>
  <c r="R75" i="10"/>
  <c r="R93" i="10"/>
  <c r="S93" i="10"/>
  <c r="S64" i="10"/>
  <c r="R64" i="10"/>
  <c r="R183" i="10"/>
  <c r="S183" i="10"/>
  <c r="R97" i="10"/>
  <c r="S97" i="10"/>
  <c r="S164" i="10"/>
  <c r="R164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S148" i="10"/>
  <c r="R148" i="10"/>
  <c r="S165" i="10"/>
  <c r="R165" i="10"/>
  <c r="S96" i="10"/>
  <c r="R96" i="10"/>
  <c r="S229" i="10"/>
  <c r="R229" i="10"/>
  <c r="S65" i="10"/>
  <c r="R65" i="10"/>
  <c r="S181" i="10"/>
  <c r="R181" i="10"/>
  <c r="S239" i="10"/>
  <c r="R239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141" i="10"/>
  <c r="S141" i="10"/>
  <c r="R221" i="10"/>
  <c r="S221" i="10"/>
  <c r="S123" i="10"/>
  <c r="R123" i="10"/>
  <c r="R203" i="10"/>
  <c r="S20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60" i="10"/>
  <c r="R60" i="10"/>
  <c r="R189" i="10"/>
  <c r="S189" i="10"/>
  <c r="S124" i="10"/>
  <c r="R124" i="10"/>
  <c r="R200" i="10"/>
  <c r="S200" i="10"/>
  <c r="R82" i="10"/>
  <c r="S82" i="10"/>
  <c r="S150" i="10"/>
  <c r="R150" i="10"/>
  <c r="R217" i="10"/>
  <c r="S217" i="10"/>
  <c r="R107" i="10"/>
  <c r="S107" i="10"/>
  <c r="S115" i="10"/>
  <c r="R115" i="10"/>
  <c r="S151" i="10"/>
  <c r="R151" i="10"/>
  <c r="R209" i="10"/>
  <c r="S209" i="10"/>
  <c r="R167" i="10"/>
  <c r="S167" i="10"/>
  <c r="R201" i="10"/>
  <c r="S201" i="10"/>
  <c r="S116" i="10"/>
  <c r="R116" i="10"/>
  <c r="R163" i="10"/>
  <c r="S163" i="10"/>
  <c r="S160" i="10"/>
  <c r="R160" i="10"/>
  <c r="S139" i="10"/>
  <c r="R139" i="10"/>
  <c r="R205" i="10"/>
  <c r="S205" i="10"/>
  <c r="S154" i="10"/>
  <c r="R154" i="10"/>
  <c r="S68" i="10"/>
  <c r="R68" i="10"/>
  <c r="R83" i="10"/>
  <c r="S83" i="10"/>
  <c r="S145" i="10"/>
  <c r="R145" i="10"/>
  <c r="R70" i="10"/>
  <c r="S70" i="10"/>
  <c r="R173" i="10"/>
  <c r="S173" i="10"/>
  <c r="R211" i="10"/>
  <c r="S211" i="10"/>
  <c r="S140" i="10"/>
  <c r="R140" i="10"/>
  <c r="S66" i="10"/>
  <c r="R66" i="10"/>
  <c r="R185" i="10"/>
  <c r="S185" i="10"/>
  <c r="R86" i="10"/>
  <c r="S86" i="10"/>
  <c r="S146" i="10"/>
  <c r="R146" i="10"/>
  <c r="S137" i="10"/>
  <c r="R137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18" i="10"/>
  <c r="R218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R159" i="10"/>
  <c r="S159" i="10"/>
  <c r="R94" i="10"/>
  <c r="S94" i="10"/>
  <c r="S186" i="10"/>
  <c r="R186" i="10"/>
  <c r="S204" i="10"/>
  <c r="R204" i="10"/>
  <c r="S85" i="10"/>
  <c r="R85" i="10"/>
  <c r="S73" i="10"/>
  <c r="R73" i="10"/>
  <c r="R220" i="10"/>
  <c r="S220" i="10"/>
  <c r="S105" i="10"/>
  <c r="R105" i="10"/>
  <c r="S230" i="10"/>
  <c r="R230" i="10"/>
  <c r="S114" i="10"/>
  <c r="R114" i="10"/>
  <c r="R208" i="10"/>
  <c r="S208" i="10"/>
  <c r="S98" i="10"/>
  <c r="R98" i="10"/>
  <c r="R194" i="10"/>
  <c r="S194" i="10"/>
  <c r="R178" i="10"/>
  <c r="S178" i="10"/>
  <c r="S72" i="10"/>
  <c r="R72" i="10"/>
  <c r="R111" i="10"/>
  <c r="S111" i="10"/>
  <c r="S213" i="10"/>
  <c r="R213" i="10"/>
  <c r="S106" i="10"/>
  <c r="R106" i="10"/>
  <c r="R95" i="10"/>
  <c r="S95" i="10"/>
  <c r="S228" i="10"/>
  <c r="R228" i="10"/>
  <c r="R58" i="10"/>
  <c r="S58" i="10"/>
  <c r="R195" i="10"/>
  <c r="S195" i="10"/>
  <c r="R177" i="10"/>
  <c r="S177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191" i="10"/>
  <c r="S191" i="10"/>
  <c r="S202" i="10"/>
  <c r="R20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176" i="10"/>
  <c r="S176" i="10"/>
  <c r="S80" i="10"/>
  <c r="R80" i="10"/>
  <c r="S128" i="10"/>
  <c r="R128" i="10"/>
  <c r="R155" i="10"/>
  <c r="S155" i="10"/>
  <c r="R90" i="10"/>
  <c r="S90" i="10"/>
  <c r="R212" i="10"/>
  <c r="S212" i="10"/>
  <c r="S102" i="10"/>
  <c r="R102" i="10"/>
  <c r="S57" i="10"/>
  <c r="R57" i="10"/>
  <c r="R190" i="10"/>
  <c r="S190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101" i="10"/>
  <c r="S101" i="10"/>
  <c r="R226" i="10"/>
  <c r="S226" i="10"/>
  <c r="S180" i="10"/>
  <c r="R180" i="10"/>
  <c r="S117" i="10"/>
  <c r="R117" i="10"/>
  <c r="R174" i="10"/>
  <c r="S174" i="10"/>
  <c r="R231" i="10"/>
  <c r="S231" i="10"/>
  <c r="S227" i="10"/>
  <c r="R227" i="10"/>
  <c r="R125" i="10"/>
  <c r="S125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AD53" i="10"/>
  <c r="U27" i="10"/>
  <c r="T27" i="10"/>
  <c r="S50" i="10"/>
  <c r="R50" i="10"/>
  <c r="S18" i="10"/>
  <c r="R18" i="10"/>
  <c r="S24" i="10"/>
  <c r="R24" i="10"/>
  <c r="U31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U13" i="10" s="1"/>
  <c r="S45" i="10"/>
  <c r="R45" i="10"/>
  <c r="S30" i="10"/>
  <c r="R30" i="10"/>
  <c r="S20" i="10"/>
  <c r="R20" i="10"/>
  <c r="AD11" i="10"/>
  <c r="AD39" i="10"/>
  <c r="AD44" i="10"/>
  <c r="AD26" i="10"/>
  <c r="T19" i="10"/>
  <c r="T17" i="10"/>
  <c r="T35" i="10"/>
  <c r="S52" i="10"/>
  <c r="R52" i="10"/>
  <c r="S41" i="10"/>
  <c r="R41" i="10"/>
  <c r="AD54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52" i="10"/>
  <c r="AD36" i="10"/>
  <c r="AD20" i="10"/>
  <c r="AD55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17" i="10"/>
  <c r="U19" i="10"/>
  <c r="T101" i="10"/>
  <c r="U101" i="10"/>
  <c r="T184" i="10"/>
  <c r="U184" i="10"/>
  <c r="T222" i="10"/>
  <c r="U222" i="10"/>
  <c r="U77" i="10"/>
  <c r="T77" i="10"/>
  <c r="U219" i="10"/>
  <c r="T219" i="10"/>
  <c r="U211" i="10"/>
  <c r="T211" i="10"/>
  <c r="T200" i="10"/>
  <c r="U200" i="10"/>
  <c r="T215" i="10"/>
  <c r="U215" i="10"/>
  <c r="T103" i="10"/>
  <c r="U103" i="10"/>
  <c r="T183" i="10"/>
  <c r="U183" i="10"/>
  <c r="U92" i="10"/>
  <c r="T92" i="10"/>
  <c r="T193" i="10"/>
  <c r="U193" i="10"/>
  <c r="T225" i="10"/>
  <c r="U225" i="10"/>
  <c r="T169" i="10"/>
  <c r="U169" i="10"/>
  <c r="U227" i="10"/>
  <c r="T227" i="10"/>
  <c r="T180" i="10"/>
  <c r="U180" i="10"/>
  <c r="T170" i="10"/>
  <c r="U170" i="10"/>
  <c r="U144" i="10"/>
  <c r="T144" i="10"/>
  <c r="U118" i="10"/>
  <c r="T118" i="10"/>
  <c r="U237" i="10"/>
  <c r="T237" i="10"/>
  <c r="U157" i="10"/>
  <c r="T157" i="10"/>
  <c r="T228" i="10"/>
  <c r="U228" i="10"/>
  <c r="T213" i="10"/>
  <c r="U213" i="10"/>
  <c r="T72" i="10"/>
  <c r="U72" i="10"/>
  <c r="T230" i="10"/>
  <c r="U230" i="10"/>
  <c r="U85" i="10"/>
  <c r="T85" i="10"/>
  <c r="T204" i="10"/>
  <c r="U204" i="10"/>
  <c r="U186" i="10"/>
  <c r="T186" i="10"/>
  <c r="U59" i="10"/>
  <c r="T59" i="10"/>
  <c r="U63" i="10"/>
  <c r="T63" i="10"/>
  <c r="U218" i="10"/>
  <c r="T218" i="10"/>
  <c r="U122" i="10"/>
  <c r="T122" i="10"/>
  <c r="T129" i="10"/>
  <c r="U129" i="10"/>
  <c r="U137" i="10"/>
  <c r="T137" i="10"/>
  <c r="U66" i="10"/>
  <c r="T66" i="10"/>
  <c r="U145" i="10"/>
  <c r="T145" i="10"/>
  <c r="T68" i="10"/>
  <c r="U68" i="10"/>
  <c r="U139" i="10"/>
  <c r="T139" i="10"/>
  <c r="U160" i="10"/>
  <c r="T160" i="10"/>
  <c r="T116" i="10"/>
  <c r="U116" i="10"/>
  <c r="U115" i="10"/>
  <c r="T115" i="10"/>
  <c r="T150" i="10"/>
  <c r="U150" i="10"/>
  <c r="U124" i="10"/>
  <c r="T124" i="10"/>
  <c r="U60" i="10"/>
  <c r="T60" i="10"/>
  <c r="U149" i="10"/>
  <c r="T149" i="10"/>
  <c r="T113" i="10"/>
  <c r="U113" i="10"/>
  <c r="U132" i="10"/>
  <c r="T132" i="10"/>
  <c r="T76" i="10"/>
  <c r="U76" i="10"/>
  <c r="T181" i="10"/>
  <c r="U181" i="10"/>
  <c r="U65" i="10"/>
  <c r="T65" i="10"/>
  <c r="U229" i="10"/>
  <c r="T229" i="10"/>
  <c r="U236" i="10"/>
  <c r="T236" i="10"/>
  <c r="U71" i="10"/>
  <c r="T71" i="10"/>
  <c r="U142" i="10"/>
  <c r="T142" i="10"/>
  <c r="T231" i="10"/>
  <c r="U231" i="10"/>
  <c r="U90" i="10"/>
  <c r="T90" i="10"/>
  <c r="U223" i="10"/>
  <c r="T223" i="10"/>
  <c r="U112" i="10"/>
  <c r="T112" i="10"/>
  <c r="T178" i="10"/>
  <c r="U178" i="10"/>
  <c r="U208" i="10"/>
  <c r="T208" i="10"/>
  <c r="T159" i="10"/>
  <c r="U159" i="10"/>
  <c r="U206" i="10"/>
  <c r="T206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221" i="10"/>
  <c r="T221" i="10"/>
  <c r="U121" i="10"/>
  <c r="T121" i="10"/>
  <c r="T93" i="10"/>
  <c r="U93" i="10"/>
  <c r="U182" i="10"/>
  <c r="T182" i="10"/>
  <c r="T172" i="10"/>
  <c r="U172" i="10"/>
  <c r="T99" i="10"/>
  <c r="U99" i="10"/>
  <c r="T117" i="10"/>
  <c r="U117" i="10"/>
  <c r="T234" i="10"/>
  <c r="U234" i="10"/>
  <c r="T120" i="10"/>
  <c r="U120" i="10"/>
  <c r="T109" i="10"/>
  <c r="U109" i="10"/>
  <c r="U57" i="10"/>
  <c r="T57" i="10"/>
  <c r="T128" i="10"/>
  <c r="U128" i="10"/>
  <c r="U61" i="10"/>
  <c r="T61" i="10"/>
  <c r="U88" i="10"/>
  <c r="T88" i="10"/>
  <c r="U78" i="10"/>
  <c r="T78" i="10"/>
  <c r="T202" i="10"/>
  <c r="U202" i="10"/>
  <c r="U138" i="10"/>
  <c r="T138" i="10"/>
  <c r="U125" i="10"/>
  <c r="T125" i="10"/>
  <c r="U174" i="10"/>
  <c r="T174" i="10"/>
  <c r="U226" i="10"/>
  <c r="T226" i="10"/>
  <c r="U89" i="10"/>
  <c r="T89" i="10"/>
  <c r="U127" i="10"/>
  <c r="T127" i="10"/>
  <c r="T190" i="10"/>
  <c r="U190" i="10"/>
  <c r="T212" i="10"/>
  <c r="U212" i="10"/>
  <c r="U155" i="10"/>
  <c r="T155" i="10"/>
  <c r="T176" i="10"/>
  <c r="U176" i="10"/>
  <c r="T192" i="10"/>
  <c r="U192" i="10"/>
  <c r="T199" i="10"/>
  <c r="U199" i="10"/>
  <c r="T233" i="10"/>
  <c r="U233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58" i="10"/>
  <c r="U58" i="10"/>
  <c r="U95" i="10"/>
  <c r="T95" i="10"/>
  <c r="U111" i="10"/>
  <c r="T111" i="10"/>
  <c r="T220" i="10"/>
  <c r="U220" i="10"/>
  <c r="U94" i="10"/>
  <c r="T94" i="10"/>
  <c r="T104" i="10"/>
  <c r="U104" i="10"/>
  <c r="U214" i="10"/>
  <c r="T214" i="10"/>
  <c r="T175" i="10"/>
  <c r="U175" i="10"/>
  <c r="U91" i="10"/>
  <c r="T91" i="10"/>
  <c r="T173" i="10"/>
  <c r="U173" i="10"/>
  <c r="T83" i="10"/>
  <c r="U83" i="10"/>
  <c r="T163" i="10"/>
  <c r="U163" i="10"/>
  <c r="T201" i="10"/>
  <c r="U201" i="10"/>
  <c r="T107" i="10"/>
  <c r="U107" i="10"/>
  <c r="U82" i="10"/>
  <c r="T82" i="10"/>
  <c r="U189" i="10"/>
  <c r="T189" i="10"/>
  <c r="U207" i="10"/>
  <c r="T207" i="10"/>
  <c r="U131" i="10"/>
  <c r="T131" i="10"/>
  <c r="U203" i="10"/>
  <c r="T203" i="10"/>
  <c r="U141" i="10"/>
  <c r="T141" i="10"/>
  <c r="U235" i="10"/>
  <c r="T235" i="10"/>
  <c r="U110" i="10"/>
  <c r="T110" i="10"/>
  <c r="T162" i="10"/>
  <c r="U162" i="10"/>
  <c r="U97" i="10"/>
  <c r="T97" i="10"/>
  <c r="T188" i="10"/>
  <c r="U188" i="10"/>
  <c r="U166" i="10"/>
  <c r="T166" i="10"/>
  <c r="T108" i="10"/>
  <c r="U108" i="10"/>
  <c r="T216" i="10"/>
  <c r="U216" i="10"/>
  <c r="U210" i="10"/>
  <c r="T210" i="10"/>
  <c r="T168" i="10"/>
  <c r="U168" i="10"/>
  <c r="T195" i="10"/>
  <c r="U195" i="10"/>
  <c r="T194" i="10"/>
  <c r="U194" i="10"/>
  <c r="T67" i="10"/>
  <c r="U67" i="10"/>
  <c r="U153" i="10"/>
  <c r="T153" i="10"/>
  <c r="U79" i="10"/>
  <c r="T79" i="10"/>
  <c r="T102" i="10"/>
  <c r="U102" i="10"/>
  <c r="T80" i="10"/>
  <c r="U80" i="10"/>
  <c r="T100" i="10"/>
  <c r="U100" i="10"/>
  <c r="T119" i="10"/>
  <c r="U119" i="10"/>
  <c r="U134" i="10"/>
  <c r="T134" i="10"/>
  <c r="U69" i="10"/>
  <c r="T69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U106" i="10"/>
  <c r="T106" i="10"/>
  <c r="T98" i="10"/>
  <c r="U98" i="10"/>
  <c r="U114" i="10"/>
  <c r="T114" i="10"/>
  <c r="U105" i="10"/>
  <c r="T105" i="10"/>
  <c r="U73" i="10"/>
  <c r="T73" i="10"/>
  <c r="U135" i="10"/>
  <c r="T135" i="10"/>
  <c r="U84" i="10"/>
  <c r="T84" i="10"/>
  <c r="U81" i="10"/>
  <c r="T81" i="10"/>
  <c r="U146" i="10"/>
  <c r="T146" i="10"/>
  <c r="T140" i="10"/>
  <c r="U140" i="10"/>
  <c r="T154" i="10"/>
  <c r="U154" i="10"/>
  <c r="U151" i="10"/>
  <c r="T151" i="10"/>
  <c r="T238" i="10"/>
  <c r="U238" i="10"/>
  <c r="U143" i="10"/>
  <c r="T143" i="10"/>
  <c r="T123" i="10"/>
  <c r="U123" i="10"/>
  <c r="T171" i="10"/>
  <c r="U171" i="10"/>
  <c r="U239" i="10"/>
  <c r="T239" i="10"/>
  <c r="U96" i="10"/>
  <c r="T96" i="10"/>
  <c r="T165" i="10"/>
  <c r="U165" i="10"/>
  <c r="U148" i="10"/>
  <c r="T148" i="10"/>
  <c r="T187" i="10"/>
  <c r="U187" i="10"/>
  <c r="U147" i="10"/>
  <c r="T147" i="10"/>
  <c r="T164" i="10"/>
  <c r="U164" i="10"/>
  <c r="T64" i="10"/>
  <c r="U64" i="10"/>
  <c r="U75" i="10"/>
  <c r="T75" i="10"/>
  <c r="U156" i="10"/>
  <c r="T156" i="10"/>
  <c r="T56" i="10"/>
  <c r="U56" i="10"/>
  <c r="T179" i="10"/>
  <c r="U179" i="10"/>
  <c r="U197" i="10"/>
  <c r="T197" i="10"/>
  <c r="T152" i="10"/>
  <c r="U15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8" i="10" l="1"/>
  <c r="AC12" i="10"/>
  <c r="AC16" i="10"/>
  <c r="AC20" i="10"/>
  <c r="AC24" i="10"/>
  <c r="AC28" i="10"/>
  <c r="AC32" i="10"/>
  <c r="AC9" i="10"/>
  <c r="AC13" i="10"/>
  <c r="AC17" i="10"/>
  <c r="AC21" i="10"/>
  <c r="AC25" i="10"/>
  <c r="AC29" i="10"/>
  <c r="AC33" i="10"/>
  <c r="AC10" i="10"/>
  <c r="AC14" i="10"/>
  <c r="AC18" i="10"/>
  <c r="AC22" i="10"/>
  <c r="AC26" i="10"/>
  <c r="AC30" i="10"/>
  <c r="AC34" i="10"/>
  <c r="AC11" i="10"/>
  <c r="AC15" i="10"/>
  <c r="AC19" i="10"/>
  <c r="AC23" i="10"/>
  <c r="AC27" i="10"/>
  <c r="AC31" i="10"/>
  <c r="AC7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X3" i="9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X4" i="9"/>
  <c r="W4" i="9" l="1"/>
  <c r="W3" i="9"/>
  <c r="V3" i="9" l="1"/>
  <c r="V4" i="9"/>
  <c r="I118" i="9" l="1"/>
  <c r="M118" i="9"/>
  <c r="Q118" i="9"/>
  <c r="J118" i="9"/>
  <c r="N118" i="9"/>
  <c r="R118" i="9"/>
  <c r="K118" i="9"/>
  <c r="O118" i="9"/>
  <c r="S118" i="9"/>
  <c r="H118" i="9"/>
  <c r="L118" i="9"/>
  <c r="P118" i="9"/>
  <c r="F118" i="9"/>
  <c r="G118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F117" i="9"/>
  <c r="G117" i="9"/>
  <c r="S47" i="9"/>
  <c r="S48" i="9"/>
  <c r="S45" i="9"/>
  <c r="S46" i="9"/>
  <c r="G47" i="9"/>
  <c r="G48" i="9"/>
  <c r="G46" i="9"/>
  <c r="G45" i="9"/>
  <c r="N97" i="9"/>
  <c r="N98" i="9"/>
  <c r="M97" i="9"/>
  <c r="M98" i="9"/>
  <c r="L97" i="9"/>
  <c r="L98" i="9"/>
  <c r="K97" i="9"/>
  <c r="K98" i="9"/>
  <c r="J97" i="9"/>
  <c r="J98" i="9"/>
  <c r="I97" i="9"/>
  <c r="I98" i="9"/>
  <c r="H97" i="9"/>
  <c r="H98" i="9"/>
  <c r="G97" i="9"/>
  <c r="G98" i="9"/>
  <c r="F97" i="9"/>
  <c r="F98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B74" i="9" l="1"/>
  <c r="AB77" i="9" s="1"/>
  <c r="AL74" i="9"/>
  <c r="AM74" i="9"/>
  <c r="AM78" i="9" s="1"/>
  <c r="AD74" i="9"/>
  <c r="AD77" i="9" s="1"/>
  <c r="AL78" i="9"/>
  <c r="AL76" i="9"/>
  <c r="AL77" i="9"/>
  <c r="AL75" i="9"/>
  <c r="AA74" i="9"/>
  <c r="AH74" i="9"/>
  <c r="AE74" i="9"/>
  <c r="AJ74" i="9"/>
  <c r="AF74" i="9"/>
  <c r="AB78" i="9"/>
  <c r="AB76" i="9"/>
  <c r="AB75" i="9"/>
  <c r="AI74" i="9"/>
  <c r="AK74" i="9"/>
  <c r="AG74" i="9"/>
  <c r="AC74" i="9"/>
  <c r="AM75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W103" i="9" s="1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G17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M77" i="9" l="1"/>
  <c r="AD75" i="9"/>
  <c r="AM76" i="9"/>
  <c r="AD76" i="9"/>
  <c r="AD78" i="9"/>
  <c r="AG77" i="9"/>
  <c r="AG75" i="9"/>
  <c r="AG78" i="9"/>
  <c r="AG76" i="9"/>
  <c r="AJ77" i="9"/>
  <c r="AJ75" i="9"/>
  <c r="AJ78" i="9"/>
  <c r="AJ76" i="9"/>
  <c r="AK77" i="9"/>
  <c r="AK75" i="9"/>
  <c r="AK78" i="9"/>
  <c r="AK76" i="9"/>
  <c r="AE78" i="9"/>
  <c r="AE76" i="9"/>
  <c r="AE77" i="9"/>
  <c r="AE75" i="9"/>
  <c r="AI78" i="9"/>
  <c r="AI76" i="9"/>
  <c r="AI77" i="9"/>
  <c r="AI75" i="9"/>
  <c r="AH78" i="9"/>
  <c r="AH77" i="9"/>
  <c r="AH75" i="9"/>
  <c r="AH76" i="9"/>
  <c r="AC77" i="9"/>
  <c r="AC75" i="9"/>
  <c r="AC78" i="9"/>
  <c r="AC76" i="9"/>
  <c r="AF75" i="9"/>
  <c r="AF78" i="9"/>
  <c r="AF76" i="9"/>
  <c r="AF77" i="9"/>
  <c r="AA78" i="9"/>
  <c r="AA76" i="9"/>
  <c r="AA77" i="9"/>
  <c r="AA75" i="9"/>
  <c r="W104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Z76" i="9" l="1"/>
  <c r="Z75" i="9"/>
  <c r="Z77" i="9"/>
  <c r="Z78" i="9"/>
  <c r="D93" i="9"/>
  <c r="M130" i="9"/>
  <c r="O135" i="9"/>
  <c r="O130" i="9"/>
  <c r="M135" i="9"/>
  <c r="Y134" i="9"/>
  <c r="Y135" i="9"/>
  <c r="AA32" i="9"/>
  <c r="AC32" i="9"/>
  <c r="AC33" i="9" s="1"/>
  <c r="W14" i="9" l="1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K126" i="9"/>
  <c r="AJ127" i="9"/>
  <c r="AJ126" i="9"/>
  <c r="AI127" i="9"/>
  <c r="AK125" i="9"/>
  <c r="Z135" i="9"/>
  <c r="AI124" i="9"/>
  <c r="Z124" i="9" s="1"/>
  <c r="AK127" i="9"/>
  <c r="AI125" i="9"/>
  <c r="AJ125" i="9"/>
  <c r="AH125" i="9"/>
  <c r="AH127" i="9"/>
  <c r="AH126" i="9"/>
  <c r="D41" i="9"/>
  <c r="Z126" i="9"/>
  <c r="AA126" i="9" l="1"/>
  <c r="AA125" i="9"/>
  <c r="AA127" i="9"/>
  <c r="D70" i="9" l="1"/>
  <c r="D123" i="9"/>
</calcChain>
</file>

<file path=xl/sharedStrings.xml><?xml version="1.0" encoding="utf-8"?>
<sst xmlns="http://schemas.openxmlformats.org/spreadsheetml/2006/main" count="80862" uniqueCount="1162">
  <si>
    <t>計</t>
    <rPh sb="0" eb="1">
      <t>ケイ</t>
    </rPh>
    <phoneticPr fontId="10"/>
  </si>
  <si>
    <t>000-00</t>
  </si>
  <si>
    <t>-</t>
  </si>
  <si>
    <t>202-00</t>
  </si>
  <si>
    <t>202-01</t>
  </si>
  <si>
    <t>202-02</t>
  </si>
  <si>
    <t>202-03</t>
  </si>
  <si>
    <t>202-04</t>
  </si>
  <si>
    <t>204-00</t>
  </si>
  <si>
    <t>204-01</t>
  </si>
  <si>
    <t>204-02</t>
  </si>
  <si>
    <t>204-03</t>
  </si>
  <si>
    <t>204-04</t>
  </si>
  <si>
    <t>204-05</t>
  </si>
  <si>
    <t>X</t>
  </si>
  <si>
    <t>2010年</t>
    <rPh sb="4" eb="5">
      <t>ネン</t>
    </rPh>
    <phoneticPr fontId="10"/>
  </si>
  <si>
    <t>2015年</t>
    <rPh sb="4" eb="5">
      <t>ネン</t>
    </rPh>
    <phoneticPr fontId="10"/>
  </si>
  <si>
    <t>工芸農作物</t>
    <rPh sb="0" eb="2">
      <t>コウゲイ</t>
    </rPh>
    <rPh sb="2" eb="5">
      <t>ノウサクモツ</t>
    </rPh>
    <phoneticPr fontId="10"/>
  </si>
  <si>
    <t>野菜類</t>
    <phoneticPr fontId="10"/>
  </si>
  <si>
    <t>列番号</t>
    <rPh sb="0" eb="3">
      <t>レツバンゴウ</t>
    </rPh>
    <phoneticPr fontId="10"/>
  </si>
  <si>
    <t>果樹類</t>
  </si>
  <si>
    <t>工芸農作物</t>
  </si>
  <si>
    <t>露地</t>
    <phoneticPr fontId="10"/>
  </si>
  <si>
    <t>施設</t>
    <rPh sb="0" eb="2">
      <t>シセツ</t>
    </rPh>
    <phoneticPr fontId="10"/>
  </si>
  <si>
    <t>その他</t>
    <rPh sb="2" eb="3">
      <t>タ</t>
    </rPh>
    <phoneticPr fontId="10"/>
  </si>
  <si>
    <t>稲作</t>
  </si>
  <si>
    <t>稲作</t>
    <rPh sb="0" eb="1">
      <t>イネ</t>
    </rPh>
    <rPh sb="1" eb="2">
      <t>サク</t>
    </rPh>
    <phoneticPr fontId="9"/>
  </si>
  <si>
    <t>麦類作</t>
  </si>
  <si>
    <t>麦類作</t>
    <rPh sb="0" eb="1">
      <t>ムギ</t>
    </rPh>
    <rPh sb="1" eb="2">
      <t>タグイ</t>
    </rPh>
    <rPh sb="2" eb="3">
      <t>サク</t>
    </rPh>
    <phoneticPr fontId="9"/>
  </si>
  <si>
    <t>果樹類</t>
    <rPh sb="0" eb="1">
      <t>ハタシ</t>
    </rPh>
    <rPh sb="1" eb="2">
      <t>キ</t>
    </rPh>
    <rPh sb="2" eb="3">
      <t>タグイ</t>
    </rPh>
    <phoneticPr fontId="9"/>
  </si>
  <si>
    <t>その他の作物</t>
  </si>
  <si>
    <t>畜産</t>
  </si>
  <si>
    <t>畜産</t>
    <rPh sb="0" eb="2">
      <t>チクサン</t>
    </rPh>
    <phoneticPr fontId="9"/>
  </si>
  <si>
    <t>計</t>
  </si>
  <si>
    <t>順位</t>
    <rPh sb="0" eb="2">
      <t>ジュンイ</t>
    </rPh>
    <phoneticPr fontId="10"/>
  </si>
  <si>
    <t>その他の
畜　　産</t>
    <rPh sb="2" eb="3">
      <t>タ</t>
    </rPh>
    <rPh sb="5" eb="6">
      <t>チク</t>
    </rPh>
    <rPh sb="8" eb="9">
      <t>サン</t>
    </rPh>
    <phoneticPr fontId="10"/>
  </si>
  <si>
    <t>雑 穀 ・</t>
    <rPh sb="0" eb="1">
      <t>ザツ</t>
    </rPh>
    <rPh sb="2" eb="3">
      <t>コク</t>
    </rPh>
    <phoneticPr fontId="10"/>
  </si>
  <si>
    <t>稲　　作</t>
    <rPh sb="0" eb="1">
      <t>イネ</t>
    </rPh>
    <rPh sb="3" eb="4">
      <t>サク</t>
    </rPh>
    <phoneticPr fontId="10"/>
  </si>
  <si>
    <t>麦 類 作</t>
    <rPh sb="0" eb="1">
      <t>ムギ</t>
    </rPh>
    <rPh sb="2" eb="3">
      <t>タグイ</t>
    </rPh>
    <rPh sb="4" eb="5">
      <t>サク</t>
    </rPh>
    <phoneticPr fontId="10"/>
  </si>
  <si>
    <t>い も 類</t>
    <rPh sb="4" eb="5">
      <t>ルイ</t>
    </rPh>
    <phoneticPr fontId="10"/>
  </si>
  <si>
    <t>露地野菜</t>
    <rPh sb="0" eb="2">
      <t>ロジ</t>
    </rPh>
    <rPh sb="2" eb="4">
      <t>ヤサイ</t>
    </rPh>
    <phoneticPr fontId="10"/>
  </si>
  <si>
    <t>施設野菜</t>
    <rPh sb="0" eb="2">
      <t>シセツ</t>
    </rPh>
    <rPh sb="2" eb="4">
      <t>ヤサイ</t>
    </rPh>
    <phoneticPr fontId="10"/>
  </si>
  <si>
    <t>果 樹 類</t>
    <rPh sb="0" eb="1">
      <t>ハタシ</t>
    </rPh>
    <rPh sb="2" eb="3">
      <t>キ</t>
    </rPh>
    <rPh sb="4" eb="5">
      <t>タグイ</t>
    </rPh>
    <phoneticPr fontId="10"/>
  </si>
  <si>
    <t>花き・花木</t>
    <rPh sb="0" eb="1">
      <t>カ</t>
    </rPh>
    <rPh sb="3" eb="5">
      <t>カボク</t>
    </rPh>
    <phoneticPr fontId="10"/>
  </si>
  <si>
    <t>酪　　農</t>
    <rPh sb="0" eb="1">
      <t>ラク</t>
    </rPh>
    <rPh sb="3" eb="4">
      <t>ノウ</t>
    </rPh>
    <phoneticPr fontId="10"/>
  </si>
  <si>
    <t>肉 用 牛</t>
    <rPh sb="0" eb="1">
      <t>ニク</t>
    </rPh>
    <rPh sb="2" eb="3">
      <t>ヨウ</t>
    </rPh>
    <rPh sb="4" eb="5">
      <t>ウシ</t>
    </rPh>
    <phoneticPr fontId="10"/>
  </si>
  <si>
    <t>養　　豚</t>
    <rPh sb="0" eb="1">
      <t>オサム</t>
    </rPh>
    <rPh sb="3" eb="4">
      <t>ブタ</t>
    </rPh>
    <phoneticPr fontId="10"/>
  </si>
  <si>
    <t>養　　鶏</t>
    <rPh sb="0" eb="1">
      <t>オサム</t>
    </rPh>
    <rPh sb="3" eb="4">
      <t>ニワトリ</t>
    </rPh>
    <phoneticPr fontId="10"/>
  </si>
  <si>
    <t>養　　蚕</t>
    <rPh sb="0" eb="1">
      <t>オサム</t>
    </rPh>
    <rPh sb="3" eb="4">
      <t>カイコ</t>
    </rPh>
    <phoneticPr fontId="10"/>
  </si>
  <si>
    <t>・ 豆 類</t>
    <rPh sb="2" eb="3">
      <t>マメ</t>
    </rPh>
    <rPh sb="4" eb="5">
      <t>ルイ</t>
    </rPh>
    <phoneticPr fontId="10"/>
  </si>
  <si>
    <t>その他の
作　　物</t>
  </si>
  <si>
    <t>花き・
花木</t>
    <phoneticPr fontId="10"/>
  </si>
  <si>
    <t>工芸
農作物</t>
    <rPh sb="0" eb="2">
      <t>コウゲイ</t>
    </rPh>
    <rPh sb="3" eb="6">
      <t>ノウサクモツ</t>
    </rPh>
    <phoneticPr fontId="9"/>
  </si>
  <si>
    <t>露地
野菜</t>
    <rPh sb="0" eb="2">
      <t>ロジ</t>
    </rPh>
    <rPh sb="3" eb="5">
      <t>ヤサイ</t>
    </rPh>
    <phoneticPr fontId="9"/>
  </si>
  <si>
    <t>施設
野菜</t>
    <rPh sb="0" eb="2">
      <t>シセツ</t>
    </rPh>
    <rPh sb="3" eb="5">
      <t>ヤサイ</t>
    </rPh>
    <phoneticPr fontId="9"/>
  </si>
  <si>
    <t>花き・
花木</t>
    <rPh sb="0" eb="1">
      <t>カ</t>
    </rPh>
    <rPh sb="4" eb="6">
      <t>カボク</t>
    </rPh>
    <phoneticPr fontId="9"/>
  </si>
  <si>
    <t>その他
の作物</t>
    <rPh sb="2" eb="3">
      <t>タ</t>
    </rPh>
    <rPh sb="5" eb="6">
      <t>サク</t>
    </rPh>
    <rPh sb="6" eb="7">
      <t>ブツ</t>
    </rPh>
    <phoneticPr fontId="9"/>
  </si>
  <si>
    <t>雑穀・
いも類・
豆類</t>
    <rPh sb="6" eb="7">
      <t>ルイ</t>
    </rPh>
    <phoneticPr fontId="9"/>
  </si>
  <si>
    <t>％</t>
    <phoneticPr fontId="10"/>
  </si>
  <si>
    <t>概要</t>
    <rPh sb="0" eb="2">
      <t>ガイヨウ</t>
    </rPh>
    <phoneticPr fontId="10"/>
  </si>
  <si>
    <t>凡例</t>
    <rPh sb="0" eb="2">
      <t>ハンレイ</t>
    </rPh>
    <phoneticPr fontId="10"/>
  </si>
  <si>
    <t>縦棒左</t>
    <rPh sb="0" eb="2">
      <t>タテボウ</t>
    </rPh>
    <rPh sb="2" eb="3">
      <t>ヒダリ</t>
    </rPh>
    <phoneticPr fontId="10"/>
  </si>
  <si>
    <t>縦棒右</t>
    <rPh sb="0" eb="2">
      <t>タテボウ</t>
    </rPh>
    <rPh sb="2" eb="3">
      <t>ミギ</t>
    </rPh>
    <phoneticPr fontId="10"/>
  </si>
  <si>
    <t>offset行数</t>
    <rPh sb="6" eb="8">
      <t>ギョウスウ</t>
    </rPh>
    <phoneticPr fontId="10"/>
  </si>
  <si>
    <t>３品目計</t>
    <rPh sb="1" eb="3">
      <t>ヒンモク</t>
    </rPh>
    <rPh sb="3" eb="4">
      <t>ケイ</t>
    </rPh>
    <phoneticPr fontId="10"/>
  </si>
  <si>
    <t>上位</t>
    <rPh sb="0" eb="2">
      <t>ジョウイ</t>
    </rPh>
    <phoneticPr fontId="10"/>
  </si>
  <si>
    <t>市町村行</t>
    <rPh sb="0" eb="3">
      <t>シチョウソン</t>
    </rPh>
    <rPh sb="3" eb="4">
      <t>ギョウ</t>
    </rPh>
    <phoneticPr fontId="10"/>
  </si>
  <si>
    <t>構成比(%)</t>
  </si>
  <si>
    <t>県計 構成比(%)</t>
    <phoneticPr fontId="10"/>
  </si>
  <si>
    <t>旧市町村数</t>
    <rPh sb="0" eb="4">
      <t>キュウシチョウソン</t>
    </rPh>
    <rPh sb="4" eb="5">
      <t>スウ</t>
    </rPh>
    <phoneticPr fontId="10"/>
  </si>
  <si>
    <t>表示行</t>
    <rPh sb="0" eb="3">
      <t>ヒョウジギョウ</t>
    </rPh>
    <phoneticPr fontId="10"/>
  </si>
  <si>
    <t>県名</t>
    <rPh sb="0" eb="2">
      <t>ケンメイ</t>
    </rPh>
    <phoneticPr fontId="6"/>
  </si>
  <si>
    <t>check</t>
    <phoneticPr fontId="10"/>
  </si>
  <si>
    <t>雑穀・
いも類・
豆類</t>
    <phoneticPr fontId="10"/>
  </si>
  <si>
    <t>表示名</t>
    <rPh sb="0" eb="2">
      <t>ヒョウジ</t>
    </rPh>
    <rPh sb="2" eb="3">
      <t>メイ</t>
    </rPh>
    <phoneticPr fontId="10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</si>
  <si>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10"/>
  </si>
  <si>
    <t>計と内訳の積み上げが一致しない場合がある</t>
    <phoneticPr fontId="10"/>
  </si>
  <si>
    <t>１位</t>
    <rPh sb="1" eb="2">
      <t>イ</t>
    </rPh>
    <phoneticPr fontId="10"/>
  </si>
  <si>
    <t>２位</t>
    <rPh sb="1" eb="2">
      <t>イ</t>
    </rPh>
    <phoneticPr fontId="10"/>
  </si>
  <si>
    <t>３位</t>
    <rPh sb="1" eb="2">
      <t>イ</t>
    </rPh>
    <phoneticPr fontId="10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</si>
  <si>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9"/>
  </si>
  <si>
    <t>法　　人　　化　　し　　て　　い　　る</t>
    <phoneticPr fontId="10"/>
  </si>
  <si>
    <t>法人化し
ていない</t>
    <rPh sb="0" eb="3">
      <t>ホウジンカ</t>
    </rPh>
    <phoneticPr fontId="9"/>
  </si>
  <si>
    <t>合計</t>
    <rPh sb="0" eb="2">
      <t>ゴウケイ</t>
    </rPh>
    <phoneticPr fontId="9"/>
  </si>
  <si>
    <t>計</t>
    <rPh sb="0" eb="1">
      <t>ケイ</t>
    </rPh>
    <phoneticPr fontId="9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</si>
  <si>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9"/>
  </si>
  <si>
    <t>会社</t>
  </si>
  <si>
    <t>各種団体</t>
  </si>
  <si>
    <t>単位：経営体</t>
    <rPh sb="0" eb="2">
      <t>タンイ</t>
    </rPh>
    <rPh sb="3" eb="6">
      <t>ケイエイタイ</t>
    </rPh>
    <phoneticPr fontId="6"/>
  </si>
  <si>
    <t>合計</t>
    <rPh sb="0" eb="2">
      <t>ゴウケイ</t>
    </rPh>
    <phoneticPr fontId="10"/>
  </si>
  <si>
    <t>地方公共団体等</t>
    <rPh sb="6" eb="7">
      <t>トウ</t>
    </rPh>
    <phoneticPr fontId="10"/>
  </si>
  <si>
    <t>法人化していない</t>
    <rPh sb="0" eb="3">
      <t>ホウジンカ</t>
    </rPh>
    <phoneticPr fontId="9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</si>
  <si>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9"/>
  </si>
  <si>
    <t>農協等の団体</t>
    <rPh sb="0" eb="2">
      <t>ノウキョウ</t>
    </rPh>
    <rPh sb="2" eb="3">
      <t>トウ</t>
    </rPh>
    <rPh sb="4" eb="6">
      <t>ダンタイ</t>
    </rPh>
    <phoneticPr fontId="10"/>
  </si>
  <si>
    <t>その他の法人</t>
    <rPh sb="2" eb="3">
      <t>タ</t>
    </rPh>
    <phoneticPr fontId="9"/>
  </si>
  <si>
    <t>うち組織経営体</t>
    <rPh sb="2" eb="4">
      <t>ソシキ</t>
    </rPh>
    <rPh sb="4" eb="7">
      <t>ケイエイタイ</t>
    </rPh>
    <phoneticPr fontId="10"/>
  </si>
  <si>
    <t>その他の
法　　人</t>
    <rPh sb="2" eb="3">
      <t>タ</t>
    </rPh>
    <phoneticPr fontId="9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</si>
  <si>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9"/>
  </si>
  <si>
    <t>農業経営体数</t>
    <rPh sb="0" eb="2">
      <t>ノウギョウ</t>
    </rPh>
    <rPh sb="2" eb="5">
      <t>ケイエイタイ</t>
    </rPh>
    <rPh sb="5" eb="6">
      <t>カズ</t>
    </rPh>
    <phoneticPr fontId="10"/>
  </si>
  <si>
    <t>法人化している</t>
    <phoneticPr fontId="10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</si>
  <si>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9"/>
  </si>
  <si>
    <t>《農業経営体数》</t>
    <rPh sb="1" eb="3">
      <t>ノウギョウ</t>
    </rPh>
    <rPh sb="3" eb="6">
      <t>ケイエイタイ</t>
    </rPh>
    <rPh sb="6" eb="7">
      <t>スウ</t>
    </rPh>
    <phoneticPr fontId="10"/>
  </si>
  <si>
    <t>実経営体数</t>
  </si>
  <si>
    <t>のべ人日</t>
  </si>
  <si>
    <t>雇用者なし</t>
    <rPh sb="0" eb="3">
      <t>コヨウシャ</t>
    </rPh>
    <phoneticPr fontId="10"/>
  </si>
  <si>
    <t>（経営体）</t>
    <rPh sb="1" eb="4">
      <t>ケイエイタイ</t>
    </rPh>
    <phoneticPr fontId="10"/>
  </si>
  <si>
    <t>（人日）</t>
    <rPh sb="1" eb="2">
      <t>ニン</t>
    </rPh>
    <rPh sb="2" eb="3">
      <t>ニチ</t>
    </rPh>
    <phoneticPr fontId="10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</si>
  <si>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10"/>
  </si>
  <si>
    <t>のべ人日</t>
    <rPh sb="2" eb="3">
      <t>ニン</t>
    </rPh>
    <rPh sb="3" eb="4">
      <t>ニチ</t>
    </rPh>
    <phoneticPr fontId="10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</si>
  <si>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10"/>
  </si>
  <si>
    <t>経営体</t>
    <rPh sb="0" eb="3">
      <t>ケイエイタイ</t>
    </rPh>
    <phoneticPr fontId="10"/>
  </si>
  <si>
    <t>延べ人数</t>
    <rPh sb="0" eb="1">
      <t>ノ</t>
    </rPh>
    <rPh sb="2" eb="4">
      <t>ニンズウ</t>
    </rPh>
    <phoneticPr fontId="10"/>
  </si>
  <si>
    <t>（人日）</t>
    <rPh sb="1" eb="3">
      <t>ニンニチ</t>
    </rPh>
    <phoneticPr fontId="10"/>
  </si>
  <si>
    <t xml:space="preserve">《雇用者有無別経営体数割合》 </t>
    <rPh sb="4" eb="6">
      <t>ウム</t>
    </rPh>
    <phoneticPr fontId="10"/>
  </si>
  <si>
    <t>雇用者なし</t>
    <phoneticPr fontId="10"/>
  </si>
  <si>
    <t>雇用者あり</t>
    <phoneticPr fontId="10"/>
  </si>
  <si>
    <t>外円</t>
    <rPh sb="0" eb="1">
      <t>ソト</t>
    </rPh>
    <rPh sb="1" eb="2">
      <t>エン</t>
    </rPh>
    <phoneticPr fontId="10"/>
  </si>
  <si>
    <t>内円</t>
    <rPh sb="0" eb="1">
      <t>ウチ</t>
    </rPh>
    <rPh sb="1" eb="2">
      <t>エン</t>
    </rPh>
    <phoneticPr fontId="10"/>
  </si>
  <si>
    <t>その他の
作　　物</t>
    <rPh sb="2" eb="3">
      <t>タ</t>
    </rPh>
    <rPh sb="5" eb="6">
      <t>サク</t>
    </rPh>
    <rPh sb="8" eb="9">
      <t>ブツ</t>
    </rPh>
    <phoneticPr fontId="10"/>
  </si>
  <si>
    <t>0.3ha未満</t>
    <rPh sb="5" eb="7">
      <t>ミマン</t>
    </rPh>
    <phoneticPr fontId="10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</si>
  <si>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</si>
  <si>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</si>
  <si>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</si>
  <si>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</si>
  <si>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</si>
  <si>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</si>
  <si>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</si>
  <si>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</si>
  <si>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</si>
  <si>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</si>
  <si>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</si>
  <si>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10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</si>
  <si>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10"/>
  </si>
  <si>
    <t>0.5 ～
 1.0</t>
    <phoneticPr fontId="10"/>
  </si>
  <si>
    <t>2.0 ～
 3.0</t>
    <phoneticPr fontId="10"/>
  </si>
  <si>
    <t>3.0 ～
 5.0</t>
    <phoneticPr fontId="10"/>
  </si>
  <si>
    <t>5.0 ～
10.0</t>
    <phoneticPr fontId="10"/>
  </si>
  <si>
    <t>10.0～
20.0</t>
    <phoneticPr fontId="10"/>
  </si>
  <si>
    <t>20.0～
30.0</t>
    <phoneticPr fontId="10"/>
  </si>
  <si>
    <t>30.0～
50.0</t>
    <phoneticPr fontId="10"/>
  </si>
  <si>
    <t>50.0～
100.0</t>
    <phoneticPr fontId="10"/>
  </si>
  <si>
    <t>100ha
以上</t>
    <rPh sb="6" eb="8">
      <t>イジョウ</t>
    </rPh>
    <phoneticPr fontId="10"/>
  </si>
  <si>
    <t>（経営体）</t>
    <rPh sb="1" eb="4">
      <t>ケイエイタイ</t>
    </rPh>
    <phoneticPr fontId="10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</si>
  <si>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10"/>
  </si>
  <si>
    <t>水稲</t>
  </si>
  <si>
    <t>豆類</t>
  </si>
  <si>
    <t>花き・花木</t>
  </si>
  <si>
    <t>0.5ha
未満</t>
    <rPh sb="6" eb="8">
      <t>ミマン</t>
    </rPh>
    <phoneticPr fontId="10"/>
  </si>
  <si>
    <t>借入耕地面積</t>
    <phoneticPr fontId="6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</si>
  <si>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10"/>
  </si>
  <si>
    <t>単位：経営体</t>
    <rPh sb="0" eb="2">
      <t>タンイ</t>
    </rPh>
    <rPh sb="3" eb="6">
      <t>ケイエイタイ</t>
    </rPh>
    <phoneticPr fontId="10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</si>
  <si>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10"/>
  </si>
  <si>
    <t>観光農園</t>
    <rPh sb="0" eb="2">
      <t>カンコウ</t>
    </rPh>
    <rPh sb="2" eb="4">
      <t>ノウエン</t>
    </rPh>
    <phoneticPr fontId="10"/>
  </si>
  <si>
    <t>農家民宿</t>
    <rPh sb="0" eb="2">
      <t>ノウカ</t>
    </rPh>
    <rPh sb="2" eb="4">
      <t>ミンシュク</t>
    </rPh>
    <phoneticPr fontId="10"/>
  </si>
  <si>
    <t>海外への
輸　　出</t>
    <rPh sb="0" eb="2">
      <t>カイガイ</t>
    </rPh>
    <rPh sb="5" eb="6">
      <t>ユ</t>
    </rPh>
    <rPh sb="8" eb="9">
      <t>デ</t>
    </rPh>
    <phoneticPr fontId="10"/>
  </si>
  <si>
    <t>農 産 物</t>
    <rPh sb="0" eb="1">
      <t>ノウ</t>
    </rPh>
    <rPh sb="2" eb="3">
      <t>サン</t>
    </rPh>
    <rPh sb="4" eb="5">
      <t>ブツ</t>
    </rPh>
    <phoneticPr fontId="10"/>
  </si>
  <si>
    <t>消費者に</t>
    <rPh sb="0" eb="3">
      <t>ショウヒシャ</t>
    </rPh>
    <phoneticPr fontId="10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</si>
  <si>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</si>
  <si>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</si>
  <si>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</si>
  <si>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</si>
  <si>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</si>
  <si>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</si>
  <si>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10"/>
  </si>
  <si>
    <t>海外への輸出</t>
    <rPh sb="0" eb="2">
      <t>カイガイ</t>
    </rPh>
    <rPh sb="4" eb="5">
      <t>ユ</t>
    </rPh>
    <rPh sb="5" eb="6">
      <t>デ</t>
    </rPh>
    <phoneticPr fontId="10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</si>
  <si>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10"/>
  </si>
  <si>
    <t>農業生産関連事業を行っている実経営体数（農業経営体）</t>
    <rPh sb="20" eb="22">
      <t>ノウギョウ</t>
    </rPh>
    <rPh sb="22" eb="25">
      <t>ケイエイタイ</t>
    </rPh>
    <phoneticPr fontId="10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</si>
  <si>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6"/>
  </si>
  <si>
    <t>1.0 ～
 2.0</t>
    <phoneticPr fontId="10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</si>
  <si>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10"/>
  </si>
  <si>
    <t>農産物販売金額１位の部門別経営体数</t>
    <rPh sb="13" eb="16">
      <t>ケイエイタイ</t>
    </rPh>
    <phoneticPr fontId="10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</si>
  <si>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9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</si>
  <si>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10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</si>
  <si>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</si>
  <si>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10"/>
  </si>
  <si>
    <t>地方公共団体・</t>
  </si>
  <si>
    <t>財産区</t>
  </si>
  <si>
    <t>雇用者
なし</t>
    <phoneticPr fontId="6"/>
  </si>
  <si>
    <t>（３）雇用者（手伝い等を含む）（農業経営体）</t>
  </si>
  <si>
    <t>（３）雇用者（手伝い等を含む）（組織経営体）</t>
    <rPh sb="16" eb="18">
      <t>ソシキ</t>
    </rPh>
    <phoneticPr fontId="6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</si>
  <si>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10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</si>
  <si>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6"/>
  </si>
  <si>
    <t>農業生産関連事業を行っている経営体数</t>
    <phoneticPr fontId="10"/>
  </si>
  <si>
    <t>実経営体数</t>
    <phoneticPr fontId="10"/>
  </si>
  <si>
    <t>消費者に
直接販売</t>
    <rPh sb="0" eb="3">
      <t>ショウヒシャ</t>
    </rPh>
    <phoneticPr fontId="10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</si>
  <si>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10"/>
  </si>
  <si>
    <t>実経営体数</t>
    <rPh sb="0" eb="1">
      <t>ジツ</t>
    </rPh>
    <rPh sb="1" eb="4">
      <t>ケイエイタイ</t>
    </rPh>
    <rPh sb="4" eb="5">
      <t>スウ</t>
    </rPh>
    <phoneticPr fontId="10"/>
  </si>
  <si>
    <t>畜産部門</t>
  </si>
  <si>
    <t>の作業を</t>
  </si>
  <si>
    <t>うち組織経営体</t>
    <rPh sb="2" eb="4">
      <t>ソシキ</t>
    </rPh>
    <rPh sb="4" eb="7">
      <t>ケイエイタイ</t>
    </rPh>
    <phoneticPr fontId="6"/>
  </si>
  <si>
    <t>受託した</t>
  </si>
  <si>
    <t>経営体数</t>
  </si>
  <si>
    <t>雑穀</t>
  </si>
  <si>
    <t>うち組織</t>
    <rPh sb="2" eb="4">
      <t>ソシキ</t>
    </rPh>
    <phoneticPr fontId="10"/>
  </si>
  <si>
    <t>県計</t>
    <phoneticPr fontId="10"/>
  </si>
  <si>
    <t>2010年</t>
    <rPh sb="4" eb="5">
      <t>ネン</t>
    </rPh>
    <phoneticPr fontId="10"/>
  </si>
  <si>
    <t>2015年</t>
    <rPh sb="4" eb="5">
      <t>ネン</t>
    </rPh>
    <phoneticPr fontId="10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</si>
  <si>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10"/>
  </si>
  <si>
    <t>雇い入れ</t>
    <phoneticPr fontId="6"/>
  </si>
  <si>
    <t>た実経営</t>
    <phoneticPr fontId="6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</si>
  <si>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</si>
  <si>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10"/>
  </si>
  <si>
    <t>（２）経営耕地面積規模別経営体数（農業経営体）</t>
    <rPh sb="17" eb="19">
      <t>ノウギョウ</t>
    </rPh>
    <rPh sb="19" eb="22">
      <t>ケイエイタイ</t>
    </rPh>
    <phoneticPr fontId="10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</si>
  <si>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</si>
  <si>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10"/>
  </si>
  <si>
    <t>工芸
農作物</t>
    <phoneticPr fontId="10"/>
  </si>
  <si>
    <t>露地
野菜</t>
    <phoneticPr fontId="10"/>
  </si>
  <si>
    <t>施設
野菜</t>
    <phoneticPr fontId="10"/>
  </si>
  <si>
    <t>花き・
花木</t>
    <phoneticPr fontId="10"/>
  </si>
  <si>
    <t>その他の作物</t>
    <phoneticPr fontId="10"/>
  </si>
  <si>
    <t>雑穀・
いも類・
豆類</t>
  </si>
  <si>
    <t>３品目</t>
    <rPh sb="1" eb="3">
      <t>ヒンモク</t>
    </rPh>
    <phoneticPr fontId="10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</si>
  <si>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1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</si>
  <si>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1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</si>
  <si>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11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</si>
  <si>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11"/>
  </si>
  <si>
    <t>除数</t>
    <rPh sb="0" eb="2">
      <t>ジョスウ</t>
    </rPh>
    <phoneticPr fontId="10"/>
  </si>
  <si>
    <t>組織</t>
    <rPh sb="0" eb="2">
      <t>ソシキ</t>
    </rPh>
    <phoneticPr fontId="10"/>
  </si>
  <si>
    <t>1経営体当たり面積</t>
    <rPh sb="1" eb="4">
      <t>ケイエイタイ</t>
    </rPh>
    <rPh sb="4" eb="5">
      <t>ア</t>
    </rPh>
    <rPh sb="7" eb="9">
      <t>メンセキ</t>
    </rPh>
    <phoneticPr fontId="10"/>
  </si>
  <si>
    <t>うち
組織</t>
    <rPh sb="3" eb="5">
      <t>ソシキ</t>
    </rPh>
    <phoneticPr fontId="10"/>
  </si>
  <si>
    <t>うち
組織</t>
    <rPh sb="3" eb="5">
      <t>ソシキ</t>
    </rPh>
    <phoneticPr fontId="8"/>
  </si>
  <si>
    <t>経営体数</t>
    <phoneticPr fontId="10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</si>
  <si>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</si>
  <si>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</si>
  <si>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</si>
  <si>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</si>
  <si>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</si>
  <si>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10"/>
  </si>
  <si>
    <t>いも類</t>
    <rPh sb="2" eb="3">
      <t>ルイ</t>
    </rPh>
    <phoneticPr fontId="10"/>
  </si>
  <si>
    <t>野菜</t>
    <phoneticPr fontId="10"/>
  </si>
  <si>
    <t>露地</t>
    <phoneticPr fontId="10"/>
  </si>
  <si>
    <t>施設</t>
    <phoneticPr fontId="10"/>
  </si>
  <si>
    <t>果樹</t>
    <phoneticPr fontId="10"/>
  </si>
  <si>
    <t>花き・
花木</t>
    <phoneticPr fontId="10"/>
  </si>
  <si>
    <t>雇い入れた</t>
    <phoneticPr fontId="6"/>
  </si>
  <si>
    <t>麦類</t>
    <rPh sb="0" eb="2">
      <t>ムギルイ</t>
    </rPh>
    <phoneticPr fontId="10"/>
  </si>
  <si>
    <t>いも類</t>
    <rPh sb="2" eb="3">
      <t>ルイ</t>
    </rPh>
    <phoneticPr fontId="10"/>
  </si>
  <si>
    <t>露地</t>
    <rPh sb="0" eb="2">
      <t>ロジ</t>
    </rPh>
    <phoneticPr fontId="6"/>
  </si>
  <si>
    <t>施設</t>
    <rPh sb="0" eb="2">
      <t>シセツ</t>
    </rPh>
    <phoneticPr fontId="6"/>
  </si>
  <si>
    <t>工芸農作物</t>
    <phoneticPr fontId="10"/>
  </si>
  <si>
    <t>野菜</t>
    <rPh sb="0" eb="2">
      <t>ヤサイ</t>
    </rPh>
    <phoneticPr fontId="10"/>
  </si>
  <si>
    <t>果樹</t>
    <rPh sb="0" eb="2">
      <t>カジュ</t>
    </rPh>
    <phoneticPr fontId="10"/>
  </si>
  <si>
    <t>農 産 物の 加 工</t>
    <rPh sb="0" eb="1">
      <t>ノウ</t>
    </rPh>
    <rPh sb="2" eb="3">
      <t>サン</t>
    </rPh>
    <rPh sb="4" eb="5">
      <t>ブツ</t>
    </rPh>
    <phoneticPr fontId="10"/>
  </si>
  <si>
    <t>消費者に直接販売</t>
    <rPh sb="0" eb="3">
      <t>ショウヒシャ</t>
    </rPh>
    <phoneticPr fontId="10"/>
  </si>
  <si>
    <t>貸農園・体験農園等</t>
    <phoneticPr fontId="10"/>
  </si>
  <si>
    <t>農家レストラン</t>
    <phoneticPr fontId="10"/>
  </si>
  <si>
    <t>うち
水稲作</t>
    <rPh sb="3" eb="4">
      <t>ミズ</t>
    </rPh>
    <rPh sb="4" eb="5">
      <t>イネ</t>
    </rPh>
    <rPh sb="5" eb="6">
      <t>サク</t>
    </rPh>
    <phoneticPr fontId="8"/>
  </si>
  <si>
    <t>畜産
部門</t>
    <phoneticPr fontId="10"/>
  </si>
  <si>
    <t>経営体数</t>
    <rPh sb="0" eb="3">
      <t>ケイエイタイ</t>
    </rPh>
    <rPh sb="3" eb="4">
      <t>スウ</t>
    </rPh>
    <phoneticPr fontId="10"/>
  </si>
  <si>
    <t>1,000～3,000</t>
    <phoneticPr fontId="10"/>
  </si>
  <si>
    <t>（参考）農産物販売金額規模別経営体数</t>
    <rPh sb="14" eb="17">
      <t>ケイエイタイ</t>
    </rPh>
    <rPh sb="17" eb="18">
      <t>スウ</t>
    </rPh>
    <phoneticPr fontId="10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</si>
  <si>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10"/>
  </si>
  <si>
    <t>数</t>
    <rPh sb="0" eb="1">
      <t>スウ</t>
    </rPh>
    <phoneticPr fontId="10"/>
  </si>
  <si>
    <t>放棄地
列番号</t>
    <rPh sb="0" eb="3">
      <t>ホウキチ</t>
    </rPh>
    <rPh sb="4" eb="7">
      <t>レツバンゴウ</t>
    </rPh>
    <phoneticPr fontId="10"/>
  </si>
  <si>
    <t>県計</t>
    <rPh sb="0" eb="2">
      <t>ケンケイ</t>
    </rPh>
    <phoneticPr fontId="10"/>
  </si>
  <si>
    <t>農業生産関連事業を行っている実経営体数（組織経営体）</t>
    <rPh sb="20" eb="22">
      <t>ソシキ</t>
    </rPh>
    <rPh sb="22" eb="25">
      <t>ケイエイタイ</t>
    </rPh>
    <phoneticPr fontId="10"/>
  </si>
  <si>
    <t>雇用者のべ
人日</t>
    <rPh sb="0" eb="3">
      <t>コヨウシャ</t>
    </rPh>
    <rPh sb="6" eb="8">
      <t>ニンニチ</t>
    </rPh>
    <phoneticPr fontId="10"/>
  </si>
  <si>
    <t>雇用者
のべ人日</t>
    <phoneticPr fontId="10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</si>
  <si>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10"/>
  </si>
  <si>
    <t>組織</t>
    <rPh sb="0" eb="2">
      <t>ソシキ</t>
    </rPh>
    <phoneticPr fontId="10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</si>
  <si>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9"/>
  </si>
  <si>
    <t>グラフ行番号</t>
    <rPh sb="3" eb="4">
      <t>ギョウ</t>
    </rPh>
    <rPh sb="4" eb="6">
      <t>バンゴウ</t>
    </rPh>
    <phoneticPr fontId="10"/>
  </si>
  <si>
    <t>データ</t>
    <phoneticPr fontId="10"/>
  </si>
  <si>
    <t>（１）認定農業者</t>
    <phoneticPr fontId="6"/>
  </si>
  <si>
    <t>のいる農業経営体</t>
  </si>
  <si>
    <t>（農業経営体）</t>
    <rPh sb="1" eb="3">
      <t>ノウギョウ</t>
    </rPh>
    <rPh sb="3" eb="6">
      <t>ケイエイタイ</t>
    </rPh>
    <phoneticPr fontId="27"/>
  </si>
  <si>
    <t>（うち組織）</t>
    <phoneticPr fontId="6"/>
  </si>
  <si>
    <t>事業
列番号</t>
    <rPh sb="0" eb="2">
      <t>ジギョウ</t>
    </rPh>
    <rPh sb="3" eb="6">
      <t>レツバンゴウ</t>
    </rPh>
    <phoneticPr fontId="10"/>
  </si>
  <si>
    <t>うち組織
列番号</t>
    <rPh sb="2" eb="4">
      <t>ソシキ</t>
    </rPh>
    <rPh sb="5" eb="8">
      <t>レツバンゴウ</t>
    </rPh>
    <phoneticPr fontId="10"/>
  </si>
  <si>
    <t>受託
列番号</t>
    <rPh sb="0" eb="2">
      <t>ジュタク</t>
    </rPh>
    <rPh sb="3" eb="6">
      <t>レツバンゴウ</t>
    </rPh>
    <phoneticPr fontId="10"/>
  </si>
  <si>
    <t>雇い入れた</t>
  </si>
  <si>
    <t>（３）雇用者（農業経営体）</t>
    <phoneticPr fontId="10"/>
  </si>
  <si>
    <t>（６）常雇</t>
  </si>
  <si>
    <t>（３）雇用者（うち組織）</t>
    <rPh sb="9" eb="11">
      <t>ソシキ</t>
    </rPh>
    <phoneticPr fontId="10"/>
  </si>
  <si>
    <t>経営体数</t>
    <phoneticPr fontId="10"/>
  </si>
  <si>
    <t>うち水稲作</t>
    <rPh sb="2" eb="3">
      <t>ミズ</t>
    </rPh>
    <rPh sb="3" eb="4">
      <t>イネ</t>
    </rPh>
    <rPh sb="4" eb="5">
      <t>サク</t>
    </rPh>
    <phoneticPr fontId="10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</si>
  <si>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10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</si>
  <si>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8"/>
  </si>
  <si>
    <t>うち常雇</t>
    <rPh sb="2" eb="4">
      <t>ジョウコ</t>
    </rPh>
    <phoneticPr fontId="6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</si>
  <si>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10"/>
  </si>
  <si>
    <t>経営耕地のある経営体</t>
  </si>
  <si>
    <t>都道府県名
（支庁名）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</si>
  <si>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</si>
  <si>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</si>
  <si>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</si>
  <si>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</si>
  <si>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</si>
  <si>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</si>
  <si>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</si>
  <si>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</si>
  <si>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</si>
  <si>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</si>
  <si>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</si>
  <si>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</si>
  <si>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</si>
  <si>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</si>
  <si>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</si>
  <si>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</si>
  <si>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</si>
  <si>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</si>
  <si>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</si>
  <si>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</si>
  <si>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</si>
  <si>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</si>
  <si>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</si>
  <si>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</si>
  <si>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</si>
  <si>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</si>
  <si>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</si>
  <si>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</si>
  <si>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</si>
  <si>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</si>
  <si>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</si>
  <si>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</si>
  <si>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</si>
  <si>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</si>
  <si>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</si>
  <si>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</si>
  <si>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</si>
  <si>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</si>
  <si>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</si>
  <si>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</si>
  <si>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</si>
  <si>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</si>
  <si>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</si>
  <si>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</si>
  <si>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</si>
  <si>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</si>
  <si>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</si>
  <si>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</si>
  <si>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</si>
  <si>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</si>
  <si>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</si>
  <si>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</si>
  <si>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</si>
  <si>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</si>
  <si>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214-00</t>
  </si>
  <si>
    <t>214-01</t>
  </si>
  <si>
    <t>214-02</t>
  </si>
  <si>
    <t>214-03</t>
  </si>
  <si>
    <t>214-04</t>
  </si>
  <si>
    <t>右グラフ</t>
    <rPh sb="0" eb="1">
      <t>ミギ</t>
    </rPh>
    <phoneticPr fontId="10"/>
  </si>
  <si>
    <t>岡山県</t>
  </si>
  <si>
    <t>211-07</t>
  </si>
  <si>
    <t>211-08</t>
  </si>
  <si>
    <t>211-09</t>
  </si>
  <si>
    <t>211-10</t>
  </si>
  <si>
    <t>211-11</t>
  </si>
  <si>
    <t>211-12</t>
  </si>
  <si>
    <t xml:space="preserve">《１経営体当たり雇用者のべ人日》 </t>
    <phoneticPr fontId="10"/>
  </si>
  <si>
    <t>《経営耕地面積割合》</t>
    <rPh sb="1" eb="3">
      <t>ケイエイ</t>
    </rPh>
    <rPh sb="7" eb="9">
      <t>ワリアイ</t>
    </rPh>
    <phoneticPr fontId="10"/>
  </si>
  <si>
    <t>農業生産関連事業を行っている経営体数</t>
    <rPh sb="17" eb="18">
      <t>スウ</t>
    </rPh>
    <phoneticPr fontId="10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</si>
  <si>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10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</si>
  <si>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</si>
  <si>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10"/>
  </si>
  <si>
    <t>うち
野菜作</t>
    <rPh sb="3" eb="5">
      <t>ヤサイ</t>
    </rPh>
    <rPh sb="5" eb="6">
      <t>サク</t>
    </rPh>
    <phoneticPr fontId="10"/>
  </si>
  <si>
    <t>酪農</t>
    <rPh sb="0" eb="2">
      <t>ラクノウ</t>
    </rPh>
    <phoneticPr fontId="10"/>
  </si>
  <si>
    <t>肉用牛</t>
    <rPh sb="0" eb="3">
      <t>ニクヨウギュウ</t>
    </rPh>
    <phoneticPr fontId="10"/>
  </si>
  <si>
    <t>養豚</t>
    <rPh sb="0" eb="2">
      <t>ヨウトン</t>
    </rPh>
    <phoneticPr fontId="10"/>
  </si>
  <si>
    <t>養鶏</t>
    <rPh sb="0" eb="2">
      <t>ヨウケイ</t>
    </rPh>
    <phoneticPr fontId="10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</si>
  <si>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10"/>
  </si>
  <si>
    <t>50未満</t>
    <rPh sb="2" eb="4">
      <t>ミマン</t>
    </rPh>
    <phoneticPr fontId="10"/>
  </si>
  <si>
    <t>50万円未満</t>
    <rPh sb="2" eb="4">
      <t>マンエン</t>
    </rPh>
    <rPh sb="4" eb="6">
      <t>ミマン</t>
    </rPh>
    <phoneticPr fontId="10"/>
  </si>
  <si>
    <t>50～ 300</t>
    <phoneticPr fontId="10"/>
  </si>
  <si>
    <t>300～1,000</t>
    <phoneticPr fontId="10"/>
  </si>
  <si>
    <t>3,000～
5,000</t>
    <phoneticPr fontId="10"/>
  </si>
  <si>
    <t>5,000～
1億</t>
    <rPh sb="8" eb="9">
      <t>オク</t>
    </rPh>
    <phoneticPr fontId="10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</si>
  <si>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10"/>
  </si>
  <si>
    <t>3,000　以上</t>
    <rPh sb="6" eb="8">
      <t>イジョウ</t>
    </rPh>
    <phoneticPr fontId="10"/>
  </si>
  <si>
    <t>注意事項</t>
    <phoneticPr fontId="6"/>
  </si>
  <si>
    <t>･･･</t>
    <phoneticPr fontId="6"/>
  </si>
  <si>
    <t>空欄追記:『調査外(湖､無人島等)』</t>
    <phoneticPr fontId="6"/>
  </si>
  <si>
    <t>別紙 2</t>
    <rPh sb="0" eb="2">
      <t>ベッシ</t>
    </rPh>
    <phoneticPr fontId="6"/>
  </si>
  <si>
    <t>市区町村名</t>
    <rPh sb="0" eb="2">
      <t>シク</t>
    </rPh>
    <rPh sb="2" eb="4">
      <t>チョウソン</t>
    </rPh>
    <rPh sb="4" eb="5">
      <t>ナ</t>
    </rPh>
    <phoneticPr fontId="6"/>
  </si>
  <si>
    <t>旧市区町村</t>
    <rPh sb="0" eb="1">
      <t>キュウ</t>
    </rPh>
    <rPh sb="1" eb="3">
      <t>シク</t>
    </rPh>
    <rPh sb="3" eb="5">
      <t>チョウソン</t>
    </rPh>
    <phoneticPr fontId="6"/>
  </si>
  <si>
    <t>農業集落</t>
    <rPh sb="0" eb="2">
      <t>ノウギョウ</t>
    </rPh>
    <rPh sb="2" eb="4">
      <t>シュウラク</t>
    </rPh>
    <phoneticPr fontId="6"/>
  </si>
  <si>
    <t>全角変換:『2-1』⇒『2-1』</t>
    <phoneticPr fontId="6"/>
  </si>
  <si>
    <t>市町村</t>
    <phoneticPr fontId="6"/>
  </si>
  <si>
    <t>旧市区町村</t>
    <phoneticPr fontId="6"/>
  </si>
  <si>
    <t>農業集落</t>
    <phoneticPr fontId="6"/>
  </si>
  <si>
    <t>県</t>
    <phoneticPr fontId="6"/>
  </si>
  <si>
    <t>市区町村</t>
    <phoneticPr fontId="6"/>
  </si>
  <si>
    <t>県名</t>
    <rPh sb="0" eb="1">
      <t>ケン</t>
    </rPh>
    <rPh sb="1" eb="2">
      <t>ナ</t>
    </rPh>
    <phoneticPr fontId="6"/>
  </si>
  <si>
    <t>農業集落名</t>
    <rPh sb="0" eb="2">
      <t>ノウギョウ</t>
    </rPh>
    <rPh sb="2" eb="4">
      <t>シュウラク</t>
    </rPh>
    <rPh sb="4" eb="5">
      <t>ナ</t>
    </rPh>
    <phoneticPr fontId="6"/>
  </si>
  <si>
    <t>判定１</t>
    <rPh sb="0" eb="2">
      <t>ハンテイ</t>
    </rPh>
    <phoneticPr fontId="6"/>
  </si>
  <si>
    <t>抽出１</t>
    <rPh sb="0" eb="2">
      <t>チュウシュツ</t>
    </rPh>
    <phoneticPr fontId="6"/>
  </si>
  <si>
    <t>判定2</t>
    <rPh sb="0" eb="2">
      <t>ハンテイ</t>
    </rPh>
    <phoneticPr fontId="6"/>
  </si>
  <si>
    <t>抽出2</t>
    <rPh sb="0" eb="2">
      <t>チュウシュツ</t>
    </rPh>
    <phoneticPr fontId="6"/>
  </si>
  <si>
    <t>抽出3</t>
    <rPh sb="0" eb="2">
      <t>チュウシュツ</t>
    </rPh>
    <phoneticPr fontId="6"/>
  </si>
  <si>
    <t>通し</t>
    <phoneticPr fontId="6"/>
  </si>
  <si>
    <t>都県名</t>
    <rPh sb="0" eb="1">
      <t>ト</t>
    </rPh>
    <rPh sb="1" eb="2">
      <t>ケン</t>
    </rPh>
    <rPh sb="2" eb="3">
      <t>ナ</t>
    </rPh>
    <phoneticPr fontId="6"/>
  </si>
  <si>
    <t>市区町村名</t>
    <phoneticPr fontId="6"/>
  </si>
  <si>
    <t>旧区市町村名</t>
    <phoneticPr fontId="6"/>
  </si>
  <si>
    <t>ｺｰﾄﾞ</t>
    <phoneticPr fontId="6"/>
  </si>
  <si>
    <t>番号</t>
    <phoneticPr fontId="6"/>
  </si>
  <si>
    <t>判定</t>
    <rPh sb="0" eb="2">
      <t>ハンテイ</t>
    </rPh>
    <phoneticPr fontId="6"/>
  </si>
  <si>
    <t>市区町村名</t>
    <rPh sb="0" eb="2">
      <t>シク</t>
    </rPh>
    <rPh sb="2" eb="4">
      <t>チョウソン</t>
    </rPh>
    <rPh sb="4" eb="5">
      <t>メイ</t>
    </rPh>
    <phoneticPr fontId="6"/>
  </si>
  <si>
    <t>連番</t>
    <rPh sb="0" eb="2">
      <t>レンバン</t>
    </rPh>
    <phoneticPr fontId="6"/>
  </si>
  <si>
    <t>補記</t>
    <rPh sb="0" eb="2">
      <t>ホキ</t>
    </rPh>
    <phoneticPr fontId="6"/>
  </si>
  <si>
    <t>抽出</t>
    <rPh sb="0" eb="2">
      <t>チュウシュツ</t>
    </rPh>
    <phoneticPr fontId="6"/>
  </si>
  <si>
    <t>名</t>
    <rPh sb="0" eb="1">
      <t>ナ</t>
    </rPh>
    <phoneticPr fontId="6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</si>
  <si>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6"/>
  </si>
  <si>
    <t>№</t>
    <phoneticPr fontId="6"/>
  </si>
  <si>
    <t>受託収入</t>
    <rPh sb="0" eb="2">
      <t>ジュタク</t>
    </rPh>
    <rPh sb="2" eb="4">
      <t>シュウニュウ</t>
    </rPh>
    <phoneticPr fontId="6"/>
  </si>
  <si>
    <t>50～300</t>
    <phoneticPr fontId="10"/>
  </si>
  <si>
    <t>300～1000</t>
    <phoneticPr fontId="10"/>
  </si>
  <si>
    <t>1000～3000</t>
    <phoneticPr fontId="10"/>
  </si>
  <si>
    <t>3000以上</t>
    <rPh sb="4" eb="6">
      <t>イジョウ</t>
    </rPh>
    <phoneticPr fontId="10"/>
  </si>
  <si>
    <t>3,000～5,000</t>
    <phoneticPr fontId="10"/>
  </si>
  <si>
    <t>5,000～1億</t>
  </si>
  <si>
    <t>１億以上</t>
    <phoneticPr fontId="10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</si>
  <si>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</si>
  <si>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</si>
  <si>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</si>
  <si>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</si>
  <si>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</si>
  <si>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6"/>
  </si>
  <si>
    <t>うち野菜作</t>
    <rPh sb="2" eb="4">
      <t>ヤサイ</t>
    </rPh>
    <rPh sb="4" eb="5">
      <t>サク</t>
    </rPh>
    <phoneticPr fontId="6"/>
  </si>
  <si>
    <t>以上</t>
    <rPh sb="0" eb="2">
      <t>イジョウ</t>
    </rPh>
    <phoneticPr fontId="6"/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</si>
  <si>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</si>
  <si>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</si>
  <si>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</si>
  <si>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</si>
  <si>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</si>
  <si>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</si>
  <si>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</si>
  <si>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</si>
  <si>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</si>
  <si>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</si>
  <si>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</si>
  <si>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</si>
  <si>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</si>
  <si>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</si>
  <si>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</si>
  <si>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211-13</t>
  </si>
  <si>
    <t>211-14</t>
  </si>
  <si>
    <t>211-15</t>
  </si>
  <si>
    <t>211-16</t>
  </si>
  <si>
    <t>211-17</t>
  </si>
  <si>
    <t>364-00</t>
  </si>
  <si>
    <t>364-01</t>
  </si>
  <si>
    <t>364-02</t>
  </si>
  <si>
    <t>364-03</t>
  </si>
  <si>
    <t>364-04</t>
  </si>
  <si>
    <t>364-05</t>
  </si>
  <si>
    <t>364-06</t>
  </si>
  <si>
    <t>442-00</t>
  </si>
  <si>
    <t>443-00</t>
  </si>
  <si>
    <t>都道府県</t>
    <rPh sb="0" eb="4">
      <t>トドウフケン</t>
    </rPh>
    <phoneticPr fontId="10"/>
  </si>
  <si>
    <t>支庁</t>
    <rPh sb="0" eb="2">
      <t>シチョウ</t>
    </rPh>
    <phoneticPr fontId="10"/>
  </si>
  <si>
    <t>市区町村</t>
    <rPh sb="0" eb="2">
      <t>シク</t>
    </rPh>
    <rPh sb="2" eb="4">
      <t>チョウソン</t>
    </rPh>
    <phoneticPr fontId="10"/>
  </si>
  <si>
    <t>旧市区町村</t>
    <rPh sb="0" eb="3">
      <t>キュウシク</t>
    </rPh>
    <rPh sb="3" eb="5">
      <t>チョウソン</t>
    </rPh>
    <phoneticPr fontId="10"/>
  </si>
  <si>
    <t>農業集落</t>
    <rPh sb="0" eb="2">
      <t>ノウギョウ</t>
    </rPh>
    <rPh sb="2" eb="4">
      <t>シュウラク</t>
    </rPh>
    <phoneticPr fontId="10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</si>
  <si>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</si>
  <si>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</si>
  <si>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</si>
  <si>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</si>
  <si>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</si>
  <si>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</si>
  <si>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</si>
  <si>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</si>
  <si>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</si>
  <si>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</si>
  <si>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</si>
  <si>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</si>
  <si>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</si>
  <si>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</si>
  <si>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</si>
  <si>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</si>
  <si>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</si>
  <si>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</si>
  <si>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</si>
  <si>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</si>
  <si>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</si>
  <si>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</si>
  <si>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</si>
  <si>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</si>
  <si>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</si>
  <si>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</si>
  <si>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</si>
  <si>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</si>
  <si>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</si>
  <si>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</si>
  <si>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</si>
  <si>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</si>
  <si>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</si>
  <si>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</si>
  <si>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</si>
  <si>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</si>
  <si>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</si>
  <si>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</si>
  <si>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</si>
  <si>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</si>
  <si>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</si>
  <si>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</si>
  <si>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</si>
  <si>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</si>
  <si>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</si>
  <si>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</si>
  <si>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364</t>
  </si>
  <si>
    <t>442</t>
  </si>
  <si>
    <t>443</t>
  </si>
  <si>
    <t>基本指標</t>
    <phoneticPr fontId="10"/>
  </si>
  <si>
    <t>都道府県名
(支庁名)</t>
    <phoneticPr fontId="10"/>
  </si>
  <si>
    <t>甲府市</t>
  </si>
  <si>
    <t>富士吉田市</t>
  </si>
  <si>
    <t>都留市</t>
  </si>
  <si>
    <t>山梨市</t>
  </si>
  <si>
    <t>大月市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</si>
  <si>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</si>
  <si>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</si>
  <si>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</si>
  <si>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</si>
  <si>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</si>
  <si>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</si>
  <si>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</si>
  <si>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</si>
  <si>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</si>
  <si>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韮崎市</t>
  </si>
  <si>
    <t>207-06</t>
  </si>
  <si>
    <t>207-07</t>
  </si>
  <si>
    <t>207-08</t>
  </si>
  <si>
    <t>207-09</t>
  </si>
  <si>
    <t>207-10</t>
  </si>
  <si>
    <t>207-11</t>
  </si>
  <si>
    <t>208-09</t>
  </si>
  <si>
    <t>208-10</t>
  </si>
  <si>
    <t>208-11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</si>
  <si>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</si>
  <si>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</si>
  <si>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</si>
  <si>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</si>
  <si>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</si>
  <si>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</si>
  <si>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</si>
  <si>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</si>
  <si>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</si>
  <si>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北杜市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</si>
  <si>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</si>
  <si>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</si>
  <si>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</si>
  <si>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</si>
  <si>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</si>
  <si>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</si>
  <si>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</si>
  <si>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</si>
  <si>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209-08</t>
  </si>
  <si>
    <t>209-09</t>
  </si>
  <si>
    <t>209-10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</si>
  <si>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</si>
  <si>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</si>
  <si>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</si>
  <si>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</si>
  <si>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</si>
  <si>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</si>
  <si>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</si>
  <si>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</si>
  <si>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</si>
  <si>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</si>
  <si>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</si>
  <si>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</si>
  <si>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</si>
  <si>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</si>
  <si>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</si>
  <si>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</si>
  <si>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</si>
  <si>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甲斐市</t>
  </si>
  <si>
    <t>笛吹市</t>
  </si>
  <si>
    <t>211-18</t>
  </si>
  <si>
    <t>上野原市</t>
  </si>
  <si>
    <t>甲州市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</si>
  <si>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</si>
  <si>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</si>
  <si>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</si>
  <si>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</si>
  <si>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</si>
  <si>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</si>
  <si>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</si>
  <si>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</si>
  <si>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</si>
  <si>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213-09</t>
  </si>
  <si>
    <t>213-10</t>
  </si>
  <si>
    <t>213-11</t>
  </si>
  <si>
    <t>中央市</t>
  </si>
  <si>
    <t>市川三郷町</t>
  </si>
  <si>
    <t>346-00</t>
  </si>
  <si>
    <t>346-01</t>
  </si>
  <si>
    <t>346-02</t>
  </si>
  <si>
    <t>346-03</t>
  </si>
  <si>
    <t>346-04</t>
  </si>
  <si>
    <t>346-05</t>
  </si>
  <si>
    <t>346-06</t>
  </si>
  <si>
    <t>346-07</t>
  </si>
  <si>
    <t>346-08</t>
  </si>
  <si>
    <t>346-09</t>
  </si>
  <si>
    <t>346-10</t>
  </si>
  <si>
    <t>346-11</t>
  </si>
  <si>
    <t>346-12</t>
  </si>
  <si>
    <t>346-13</t>
  </si>
  <si>
    <t>早川町</t>
  </si>
  <si>
    <t>身延町</t>
  </si>
  <si>
    <t>365-00</t>
  </si>
  <si>
    <t>365-01</t>
  </si>
  <si>
    <t>365-02</t>
  </si>
  <si>
    <t>365-03</t>
  </si>
  <si>
    <t>365-04</t>
  </si>
  <si>
    <t>365-05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</si>
  <si>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</si>
  <si>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</si>
  <si>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</si>
  <si>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</si>
  <si>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</si>
  <si>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</si>
  <si>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</si>
  <si>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</si>
  <si>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</si>
  <si>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</si>
  <si>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</si>
  <si>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南部町</t>
  </si>
  <si>
    <t>366-00</t>
  </si>
  <si>
    <t>366-01</t>
  </si>
  <si>
    <t>366-02</t>
  </si>
  <si>
    <t>366-03</t>
  </si>
  <si>
    <t>366-04</t>
  </si>
  <si>
    <t>富士川町</t>
  </si>
  <si>
    <t>368-00</t>
  </si>
  <si>
    <t>368-01</t>
  </si>
  <si>
    <t>368-02</t>
  </si>
  <si>
    <t>368-03</t>
  </si>
  <si>
    <t>368-04</t>
  </si>
  <si>
    <t>368-05</t>
  </si>
  <si>
    <t>368-06</t>
  </si>
  <si>
    <t>昭和町</t>
  </si>
  <si>
    <t>384-00</t>
  </si>
  <si>
    <t>道志村</t>
  </si>
  <si>
    <t>422-00</t>
  </si>
  <si>
    <t>西桂町</t>
  </si>
  <si>
    <t>423-00</t>
  </si>
  <si>
    <t>忍野村</t>
  </si>
  <si>
    <t>424-00</t>
  </si>
  <si>
    <t>山中湖村</t>
  </si>
  <si>
    <t>425-00</t>
  </si>
  <si>
    <t>鳴沢村</t>
  </si>
  <si>
    <t>429-00</t>
  </si>
  <si>
    <t>富士河口湖町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</si>
  <si>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</si>
  <si>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</si>
  <si>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</si>
  <si>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</si>
  <si>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</si>
  <si>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</si>
  <si>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</si>
  <si>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</si>
  <si>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</si>
  <si>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小菅村</t>
  </si>
  <si>
    <t>丹波山村</t>
  </si>
  <si>
    <t>206</t>
  </si>
  <si>
    <t>209</t>
  </si>
  <si>
    <t>24</t>
  </si>
  <si>
    <t>25</t>
  </si>
  <si>
    <t>26</t>
  </si>
  <si>
    <t>27</t>
  </si>
  <si>
    <t>213</t>
  </si>
  <si>
    <t>346</t>
  </si>
  <si>
    <t>365</t>
  </si>
  <si>
    <t>366</t>
  </si>
  <si>
    <t>368</t>
  </si>
  <si>
    <t>384</t>
  </si>
  <si>
    <t>422</t>
  </si>
  <si>
    <t>423</t>
  </si>
  <si>
    <t>424</t>
  </si>
  <si>
    <t>425</t>
  </si>
  <si>
    <t>429</t>
  </si>
  <si>
    <t>430</t>
  </si>
  <si>
    <t>山梨県</t>
    <rPh sb="0" eb="3">
      <t>ヤマナシケン</t>
    </rPh>
    <phoneticPr fontId="6"/>
  </si>
  <si>
    <t>市区町村名</t>
    <phoneticPr fontId="10"/>
  </si>
  <si>
    <t>旧市区町村名</t>
    <phoneticPr fontId="10"/>
  </si>
  <si>
    <t>二川村</t>
    <phoneticPr fontId="10"/>
  </si>
  <si>
    <t>富士吉田市</t>
    <phoneticPr fontId="10"/>
  </si>
  <si>
    <t>明見町</t>
    <phoneticPr fontId="10"/>
  </si>
  <si>
    <t>山梨市</t>
    <phoneticPr fontId="10"/>
  </si>
  <si>
    <t>八幡村</t>
    <phoneticPr fontId="10"/>
  </si>
  <si>
    <t>岩手村</t>
    <phoneticPr fontId="10"/>
  </si>
  <si>
    <t>諏訪町</t>
    <phoneticPr fontId="10"/>
  </si>
  <si>
    <t>大月市</t>
    <phoneticPr fontId="10"/>
  </si>
  <si>
    <t>賑岡村</t>
    <phoneticPr fontId="10"/>
  </si>
  <si>
    <t>猿橋町</t>
    <phoneticPr fontId="10"/>
  </si>
  <si>
    <t>梁川村</t>
    <phoneticPr fontId="10"/>
  </si>
  <si>
    <t>百田村</t>
    <phoneticPr fontId="10"/>
  </si>
  <si>
    <t>三恵村</t>
    <phoneticPr fontId="10"/>
  </si>
  <si>
    <t>甲村</t>
    <phoneticPr fontId="10"/>
  </si>
  <si>
    <t>秋田村</t>
    <phoneticPr fontId="10"/>
  </si>
  <si>
    <t>菅原村</t>
    <phoneticPr fontId="10"/>
  </si>
  <si>
    <t>武川村</t>
    <phoneticPr fontId="10"/>
  </si>
  <si>
    <t>石和町</t>
    <phoneticPr fontId="10"/>
  </si>
  <si>
    <t>錦生村</t>
    <phoneticPr fontId="10"/>
  </si>
  <si>
    <t>浅間村</t>
    <phoneticPr fontId="10"/>
  </si>
  <si>
    <t>大鶴村</t>
    <phoneticPr fontId="10"/>
  </si>
  <si>
    <t>西原村</t>
    <phoneticPr fontId="10"/>
  </si>
  <si>
    <t>東雲村</t>
    <phoneticPr fontId="10"/>
  </si>
  <si>
    <t>稲積村</t>
    <phoneticPr fontId="10"/>
  </si>
  <si>
    <t>宮原村</t>
    <phoneticPr fontId="10"/>
  </si>
  <si>
    <t>西山村</t>
    <phoneticPr fontId="10"/>
  </si>
  <si>
    <t>硯島村</t>
    <phoneticPr fontId="10"/>
  </si>
  <si>
    <t>西桂町</t>
    <phoneticPr fontId="10"/>
  </si>
  <si>
    <t>大石村</t>
    <phoneticPr fontId="10"/>
  </si>
  <si>
    <t>勝山村</t>
    <phoneticPr fontId="10"/>
  </si>
  <si>
    <t>大嵐村</t>
    <phoneticPr fontId="10"/>
  </si>
  <si>
    <t>市区町村名</t>
    <phoneticPr fontId="6"/>
  </si>
  <si>
    <t>旧市区町村名</t>
    <phoneticPr fontId="6"/>
  </si>
  <si>
    <t>宮本村</t>
    <phoneticPr fontId="6"/>
  </si>
  <si>
    <t>二川村</t>
    <phoneticPr fontId="6"/>
  </si>
  <si>
    <t>谷村町</t>
    <phoneticPr fontId="6"/>
  </si>
  <si>
    <t>盛里村</t>
    <phoneticPr fontId="6"/>
  </si>
  <si>
    <t>大月市</t>
    <phoneticPr fontId="6"/>
  </si>
  <si>
    <t>初狩村</t>
    <phoneticPr fontId="6"/>
  </si>
  <si>
    <t>賑岡村</t>
    <phoneticPr fontId="6"/>
  </si>
  <si>
    <t>梁川村</t>
    <phoneticPr fontId="6"/>
  </si>
  <si>
    <t>韮崎町</t>
    <phoneticPr fontId="6"/>
  </si>
  <si>
    <t>藤井村</t>
    <phoneticPr fontId="6"/>
  </si>
  <si>
    <t>中田村</t>
    <phoneticPr fontId="6"/>
  </si>
  <si>
    <t>清哲村</t>
    <phoneticPr fontId="6"/>
  </si>
  <si>
    <t>旭村</t>
    <phoneticPr fontId="6"/>
  </si>
  <si>
    <t>飯野村</t>
    <phoneticPr fontId="6"/>
  </si>
  <si>
    <t>百田村</t>
    <phoneticPr fontId="6"/>
  </si>
  <si>
    <t>西野村</t>
    <phoneticPr fontId="6"/>
  </si>
  <si>
    <t>南湖村</t>
    <phoneticPr fontId="6"/>
  </si>
  <si>
    <t>穂足村</t>
    <phoneticPr fontId="6"/>
  </si>
  <si>
    <t>多麻村</t>
    <phoneticPr fontId="6"/>
  </si>
  <si>
    <t>江草村</t>
    <phoneticPr fontId="6"/>
  </si>
  <si>
    <t>甲村</t>
    <phoneticPr fontId="6"/>
  </si>
  <si>
    <t>清里村</t>
    <phoneticPr fontId="6"/>
  </si>
  <si>
    <t>秋田村</t>
    <phoneticPr fontId="6"/>
  </si>
  <si>
    <t>石和町</t>
    <phoneticPr fontId="6"/>
  </si>
  <si>
    <t>錦生村</t>
    <phoneticPr fontId="6"/>
  </si>
  <si>
    <t>一宮村</t>
    <phoneticPr fontId="6"/>
  </si>
  <si>
    <t>浅間村</t>
    <phoneticPr fontId="6"/>
  </si>
  <si>
    <t>相興村</t>
    <phoneticPr fontId="6"/>
  </si>
  <si>
    <t>八代村</t>
    <phoneticPr fontId="6"/>
  </si>
  <si>
    <t>御所村</t>
    <phoneticPr fontId="6"/>
  </si>
  <si>
    <t>境川村</t>
    <phoneticPr fontId="6"/>
  </si>
  <si>
    <t>芦川村</t>
    <phoneticPr fontId="6"/>
  </si>
  <si>
    <t>秋山村</t>
    <phoneticPr fontId="6"/>
  </si>
  <si>
    <t>大鶴村</t>
    <phoneticPr fontId="6"/>
  </si>
  <si>
    <t>甲州市</t>
    <phoneticPr fontId="6"/>
  </si>
  <si>
    <t>神金村</t>
    <phoneticPr fontId="6"/>
  </si>
  <si>
    <t>松里村</t>
    <phoneticPr fontId="6"/>
  </si>
  <si>
    <t>中央市</t>
    <phoneticPr fontId="6"/>
  </si>
  <si>
    <t>田富町</t>
    <phoneticPr fontId="6"/>
  </si>
  <si>
    <t>上野村</t>
    <phoneticPr fontId="6"/>
  </si>
  <si>
    <t>高田村</t>
    <phoneticPr fontId="6"/>
  </si>
  <si>
    <t>楠甫村</t>
    <phoneticPr fontId="6"/>
  </si>
  <si>
    <t>硯島村</t>
    <phoneticPr fontId="6"/>
  </si>
  <si>
    <t>増穂村</t>
    <phoneticPr fontId="6"/>
  </si>
  <si>
    <t>穂積村</t>
    <phoneticPr fontId="6"/>
  </si>
  <si>
    <t>小立村</t>
    <phoneticPr fontId="6"/>
  </si>
  <si>
    <t>河口村</t>
    <phoneticPr fontId="6"/>
  </si>
  <si>
    <t>勝山村</t>
    <phoneticPr fontId="6"/>
  </si>
  <si>
    <t>大嵐村</t>
    <phoneticPr fontId="6"/>
  </si>
  <si>
    <t>旧市町村名</t>
    <phoneticPr fontId="6"/>
  </si>
  <si>
    <t>※参照元の面積のデータが「ａ単位」の場合は、数式の除数を100に修正</t>
    <rPh sb="1" eb="4">
      <t>サンショウモト</t>
    </rPh>
    <rPh sb="5" eb="7">
      <t>メンセキ</t>
    </rPh>
    <rPh sb="14" eb="16">
      <t>タンイ</t>
    </rPh>
    <rPh sb="18" eb="20">
      <t>バアイ</t>
    </rPh>
    <rPh sb="22" eb="24">
      <t>スウシキ</t>
    </rPh>
    <rPh sb="25" eb="27">
      <t>ジョスウ</t>
    </rPh>
    <rPh sb="32" eb="34">
      <t>シュウセイ</t>
    </rPh>
    <phoneticPr fontId="10"/>
  </si>
  <si>
    <t>市町村名</t>
    <phoneticPr fontId="6"/>
  </si>
  <si>
    <t>甲斐市</t>
    <phoneticPr fontId="6"/>
  </si>
  <si>
    <t>道志村</t>
    <phoneticPr fontId="6"/>
  </si>
  <si>
    <t>西桂町</t>
    <phoneticPr fontId="6"/>
  </si>
  <si>
    <t>忍野村</t>
    <phoneticPr fontId="6"/>
  </si>
  <si>
    <t>鳴沢村</t>
    <phoneticPr fontId="6"/>
  </si>
  <si>
    <t>山梨県</t>
    <phoneticPr fontId="10"/>
  </si>
  <si>
    <t>甲府市</t>
    <phoneticPr fontId="10"/>
  </si>
  <si>
    <t>山城村</t>
    <phoneticPr fontId="10"/>
  </si>
  <si>
    <t>住吉村</t>
    <phoneticPr fontId="10"/>
  </si>
  <si>
    <t>朝井村</t>
    <phoneticPr fontId="10"/>
  </si>
  <si>
    <t>玉諸村</t>
    <phoneticPr fontId="10"/>
  </si>
  <si>
    <t>甲運村</t>
    <phoneticPr fontId="10"/>
  </si>
  <si>
    <t>千代田村</t>
    <phoneticPr fontId="10"/>
  </si>
  <si>
    <t>能泉村</t>
    <phoneticPr fontId="10"/>
  </si>
  <si>
    <t>宮本村</t>
    <phoneticPr fontId="10"/>
  </si>
  <si>
    <t>大鎌田村</t>
    <phoneticPr fontId="10"/>
  </si>
  <si>
    <t>柏村</t>
    <phoneticPr fontId="10"/>
  </si>
  <si>
    <t>右左口村</t>
    <phoneticPr fontId="10"/>
  </si>
  <si>
    <t>上九一色村2-1</t>
    <phoneticPr fontId="10"/>
  </si>
  <si>
    <t>富士吉田市</t>
    <phoneticPr fontId="10"/>
  </si>
  <si>
    <t>下吉田町</t>
    <phoneticPr fontId="10"/>
  </si>
  <si>
    <t>富士上吉田町</t>
    <phoneticPr fontId="10"/>
  </si>
  <si>
    <t>富士吉田市</t>
    <phoneticPr fontId="10"/>
  </si>
  <si>
    <t>西桂村2-2</t>
    <phoneticPr fontId="10"/>
  </si>
  <si>
    <t>都留市</t>
    <phoneticPr fontId="10"/>
  </si>
  <si>
    <t>谷村町</t>
    <phoneticPr fontId="10"/>
  </si>
  <si>
    <t>宝村</t>
    <phoneticPr fontId="10"/>
  </si>
  <si>
    <t>禾生村</t>
    <phoneticPr fontId="10"/>
  </si>
  <si>
    <t>盛里村</t>
    <phoneticPr fontId="10"/>
  </si>
  <si>
    <t>東桂村</t>
    <phoneticPr fontId="10"/>
  </si>
  <si>
    <t>加納岩町</t>
    <phoneticPr fontId="10"/>
  </si>
  <si>
    <t>日下部町</t>
    <phoneticPr fontId="10"/>
  </si>
  <si>
    <t>山梨村</t>
    <phoneticPr fontId="10"/>
  </si>
  <si>
    <t>後屋敷村</t>
    <phoneticPr fontId="10"/>
  </si>
  <si>
    <t>日川村</t>
    <phoneticPr fontId="10"/>
  </si>
  <si>
    <t>中牧村</t>
    <phoneticPr fontId="10"/>
  </si>
  <si>
    <t>西保村</t>
    <phoneticPr fontId="10"/>
  </si>
  <si>
    <t>三富村</t>
    <phoneticPr fontId="10"/>
  </si>
  <si>
    <t>笹子村</t>
    <phoneticPr fontId="10"/>
  </si>
  <si>
    <t>初狩村</t>
    <phoneticPr fontId="10"/>
  </si>
  <si>
    <t>大月町</t>
    <phoneticPr fontId="10"/>
  </si>
  <si>
    <t>七保村</t>
    <phoneticPr fontId="10"/>
  </si>
  <si>
    <t>富浜村</t>
    <phoneticPr fontId="10"/>
  </si>
  <si>
    <t>韮崎市</t>
    <phoneticPr fontId="10"/>
  </si>
  <si>
    <t>韮崎町</t>
    <phoneticPr fontId="10"/>
  </si>
  <si>
    <t>穂坂村</t>
    <phoneticPr fontId="10"/>
  </si>
  <si>
    <t>藤井村</t>
    <phoneticPr fontId="10"/>
  </si>
  <si>
    <t>中田村</t>
    <phoneticPr fontId="10"/>
  </si>
  <si>
    <t>穴山村</t>
    <phoneticPr fontId="10"/>
  </si>
  <si>
    <t>円野村</t>
    <phoneticPr fontId="10"/>
  </si>
  <si>
    <t>清哲村</t>
    <phoneticPr fontId="10"/>
  </si>
  <si>
    <t>神山村</t>
    <phoneticPr fontId="10"/>
  </si>
  <si>
    <t>旭村</t>
    <phoneticPr fontId="10"/>
  </si>
  <si>
    <t>大草村</t>
    <phoneticPr fontId="10"/>
  </si>
  <si>
    <t>竜岡村</t>
    <phoneticPr fontId="10"/>
  </si>
  <si>
    <t>南ｱﾙﾌﾟｽ市</t>
    <phoneticPr fontId="10"/>
  </si>
  <si>
    <t>南ｱﾙﾌﾟｽ市</t>
    <phoneticPr fontId="10"/>
  </si>
  <si>
    <t>御影村</t>
    <phoneticPr fontId="10"/>
  </si>
  <si>
    <t>田之岡村</t>
    <phoneticPr fontId="10"/>
  </si>
  <si>
    <t>源村</t>
    <phoneticPr fontId="10"/>
  </si>
  <si>
    <t>飯野村</t>
    <phoneticPr fontId="10"/>
  </si>
  <si>
    <t>在家塚村</t>
    <phoneticPr fontId="10"/>
  </si>
  <si>
    <t>西野村</t>
    <phoneticPr fontId="10"/>
  </si>
  <si>
    <t>今諏訪村</t>
    <phoneticPr fontId="10"/>
  </si>
  <si>
    <t>芦安村</t>
    <phoneticPr fontId="10"/>
  </si>
  <si>
    <t>鏡中條村</t>
    <phoneticPr fontId="10"/>
  </si>
  <si>
    <t>藤田村</t>
    <phoneticPr fontId="10"/>
  </si>
  <si>
    <t>小笠原町</t>
    <phoneticPr fontId="10"/>
  </si>
  <si>
    <t>榊村</t>
    <phoneticPr fontId="10"/>
  </si>
  <si>
    <t>野之瀬村</t>
    <phoneticPr fontId="10"/>
  </si>
  <si>
    <t>豊村</t>
    <phoneticPr fontId="10"/>
  </si>
  <si>
    <t>大井村</t>
    <phoneticPr fontId="10"/>
  </si>
  <si>
    <t>南湖村</t>
    <phoneticPr fontId="10"/>
  </si>
  <si>
    <t>五明村</t>
    <phoneticPr fontId="10"/>
  </si>
  <si>
    <t>落合村</t>
    <phoneticPr fontId="10"/>
  </si>
  <si>
    <t>北杜市</t>
    <phoneticPr fontId="10"/>
  </si>
  <si>
    <t>朝神村</t>
    <phoneticPr fontId="10"/>
  </si>
  <si>
    <t>上手村</t>
    <phoneticPr fontId="10"/>
  </si>
  <si>
    <t>小笠原村</t>
    <phoneticPr fontId="10"/>
  </si>
  <si>
    <t>津金村</t>
    <phoneticPr fontId="10"/>
  </si>
  <si>
    <t>若神子村</t>
    <phoneticPr fontId="10"/>
  </si>
  <si>
    <t>穂足村</t>
    <phoneticPr fontId="10"/>
  </si>
  <si>
    <t>多麻村</t>
    <phoneticPr fontId="10"/>
  </si>
  <si>
    <t>江草村</t>
    <phoneticPr fontId="10"/>
  </si>
  <si>
    <t>増富村</t>
    <phoneticPr fontId="10"/>
  </si>
  <si>
    <t>安都那村</t>
    <phoneticPr fontId="10"/>
  </si>
  <si>
    <t>熱見村</t>
    <phoneticPr fontId="10"/>
  </si>
  <si>
    <t>安都玉村</t>
    <phoneticPr fontId="10"/>
  </si>
  <si>
    <t>清里村</t>
    <phoneticPr fontId="10"/>
  </si>
  <si>
    <t>日野春村</t>
    <phoneticPr fontId="10"/>
  </si>
  <si>
    <t>清春村2-1</t>
    <phoneticPr fontId="10"/>
  </si>
  <si>
    <t>小泉村</t>
    <phoneticPr fontId="10"/>
  </si>
  <si>
    <t>大泉村</t>
    <phoneticPr fontId="10"/>
  </si>
  <si>
    <t>鳳来村</t>
    <phoneticPr fontId="10"/>
  </si>
  <si>
    <t>清春村2-2</t>
    <phoneticPr fontId="10"/>
  </si>
  <si>
    <t>駒城村2-1</t>
    <phoneticPr fontId="10"/>
  </si>
  <si>
    <t>駒城村2-2</t>
    <phoneticPr fontId="10"/>
  </si>
  <si>
    <t>小淵沢村</t>
    <phoneticPr fontId="10"/>
  </si>
  <si>
    <t>篠尾村</t>
    <phoneticPr fontId="10"/>
  </si>
  <si>
    <t>甲斐市</t>
    <phoneticPr fontId="10"/>
  </si>
  <si>
    <t>竜王村</t>
    <phoneticPr fontId="10"/>
  </si>
  <si>
    <t>玉幡村</t>
    <phoneticPr fontId="10"/>
  </si>
  <si>
    <t>敷島町2-2</t>
    <phoneticPr fontId="10"/>
  </si>
  <si>
    <t>吉沢村</t>
    <phoneticPr fontId="10"/>
  </si>
  <si>
    <t>清川村</t>
    <phoneticPr fontId="10"/>
  </si>
  <si>
    <t>睦沢村</t>
    <phoneticPr fontId="10"/>
  </si>
  <si>
    <t>敷島町2-1</t>
    <phoneticPr fontId="10"/>
  </si>
  <si>
    <t>登美村</t>
    <phoneticPr fontId="10"/>
  </si>
  <si>
    <t>塩崎村</t>
    <phoneticPr fontId="10"/>
  </si>
  <si>
    <t>笛吹市</t>
    <phoneticPr fontId="10"/>
  </si>
  <si>
    <t>英村2-2</t>
    <phoneticPr fontId="10"/>
  </si>
  <si>
    <t>岡部村2-2</t>
    <phoneticPr fontId="10"/>
  </si>
  <si>
    <t>富士見村</t>
    <phoneticPr fontId="10"/>
  </si>
  <si>
    <t>黒駒村</t>
    <phoneticPr fontId="10"/>
  </si>
  <si>
    <t>英村2-1</t>
    <phoneticPr fontId="10"/>
  </si>
  <si>
    <t>花鳥村2-2</t>
    <phoneticPr fontId="10"/>
  </si>
  <si>
    <t>一宮村</t>
    <phoneticPr fontId="10"/>
  </si>
  <si>
    <t>相興村</t>
    <phoneticPr fontId="10"/>
  </si>
  <si>
    <t>八代村</t>
    <phoneticPr fontId="10"/>
  </si>
  <si>
    <t>御所村</t>
    <phoneticPr fontId="10"/>
  </si>
  <si>
    <t>花鳥村2-1</t>
    <phoneticPr fontId="10"/>
  </si>
  <si>
    <t>境川村</t>
    <phoneticPr fontId="10"/>
  </si>
  <si>
    <t>春日居村</t>
    <phoneticPr fontId="10"/>
  </si>
  <si>
    <t>岡部村2-1</t>
    <phoneticPr fontId="10"/>
  </si>
  <si>
    <t>芦川村</t>
    <phoneticPr fontId="10"/>
  </si>
  <si>
    <t>上野原市</t>
    <phoneticPr fontId="10"/>
  </si>
  <si>
    <t>秋山村</t>
    <phoneticPr fontId="10"/>
  </si>
  <si>
    <t>大目村</t>
    <phoneticPr fontId="10"/>
  </si>
  <si>
    <t>甲東村</t>
    <phoneticPr fontId="10"/>
  </si>
  <si>
    <t>巌村</t>
    <phoneticPr fontId="10"/>
  </si>
  <si>
    <t>島田村</t>
    <phoneticPr fontId="10"/>
  </si>
  <si>
    <t>上野原町</t>
    <phoneticPr fontId="10"/>
  </si>
  <si>
    <t>棡原村</t>
    <phoneticPr fontId="10"/>
  </si>
  <si>
    <t>甲州市</t>
    <phoneticPr fontId="10"/>
  </si>
  <si>
    <t>塩山町</t>
    <phoneticPr fontId="10"/>
  </si>
  <si>
    <t>奥野田村</t>
    <phoneticPr fontId="10"/>
  </si>
  <si>
    <t>大藤村</t>
    <phoneticPr fontId="10"/>
  </si>
  <si>
    <t>神金村</t>
    <phoneticPr fontId="10"/>
  </si>
  <si>
    <t>玉宮村</t>
    <phoneticPr fontId="10"/>
  </si>
  <si>
    <t>松里村</t>
    <phoneticPr fontId="10"/>
  </si>
  <si>
    <t>勝沼町</t>
    <phoneticPr fontId="10"/>
  </si>
  <si>
    <t>祝村</t>
    <phoneticPr fontId="10"/>
  </si>
  <si>
    <t>菱山村</t>
    <phoneticPr fontId="10"/>
  </si>
  <si>
    <t>大和村</t>
    <phoneticPr fontId="10"/>
  </si>
  <si>
    <t>中央市</t>
    <phoneticPr fontId="10"/>
  </si>
  <si>
    <t>豊富村</t>
    <phoneticPr fontId="10"/>
  </si>
  <si>
    <t>三町村</t>
    <phoneticPr fontId="10"/>
  </si>
  <si>
    <t>田富町</t>
    <phoneticPr fontId="10"/>
  </si>
  <si>
    <t>市川三郷町</t>
    <phoneticPr fontId="10"/>
  </si>
  <si>
    <t>上野村</t>
    <phoneticPr fontId="10"/>
  </si>
  <si>
    <t>大塚村</t>
    <phoneticPr fontId="10"/>
  </si>
  <si>
    <t>下九一色村2-1</t>
    <phoneticPr fontId="10"/>
  </si>
  <si>
    <t>市川三郷町</t>
    <phoneticPr fontId="10"/>
  </si>
  <si>
    <t>市川大門町</t>
    <phoneticPr fontId="10"/>
  </si>
  <si>
    <t>高田村</t>
    <phoneticPr fontId="10"/>
  </si>
  <si>
    <t>山保村2-1</t>
    <phoneticPr fontId="10"/>
  </si>
  <si>
    <t>大同村2-1</t>
    <phoneticPr fontId="10"/>
  </si>
  <si>
    <t>落居村</t>
    <phoneticPr fontId="10"/>
  </si>
  <si>
    <t>岩間村</t>
    <phoneticPr fontId="10"/>
  </si>
  <si>
    <t>楠甫村</t>
    <phoneticPr fontId="10"/>
  </si>
  <si>
    <t>鴨狩津向村</t>
    <phoneticPr fontId="10"/>
  </si>
  <si>
    <t>葛篭沢村</t>
    <phoneticPr fontId="10"/>
  </si>
  <si>
    <t>早川町</t>
    <phoneticPr fontId="10"/>
  </si>
  <si>
    <t>都川村</t>
    <phoneticPr fontId="10"/>
  </si>
  <si>
    <t>三里村</t>
    <phoneticPr fontId="10"/>
  </si>
  <si>
    <t>五箇村</t>
    <phoneticPr fontId="10"/>
  </si>
  <si>
    <t>本建村</t>
    <phoneticPr fontId="10"/>
  </si>
  <si>
    <t>身延町</t>
    <phoneticPr fontId="10"/>
  </si>
  <si>
    <t>下山村</t>
    <phoneticPr fontId="10"/>
  </si>
  <si>
    <t>豊岡村</t>
    <phoneticPr fontId="10"/>
  </si>
  <si>
    <t>大河内村</t>
    <phoneticPr fontId="10"/>
  </si>
  <si>
    <t>大須成村</t>
    <phoneticPr fontId="10"/>
  </si>
  <si>
    <t>西島村</t>
    <phoneticPr fontId="10"/>
  </si>
  <si>
    <t>静川村</t>
    <phoneticPr fontId="10"/>
  </si>
  <si>
    <t>原村</t>
    <phoneticPr fontId="10"/>
  </si>
  <si>
    <t>曙村</t>
    <phoneticPr fontId="10"/>
  </si>
  <si>
    <t>共和村2-1</t>
    <phoneticPr fontId="10"/>
  </si>
  <si>
    <t>下九一色村2-2</t>
    <phoneticPr fontId="10"/>
  </si>
  <si>
    <t>山保村2-2</t>
    <phoneticPr fontId="10"/>
  </si>
  <si>
    <t>久那土村</t>
    <phoneticPr fontId="10"/>
  </si>
  <si>
    <t>古関村</t>
    <phoneticPr fontId="10"/>
  </si>
  <si>
    <t>富里村</t>
    <phoneticPr fontId="10"/>
  </si>
  <si>
    <t>共和村2-2</t>
    <phoneticPr fontId="10"/>
  </si>
  <si>
    <t>南部町</t>
    <phoneticPr fontId="10"/>
  </si>
  <si>
    <t>栄村</t>
    <phoneticPr fontId="10"/>
  </si>
  <si>
    <t>睦合村</t>
    <phoneticPr fontId="10"/>
  </si>
  <si>
    <t>富河村</t>
    <phoneticPr fontId="10"/>
  </si>
  <si>
    <t>萬沢村</t>
    <phoneticPr fontId="10"/>
  </si>
  <si>
    <t>富士川町</t>
    <phoneticPr fontId="10"/>
  </si>
  <si>
    <t>増穂村</t>
    <phoneticPr fontId="10"/>
  </si>
  <si>
    <t>平林村</t>
    <phoneticPr fontId="10"/>
  </si>
  <si>
    <t>穂積村</t>
    <phoneticPr fontId="10"/>
  </si>
  <si>
    <t>鰍沢町</t>
    <phoneticPr fontId="10"/>
  </si>
  <si>
    <t>五開村</t>
    <phoneticPr fontId="10"/>
  </si>
  <si>
    <t>大同村2-2</t>
    <phoneticPr fontId="10"/>
  </si>
  <si>
    <t>昭和町</t>
    <phoneticPr fontId="10"/>
  </si>
  <si>
    <t>道志村</t>
    <phoneticPr fontId="10"/>
  </si>
  <si>
    <t>忍野村</t>
    <phoneticPr fontId="10"/>
  </si>
  <si>
    <t>山中湖村</t>
    <phoneticPr fontId="10"/>
  </si>
  <si>
    <t>鳴沢村</t>
    <phoneticPr fontId="10"/>
  </si>
  <si>
    <t>富士河口湖町</t>
    <phoneticPr fontId="10"/>
  </si>
  <si>
    <t>船津村</t>
    <phoneticPr fontId="10"/>
  </si>
  <si>
    <t>小立村</t>
    <phoneticPr fontId="10"/>
  </si>
  <si>
    <t>河口村</t>
    <phoneticPr fontId="10"/>
  </si>
  <si>
    <t>西浜村</t>
    <phoneticPr fontId="10"/>
  </si>
  <si>
    <t>上九一色村2-2</t>
    <phoneticPr fontId="10"/>
  </si>
  <si>
    <t>小菅村</t>
    <phoneticPr fontId="10"/>
  </si>
  <si>
    <t>丹波山村</t>
    <phoneticPr fontId="10"/>
  </si>
  <si>
    <t>山梨県</t>
    <phoneticPr fontId="6"/>
  </si>
  <si>
    <t>甲府市</t>
    <phoneticPr fontId="6"/>
  </si>
  <si>
    <t>山城村</t>
    <phoneticPr fontId="6"/>
  </si>
  <si>
    <t>住吉村</t>
    <phoneticPr fontId="6"/>
  </si>
  <si>
    <t>朝井村</t>
    <phoneticPr fontId="6"/>
  </si>
  <si>
    <t>玉諸村</t>
    <phoneticPr fontId="6"/>
  </si>
  <si>
    <t>甲運村</t>
    <phoneticPr fontId="6"/>
  </si>
  <si>
    <t>千代田村</t>
    <phoneticPr fontId="6"/>
  </si>
  <si>
    <t>能泉村</t>
    <phoneticPr fontId="6"/>
  </si>
  <si>
    <t>大鎌田村</t>
    <phoneticPr fontId="6"/>
  </si>
  <si>
    <t>柏村</t>
    <phoneticPr fontId="6"/>
  </si>
  <si>
    <t>右左口村</t>
    <phoneticPr fontId="6"/>
  </si>
  <si>
    <t>上九一色村2-1</t>
    <phoneticPr fontId="6"/>
  </si>
  <si>
    <t>富士吉田市</t>
    <phoneticPr fontId="6"/>
  </si>
  <si>
    <t>富士吉田市</t>
    <phoneticPr fontId="6"/>
  </si>
  <si>
    <t>下吉田町</t>
    <phoneticPr fontId="6"/>
  </si>
  <si>
    <t>明見町</t>
    <phoneticPr fontId="6"/>
  </si>
  <si>
    <t>富士上吉田町</t>
    <phoneticPr fontId="6"/>
  </si>
  <si>
    <t>西桂村2-2</t>
    <phoneticPr fontId="6"/>
  </si>
  <si>
    <t>都留市</t>
    <phoneticPr fontId="6"/>
  </si>
  <si>
    <t>宝村</t>
    <phoneticPr fontId="6"/>
  </si>
  <si>
    <t>禾生村</t>
    <phoneticPr fontId="6"/>
  </si>
  <si>
    <t>東桂村</t>
    <phoneticPr fontId="6"/>
  </si>
  <si>
    <t>山梨市</t>
    <phoneticPr fontId="6"/>
  </si>
  <si>
    <t>加納岩町</t>
    <phoneticPr fontId="6"/>
  </si>
  <si>
    <t>日下部町</t>
    <phoneticPr fontId="6"/>
  </si>
  <si>
    <t>山梨村</t>
    <phoneticPr fontId="6"/>
  </si>
  <si>
    <t>八幡村</t>
    <phoneticPr fontId="6"/>
  </si>
  <si>
    <t>岩手村</t>
    <phoneticPr fontId="6"/>
  </si>
  <si>
    <t>後屋敷村</t>
    <phoneticPr fontId="6"/>
  </si>
  <si>
    <t>日川村</t>
    <phoneticPr fontId="6"/>
  </si>
  <si>
    <t>諏訪町</t>
    <phoneticPr fontId="6"/>
  </si>
  <si>
    <t>中牧村</t>
    <phoneticPr fontId="6"/>
  </si>
  <si>
    <t>西保村</t>
    <phoneticPr fontId="6"/>
  </si>
  <si>
    <t>三富村</t>
    <phoneticPr fontId="6"/>
  </si>
  <si>
    <t>笹子村</t>
    <phoneticPr fontId="6"/>
  </si>
  <si>
    <t>大月町</t>
    <phoneticPr fontId="6"/>
  </si>
  <si>
    <t>七保村</t>
    <phoneticPr fontId="6"/>
  </si>
  <si>
    <t>猿橋町</t>
    <phoneticPr fontId="6"/>
  </si>
  <si>
    <t>富浜村</t>
    <phoneticPr fontId="6"/>
  </si>
  <si>
    <t>韮崎市</t>
    <phoneticPr fontId="6"/>
  </si>
  <si>
    <t>穂坂村</t>
    <phoneticPr fontId="6"/>
  </si>
  <si>
    <t>穴山村</t>
    <phoneticPr fontId="6"/>
  </si>
  <si>
    <t>円野村</t>
    <phoneticPr fontId="6"/>
  </si>
  <si>
    <t>神山村</t>
    <phoneticPr fontId="6"/>
  </si>
  <si>
    <t>大草村</t>
    <phoneticPr fontId="6"/>
  </si>
  <si>
    <t>竜岡村</t>
    <phoneticPr fontId="6"/>
  </si>
  <si>
    <t>南ｱﾙﾌﾟｽ市</t>
    <phoneticPr fontId="6"/>
  </si>
  <si>
    <t>南ｱﾙﾌﾟｽ市</t>
    <phoneticPr fontId="6"/>
  </si>
  <si>
    <t>御影村</t>
    <phoneticPr fontId="6"/>
  </si>
  <si>
    <t>田之岡村</t>
    <phoneticPr fontId="6"/>
  </si>
  <si>
    <t>源村</t>
    <phoneticPr fontId="6"/>
  </si>
  <si>
    <t>在家塚村</t>
    <phoneticPr fontId="6"/>
  </si>
  <si>
    <t>今諏訪村</t>
    <phoneticPr fontId="6"/>
  </si>
  <si>
    <t>芦安村</t>
    <phoneticPr fontId="6"/>
  </si>
  <si>
    <t>鏡中條村</t>
    <phoneticPr fontId="6"/>
  </si>
  <si>
    <t>藤田村</t>
    <phoneticPr fontId="6"/>
  </si>
  <si>
    <t>三恵村</t>
    <phoneticPr fontId="6"/>
  </si>
  <si>
    <t>小笠原町</t>
    <phoneticPr fontId="6"/>
  </si>
  <si>
    <t>榊村</t>
    <phoneticPr fontId="6"/>
  </si>
  <si>
    <t>野之瀬村</t>
    <phoneticPr fontId="6"/>
  </si>
  <si>
    <t>豊村</t>
    <phoneticPr fontId="6"/>
  </si>
  <si>
    <t>大井村</t>
    <phoneticPr fontId="6"/>
  </si>
  <si>
    <t>五明村</t>
    <phoneticPr fontId="6"/>
  </si>
  <si>
    <t>落合村</t>
    <phoneticPr fontId="6"/>
  </si>
  <si>
    <t>北杜市</t>
    <phoneticPr fontId="6"/>
  </si>
  <si>
    <t>朝神村</t>
    <phoneticPr fontId="6"/>
  </si>
  <si>
    <t>上手村</t>
    <phoneticPr fontId="6"/>
  </si>
  <si>
    <t>小笠原村</t>
    <phoneticPr fontId="6"/>
  </si>
  <si>
    <t>津金村</t>
    <phoneticPr fontId="6"/>
  </si>
  <si>
    <t>若神子村</t>
    <phoneticPr fontId="6"/>
  </si>
  <si>
    <t>増富村</t>
    <phoneticPr fontId="6"/>
  </si>
  <si>
    <t>安都那村</t>
    <phoneticPr fontId="6"/>
  </si>
  <si>
    <t>熱見村</t>
    <phoneticPr fontId="6"/>
  </si>
  <si>
    <t>安都玉村</t>
    <phoneticPr fontId="6"/>
  </si>
  <si>
    <t>日野春村</t>
    <phoneticPr fontId="6"/>
  </si>
  <si>
    <t>清春村2-1</t>
    <phoneticPr fontId="6"/>
  </si>
  <si>
    <t>小泉村</t>
    <phoneticPr fontId="6"/>
  </si>
  <si>
    <t>大泉村</t>
    <phoneticPr fontId="6"/>
  </si>
  <si>
    <t>鳳来村</t>
    <phoneticPr fontId="6"/>
  </si>
  <si>
    <t>菅原村</t>
    <phoneticPr fontId="6"/>
  </si>
  <si>
    <t>清春村2-2</t>
    <phoneticPr fontId="6"/>
  </si>
  <si>
    <t>駒城村2-1</t>
    <phoneticPr fontId="6"/>
  </si>
  <si>
    <t>武川村</t>
    <phoneticPr fontId="6"/>
  </si>
  <si>
    <t>駒城村2-2</t>
    <phoneticPr fontId="6"/>
  </si>
  <si>
    <t>小淵沢村</t>
    <phoneticPr fontId="6"/>
  </si>
  <si>
    <t>篠尾村</t>
    <phoneticPr fontId="6"/>
  </si>
  <si>
    <t>竜王村</t>
    <phoneticPr fontId="6"/>
  </si>
  <si>
    <t>玉幡村</t>
    <phoneticPr fontId="6"/>
  </si>
  <si>
    <t>敷島町2-2</t>
    <phoneticPr fontId="6"/>
  </si>
  <si>
    <t>吉沢村</t>
    <phoneticPr fontId="6"/>
  </si>
  <si>
    <t>清川村</t>
    <phoneticPr fontId="6"/>
  </si>
  <si>
    <t>睦沢村</t>
    <phoneticPr fontId="6"/>
  </si>
  <si>
    <t>敷島町2-1</t>
    <phoneticPr fontId="6"/>
  </si>
  <si>
    <t>登美村</t>
    <phoneticPr fontId="6"/>
  </si>
  <si>
    <t>塩崎村</t>
    <phoneticPr fontId="6"/>
  </si>
  <si>
    <t>笛吹市</t>
    <phoneticPr fontId="6"/>
  </si>
  <si>
    <t>英村2-2</t>
    <phoneticPr fontId="6"/>
  </si>
  <si>
    <t>岡部村2-2</t>
    <phoneticPr fontId="6"/>
  </si>
  <si>
    <t>富士見村</t>
    <phoneticPr fontId="6"/>
  </si>
  <si>
    <t>黒駒村</t>
    <phoneticPr fontId="6"/>
  </si>
  <si>
    <t>英村2-1</t>
    <phoneticPr fontId="6"/>
  </si>
  <si>
    <t>花鳥村2-2</t>
    <phoneticPr fontId="6"/>
  </si>
  <si>
    <t>花鳥村2-1</t>
    <phoneticPr fontId="6"/>
  </si>
  <si>
    <t>春日居村</t>
    <phoneticPr fontId="6"/>
  </si>
  <si>
    <t>岡部村2-1</t>
    <phoneticPr fontId="6"/>
  </si>
  <si>
    <t>上野原市</t>
    <phoneticPr fontId="6"/>
  </si>
  <si>
    <t>大目村</t>
    <phoneticPr fontId="6"/>
  </si>
  <si>
    <t>甲東村</t>
    <phoneticPr fontId="6"/>
  </si>
  <si>
    <t>巌村</t>
    <phoneticPr fontId="6"/>
  </si>
  <si>
    <t>島田村</t>
    <phoneticPr fontId="6"/>
  </si>
  <si>
    <t>上野原町</t>
    <phoneticPr fontId="6"/>
  </si>
  <si>
    <t>棡原村</t>
    <phoneticPr fontId="6"/>
  </si>
  <si>
    <t>西原村</t>
    <phoneticPr fontId="6"/>
  </si>
  <si>
    <t>塩山町</t>
    <phoneticPr fontId="6"/>
  </si>
  <si>
    <t>奥野田村</t>
    <phoneticPr fontId="6"/>
  </si>
  <si>
    <t>大藤村</t>
    <phoneticPr fontId="6"/>
  </si>
  <si>
    <t>玉宮村</t>
    <phoneticPr fontId="6"/>
  </si>
  <si>
    <t>勝沼町</t>
    <phoneticPr fontId="6"/>
  </si>
  <si>
    <t>祝村</t>
    <phoneticPr fontId="6"/>
  </si>
  <si>
    <t>東雲村</t>
    <phoneticPr fontId="6"/>
  </si>
  <si>
    <t>菱山村</t>
    <phoneticPr fontId="6"/>
  </si>
  <si>
    <t>大和村</t>
    <phoneticPr fontId="6"/>
  </si>
  <si>
    <t>豊富村</t>
    <phoneticPr fontId="6"/>
  </si>
  <si>
    <t>稲積村</t>
    <phoneticPr fontId="6"/>
  </si>
  <si>
    <t>三町村</t>
    <phoneticPr fontId="6"/>
  </si>
  <si>
    <t>市川三郷町</t>
    <phoneticPr fontId="6"/>
  </si>
  <si>
    <t>大塚村</t>
    <phoneticPr fontId="6"/>
  </si>
  <si>
    <t>下九一色村2-1</t>
    <phoneticPr fontId="6"/>
  </si>
  <si>
    <t>市川三郷町</t>
    <phoneticPr fontId="6"/>
  </si>
  <si>
    <t>市川大門町</t>
    <phoneticPr fontId="6"/>
  </si>
  <si>
    <t>山保村2-1</t>
    <phoneticPr fontId="6"/>
  </si>
  <si>
    <t>大同村2-1</t>
    <phoneticPr fontId="6"/>
  </si>
  <si>
    <t>落居村</t>
    <phoneticPr fontId="6"/>
  </si>
  <si>
    <t>岩間村</t>
    <phoneticPr fontId="6"/>
  </si>
  <si>
    <t>鴨狩津向村</t>
    <phoneticPr fontId="6"/>
  </si>
  <si>
    <t>宮原村</t>
    <phoneticPr fontId="6"/>
  </si>
  <si>
    <t>葛篭沢村</t>
    <phoneticPr fontId="6"/>
  </si>
  <si>
    <t>早川町</t>
    <phoneticPr fontId="6"/>
  </si>
  <si>
    <t>都川村</t>
    <phoneticPr fontId="6"/>
  </si>
  <si>
    <t>西山村</t>
    <phoneticPr fontId="6"/>
  </si>
  <si>
    <t>三里村</t>
    <phoneticPr fontId="6"/>
  </si>
  <si>
    <t>五箇村</t>
    <phoneticPr fontId="6"/>
  </si>
  <si>
    <t>本建村</t>
    <phoneticPr fontId="6"/>
  </si>
  <si>
    <t>身延町</t>
    <phoneticPr fontId="6"/>
  </si>
  <si>
    <t>下山村</t>
    <phoneticPr fontId="6"/>
  </si>
  <si>
    <t>豊岡村</t>
    <phoneticPr fontId="6"/>
  </si>
  <si>
    <t>大河内村</t>
    <phoneticPr fontId="6"/>
  </si>
  <si>
    <t>大須成村</t>
    <phoneticPr fontId="6"/>
  </si>
  <si>
    <t>西島村</t>
    <phoneticPr fontId="6"/>
  </si>
  <si>
    <t>静川村</t>
    <phoneticPr fontId="6"/>
  </si>
  <si>
    <t>原村</t>
    <phoneticPr fontId="6"/>
  </si>
  <si>
    <t>曙村</t>
    <phoneticPr fontId="6"/>
  </si>
  <si>
    <t>共和村2-1</t>
    <phoneticPr fontId="6"/>
  </si>
  <si>
    <t>下九一色村2-2</t>
    <phoneticPr fontId="6"/>
  </si>
  <si>
    <t>山保村2-2</t>
    <phoneticPr fontId="6"/>
  </si>
  <si>
    <t>久那土村</t>
    <phoneticPr fontId="6"/>
  </si>
  <si>
    <t>古関村</t>
    <phoneticPr fontId="6"/>
  </si>
  <si>
    <t>富里村</t>
    <phoneticPr fontId="6"/>
  </si>
  <si>
    <t>共和村2-2</t>
    <phoneticPr fontId="6"/>
  </si>
  <si>
    <t>南部町</t>
    <phoneticPr fontId="6"/>
  </si>
  <si>
    <t>栄村</t>
    <phoneticPr fontId="6"/>
  </si>
  <si>
    <t>睦合村</t>
    <phoneticPr fontId="6"/>
  </si>
  <si>
    <t>富河村</t>
    <phoneticPr fontId="6"/>
  </si>
  <si>
    <t>萬沢村</t>
    <phoneticPr fontId="6"/>
  </si>
  <si>
    <t>富士川町</t>
    <phoneticPr fontId="6"/>
  </si>
  <si>
    <t>平林村</t>
    <phoneticPr fontId="6"/>
  </si>
  <si>
    <t>鰍沢町</t>
    <phoneticPr fontId="6"/>
  </si>
  <si>
    <t>五開村</t>
    <phoneticPr fontId="6"/>
  </si>
  <si>
    <t>大同村2-2</t>
    <phoneticPr fontId="6"/>
  </si>
  <si>
    <t>昭和町</t>
    <phoneticPr fontId="6"/>
  </si>
  <si>
    <t>山中湖村</t>
    <phoneticPr fontId="6"/>
  </si>
  <si>
    <t>富士河口湖町</t>
    <phoneticPr fontId="6"/>
  </si>
  <si>
    <t>船津村</t>
    <phoneticPr fontId="6"/>
  </si>
  <si>
    <t>大石村</t>
    <phoneticPr fontId="6"/>
  </si>
  <si>
    <t>西浜村</t>
    <phoneticPr fontId="6"/>
  </si>
  <si>
    <t>上九一色村2-2</t>
    <phoneticPr fontId="6"/>
  </si>
  <si>
    <t>小菅村</t>
    <phoneticPr fontId="6"/>
  </si>
  <si>
    <t>丹波山村</t>
    <phoneticPr fontId="6"/>
  </si>
  <si>
    <t>山梨県</t>
    <phoneticPr fontId="6"/>
  </si>
  <si>
    <t>源村</t>
    <phoneticPr fontId="6"/>
  </si>
  <si>
    <t>榊村</t>
    <phoneticPr fontId="6"/>
  </si>
  <si>
    <t>豊村</t>
    <phoneticPr fontId="6"/>
  </si>
  <si>
    <t>駒城村2-1</t>
    <phoneticPr fontId="6"/>
  </si>
  <si>
    <t>山保村2-2</t>
    <phoneticPr fontId="6"/>
  </si>
  <si>
    <t>x</t>
  </si>
  <si>
    <t>南ｱﾙﾌﾟｽ市</t>
    <phoneticPr fontId="6"/>
  </si>
  <si>
    <t>南ｱﾙﾌﾟｽ市</t>
    <phoneticPr fontId="6"/>
  </si>
  <si>
    <t>面積</t>
  </si>
  <si>
    <t/>
  </si>
  <si>
    <t>雑穀ほか</t>
    <phoneticPr fontId="10"/>
  </si>
  <si>
    <t>花き・
花木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</si>
</sst>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50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b/>
      <sz val="9"/>
      <color rgb="FFFF0000"/>
      <name val="ＭＳ ゴシック"/>
      <family val="3"/>
      <charset val="128"/>
    </font>
    <font>
      <sz val="9"/>
      <color rgb="FFFF0000"/>
      <name val="ＭＳ 明朝"/>
      <family val="1"/>
      <charset val="128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2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8" fillId="0" borderId="0"/>
    <xf numFmtId="38" fontId="8" fillId="0" borderId="0" applyFont="0" applyFill="0" applyBorder="0" applyAlignment="0" applyProtection="0">
      <alignment vertical="center"/>
    </xf>
    <xf numFmtId="0" fontId="8" fillId="0" borderId="0"/>
    <xf numFmtId="38" fontId="1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789">
    <xf numFmtId="0" fontId="0" fillId="0" borderId="0" xfId="0"/>
    <xf numFmtId="0" fontId="7" fillId="0" borderId="0" xfId="2" applyFont="1" applyFill="1">
      <alignment vertical="center"/>
    </xf>
    <xf numFmtId="0" fontId="9" fillId="0" borderId="4" xfId="1" applyFont="1" applyBorder="1" applyAlignment="1">
      <alignment horizontal="right" vertical="center"/>
    </xf>
    <xf numFmtId="176" fontId="9" fillId="0" borderId="0" xfId="2" applyNumberFormat="1" applyFont="1" applyFill="1" applyAlignment="1">
      <alignment horizontal="right" vertical="center"/>
    </xf>
    <xf numFmtId="0" fontId="7" fillId="0" borderId="6" xfId="1" applyFont="1" applyBorder="1" applyAlignment="1">
      <alignment horizontal="right" vertical="center"/>
    </xf>
    <xf numFmtId="176" fontId="7" fillId="0" borderId="0" xfId="2" applyNumberFormat="1" applyFont="1" applyFill="1" applyAlignment="1">
      <alignment horizontal="right" vertical="center"/>
    </xf>
    <xf numFmtId="49" fontId="8" fillId="0" borderId="0" xfId="1" applyNumberFormat="1" applyFont="1" applyBorder="1" applyAlignment="1">
      <alignment horizontal="right" vertical="center"/>
    </xf>
    <xf numFmtId="49" fontId="7" fillId="0" borderId="11" xfId="1" applyNumberFormat="1" applyFont="1" applyFill="1" applyBorder="1" applyAlignment="1">
      <alignment vertical="center" justifyLastLine="1"/>
    </xf>
    <xf numFmtId="49" fontId="7" fillId="0" borderId="6" xfId="1" applyNumberFormat="1" applyFont="1" applyFill="1" applyBorder="1" applyAlignment="1">
      <alignment vertical="center" justifyLastLine="1"/>
    </xf>
    <xf numFmtId="0" fontId="7" fillId="0" borderId="8" xfId="1" applyNumberFormat="1" applyFont="1" applyFill="1" applyBorder="1" applyAlignment="1">
      <alignment vertical="center" justifyLastLine="1"/>
    </xf>
    <xf numFmtId="3" fontId="7" fillId="0" borderId="0" xfId="2" applyNumberFormat="1" applyFont="1" applyFill="1" applyBorder="1" applyAlignment="1">
      <alignment horizontal="right" vertical="center"/>
    </xf>
    <xf numFmtId="3" fontId="9" fillId="0" borderId="3" xfId="2" applyNumberFormat="1" applyFont="1" applyFill="1" applyBorder="1" applyAlignment="1">
      <alignment horizontal="right" vertical="center"/>
    </xf>
    <xf numFmtId="0" fontId="7" fillId="0" borderId="20" xfId="0" applyNumberFormat="1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vertical="center" wrapText="1" justifyLastLine="1"/>
    </xf>
    <xf numFmtId="0" fontId="7" fillId="0" borderId="20" xfId="2" applyFont="1" applyFill="1" applyBorder="1" applyAlignment="1">
      <alignment horizontal="distributed" vertical="center" justifyLastLine="1"/>
    </xf>
    <xf numFmtId="3" fontId="7" fillId="0" borderId="0" xfId="2" applyNumberFormat="1" applyFont="1" applyFill="1" applyBorder="1" applyAlignment="1">
      <alignment horizontal="right" vertical="center"/>
    </xf>
    <xf numFmtId="3" fontId="9" fillId="0" borderId="3" xfId="2" applyNumberFormat="1" applyFont="1" applyFill="1" applyBorder="1" applyAlignment="1">
      <alignment horizontal="right" vertical="center"/>
    </xf>
    <xf numFmtId="3" fontId="7" fillId="0" borderId="0" xfId="2" applyNumberFormat="1" applyFont="1" applyFill="1" applyBorder="1" applyAlignment="1">
      <alignment horizontal="right" vertical="center"/>
    </xf>
    <xf numFmtId="0" fontId="7" fillId="0" borderId="8" xfId="1" applyNumberFormat="1" applyFont="1" applyFill="1" applyBorder="1" applyAlignment="1">
      <alignment horizontal="center" vertical="center" justifyLastLine="1"/>
    </xf>
    <xf numFmtId="0" fontId="7" fillId="0" borderId="0" xfId="2" applyFont="1" applyFill="1" applyAlignment="1">
      <alignment horizontal="center" vertical="center"/>
    </xf>
    <xf numFmtId="176" fontId="7" fillId="0" borderId="0" xfId="2" applyNumberFormat="1" applyFont="1" applyFill="1" applyAlignment="1">
      <alignment horizontal="right" vertical="center"/>
    </xf>
    <xf numFmtId="0" fontId="8" fillId="0" borderId="0" xfId="1" applyNumberFormat="1" applyFont="1">
      <alignment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vertical="center"/>
    </xf>
    <xf numFmtId="38" fontId="9" fillId="0" borderId="3" xfId="2" applyNumberFormat="1" applyFont="1" applyFill="1" applyBorder="1" applyAlignment="1">
      <alignment horizontal="right" vertical="center" shrinkToFit="1"/>
    </xf>
    <xf numFmtId="38" fontId="7" fillId="0" borderId="0" xfId="2" applyNumberFormat="1" applyFont="1" applyFill="1" applyBorder="1" applyAlignment="1">
      <alignment horizontal="right" vertical="center" shrinkToFit="1"/>
    </xf>
    <xf numFmtId="38" fontId="22" fillId="0" borderId="0" xfId="0" applyNumberFormat="1" applyFont="1" applyFill="1" applyAlignment="1">
      <alignment horizontal="right" vertical="center" shrinkToFit="1"/>
    </xf>
    <xf numFmtId="38" fontId="7" fillId="0" borderId="0" xfId="0" applyNumberFormat="1" applyFont="1" applyFill="1" applyAlignment="1">
      <alignment horizontal="right" vertical="center" shrinkToFit="1"/>
    </xf>
    <xf numFmtId="0" fontId="7" fillId="0" borderId="16" xfId="8" applyNumberFormat="1" applyFont="1" applyFill="1" applyBorder="1" applyAlignment="1">
      <alignment vertical="center" wrapText="1"/>
    </xf>
    <xf numFmtId="0" fontId="7" fillId="0" borderId="17" xfId="8" applyNumberFormat="1" applyFont="1" applyFill="1" applyBorder="1" applyAlignment="1">
      <alignment vertical="center" wrapText="1"/>
    </xf>
    <xf numFmtId="0" fontId="7" fillId="0" borderId="16" xfId="8" applyNumberFormat="1" applyFont="1" applyFill="1" applyBorder="1" applyAlignment="1">
      <alignment vertical="center"/>
    </xf>
    <xf numFmtId="0" fontId="7" fillId="0" borderId="18" xfId="8" applyNumberFormat="1" applyFont="1" applyFill="1" applyBorder="1" applyAlignment="1">
      <alignment vertical="center"/>
    </xf>
    <xf numFmtId="0" fontId="7" fillId="0" borderId="20" xfId="8" applyNumberFormat="1" applyFont="1" applyFill="1" applyBorder="1" applyAlignment="1">
      <alignment horizontal="center" vertical="center"/>
    </xf>
    <xf numFmtId="0" fontId="7" fillId="0" borderId="18" xfId="8" applyNumberFormat="1" applyFont="1" applyFill="1" applyBorder="1" applyAlignment="1">
      <alignment horizontal="left" vertical="center"/>
    </xf>
    <xf numFmtId="0" fontId="7" fillId="0" borderId="20" xfId="8" applyNumberFormat="1" applyFont="1" applyFill="1" applyBorder="1" applyAlignment="1">
      <alignment vertical="center" wrapText="1"/>
    </xf>
    <xf numFmtId="0" fontId="7" fillId="0" borderId="23" xfId="8" applyNumberFormat="1" applyFont="1" applyFill="1" applyBorder="1" applyAlignment="1">
      <alignment vertical="center" wrapText="1"/>
    </xf>
    <xf numFmtId="0" fontId="7" fillId="0" borderId="16" xfId="2" applyFont="1" applyFill="1" applyBorder="1">
      <alignment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2" applyFont="1" applyFill="1" applyBorder="1">
      <alignment vertical="center"/>
    </xf>
    <xf numFmtId="0" fontId="7" fillId="0" borderId="16" xfId="8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justifyLastLine="1"/>
    </xf>
    <xf numFmtId="0" fontId="7" fillId="0" borderId="25" xfId="1" applyNumberFormat="1" applyFont="1" applyFill="1" applyBorder="1" applyAlignment="1">
      <alignment horizontal="center" vertical="center" justifyLastLine="1"/>
    </xf>
    <xf numFmtId="0" fontId="14" fillId="0" borderId="0" xfId="0" applyFont="1" applyBorder="1" applyAlignment="1" applyProtection="1">
      <alignment horizontal="right"/>
      <protection hidden="1"/>
    </xf>
    <xf numFmtId="0" fontId="14" fillId="0" borderId="0" xfId="0" applyFont="1" applyProtection="1">
      <protection hidden="1"/>
    </xf>
    <xf numFmtId="180" fontId="21" fillId="3" borderId="8" xfId="6" applyNumberFormat="1" applyFont="1" applyFill="1" applyBorder="1" applyAlignment="1" applyProtection="1">
      <alignment horizontal="right" vertical="center"/>
      <protection hidden="1"/>
    </xf>
    <xf numFmtId="180" fontId="21" fillId="2" borderId="8" xfId="6" applyNumberFormat="1" applyFont="1" applyFill="1" applyBorder="1" applyAlignment="1" applyProtection="1">
      <alignment horizontal="right" vertical="center"/>
      <protection hidden="1"/>
    </xf>
    <xf numFmtId="0" fontId="23" fillId="6" borderId="22" xfId="0" applyFont="1" applyFill="1" applyBorder="1" applyAlignment="1" applyProtection="1">
      <alignment horizontal="left" vertical="center"/>
      <protection hidden="1"/>
    </xf>
    <xf numFmtId="0" fontId="18" fillId="0" borderId="0" xfId="0" applyFont="1" applyFill="1" applyAlignment="1" applyProtection="1">
      <alignment horizontal="centerContinuous" vertical="top"/>
      <protection hidden="1"/>
    </xf>
    <xf numFmtId="0" fontId="14" fillId="0" borderId="0" xfId="0" applyFont="1" applyAlignment="1" applyProtection="1">
      <alignment vertical="top"/>
      <protection hidden="1"/>
    </xf>
    <xf numFmtId="181" fontId="21" fillId="3" borderId="0" xfId="6" applyNumberFormat="1" applyFont="1" applyFill="1" applyAlignment="1" applyProtection="1">
      <alignment horizontal="right" vertical="center"/>
      <protection hidden="1"/>
    </xf>
    <xf numFmtId="181" fontId="21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4" fillId="0" borderId="0" xfId="0" applyFont="1" applyAlignment="1" applyProtection="1">
      <alignment horizontal="center"/>
      <protection hidden="1"/>
    </xf>
    <xf numFmtId="0" fontId="7" fillId="0" borderId="23" xfId="2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horizontal="distributed" vertical="center" justifyLastLine="1"/>
    </xf>
    <xf numFmtId="0" fontId="7" fillId="0" borderId="16" xfId="0" applyNumberFormat="1" applyFont="1" applyFill="1" applyBorder="1" applyAlignment="1">
      <alignment vertical="center" justifyLastLine="1"/>
    </xf>
    <xf numFmtId="0" fontId="7" fillId="0" borderId="17" xfId="0" applyNumberFormat="1" applyFont="1" applyFill="1" applyBorder="1" applyAlignment="1">
      <alignment horizontal="distributed" vertical="center" justifyLastLine="1"/>
    </xf>
    <xf numFmtId="0" fontId="7" fillId="0" borderId="17" xfId="0" applyNumberFormat="1" applyFont="1" applyFill="1" applyBorder="1" applyAlignment="1">
      <alignment vertical="center" wrapText="1" justifyLastLine="1"/>
    </xf>
    <xf numFmtId="0" fontId="7" fillId="0" borderId="17" xfId="1" applyNumberFormat="1" applyFont="1" applyFill="1" applyBorder="1" applyAlignment="1">
      <alignment vertical="center" justifyLastLine="1"/>
    </xf>
    <xf numFmtId="0" fontId="7" fillId="0" borderId="17" xfId="3" applyNumberFormat="1" applyFont="1" applyFill="1" applyBorder="1" applyAlignment="1">
      <alignment vertical="center"/>
    </xf>
    <xf numFmtId="0" fontId="7" fillId="0" borderId="25" xfId="1" applyNumberFormat="1" applyFont="1" applyFill="1" applyBorder="1" applyAlignment="1">
      <alignment vertical="center" justifyLastLine="1"/>
    </xf>
    <xf numFmtId="0" fontId="7" fillId="0" borderId="25" xfId="2" applyFont="1" applyFill="1" applyBorder="1">
      <alignment vertical="center"/>
    </xf>
    <xf numFmtId="0" fontId="14" fillId="0" borderId="0" xfId="0" applyFont="1" applyBorder="1" applyAlignment="1" applyProtection="1">
      <alignment horizontal="centerContinuous" vertical="center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0" fontId="7" fillId="0" borderId="16" xfId="3" applyNumberFormat="1" applyFont="1" applyFill="1" applyBorder="1" applyAlignment="1">
      <alignment vertical="center"/>
    </xf>
    <xf numFmtId="0" fontId="7" fillId="0" borderId="20" xfId="2" applyFont="1" applyFill="1" applyBorder="1" applyAlignment="1">
      <alignment horizontal="left" vertical="center" justifyLastLine="1"/>
    </xf>
    <xf numFmtId="0" fontId="18" fillId="0" borderId="0" xfId="0" applyFont="1" applyFill="1" applyBorder="1" applyAlignment="1" applyProtection="1">
      <alignment horizontal="centerContinuous" vertical="top"/>
      <protection hidden="1"/>
    </xf>
    <xf numFmtId="0" fontId="7" fillId="0" borderId="20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181" fontId="21" fillId="3" borderId="2" xfId="6" applyNumberFormat="1" applyFont="1" applyFill="1" applyBorder="1" applyAlignment="1" applyProtection="1">
      <alignment horizontal="right" vertical="center"/>
      <protection hidden="1"/>
    </xf>
    <xf numFmtId="181" fontId="21" fillId="3" borderId="3" xfId="6" applyNumberFormat="1" applyFont="1" applyFill="1" applyBorder="1" applyAlignment="1" applyProtection="1">
      <alignment horizontal="right" vertical="center"/>
      <protection hidden="1"/>
    </xf>
    <xf numFmtId="0" fontId="7" fillId="0" borderId="5" xfId="8" applyNumberFormat="1" applyFont="1" applyFill="1" applyBorder="1" applyAlignment="1">
      <alignment vertical="center"/>
    </xf>
    <xf numFmtId="0" fontId="7" fillId="0" borderId="5" xfId="8" applyNumberFormat="1" applyFont="1" applyFill="1" applyBorder="1" applyAlignment="1">
      <alignment vertical="center" wrapText="1"/>
    </xf>
    <xf numFmtId="0" fontId="7" fillId="0" borderId="20" xfId="8" applyNumberFormat="1" applyFont="1" applyFill="1" applyBorder="1" applyAlignment="1">
      <alignment vertical="center"/>
    </xf>
    <xf numFmtId="38" fontId="9" fillId="0" borderId="0" xfId="6" applyFont="1" applyFill="1" applyAlignment="1">
      <alignment horizontal="right" vertical="center" shrinkToFit="1"/>
    </xf>
    <xf numFmtId="38" fontId="7" fillId="0" borderId="0" xfId="6" applyFont="1" applyFill="1" applyAlignment="1">
      <alignment horizontal="right" vertical="center" shrinkToFit="1"/>
    </xf>
    <xf numFmtId="0" fontId="14" fillId="0" borderId="0" xfId="0" applyFont="1" applyFill="1" applyAlignment="1" applyProtection="1">
      <alignment horizontal="left" indent="4"/>
      <protection hidden="1"/>
    </xf>
    <xf numFmtId="0" fontId="7" fillId="0" borderId="23" xfId="8" applyNumberFormat="1" applyFont="1" applyFill="1" applyBorder="1" applyAlignment="1">
      <alignment vertical="center"/>
    </xf>
    <xf numFmtId="0" fontId="7" fillId="0" borderId="0" xfId="8" applyNumberFormat="1" applyFont="1" applyFill="1" applyBorder="1" applyAlignment="1">
      <alignment vertical="center"/>
    </xf>
    <xf numFmtId="0" fontId="7" fillId="0" borderId="0" xfId="8" applyNumberFormat="1" applyFont="1" applyFill="1" applyBorder="1" applyAlignment="1">
      <alignment vertical="center" wrapText="1"/>
    </xf>
    <xf numFmtId="0" fontId="14" fillId="0" borderId="0" xfId="0" applyFont="1" applyFill="1" applyAlignment="1" applyProtection="1">
      <alignment horizontal="centerContinuous" vertical="top"/>
      <protection hidden="1"/>
    </xf>
    <xf numFmtId="0" fontId="26" fillId="0" borderId="0" xfId="0" applyFont="1" applyAlignment="1" applyProtection="1">
      <alignment horizontal="centerContinuous" vertical="center" readingOrder="1"/>
      <protection hidden="1"/>
    </xf>
    <xf numFmtId="38" fontId="22" fillId="0" borderId="0" xfId="6" applyFont="1" applyFill="1" applyAlignment="1">
      <alignment horizontal="right" vertical="center" shrinkToFit="1"/>
    </xf>
    <xf numFmtId="0" fontId="7" fillId="0" borderId="2" xfId="8" applyNumberFormat="1" applyFont="1" applyFill="1" applyBorder="1" applyAlignment="1">
      <alignment vertical="center" wrapText="1"/>
    </xf>
    <xf numFmtId="38" fontId="9" fillId="0" borderId="3" xfId="6" applyFont="1" applyFill="1" applyBorder="1" applyAlignment="1">
      <alignment horizontal="right" vertical="center"/>
    </xf>
    <xf numFmtId="38" fontId="7" fillId="0" borderId="0" xfId="6" applyFont="1" applyFill="1" applyBorder="1" applyAlignment="1">
      <alignment horizontal="right"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38" fontId="9" fillId="0" borderId="0" xfId="6" applyFont="1" applyFill="1" applyAlignment="1">
      <alignment horizontal="right" vertical="center"/>
    </xf>
    <xf numFmtId="38" fontId="7" fillId="0" borderId="0" xfId="6" applyFont="1" applyFill="1" applyAlignment="1">
      <alignment horizontal="right" vertical="center"/>
    </xf>
    <xf numFmtId="0" fontId="7" fillId="0" borderId="23" xfId="8" applyNumberFormat="1" applyFont="1" applyFill="1" applyBorder="1" applyAlignment="1">
      <alignment horizontal="center" vertical="center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vertical="center" justifyLastLine="1"/>
    </xf>
    <xf numFmtId="0" fontId="7" fillId="0" borderId="16" xfId="2" applyFont="1" applyFill="1" applyBorder="1" applyAlignment="1">
      <alignment vertical="center" justifyLastLine="1"/>
    </xf>
    <xf numFmtId="0" fontId="7" fillId="0" borderId="2" xfId="2" applyFont="1" applyFill="1" applyBorder="1" applyAlignment="1">
      <alignment vertical="center" wrapText="1" justifyLastLine="1"/>
    </xf>
    <xf numFmtId="0" fontId="7" fillId="0" borderId="17" xfId="2" applyFont="1" applyFill="1" applyBorder="1" applyAlignment="1">
      <alignment vertical="center" justifyLastLine="1"/>
    </xf>
    <xf numFmtId="0" fontId="7" fillId="0" borderId="5" xfId="2" applyFont="1" applyFill="1" applyBorder="1" applyAlignment="1">
      <alignment vertical="center" wrapText="1" justifyLastLine="1"/>
    </xf>
    <xf numFmtId="0" fontId="7" fillId="0" borderId="25" xfId="0" applyNumberFormat="1" applyFont="1" applyFill="1" applyBorder="1" applyAlignment="1">
      <alignment vertical="center" wrapText="1" justifyLastLine="1"/>
    </xf>
    <xf numFmtId="0" fontId="7" fillId="0" borderId="7" xfId="2" applyFont="1" applyFill="1" applyBorder="1" applyAlignment="1">
      <alignment vertical="center" wrapText="1" justifyLastLine="1"/>
    </xf>
    <xf numFmtId="0" fontId="7" fillId="0" borderId="8" xfId="2" applyFont="1" applyFill="1" applyBorder="1" applyAlignment="1">
      <alignment horizontal="distributed" vertical="center" justifyLastLine="1"/>
    </xf>
    <xf numFmtId="0" fontId="7" fillId="0" borderId="4" xfId="8" applyNumberFormat="1" applyFont="1" applyFill="1" applyBorder="1" applyAlignment="1">
      <alignment horizontal="center" vertical="center"/>
    </xf>
    <xf numFmtId="38" fontId="9" fillId="0" borderId="0" xfId="2" applyNumberFormat="1" applyFont="1" applyFill="1" applyBorder="1" applyAlignment="1">
      <alignment horizontal="right" vertical="center" shrinkToFit="1"/>
    </xf>
    <xf numFmtId="0" fontId="7" fillId="0" borderId="6" xfId="8" applyNumberFormat="1" applyFont="1" applyFill="1" applyBorder="1" applyAlignment="1">
      <alignment horizontal="center" vertical="center" wrapText="1"/>
    </xf>
    <xf numFmtId="0" fontId="7" fillId="0" borderId="5" xfId="8" applyNumberFormat="1" applyFont="1" applyFill="1" applyBorder="1" applyAlignment="1">
      <alignment horizontal="center" vertical="center"/>
    </xf>
    <xf numFmtId="0" fontId="7" fillId="0" borderId="9" xfId="8" applyNumberFormat="1" applyFont="1" applyFill="1" applyBorder="1" applyAlignment="1">
      <alignment horizontal="center" vertical="center"/>
    </xf>
    <xf numFmtId="0" fontId="7" fillId="0" borderId="5" xfId="8" applyNumberFormat="1" applyFont="1" applyFill="1" applyBorder="1" applyAlignment="1">
      <alignment horizontal="left" vertical="center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left" vertical="center" justifyLastLine="1"/>
    </xf>
    <xf numFmtId="0" fontId="7" fillId="0" borderId="16" xfId="2" applyFont="1" applyFill="1" applyBorder="1" applyAlignment="1">
      <alignment horizontal="left" vertical="center" justifyLastLine="1"/>
    </xf>
    <xf numFmtId="0" fontId="7" fillId="0" borderId="18" xfId="8" applyNumberFormat="1" applyFont="1" applyFill="1" applyBorder="1" applyAlignment="1">
      <alignment horizontal="center" vertical="center"/>
    </xf>
    <xf numFmtId="0" fontId="14" fillId="0" borderId="0" xfId="0" applyFont="1" applyAlignment="1" applyProtection="1">
      <alignment horizontal="left" vertical="top" indent="4"/>
      <protection hidden="1"/>
    </xf>
    <xf numFmtId="38" fontId="7" fillId="0" borderId="18" xfId="6" applyFont="1" applyFill="1" applyBorder="1" applyAlignment="1">
      <alignment vertical="center"/>
    </xf>
    <xf numFmtId="38" fontId="7" fillId="0" borderId="20" xfId="6" applyFont="1" applyFill="1" applyBorder="1" applyAlignment="1">
      <alignment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0" fontId="12" fillId="0" borderId="17" xfId="0" applyNumberFormat="1" applyFont="1" applyFill="1" applyBorder="1" applyAlignment="1">
      <alignment horizontal="center" vertical="center"/>
    </xf>
    <xf numFmtId="0" fontId="12" fillId="0" borderId="25" xfId="0" applyNumberFormat="1" applyFont="1" applyFill="1" applyBorder="1" applyAlignment="1">
      <alignment horizontal="center" vertical="center"/>
    </xf>
    <xf numFmtId="0" fontId="7" fillId="0" borderId="16" xfId="3" applyNumberFormat="1" applyFont="1" applyFill="1" applyBorder="1" applyAlignment="1">
      <alignment vertical="center" wrapText="1"/>
    </xf>
    <xf numFmtId="0" fontId="7" fillId="0" borderId="17" xfId="3" applyNumberFormat="1" applyFont="1" applyFill="1" applyBorder="1" applyAlignment="1">
      <alignment vertical="center" wrapText="1"/>
    </xf>
    <xf numFmtId="0" fontId="7" fillId="0" borderId="18" xfId="8" applyNumberFormat="1" applyFont="1" applyFill="1" applyBorder="1" applyAlignment="1">
      <alignment horizontal="centerContinuous" vertical="center"/>
    </xf>
    <xf numFmtId="0" fontId="7" fillId="0" borderId="23" xfId="8" applyNumberFormat="1" applyFont="1" applyFill="1" applyBorder="1" applyAlignment="1">
      <alignment horizontal="centerContinuous" vertical="center"/>
    </xf>
    <xf numFmtId="0" fontId="7" fillId="0" borderId="2" xfId="8" applyNumberFormat="1" applyFont="1" applyFill="1" applyBorder="1" applyAlignment="1">
      <alignment vertical="center"/>
    </xf>
    <xf numFmtId="0" fontId="7" fillId="0" borderId="25" xfId="2" applyFont="1" applyFill="1" applyBorder="1" applyAlignment="1">
      <alignment vertical="center" wrapText="1"/>
    </xf>
    <xf numFmtId="0" fontId="7" fillId="0" borderId="16" xfId="3" applyNumberFormat="1" applyFont="1" applyFill="1" applyBorder="1" applyAlignment="1">
      <alignment horizontal="left" vertical="center" wrapText="1"/>
    </xf>
    <xf numFmtId="0" fontId="7" fillId="0" borderId="17" xfId="2" applyFont="1" applyFill="1" applyBorder="1" applyAlignment="1">
      <alignment vertical="center" wrapText="1"/>
    </xf>
    <xf numFmtId="0" fontId="7" fillId="0" borderId="17" xfId="1" applyNumberFormat="1" applyFont="1" applyFill="1" applyBorder="1" applyAlignment="1">
      <alignment vertical="center" wrapText="1" justifyLastLine="1"/>
    </xf>
    <xf numFmtId="0" fontId="7" fillId="0" borderId="20" xfId="2" applyFont="1" applyFill="1" applyBorder="1" applyAlignment="1">
      <alignment horizontal="center" vertical="center" wrapText="1" justifyLastLine="1"/>
    </xf>
    <xf numFmtId="0" fontId="12" fillId="0" borderId="17" xfId="0" applyNumberFormat="1" applyFont="1" applyFill="1" applyBorder="1" applyAlignment="1">
      <alignment horizontal="center" vertical="center" wrapText="1"/>
    </xf>
    <xf numFmtId="0" fontId="7" fillId="0" borderId="16" xfId="1" applyNumberFormat="1" applyFont="1" applyFill="1" applyBorder="1" applyAlignment="1">
      <alignment vertical="center" justifyLastLine="1"/>
    </xf>
    <xf numFmtId="0" fontId="12" fillId="0" borderId="18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vertical="center"/>
    </xf>
    <xf numFmtId="0" fontId="7" fillId="0" borderId="9" xfId="1" applyNumberFormat="1" applyFont="1" applyFill="1" applyBorder="1" applyAlignment="1">
      <alignment horizontal="center" vertical="center" justifyLastLine="1"/>
    </xf>
    <xf numFmtId="38" fontId="22" fillId="0" borderId="6" xfId="0" applyNumberFormat="1" applyFont="1" applyFill="1" applyBorder="1" applyAlignment="1">
      <alignment horizontal="right" vertical="center" shrinkToFit="1"/>
    </xf>
    <xf numFmtId="38" fontId="7" fillId="0" borderId="6" xfId="0" applyNumberFormat="1" applyFont="1" applyFill="1" applyBorder="1" applyAlignment="1">
      <alignment horizontal="right" vertical="center" shrinkToFit="1"/>
    </xf>
    <xf numFmtId="38" fontId="7" fillId="0" borderId="6" xfId="2" applyNumberFormat="1" applyFont="1" applyFill="1" applyBorder="1" applyAlignment="1">
      <alignment horizontal="right" vertical="center" shrinkToFit="1"/>
    </xf>
    <xf numFmtId="38" fontId="22" fillId="0" borderId="4" xfId="0" applyNumberFormat="1" applyFont="1" applyFill="1" applyBorder="1" applyAlignment="1">
      <alignment horizontal="right" vertical="center" shrinkToFit="1"/>
    </xf>
    <xf numFmtId="38" fontId="9" fillId="0" borderId="4" xfId="2" applyNumberFormat="1" applyFont="1" applyFill="1" applyBorder="1" applyAlignment="1">
      <alignment horizontal="right" vertical="center" shrinkToFit="1"/>
    </xf>
    <xf numFmtId="38" fontId="9" fillId="0" borderId="35" xfId="2" applyNumberFormat="1" applyFont="1" applyFill="1" applyBorder="1" applyAlignment="1">
      <alignment horizontal="right" vertical="center" shrinkToFit="1"/>
    </xf>
    <xf numFmtId="0" fontId="7" fillId="0" borderId="4" xfId="8" applyNumberFormat="1" applyFont="1" applyFill="1" applyBorder="1" applyAlignment="1">
      <alignment vertical="center"/>
    </xf>
    <xf numFmtId="0" fontId="7" fillId="0" borderId="6" xfId="8" applyNumberFormat="1" applyFont="1" applyFill="1" applyBorder="1" applyAlignment="1">
      <alignment vertical="center" wrapText="1"/>
    </xf>
    <xf numFmtId="38" fontId="9" fillId="0" borderId="4" xfId="6" applyFont="1" applyFill="1" applyBorder="1" applyAlignment="1">
      <alignment horizontal="right" vertical="center" shrinkToFit="1"/>
    </xf>
    <xf numFmtId="38" fontId="7" fillId="0" borderId="6" xfId="6" applyFont="1" applyFill="1" applyBorder="1" applyAlignment="1">
      <alignment horizontal="right" vertical="center" shrinkToFit="1"/>
    </xf>
    <xf numFmtId="38" fontId="9" fillId="0" borderId="6" xfId="2" applyNumberFormat="1" applyFont="1" applyFill="1" applyBorder="1" applyAlignment="1">
      <alignment horizontal="right" vertical="center" shrinkToFit="1"/>
    </xf>
    <xf numFmtId="0" fontId="7" fillId="0" borderId="36" xfId="1" applyNumberFormat="1" applyFont="1" applyFill="1" applyBorder="1" applyAlignment="1">
      <alignment horizontal="center" vertical="center" justifyLastLine="1"/>
    </xf>
    <xf numFmtId="0" fontId="15" fillId="0" borderId="0" xfId="0" applyFont="1" applyProtection="1"/>
    <xf numFmtId="0" fontId="15" fillId="0" borderId="0" xfId="0" applyFont="1" applyBorder="1" applyProtection="1"/>
    <xf numFmtId="0" fontId="15" fillId="0" borderId="0" xfId="0" applyFont="1" applyBorder="1" applyAlignment="1" applyProtection="1"/>
    <xf numFmtId="0" fontId="16" fillId="0" borderId="0" xfId="0" applyFont="1" applyBorder="1" applyProtection="1"/>
    <xf numFmtId="0" fontId="20" fillId="0" borderId="0" xfId="0" applyFont="1" applyAlignment="1" applyProtection="1">
      <alignment shrinkToFit="1"/>
    </xf>
    <xf numFmtId="0" fontId="20" fillId="0" borderId="0" xfId="0" applyFont="1" applyAlignment="1" applyProtection="1">
      <alignment horizontal="right" shrinkToFit="1"/>
    </xf>
    <xf numFmtId="0" fontId="14" fillId="0" borderId="0" xfId="0" applyFont="1" applyAlignment="1" applyProtection="1">
      <alignment shrinkToFit="1"/>
    </xf>
    <xf numFmtId="0" fontId="14" fillId="0" borderId="0" xfId="0" applyFont="1" applyBorder="1" applyAlignment="1" applyProtection="1">
      <alignment horizontal="centerContinuous" vertical="center"/>
    </xf>
    <xf numFmtId="0" fontId="14" fillId="0" borderId="0" xfId="0" applyFont="1" applyProtection="1"/>
    <xf numFmtId="0" fontId="14" fillId="0" borderId="0" xfId="0" applyFont="1" applyAlignment="1" applyProtection="1">
      <alignment horizontal="center" vertical="top"/>
    </xf>
    <xf numFmtId="0" fontId="14" fillId="0" borderId="0" xfId="0" applyFont="1" applyAlignment="1" applyProtection="1">
      <alignment vertical="top"/>
    </xf>
    <xf numFmtId="0" fontId="19" fillId="0" borderId="0" xfId="0" applyFont="1" applyFill="1" applyBorder="1" applyAlignment="1" applyProtection="1">
      <alignment shrinkToFit="1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Fill="1" applyProtection="1"/>
    <xf numFmtId="0" fontId="14" fillId="0" borderId="0" xfId="0" applyFont="1" applyBorder="1" applyAlignment="1" applyProtection="1">
      <alignment horizontal="right"/>
    </xf>
    <xf numFmtId="0" fontId="18" fillId="0" borderId="0" xfId="0" applyFont="1" applyAlignment="1" applyProtection="1">
      <alignment horizontal="centerContinuous"/>
    </xf>
    <xf numFmtId="0" fontId="18" fillId="0" borderId="0" xfId="0" applyFont="1" applyFill="1" applyAlignment="1" applyProtection="1">
      <alignment horizontal="centerContinuous"/>
    </xf>
    <xf numFmtId="0" fontId="14" fillId="2" borderId="10" xfId="0" applyFont="1" applyFill="1" applyBorder="1" applyProtection="1"/>
    <xf numFmtId="0" fontId="14" fillId="2" borderId="11" xfId="0" applyFont="1" applyFill="1" applyBorder="1" applyAlignment="1" applyProtection="1">
      <alignment horizontal="center" vertical="center" shrinkToFit="1"/>
    </xf>
    <xf numFmtId="0" fontId="15" fillId="0" borderId="0" xfId="0" applyFont="1" applyAlignment="1" applyProtection="1">
      <alignment horizontal="centerContinuous" vertical="top"/>
    </xf>
    <xf numFmtId="0" fontId="14" fillId="0" borderId="0" xfId="0" applyFont="1" applyAlignment="1" applyProtection="1">
      <alignment horizontal="centerContinuous" vertical="top"/>
    </xf>
    <xf numFmtId="0" fontId="14" fillId="0" borderId="0" xfId="0" applyFont="1" applyAlignment="1" applyProtection="1">
      <alignment horizontal="left" vertical="top" indent="2"/>
    </xf>
    <xf numFmtId="0" fontId="14" fillId="2" borderId="8" xfId="0" applyFont="1" applyFill="1" applyBorder="1" applyProtection="1"/>
    <xf numFmtId="0" fontId="14" fillId="2" borderId="9" xfId="0" applyFont="1" applyFill="1" applyBorder="1" applyAlignment="1" applyProtection="1">
      <alignment horizontal="center" vertical="center" shrinkToFit="1"/>
    </xf>
    <xf numFmtId="0" fontId="14" fillId="0" borderId="0" xfId="0" applyFont="1" applyAlignment="1" applyProtection="1">
      <alignment wrapText="1"/>
    </xf>
    <xf numFmtId="0" fontId="14" fillId="0" borderId="18" xfId="0" applyFont="1" applyBorder="1" applyAlignment="1" applyProtection="1">
      <alignment horizontal="centerContinuous" vertical="center"/>
    </xf>
    <xf numFmtId="0" fontId="14" fillId="0" borderId="23" xfId="0" applyFont="1" applyBorder="1" applyAlignment="1" applyProtection="1">
      <alignment horizontal="centerContinuous" vertical="center"/>
    </xf>
    <xf numFmtId="0" fontId="14" fillId="0" borderId="1" xfId="0" applyFont="1" applyBorder="1" applyAlignment="1" applyProtection="1">
      <alignment vertical="center"/>
    </xf>
    <xf numFmtId="0" fontId="15" fillId="0" borderId="0" xfId="0" applyFont="1" applyAlignment="1" applyProtection="1">
      <alignment shrinkToFit="1"/>
    </xf>
    <xf numFmtId="0" fontId="14" fillId="0" borderId="2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horizontal="center" vertical="center"/>
    </xf>
    <xf numFmtId="0" fontId="14" fillId="0" borderId="16" xfId="0" applyFont="1" applyBorder="1" applyAlignment="1" applyProtection="1">
      <alignment vertical="center"/>
    </xf>
    <xf numFmtId="0" fontId="14" fillId="0" borderId="7" xfId="0" applyFont="1" applyBorder="1" applyAlignment="1" applyProtection="1">
      <alignment horizontal="right"/>
    </xf>
    <xf numFmtId="0" fontId="14" fillId="0" borderId="25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 wrapText="1"/>
    </xf>
    <xf numFmtId="0" fontId="14" fillId="0" borderId="0" xfId="0" applyFont="1" applyAlignment="1" applyProtection="1">
      <alignment vertical="center"/>
    </xf>
    <xf numFmtId="0" fontId="14" fillId="0" borderId="0" xfId="0" applyFont="1" applyBorder="1" applyAlignment="1" applyProtection="1">
      <alignment horizontal="center" vertical="center" shrinkToFit="1"/>
    </xf>
    <xf numFmtId="0" fontId="14" fillId="0" borderId="0" xfId="0" applyFont="1" applyBorder="1" applyAlignment="1" applyProtection="1">
      <alignment vertical="center"/>
    </xf>
    <xf numFmtId="38" fontId="14" fillId="3" borderId="0" xfId="6" applyFont="1" applyFill="1" applyBorder="1" applyAlignment="1" applyProtection="1">
      <alignment horizontal="center" vertical="center"/>
    </xf>
    <xf numFmtId="38" fontId="14" fillId="2" borderId="9" xfId="0" applyNumberFormat="1" applyFont="1" applyFill="1" applyBorder="1" applyAlignment="1" applyProtection="1">
      <alignment horizontal="right" vertical="center"/>
    </xf>
    <xf numFmtId="180" fontId="21" fillId="2" borderId="8" xfId="6" applyNumberFormat="1" applyFont="1" applyFill="1" applyBorder="1" applyAlignment="1" applyProtection="1">
      <alignment horizontal="right" vertical="center"/>
    </xf>
    <xf numFmtId="0" fontId="15" fillId="0" borderId="0" xfId="0" applyFont="1" applyAlignment="1" applyProtection="1">
      <alignment horizontal="centerContinuous"/>
    </xf>
    <xf numFmtId="0" fontId="14" fillId="0" borderId="0" xfId="0" applyFont="1" applyFill="1" applyAlignment="1" applyProtection="1">
      <alignment horizontal="left" vertical="top" indent="2"/>
    </xf>
    <xf numFmtId="0" fontId="15" fillId="0" borderId="0" xfId="0" applyFont="1" applyAlignment="1" applyProtection="1">
      <alignment horizontal="left" vertical="top" indent="3"/>
    </xf>
    <xf numFmtId="0" fontId="14" fillId="0" borderId="0" xfId="0" applyFont="1" applyFill="1" applyAlignment="1" applyProtection="1">
      <alignment horizontal="left" vertical="top" indent="3"/>
    </xf>
    <xf numFmtId="0" fontId="15" fillId="0" borderId="4" xfId="0" applyFont="1" applyBorder="1" applyProtection="1"/>
    <xf numFmtId="0" fontId="14" fillId="0" borderId="18" xfId="0" applyFont="1" applyBorder="1" applyAlignment="1" applyProtection="1">
      <alignment vertical="center"/>
    </xf>
    <xf numFmtId="0" fontId="14" fillId="0" borderId="23" xfId="0" applyFont="1" applyBorder="1" applyAlignment="1" applyProtection="1">
      <alignment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16" xfId="0" applyFont="1" applyBorder="1" applyProtection="1"/>
    <xf numFmtId="0" fontId="14" fillId="0" borderId="16" xfId="0" applyFont="1" applyBorder="1" applyAlignment="1" applyProtection="1">
      <alignment horizontal="center" vertical="center" wrapText="1"/>
    </xf>
    <xf numFmtId="0" fontId="14" fillId="0" borderId="25" xfId="0" applyFont="1" applyBorder="1" applyProtection="1"/>
    <xf numFmtId="0" fontId="14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shrinkToFit="1"/>
    </xf>
    <xf numFmtId="0" fontId="14" fillId="0" borderId="25" xfId="0" applyFont="1" applyBorder="1" applyAlignment="1" applyProtection="1">
      <alignment horizontal="center" vertical="center" wrapText="1"/>
    </xf>
    <xf numFmtId="0" fontId="18" fillId="0" borderId="0" xfId="0" applyFont="1" applyFill="1" applyAlignment="1" applyProtection="1">
      <alignment horizontal="center"/>
    </xf>
    <xf numFmtId="0" fontId="18" fillId="0" borderId="0" xfId="0" applyFont="1" applyFill="1" applyAlignment="1" applyProtection="1">
      <alignment horizontal="center" vertical="top"/>
    </xf>
    <xf numFmtId="0" fontId="20" fillId="0" borderId="0" xfId="0" applyFont="1" applyAlignment="1" applyProtection="1">
      <alignment horizontal="left" vertical="top"/>
    </xf>
    <xf numFmtId="0" fontId="20" fillId="0" borderId="0" xfId="0" applyFont="1" applyProtection="1"/>
    <xf numFmtId="0" fontId="14" fillId="0" borderId="1" xfId="0" applyFont="1" applyFill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left" vertical="center"/>
    </xf>
    <xf numFmtId="0" fontId="14" fillId="0" borderId="2" xfId="0" applyFont="1" applyFill="1" applyBorder="1" applyAlignment="1" applyProtection="1">
      <alignment horizontal="center" shrinkToFit="1"/>
    </xf>
    <xf numFmtId="0" fontId="14" fillId="0" borderId="1" xfId="0" applyFont="1" applyBorder="1" applyAlignment="1" applyProtection="1">
      <alignment horizontal="center"/>
    </xf>
    <xf numFmtId="0" fontId="15" fillId="0" borderId="0" xfId="0" applyFont="1" applyFill="1" applyAlignment="1" applyProtection="1"/>
    <xf numFmtId="38" fontId="14" fillId="0" borderId="0" xfId="6" applyFont="1" applyFill="1" applyBorder="1" applyAlignment="1" applyProtection="1">
      <alignment horizontal="center" vertical="center"/>
    </xf>
    <xf numFmtId="38" fontId="14" fillId="0" borderId="0" xfId="0" applyNumberFormat="1" applyFont="1" applyFill="1" applyBorder="1" applyAlignment="1" applyProtection="1">
      <alignment horizontal="right" vertical="center"/>
    </xf>
    <xf numFmtId="180" fontId="21" fillId="0" borderId="0" xfId="6" applyNumberFormat="1" applyFont="1" applyFill="1" applyBorder="1" applyAlignment="1" applyProtection="1">
      <alignment horizontal="right" vertical="center"/>
    </xf>
    <xf numFmtId="180" fontId="21" fillId="0" borderId="0" xfId="0" applyNumberFormat="1" applyFont="1" applyFill="1" applyBorder="1" applyAlignment="1" applyProtection="1">
      <alignment horizontal="right" vertical="center" shrinkToFit="1"/>
    </xf>
    <xf numFmtId="180" fontId="21" fillId="0" borderId="0" xfId="6" applyNumberFormat="1" applyFont="1" applyFill="1" applyBorder="1" applyAlignment="1" applyProtection="1">
      <alignment horizontal="right" vertical="center" shrinkToFit="1"/>
    </xf>
    <xf numFmtId="0" fontId="15" fillId="0" borderId="0" xfId="0" applyFont="1" applyFill="1" applyAlignment="1" applyProtection="1">
      <alignment horizontal="centerContinuous" readingOrder="1"/>
    </xf>
    <xf numFmtId="0" fontId="15" fillId="0" borderId="0" xfId="0" applyFont="1" applyFill="1" applyAlignment="1" applyProtection="1">
      <alignment vertical="top"/>
    </xf>
    <xf numFmtId="0" fontId="18" fillId="0" borderId="0" xfId="0" applyFont="1" applyFill="1" applyAlignment="1" applyProtection="1">
      <alignment horizontal="right" vertical="top"/>
    </xf>
    <xf numFmtId="0" fontId="14" fillId="0" borderId="0" xfId="0" applyFont="1" applyFill="1" applyBorder="1" applyAlignment="1" applyProtection="1">
      <alignment horizontal="centerContinuous" vertical="top"/>
    </xf>
    <xf numFmtId="0" fontId="19" fillId="0" borderId="0" xfId="0" applyFont="1" applyFill="1" applyBorder="1" applyAlignment="1" applyProtection="1">
      <alignment horizontal="left" vertical="top"/>
    </xf>
    <xf numFmtId="0" fontId="19" fillId="0" borderId="0" xfId="0" applyFont="1" applyFill="1" applyBorder="1" applyAlignment="1" applyProtection="1">
      <alignment horizontal="right" vertical="top"/>
    </xf>
    <xf numFmtId="0" fontId="13" fillId="0" borderId="0" xfId="0" applyFont="1" applyFill="1" applyBorder="1" applyAlignment="1" applyProtection="1">
      <alignment horizontal="left" vertical="top"/>
    </xf>
    <xf numFmtId="0" fontId="19" fillId="0" borderId="0" xfId="0" applyFont="1" applyFill="1" applyBorder="1" applyAlignment="1" applyProtection="1">
      <alignment horizontal="center" vertical="top"/>
    </xf>
    <xf numFmtId="0" fontId="13" fillId="0" borderId="0" xfId="0" applyFont="1" applyFill="1" applyBorder="1" applyAlignment="1" applyProtection="1">
      <alignment vertical="top"/>
    </xf>
    <xf numFmtId="0" fontId="20" fillId="0" borderId="0" xfId="0" applyFont="1" applyAlignment="1" applyProtection="1">
      <alignment horizontal="left" indent="1"/>
    </xf>
    <xf numFmtId="0" fontId="20" fillId="0" borderId="0" xfId="0" applyFont="1" applyAlignment="1" applyProtection="1">
      <alignment horizontal="right"/>
    </xf>
    <xf numFmtId="0" fontId="15" fillId="0" borderId="0" xfId="0" applyFont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4" fillId="0" borderId="2" xfId="0" applyFont="1" applyBorder="1" applyProtection="1"/>
    <xf numFmtId="0" fontId="14" fillId="0" borderId="1" xfId="0" applyFont="1" applyFill="1" applyBorder="1" applyAlignment="1" applyProtection="1">
      <alignment vertical="center" shrinkToFit="1"/>
    </xf>
    <xf numFmtId="0" fontId="14" fillId="0" borderId="1" xfId="0" applyFont="1" applyFill="1" applyBorder="1" applyAlignment="1" applyProtection="1">
      <alignment vertical="center" wrapText="1" shrinkToFit="1"/>
    </xf>
    <xf numFmtId="0" fontId="14" fillId="0" borderId="18" xfId="0" applyFont="1" applyFill="1" applyBorder="1" applyAlignment="1" applyProtection="1">
      <alignment vertical="center" shrinkToFit="1"/>
    </xf>
    <xf numFmtId="0" fontId="14" fillId="0" borderId="23" xfId="0" applyFont="1" applyFill="1" applyBorder="1" applyAlignment="1" applyProtection="1">
      <alignment vertical="center" shrinkToFi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/>
    </xf>
    <xf numFmtId="38" fontId="14" fillId="0" borderId="0" xfId="6" applyFont="1" applyFill="1" applyBorder="1" applyAlignment="1" applyProtection="1">
      <alignment horizontal="left" vertical="center"/>
    </xf>
    <xf numFmtId="0" fontId="14" fillId="2" borderId="1" xfId="0" applyFont="1" applyFill="1" applyBorder="1" applyAlignment="1" applyProtection="1">
      <alignment horizontal="center" vertical="center" shrinkToFit="1"/>
    </xf>
    <xf numFmtId="0" fontId="14" fillId="0" borderId="16" xfId="0" applyFont="1" applyBorder="1" applyAlignment="1" applyProtection="1">
      <alignment horizontal="right"/>
    </xf>
    <xf numFmtId="0" fontId="14" fillId="0" borderId="25" xfId="0" applyFont="1" applyBorder="1" applyAlignment="1" applyProtection="1">
      <alignment horizontal="right"/>
    </xf>
    <xf numFmtId="0" fontId="14" fillId="0" borderId="0" xfId="0" applyFont="1" applyAlignment="1" applyProtection="1"/>
    <xf numFmtId="0" fontId="17" fillId="5" borderId="0" xfId="0" applyFont="1" applyFill="1" applyBorder="1" applyAlignment="1" applyProtection="1">
      <alignment horizontal="left" vertical="center" indent="1"/>
    </xf>
    <xf numFmtId="0" fontId="15" fillId="5" borderId="0" xfId="0" applyFont="1" applyFill="1" applyProtection="1"/>
    <xf numFmtId="0" fontId="15" fillId="5" borderId="0" xfId="0" applyFont="1" applyFill="1" applyAlignment="1" applyProtection="1">
      <alignment vertical="center"/>
    </xf>
    <xf numFmtId="0" fontId="14" fillId="0" borderId="1" xfId="0" applyFont="1" applyBorder="1" applyProtection="1"/>
    <xf numFmtId="0" fontId="14" fillId="0" borderId="20" xfId="0" applyFont="1" applyBorder="1" applyProtection="1"/>
    <xf numFmtId="0" fontId="14" fillId="0" borderId="20" xfId="0" applyFont="1" applyBorder="1" applyAlignment="1" applyProtection="1">
      <alignment wrapText="1"/>
    </xf>
    <xf numFmtId="0" fontId="14" fillId="0" borderId="23" xfId="0" applyFont="1" applyBorder="1" applyProtection="1"/>
    <xf numFmtId="0" fontId="15" fillId="4" borderId="0" xfId="0" applyFont="1" applyFill="1" applyBorder="1" applyAlignment="1" applyProtection="1">
      <alignment vertical="center"/>
    </xf>
    <xf numFmtId="0" fontId="18" fillId="4" borderId="0" xfId="0" applyFont="1" applyFill="1" applyBorder="1" applyAlignment="1" applyProtection="1">
      <alignment horizontal="right" vertical="center"/>
    </xf>
    <xf numFmtId="0" fontId="14" fillId="4" borderId="0" xfId="0" applyFont="1" applyFill="1" applyBorder="1" applyAlignment="1" applyProtection="1">
      <alignment horizontal="right" vertical="center"/>
    </xf>
    <xf numFmtId="0" fontId="18" fillId="4" borderId="0" xfId="0" applyFont="1" applyFill="1" applyBorder="1" applyAlignment="1" applyProtection="1">
      <alignment vertical="center"/>
    </xf>
    <xf numFmtId="38" fontId="14" fillId="0" borderId="25" xfId="6" applyFont="1" applyBorder="1" applyAlignment="1" applyProtection="1">
      <alignment horizontal="right" vertical="center" shrinkToFit="1"/>
    </xf>
    <xf numFmtId="0" fontId="14" fillId="0" borderId="16" xfId="0" applyFont="1" applyBorder="1" applyAlignment="1" applyProtection="1">
      <alignment horizontal="center"/>
    </xf>
    <xf numFmtId="0" fontId="14" fillId="0" borderId="0" xfId="0" applyFont="1" applyBorder="1" applyProtection="1"/>
    <xf numFmtId="0" fontId="14" fillId="0" borderId="2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</xf>
    <xf numFmtId="38" fontId="14" fillId="3" borderId="3" xfId="6" applyFont="1" applyFill="1" applyBorder="1" applyAlignment="1" applyProtection="1">
      <alignment horizontal="center" vertical="center"/>
    </xf>
    <xf numFmtId="38" fontId="14" fillId="3" borderId="4" xfId="6" applyFont="1" applyFill="1" applyBorder="1" applyAlignment="1" applyProtection="1">
      <alignment horizontal="center" vertical="center"/>
    </xf>
    <xf numFmtId="0" fontId="14" fillId="0" borderId="7" xfId="0" applyFont="1" applyFill="1" applyBorder="1" applyAlignment="1" applyProtection="1">
      <alignment horizontal="center"/>
    </xf>
    <xf numFmtId="38" fontId="14" fillId="3" borderId="6" xfId="6" applyFont="1" applyFill="1" applyBorder="1" applyAlignment="1" applyProtection="1">
      <alignment horizontal="center" vertical="center"/>
    </xf>
    <xf numFmtId="38" fontId="14" fillId="2" borderId="0" xfId="6" applyFont="1" applyFill="1" applyBorder="1" applyAlignment="1" applyProtection="1">
      <alignment horizontal="center" vertical="center"/>
    </xf>
    <xf numFmtId="38" fontId="14" fillId="2" borderId="6" xfId="6" applyFont="1" applyFill="1" applyBorder="1" applyAlignment="1" applyProtection="1">
      <alignment horizontal="center" vertical="center"/>
    </xf>
    <xf numFmtId="38" fontId="14" fillId="3" borderId="8" xfId="6" applyFont="1" applyFill="1" applyBorder="1" applyAlignment="1" applyProtection="1">
      <alignment horizontal="center" vertical="center"/>
    </xf>
    <xf numFmtId="38" fontId="14" fillId="3" borderId="9" xfId="0" applyNumberFormat="1" applyFont="1" applyFill="1" applyBorder="1" applyAlignment="1" applyProtection="1">
      <alignment horizontal="right" vertical="center"/>
    </xf>
    <xf numFmtId="38" fontId="14" fillId="2" borderId="8" xfId="6" applyFont="1" applyFill="1" applyBorder="1" applyAlignment="1" applyProtection="1">
      <alignment horizontal="center" vertical="center"/>
    </xf>
    <xf numFmtId="38" fontId="14" fillId="0" borderId="0" xfId="6" applyFont="1" applyFill="1" applyBorder="1" applyAlignment="1" applyProtection="1">
      <alignment horizontal="centerContinuous" vertical="center"/>
    </xf>
    <xf numFmtId="38" fontId="14" fillId="0" borderId="0" xfId="6" applyFont="1" applyFill="1" applyAlignment="1" applyProtection="1"/>
    <xf numFmtId="38" fontId="14" fillId="0" borderId="0" xfId="6" applyFont="1" applyFill="1" applyAlignment="1" applyProtection="1">
      <alignment horizontal="right" vertical="center"/>
    </xf>
    <xf numFmtId="38" fontId="14" fillId="0" borderId="0" xfId="6" applyFont="1" applyFill="1" applyBorder="1" applyAlignment="1" applyProtection="1">
      <alignment horizontal="right" vertical="center"/>
    </xf>
    <xf numFmtId="38" fontId="14" fillId="0" borderId="0" xfId="6" applyFont="1" applyFill="1" applyAlignment="1" applyProtection="1">
      <alignment horizontal="centerContinuous"/>
    </xf>
    <xf numFmtId="0" fontId="15" fillId="0" borderId="0" xfId="0" applyFont="1" applyFill="1" applyAlignment="1" applyProtection="1">
      <alignment horizontal="centerContinuous"/>
    </xf>
    <xf numFmtId="38" fontId="14" fillId="0" borderId="0" xfId="6" applyFont="1" applyFill="1" applyAlignment="1" applyProtection="1">
      <alignment horizontal="right"/>
    </xf>
    <xf numFmtId="0" fontId="20" fillId="0" borderId="1" xfId="0" applyFont="1" applyBorder="1" applyAlignment="1" applyProtection="1">
      <alignment horizontal="center" vertical="center" wrapText="1"/>
    </xf>
    <xf numFmtId="0" fontId="14" fillId="0" borderId="0" xfId="0" applyFont="1" applyFill="1" applyProtection="1"/>
    <xf numFmtId="38" fontId="20" fillId="0" borderId="0" xfId="6" applyFont="1" applyFill="1" applyAlignment="1" applyProtection="1">
      <alignment vertical="top"/>
    </xf>
    <xf numFmtId="0" fontId="31" fillId="0" borderId="0" xfId="0" applyFont="1" applyFill="1" applyBorder="1" applyAlignment="1" applyProtection="1">
      <alignment vertical="center" wrapText="1"/>
    </xf>
    <xf numFmtId="0" fontId="15" fillId="0" borderId="0" xfId="0" applyFont="1" applyFill="1" applyBorder="1" applyProtection="1"/>
    <xf numFmtId="0" fontId="14" fillId="0" borderId="0" xfId="0" applyFont="1" applyAlignment="1" applyProtection="1">
      <alignment horizontal="left" vertical="top" indent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horizontal="center" vertical="center"/>
      <protection hidden="1"/>
    </xf>
    <xf numFmtId="0" fontId="14" fillId="0" borderId="25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vertical="center"/>
      <protection hidden="1"/>
    </xf>
    <xf numFmtId="0" fontId="14" fillId="0" borderId="17" xfId="0" applyNumberFormat="1" applyFont="1" applyBorder="1" applyAlignment="1" applyProtection="1">
      <alignment vertical="center"/>
      <protection hidden="1"/>
    </xf>
    <xf numFmtId="0" fontId="14" fillId="0" borderId="17" xfId="0" applyFont="1" applyBorder="1" applyAlignment="1" applyProtection="1">
      <alignment vertical="center"/>
      <protection hidden="1"/>
    </xf>
    <xf numFmtId="0" fontId="14" fillId="0" borderId="17" xfId="0" applyFont="1" applyBorder="1" applyProtection="1">
      <protection hidden="1"/>
    </xf>
    <xf numFmtId="0" fontId="14" fillId="0" borderId="25" xfId="0" applyFont="1" applyBorder="1" applyAlignment="1" applyProtection="1">
      <alignment vertical="center"/>
      <protection hidden="1"/>
    </xf>
    <xf numFmtId="0" fontId="14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right" vertical="top"/>
      <protection hidden="1"/>
    </xf>
    <xf numFmtId="0" fontId="14" fillId="0" borderId="25" xfId="0" applyFont="1" applyBorder="1" applyAlignment="1" applyProtection="1">
      <alignment horizontal="left" vertical="center"/>
      <protection hidden="1"/>
    </xf>
    <xf numFmtId="0" fontId="14" fillId="0" borderId="17" xfId="6" applyNumberFormat="1" applyFont="1" applyBorder="1" applyAlignment="1" applyProtection="1">
      <protection hidden="1"/>
    </xf>
    <xf numFmtId="0" fontId="14" fillId="0" borderId="1" xfId="0" applyFont="1" applyBorder="1" applyAlignment="1" applyProtection="1">
      <alignment horizontal="left"/>
      <protection hidden="1"/>
    </xf>
    <xf numFmtId="186" fontId="14" fillId="0" borderId="25" xfId="6" applyNumberFormat="1" applyFont="1" applyBorder="1" applyAlignment="1" applyProtection="1">
      <protection hidden="1"/>
    </xf>
    <xf numFmtId="177" fontId="14" fillId="0" borderId="16" xfId="0" applyNumberFormat="1" applyFont="1" applyBorder="1" applyAlignment="1" applyProtection="1">
      <alignment horizontal="center" vertical="center"/>
      <protection hidden="1"/>
    </xf>
    <xf numFmtId="0" fontId="14" fillId="0" borderId="16" xfId="0" applyFont="1" applyBorder="1" applyAlignment="1" applyProtection="1">
      <alignment horizontal="center" vertical="center" shrinkToFit="1"/>
      <protection hidden="1"/>
    </xf>
    <xf numFmtId="178" fontId="14" fillId="0" borderId="5" xfId="6" applyNumberFormat="1" applyFont="1" applyBorder="1" applyAlignment="1" applyProtection="1">
      <alignment vertical="center"/>
      <protection hidden="1"/>
    </xf>
    <xf numFmtId="0" fontId="14" fillId="0" borderId="9" xfId="0" applyFont="1" applyBorder="1" applyAlignment="1" applyProtection="1">
      <alignment horizontal="left" vertical="center"/>
      <protection hidden="1"/>
    </xf>
    <xf numFmtId="0" fontId="14" fillId="0" borderId="25" xfId="0" applyFont="1" applyFill="1" applyBorder="1" applyAlignment="1" applyProtection="1">
      <alignment horizontal="center" vertical="center"/>
      <protection hidden="1"/>
    </xf>
    <xf numFmtId="0" fontId="14" fillId="0" borderId="20" xfId="0" applyFont="1" applyBorder="1" applyAlignment="1" applyProtection="1">
      <alignment horizontal="center" vertical="center" shrinkToFit="1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188" fontId="14" fillId="0" borderId="2" xfId="0" applyNumberFormat="1" applyFont="1" applyFill="1" applyBorder="1" applyProtection="1">
      <protection hidden="1"/>
    </xf>
    <xf numFmtId="188" fontId="14" fillId="0" borderId="4" xfId="0" applyNumberFormat="1" applyFont="1" applyFill="1" applyBorder="1" applyProtection="1">
      <protection hidden="1"/>
    </xf>
    <xf numFmtId="188" fontId="14" fillId="0" borderId="7" xfId="0" applyNumberFormat="1" applyFont="1" applyFill="1" applyBorder="1" applyProtection="1">
      <protection hidden="1"/>
    </xf>
    <xf numFmtId="188" fontId="14" fillId="0" borderId="9" xfId="0" applyNumberFormat="1" applyFont="1" applyFill="1" applyBorder="1" applyProtection="1">
      <protection hidden="1"/>
    </xf>
    <xf numFmtId="188" fontId="14" fillId="0" borderId="8" xfId="0" applyNumberFormat="1" applyFont="1" applyFill="1" applyBorder="1" applyProtection="1">
      <protection hidden="1"/>
    </xf>
    <xf numFmtId="0" fontId="14" fillId="0" borderId="16" xfId="0" applyFont="1" applyFill="1" applyBorder="1" applyAlignment="1" applyProtection="1">
      <alignment horizontal="center" shrinkToFit="1"/>
      <protection hidden="1"/>
    </xf>
    <xf numFmtId="0" fontId="14" fillId="0" borderId="25" xfId="0" applyFont="1" applyFill="1" applyBorder="1" applyAlignment="1" applyProtection="1">
      <alignment horizontal="center" shrinkToFit="1"/>
      <protection hidden="1"/>
    </xf>
    <xf numFmtId="0" fontId="14" fillId="0" borderId="16" xfId="0" applyFont="1" applyFill="1" applyBorder="1" applyAlignment="1" applyProtection="1">
      <alignment horizontal="center" vertical="center"/>
      <protection hidden="1"/>
    </xf>
    <xf numFmtId="0" fontId="20" fillId="0" borderId="25" xfId="0" applyFont="1" applyFill="1" applyBorder="1" applyAlignment="1" applyProtection="1">
      <alignment horizontal="center" vertical="center" wrapText="1"/>
      <protection hidden="1"/>
    </xf>
    <xf numFmtId="184" fontId="14" fillId="0" borderId="16" xfId="0" applyNumberFormat="1" applyFont="1" applyBorder="1" applyAlignment="1" applyProtection="1">
      <alignment horizontal="center" vertical="center"/>
      <protection hidden="1"/>
    </xf>
    <xf numFmtId="0" fontId="14" fillId="0" borderId="17" xfId="0" applyFont="1" applyBorder="1" applyAlignment="1" applyProtection="1">
      <alignment horizontal="left" vertical="center"/>
      <protection hidden="1"/>
    </xf>
    <xf numFmtId="0" fontId="14" fillId="0" borderId="17" xfId="0" applyFont="1" applyFill="1" applyBorder="1" applyProtection="1">
      <protection hidden="1"/>
    </xf>
    <xf numFmtId="184" fontId="14" fillId="0" borderId="17" xfId="0" applyNumberFormat="1" applyFont="1" applyBorder="1" applyAlignment="1" applyProtection="1">
      <alignment horizontal="center" vertical="center"/>
      <protection hidden="1"/>
    </xf>
    <xf numFmtId="0" fontId="14" fillId="0" borderId="3" xfId="0" applyNumberFormat="1" applyFont="1" applyBorder="1" applyAlignment="1" applyProtection="1">
      <alignment horizontal="center" vertical="center"/>
      <protection hidden="1"/>
    </xf>
    <xf numFmtId="0" fontId="14" fillId="0" borderId="18" xfId="0" applyFont="1" applyBorder="1" applyAlignment="1" applyProtection="1">
      <alignment horizontal="center" vertical="center" shrinkToFit="1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4" fillId="0" borderId="16" xfId="0" applyFont="1" applyBorder="1" applyProtection="1"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0" fontId="14" fillId="0" borderId="25" xfId="0" applyFont="1" applyBorder="1" applyProtection="1">
      <protection hidden="1"/>
    </xf>
    <xf numFmtId="0" fontId="14" fillId="0" borderId="8" xfId="0" applyFont="1" applyBorder="1" applyAlignment="1" applyProtection="1">
      <alignment horizontal="center" vertical="center"/>
      <protection hidden="1"/>
    </xf>
    <xf numFmtId="0" fontId="14" fillId="0" borderId="9" xfId="0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4" fillId="0" borderId="2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Protection="1">
      <protection hidden="1"/>
    </xf>
    <xf numFmtId="0" fontId="14" fillId="0" borderId="6" xfId="0" applyFont="1" applyBorder="1" applyProtection="1">
      <protection hidden="1"/>
    </xf>
    <xf numFmtId="0" fontId="14" fillId="0" borderId="8" xfId="0" applyFont="1" applyBorder="1" applyProtection="1">
      <protection hidden="1"/>
    </xf>
    <xf numFmtId="0" fontId="14" fillId="0" borderId="9" xfId="0" applyFont="1" applyBorder="1" applyProtection="1">
      <protection hidden="1"/>
    </xf>
    <xf numFmtId="0" fontId="14" fillId="0" borderId="1" xfId="0" applyFont="1" applyBorder="1" applyProtection="1">
      <protection hidden="1"/>
    </xf>
    <xf numFmtId="0" fontId="14" fillId="0" borderId="3" xfId="0" applyFont="1" applyBorder="1" applyProtection="1">
      <protection hidden="1"/>
    </xf>
    <xf numFmtId="0" fontId="14" fillId="0" borderId="4" xfId="0" applyFont="1" applyBorder="1" applyProtection="1">
      <protection hidden="1"/>
    </xf>
    <xf numFmtId="0" fontId="14" fillId="0" borderId="17" xfId="0" applyFont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center"/>
      <protection hidden="1"/>
    </xf>
    <xf numFmtId="0" fontId="14" fillId="0" borderId="0" xfId="0" applyFont="1" applyFill="1" applyBorder="1" applyAlignment="1" applyProtection="1">
      <alignment horizontal="center" vertical="center" wrapText="1"/>
    </xf>
    <xf numFmtId="0" fontId="23" fillId="9" borderId="0" xfId="0" applyFont="1" applyFill="1" applyBorder="1" applyAlignment="1" applyProtection="1">
      <alignment vertical="center" shrinkToFit="1"/>
    </xf>
    <xf numFmtId="0" fontId="23" fillId="6" borderId="0" xfId="0" applyFont="1" applyFill="1" applyBorder="1" applyAlignment="1" applyProtection="1">
      <alignment horizontal="left" vertical="center"/>
    </xf>
    <xf numFmtId="38" fontId="14" fillId="0" borderId="3" xfId="6" applyFont="1" applyFill="1" applyBorder="1" applyAlignment="1" applyProtection="1">
      <alignment horizontal="left" vertical="center"/>
    </xf>
    <xf numFmtId="38" fontId="14" fillId="0" borderId="4" xfId="6" applyFont="1" applyFill="1" applyBorder="1" applyAlignment="1" applyProtection="1">
      <alignment horizontal="centerContinuous" vertical="center"/>
    </xf>
    <xf numFmtId="182" fontId="21" fillId="0" borderId="3" xfId="6" applyNumberFormat="1" applyFont="1" applyFill="1" applyBorder="1" applyAlignment="1" applyProtection="1">
      <alignment horizontal="right" vertical="center"/>
      <protection hidden="1"/>
    </xf>
    <xf numFmtId="182" fontId="21" fillId="0" borderId="0" xfId="6" applyNumberFormat="1" applyFont="1" applyFill="1" applyBorder="1" applyAlignment="1" applyProtection="1">
      <alignment horizontal="right" vertical="center"/>
      <protection hidden="1"/>
    </xf>
    <xf numFmtId="182" fontId="21" fillId="0" borderId="5" xfId="6" applyNumberFormat="1" applyFont="1" applyFill="1" applyBorder="1" applyAlignment="1" applyProtection="1">
      <alignment horizontal="right" vertical="center"/>
      <protection hidden="1"/>
    </xf>
    <xf numFmtId="38" fontId="14" fillId="0" borderId="6" xfId="0" applyNumberFormat="1" applyFont="1" applyFill="1" applyBorder="1" applyAlignment="1" applyProtection="1">
      <alignment horizontal="right" vertical="center"/>
    </xf>
    <xf numFmtId="38" fontId="14" fillId="0" borderId="6" xfId="6" applyFont="1" applyFill="1" applyBorder="1" applyAlignment="1" applyProtection="1">
      <alignment horizontal="left" vertical="center"/>
    </xf>
    <xf numFmtId="180" fontId="21" fillId="0" borderId="0" xfId="6" applyNumberFormat="1" applyFont="1" applyFill="1" applyBorder="1" applyAlignment="1" applyProtection="1">
      <alignment horizontal="right" vertical="center"/>
      <protection hidden="1"/>
    </xf>
    <xf numFmtId="180" fontId="21" fillId="0" borderId="5" xfId="6" applyNumberFormat="1" applyFont="1" applyFill="1" applyBorder="1" applyAlignment="1" applyProtection="1">
      <alignment horizontal="right" vertical="center"/>
      <protection hidden="1"/>
    </xf>
    <xf numFmtId="38" fontId="14" fillId="0" borderId="8" xfId="6" applyFont="1" applyFill="1" applyBorder="1" applyAlignment="1" applyProtection="1">
      <alignment horizontal="centerContinuous" vertical="center"/>
    </xf>
    <xf numFmtId="38" fontId="14" fillId="0" borderId="9" xfId="0" applyNumberFormat="1" applyFont="1" applyFill="1" applyBorder="1" applyAlignment="1" applyProtection="1">
      <alignment horizontal="right" vertical="center"/>
    </xf>
    <xf numFmtId="180" fontId="21" fillId="0" borderId="8" xfId="6" applyNumberFormat="1" applyFont="1" applyFill="1" applyBorder="1" applyAlignment="1" applyProtection="1">
      <alignment horizontal="right" vertical="center"/>
      <protection hidden="1"/>
    </xf>
    <xf numFmtId="178" fontId="21" fillId="0" borderId="7" xfId="6" applyNumberFormat="1" applyFont="1" applyFill="1" applyBorder="1" applyAlignment="1" applyProtection="1">
      <alignment horizontal="right" vertical="center"/>
      <protection hidden="1"/>
    </xf>
    <xf numFmtId="0" fontId="14" fillId="0" borderId="3" xfId="0" applyFont="1" applyFill="1" applyBorder="1" applyProtection="1"/>
    <xf numFmtId="0" fontId="14" fillId="0" borderId="4" xfId="0" applyFont="1" applyFill="1" applyBorder="1" applyAlignment="1" applyProtection="1">
      <alignment horizontal="center" vertical="center" shrinkToFit="1"/>
    </xf>
    <xf numFmtId="0" fontId="28" fillId="0" borderId="3" xfId="0" applyFont="1" applyFill="1" applyBorder="1" applyAlignment="1" applyProtection="1">
      <alignment horizontal="right" vertical="top" wrapText="1"/>
    </xf>
    <xf numFmtId="38" fontId="14" fillId="0" borderId="6" xfId="6" applyFont="1" applyFill="1" applyBorder="1" applyAlignment="1" applyProtection="1">
      <alignment horizontal="centerContinuous" vertical="center"/>
    </xf>
    <xf numFmtId="182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2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5" xfId="6" applyNumberFormat="1" applyFont="1" applyFill="1" applyBorder="1" applyAlignment="1" applyProtection="1">
      <alignment horizontal="right" vertical="center"/>
      <protection hidden="1"/>
    </xf>
    <xf numFmtId="2" fontId="2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2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7" xfId="6" applyNumberFormat="1" applyFont="1" applyFill="1" applyBorder="1" applyAlignment="1" applyProtection="1">
      <alignment horizontal="right" vertical="center"/>
      <protection hidden="1"/>
    </xf>
    <xf numFmtId="2" fontId="2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2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21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5" fillId="9" borderId="0" xfId="0" applyFont="1" applyFill="1" applyBorder="1" applyProtection="1"/>
    <xf numFmtId="0" fontId="15" fillId="0" borderId="0" xfId="0" applyFont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90" fontId="2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21" fillId="0" borderId="0" xfId="6" applyNumberFormat="1" applyFont="1" applyFill="1" applyBorder="1" applyAlignment="1" applyProtection="1">
      <alignment horizontal="right" vertical="center"/>
      <protection hidden="1"/>
    </xf>
    <xf numFmtId="190" fontId="21" fillId="0" borderId="5" xfId="6" applyNumberFormat="1" applyFont="1" applyFill="1" applyBorder="1" applyAlignment="1" applyProtection="1">
      <alignment horizontal="right" vertical="center"/>
      <protection hidden="1"/>
    </xf>
    <xf numFmtId="191" fontId="2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21" fillId="0" borderId="7" xfId="6" applyNumberFormat="1" applyFont="1" applyFill="1" applyBorder="1" applyAlignment="1" applyProtection="1">
      <alignment horizontal="right" vertical="center"/>
      <protection hidden="1"/>
    </xf>
    <xf numFmtId="191" fontId="21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1" fillId="0" borderId="0" xfId="6" applyNumberFormat="1" applyFont="1" applyFill="1" applyBorder="1" applyAlignment="1" applyProtection="1">
      <alignment horizontal="right" vertical="center"/>
      <protection hidden="1"/>
    </xf>
    <xf numFmtId="38" fontId="14" fillId="9" borderId="0" xfId="6" applyFont="1" applyFill="1" applyBorder="1" applyAlignment="1" applyProtection="1">
      <alignment horizontal="left" vertical="center"/>
    </xf>
    <xf numFmtId="38" fontId="14" fillId="9" borderId="6" xfId="6" applyFont="1" applyFill="1" applyBorder="1" applyAlignment="1" applyProtection="1">
      <alignment horizontal="centerContinuous" vertical="center"/>
    </xf>
    <xf numFmtId="183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6" xfId="0" applyNumberFormat="1" applyFont="1" applyFill="1" applyBorder="1" applyAlignment="1" applyProtection="1">
      <alignment horizontal="right" vertical="center"/>
    </xf>
    <xf numFmtId="183" fontId="21" fillId="9" borderId="5" xfId="6" applyNumberFormat="1" applyFont="1" applyFill="1" applyBorder="1" applyAlignment="1" applyProtection="1">
      <alignment horizontal="right" vertical="center"/>
      <protection hidden="1"/>
    </xf>
    <xf numFmtId="183" fontId="21" fillId="9" borderId="0" xfId="6" applyNumberFormat="1" applyFont="1" applyFill="1" applyBorder="1" applyAlignment="1" applyProtection="1">
      <alignment horizontal="right" vertical="center"/>
      <protection hidden="1"/>
    </xf>
    <xf numFmtId="38" fontId="20" fillId="9" borderId="3" xfId="6" applyFont="1" applyFill="1" applyBorder="1" applyAlignment="1" applyProtection="1">
      <alignment horizontal="left" vertical="center"/>
    </xf>
    <xf numFmtId="38" fontId="14" fillId="9" borderId="4" xfId="6" applyFont="1" applyFill="1" applyBorder="1" applyAlignment="1" applyProtection="1">
      <alignment horizontal="right" vertical="center"/>
    </xf>
    <xf numFmtId="192" fontId="21" fillId="9" borderId="2" xfId="0" applyNumberFormat="1" applyFont="1" applyFill="1" applyBorder="1" applyAlignment="1" applyProtection="1">
      <alignment horizontal="right" vertical="center" shrinkToFit="1"/>
      <protection hidden="1"/>
    </xf>
    <xf numFmtId="192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0" xfId="6" applyFont="1" applyFill="1" applyBorder="1" applyAlignment="1" applyProtection="1">
      <alignment horizontal="center" vertical="center"/>
    </xf>
    <xf numFmtId="192" fontId="21" fillId="9" borderId="5" xfId="6" applyNumberFormat="1" applyFont="1" applyFill="1" applyBorder="1" applyAlignment="1" applyProtection="1">
      <alignment horizontal="right" vertical="center"/>
      <protection hidden="1"/>
    </xf>
    <xf numFmtId="192" fontId="21" fillId="9" borderId="0" xfId="6" applyNumberFormat="1" applyFont="1" applyFill="1" applyBorder="1" applyAlignment="1" applyProtection="1">
      <alignment horizontal="right" vertical="center"/>
      <protection hidden="1"/>
    </xf>
    <xf numFmtId="192" fontId="21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92" fontId="21" fillId="0" borderId="7" xfId="6" applyNumberFormat="1" applyFont="1" applyFill="1" applyBorder="1" applyAlignment="1" applyProtection="1">
      <alignment horizontal="right" vertical="center"/>
      <protection hidden="1"/>
    </xf>
    <xf numFmtId="192" fontId="21" fillId="0" borderId="8" xfId="6" applyNumberFormat="1" applyFont="1" applyFill="1" applyBorder="1" applyAlignment="1" applyProtection="1">
      <alignment horizontal="right" vertical="center"/>
      <protection hidden="1"/>
    </xf>
    <xf numFmtId="38" fontId="21" fillId="0" borderId="0" xfId="6" applyFont="1" applyFill="1" applyAlignment="1" applyProtection="1">
      <alignment horizontal="right" vertical="center"/>
      <protection hidden="1"/>
    </xf>
    <xf numFmtId="38" fontId="21" fillId="0" borderId="3" xfId="6" applyFont="1" applyFill="1" applyBorder="1" applyAlignment="1" applyProtection="1">
      <alignment horizontal="right" vertical="center"/>
      <protection hidden="1"/>
    </xf>
    <xf numFmtId="179" fontId="21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21" fillId="0" borderId="0" xfId="6" applyNumberFormat="1" applyFont="1" applyFill="1" applyAlignment="1" applyProtection="1">
      <alignment horizontal="right" vertical="center" shrinkToFit="1"/>
      <protection hidden="1"/>
    </xf>
    <xf numFmtId="179" fontId="21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21" fillId="0" borderId="0" xfId="6" applyFont="1" applyFill="1" applyBorder="1" applyAlignment="1" applyProtection="1">
      <alignment horizontal="right" vertical="center"/>
      <protection hidden="1"/>
    </xf>
    <xf numFmtId="180" fontId="21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3" fillId="8" borderId="0" xfId="0" applyFont="1" applyFill="1" applyBorder="1" applyAlignment="1" applyProtection="1">
      <alignment vertical="center" shrinkToFit="1"/>
    </xf>
    <xf numFmtId="0" fontId="23" fillId="9" borderId="0" xfId="0" applyFont="1" applyFill="1" applyBorder="1" applyAlignment="1" applyProtection="1">
      <alignment horizontal="left" vertical="center"/>
    </xf>
    <xf numFmtId="0" fontId="25" fillId="9" borderId="0" xfId="0" applyFont="1" applyFill="1" applyBorder="1" applyAlignment="1" applyProtection="1">
      <alignment horizontal="center" vertical="center" shrinkToFit="1"/>
    </xf>
    <xf numFmtId="0" fontId="24" fillId="9" borderId="0" xfId="0" applyFont="1" applyFill="1" applyBorder="1" applyAlignment="1" applyProtection="1">
      <alignment horizontal="center" vertical="center"/>
    </xf>
    <xf numFmtId="0" fontId="24" fillId="9" borderId="0" xfId="0" applyFont="1" applyFill="1" applyBorder="1" applyAlignment="1" applyProtection="1">
      <alignment horizontal="left" vertical="center"/>
    </xf>
    <xf numFmtId="0" fontId="14" fillId="9" borderId="10" xfId="0" applyFont="1" applyFill="1" applyBorder="1" applyProtection="1"/>
    <xf numFmtId="0" fontId="14" fillId="9" borderId="11" xfId="0" applyFont="1" applyFill="1" applyBorder="1" applyAlignment="1" applyProtection="1">
      <alignment horizontal="center" vertical="center" shrinkToFit="1"/>
    </xf>
    <xf numFmtId="38" fontId="14" fillId="9" borderId="12" xfId="6" applyFont="1" applyFill="1" applyBorder="1" applyAlignment="1" applyProtection="1">
      <alignment vertical="center"/>
    </xf>
    <xf numFmtId="38" fontId="14" fillId="9" borderId="13" xfId="6" applyFont="1" applyFill="1" applyBorder="1" applyAlignment="1" applyProtection="1">
      <alignment vertical="center"/>
    </xf>
    <xf numFmtId="0" fontId="14" fillId="9" borderId="0" xfId="0" applyFont="1" applyFill="1" applyBorder="1" applyProtection="1"/>
    <xf numFmtId="0" fontId="14" fillId="9" borderId="6" xfId="0" applyFont="1" applyFill="1" applyBorder="1" applyAlignment="1" applyProtection="1">
      <alignment horizontal="center" vertical="center" shrinkToFit="1"/>
    </xf>
    <xf numFmtId="0" fontId="14" fillId="9" borderId="8" xfId="0" applyFont="1" applyFill="1" applyBorder="1" applyAlignment="1" applyProtection="1">
      <alignment vertical="center"/>
    </xf>
    <xf numFmtId="0" fontId="14" fillId="9" borderId="9" xfId="0" applyFont="1" applyFill="1" applyBorder="1" applyAlignment="1" applyProtection="1">
      <alignment vertical="center"/>
    </xf>
    <xf numFmtId="0" fontId="14" fillId="9" borderId="8" xfId="0" applyFont="1" applyFill="1" applyBorder="1" applyProtection="1"/>
    <xf numFmtId="0" fontId="14" fillId="9" borderId="9" xfId="0" applyFont="1" applyFill="1" applyBorder="1" applyAlignment="1" applyProtection="1">
      <alignment horizontal="center" vertical="center" shrinkToFit="1"/>
    </xf>
    <xf numFmtId="0" fontId="14" fillId="9" borderId="1" xfId="0" applyFont="1" applyFill="1" applyBorder="1" applyAlignment="1" applyProtection="1">
      <alignment horizontal="center" vertical="center" wrapText="1"/>
    </xf>
    <xf numFmtId="182" fontId="21" fillId="9" borderId="0" xfId="6" applyNumberFormat="1" applyFont="1" applyFill="1" applyBorder="1" applyAlignment="1" applyProtection="1">
      <alignment horizontal="right" vertical="center"/>
      <protection hidden="1"/>
    </xf>
    <xf numFmtId="182" fontId="21" fillId="9" borderId="5" xfId="6" applyNumberFormat="1" applyFont="1" applyFill="1" applyBorder="1" applyAlignment="1" applyProtection="1">
      <alignment horizontal="right" vertical="center"/>
      <protection hidden="1"/>
    </xf>
    <xf numFmtId="38" fontId="14" fillId="9" borderId="3" xfId="6" applyFont="1" applyFill="1" applyBorder="1" applyAlignment="1" applyProtection="1">
      <alignment horizontal="left" vertical="center"/>
    </xf>
    <xf numFmtId="180" fontId="21" fillId="9" borderId="3" xfId="6" applyNumberFormat="1" applyFont="1" applyFill="1" applyBorder="1" applyAlignment="1" applyProtection="1">
      <alignment horizontal="right" vertical="center"/>
      <protection hidden="1"/>
    </xf>
    <xf numFmtId="180" fontId="21" fillId="9" borderId="2" xfId="6" applyNumberFormat="1" applyFont="1" applyFill="1" applyBorder="1" applyAlignment="1" applyProtection="1">
      <alignment horizontal="right" vertical="center"/>
      <protection hidden="1"/>
    </xf>
    <xf numFmtId="180" fontId="21" fillId="9" borderId="0" xfId="6" applyNumberFormat="1" applyFont="1" applyFill="1" applyBorder="1" applyAlignment="1" applyProtection="1">
      <alignment horizontal="right" vertical="center"/>
      <protection hidden="1"/>
    </xf>
    <xf numFmtId="180" fontId="21" fillId="9" borderId="5" xfId="6" applyNumberFormat="1" applyFont="1" applyFill="1" applyBorder="1" applyAlignment="1" applyProtection="1">
      <alignment horizontal="right" vertical="center"/>
      <protection hidden="1"/>
    </xf>
    <xf numFmtId="0" fontId="14" fillId="9" borderId="15" xfId="0" applyFont="1" applyFill="1" applyBorder="1" applyAlignment="1" applyProtection="1">
      <alignment horizontal="centerContinuous" vertical="center"/>
    </xf>
    <xf numFmtId="0" fontId="14" fillId="9" borderId="13" xfId="0" applyFont="1" applyFill="1" applyBorder="1" applyAlignment="1" applyProtection="1">
      <alignment horizontal="centerContinuous" vertical="center" shrinkToFit="1"/>
    </xf>
    <xf numFmtId="0" fontId="14" fillId="9" borderId="10" xfId="0" applyFont="1" applyFill="1" applyBorder="1" applyAlignment="1" applyProtection="1">
      <alignment horizontal="centerContinuous" vertical="center" shrinkToFit="1"/>
    </xf>
    <xf numFmtId="0" fontId="20" fillId="9" borderId="18" xfId="0" applyFont="1" applyFill="1" applyBorder="1" applyAlignment="1" applyProtection="1">
      <alignment horizontal="centerContinuous" vertical="center" wrapText="1" shrinkToFit="1"/>
    </xf>
    <xf numFmtId="0" fontId="20" fillId="9" borderId="23" xfId="0" applyFont="1" applyFill="1" applyBorder="1" applyAlignment="1" applyProtection="1">
      <alignment horizontal="centerContinuous" vertical="center" wrapText="1" shrinkToFit="1"/>
    </xf>
    <xf numFmtId="182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7" fillId="8" borderId="0" xfId="0" applyFont="1" applyFill="1" applyBorder="1" applyAlignment="1" applyProtection="1">
      <alignment horizontal="left" vertical="center" indent="1"/>
    </xf>
    <xf numFmtId="0" fontId="15" fillId="9" borderId="10" xfId="0" applyFont="1" applyFill="1" applyBorder="1" applyProtection="1"/>
    <xf numFmtId="0" fontId="15" fillId="9" borderId="11" xfId="0" applyFont="1" applyFill="1" applyBorder="1" applyProtection="1"/>
    <xf numFmtId="0" fontId="15" fillId="9" borderId="14" xfId="0" applyFont="1" applyFill="1" applyBorder="1" applyProtection="1"/>
    <xf numFmtId="0" fontId="14" fillId="9" borderId="8" xfId="0" applyFont="1" applyFill="1" applyBorder="1" applyAlignment="1" applyProtection="1">
      <alignment horizontal="center" vertical="center" shrinkToFit="1"/>
    </xf>
    <xf numFmtId="0" fontId="20" fillId="9" borderId="1" xfId="0" applyFont="1" applyFill="1" applyBorder="1" applyAlignment="1" applyProtection="1">
      <alignment horizontal="center" vertical="center" wrapText="1" shrinkToFit="1"/>
      <protection hidden="1"/>
    </xf>
    <xf numFmtId="2" fontId="21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21" fillId="9" borderId="16" xfId="6" applyNumberFormat="1" applyFont="1" applyFill="1" applyBorder="1" applyAlignment="1" applyProtection="1">
      <alignment horizontal="right" vertical="center" shrinkToFit="1"/>
    </xf>
    <xf numFmtId="191" fontId="21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21" fillId="9" borderId="17" xfId="6" applyNumberFormat="1" applyFont="1" applyFill="1" applyBorder="1" applyAlignment="1" applyProtection="1">
      <alignment horizontal="right" vertical="center" shrinkToFit="1"/>
    </xf>
    <xf numFmtId="191" fontId="21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2" fillId="8" borderId="0" xfId="0" applyFont="1" applyFill="1" applyBorder="1" applyAlignment="1" applyProtection="1">
      <alignment horizontal="left" vertical="center" indent="1"/>
    </xf>
    <xf numFmtId="0" fontId="15" fillId="8" borderId="0" xfId="0" applyFont="1" applyFill="1" applyBorder="1" applyProtection="1"/>
    <xf numFmtId="0" fontId="15" fillId="8" borderId="0" xfId="0" applyFont="1" applyFill="1" applyBorder="1" applyAlignment="1" applyProtection="1">
      <alignment vertical="center"/>
    </xf>
    <xf numFmtId="0" fontId="14" fillId="9" borderId="13" xfId="0" applyFont="1" applyFill="1" applyBorder="1" applyProtection="1"/>
    <xf numFmtId="0" fontId="14" fillId="9" borderId="14" xfId="0" applyFont="1" applyFill="1" applyBorder="1" applyAlignment="1" applyProtection="1">
      <alignment horizontal="center" vertical="center" shrinkToFit="1"/>
    </xf>
    <xf numFmtId="0" fontId="14" fillId="9" borderId="21" xfId="0" applyFont="1" applyFill="1" applyBorder="1" applyAlignment="1" applyProtection="1">
      <alignment horizontal="center" vertical="center" wrapText="1" shrinkToFit="1"/>
    </xf>
    <xf numFmtId="0" fontId="14" fillId="9" borderId="15" xfId="0" applyFont="1" applyFill="1" applyBorder="1" applyAlignment="1" applyProtection="1">
      <alignment horizontal="center" vertical="center" wrapText="1" shrinkToFit="1"/>
    </xf>
    <xf numFmtId="0" fontId="14" fillId="9" borderId="19" xfId="0" applyFont="1" applyFill="1" applyBorder="1" applyAlignment="1" applyProtection="1">
      <alignment horizontal="center" vertical="center" wrapText="1" shrinkToFit="1"/>
    </xf>
    <xf numFmtId="0" fontId="14" fillId="9" borderId="19" xfId="0" applyFont="1" applyFill="1" applyBorder="1" applyAlignment="1" applyProtection="1">
      <alignment horizontal="center" vertical="center"/>
    </xf>
    <xf numFmtId="0" fontId="14" fillId="9" borderId="12" xfId="0" applyFont="1" applyFill="1" applyBorder="1" applyAlignment="1" applyProtection="1">
      <alignment horizontal="center" vertical="center"/>
    </xf>
    <xf numFmtId="190" fontId="21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21" fillId="9" borderId="5" xfId="6" applyNumberFormat="1" applyFont="1" applyFill="1" applyBorder="1" applyAlignment="1" applyProtection="1">
      <alignment horizontal="right" vertical="center"/>
      <protection hidden="1"/>
    </xf>
    <xf numFmtId="190" fontId="21" fillId="9" borderId="0" xfId="6" applyNumberFormat="1" applyFont="1" applyFill="1" applyBorder="1" applyAlignment="1" applyProtection="1">
      <alignment horizontal="right" vertical="center"/>
      <protection hidden="1"/>
    </xf>
    <xf numFmtId="191" fontId="21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21" fillId="9" borderId="5" xfId="6" applyNumberFormat="1" applyFont="1" applyFill="1" applyBorder="1" applyAlignment="1" applyProtection="1">
      <alignment horizontal="right" vertical="center"/>
      <protection hidden="1"/>
    </xf>
    <xf numFmtId="191" fontId="21" fillId="9" borderId="0" xfId="6" applyNumberFormat="1" applyFont="1" applyFill="1" applyBorder="1" applyAlignment="1" applyProtection="1">
      <alignment horizontal="right" vertical="center"/>
      <protection hidden="1"/>
    </xf>
    <xf numFmtId="0" fontId="14" fillId="9" borderId="10" xfId="0" applyFont="1" applyFill="1" applyBorder="1" applyAlignment="1" applyProtection="1">
      <alignment horizontal="center" vertical="center" shrinkToFit="1"/>
    </xf>
    <xf numFmtId="0" fontId="14" fillId="9" borderId="12" xfId="0" applyFont="1" applyFill="1" applyBorder="1" applyAlignment="1" applyProtection="1">
      <alignment horizontal="centerContinuous" vertical="center" shrinkToFit="1"/>
    </xf>
    <xf numFmtId="0" fontId="14" fillId="9" borderId="14" xfId="0" applyFont="1" applyFill="1" applyBorder="1" applyAlignment="1" applyProtection="1">
      <alignment horizontal="centerContinuous" vertical="center" shrinkToFit="1"/>
    </xf>
    <xf numFmtId="0" fontId="14" fillId="9" borderId="25" xfId="0" applyFont="1" applyFill="1" applyBorder="1" applyAlignment="1" applyProtection="1">
      <alignment horizontal="center" vertical="center" shrinkToFit="1"/>
    </xf>
    <xf numFmtId="0" fontId="14" fillId="9" borderId="1" xfId="0" applyFont="1" applyFill="1" applyBorder="1" applyAlignment="1" applyProtection="1">
      <alignment horizontal="center" vertical="center" shrinkToFit="1"/>
    </xf>
    <xf numFmtId="0" fontId="17" fillId="8" borderId="31" xfId="0" applyFont="1" applyFill="1" applyBorder="1" applyAlignment="1" applyProtection="1">
      <alignment horizontal="left" vertical="center" indent="1"/>
    </xf>
    <xf numFmtId="0" fontId="15" fillId="8" borderId="0" xfId="0" applyFont="1" applyFill="1" applyProtection="1"/>
    <xf numFmtId="0" fontId="17" fillId="8" borderId="0" xfId="0" applyFont="1" applyFill="1" applyBorder="1" applyAlignment="1" applyProtection="1">
      <alignment horizontal="left" vertical="center"/>
    </xf>
    <xf numFmtId="38" fontId="14" fillId="9" borderId="10" xfId="6" applyFont="1" applyFill="1" applyBorder="1" applyAlignment="1" applyProtection="1">
      <alignment horizontal="center" vertical="center"/>
    </xf>
    <xf numFmtId="38" fontId="14" fillId="9" borderId="12" xfId="6" applyFont="1" applyFill="1" applyBorder="1" applyAlignment="1" applyProtection="1">
      <alignment horizontal="centerContinuous" vertical="center"/>
    </xf>
    <xf numFmtId="38" fontId="14" fillId="9" borderId="13" xfId="6" applyFont="1" applyFill="1" applyBorder="1" applyAlignment="1" applyProtection="1">
      <alignment horizontal="centerContinuous" vertical="center"/>
    </xf>
    <xf numFmtId="0" fontId="15" fillId="9" borderId="6" xfId="0" applyFont="1" applyFill="1" applyBorder="1" applyProtection="1"/>
    <xf numFmtId="38" fontId="14" fillId="9" borderId="23" xfId="6" applyFont="1" applyFill="1" applyBorder="1" applyAlignment="1" applyProtection="1">
      <alignment horizontal="distributed" vertical="center" justifyLastLine="1"/>
    </xf>
    <xf numFmtId="38" fontId="14" fillId="9" borderId="8" xfId="6" applyFont="1" applyFill="1" applyBorder="1" applyAlignment="1" applyProtection="1">
      <alignment horizontal="center" vertical="center"/>
    </xf>
    <xf numFmtId="0" fontId="15" fillId="9" borderId="9" xfId="0" applyFont="1" applyFill="1" applyBorder="1" applyProtection="1"/>
    <xf numFmtId="38" fontId="14" fillId="9" borderId="18" xfId="6" applyFont="1" applyFill="1" applyBorder="1" applyAlignment="1" applyProtection="1">
      <alignment horizontal="center" vertical="center" wrapText="1"/>
    </xf>
    <xf numFmtId="38" fontId="14" fillId="0" borderId="9" xfId="0" applyNumberFormat="1" applyFont="1" applyFill="1" applyBorder="1" applyAlignment="1" applyProtection="1">
      <alignment horizontal="left" vertical="center"/>
    </xf>
    <xf numFmtId="178" fontId="21" fillId="0" borderId="8" xfId="6" applyNumberFormat="1" applyFont="1" applyFill="1" applyBorder="1" applyAlignment="1" applyProtection="1">
      <alignment vertical="center"/>
      <protection hidden="1"/>
    </xf>
    <xf numFmtId="178" fontId="21" fillId="0" borderId="8" xfId="6" applyNumberFormat="1" applyFont="1" applyFill="1" applyBorder="1" applyAlignment="1" applyProtection="1">
      <alignment horizontal="right" vertical="center"/>
      <protection hidden="1"/>
    </xf>
    <xf numFmtId="178" fontId="21" fillId="0" borderId="29" xfId="6" applyNumberFormat="1" applyFont="1" applyFill="1" applyBorder="1" applyAlignment="1" applyProtection="1">
      <alignment horizontal="right" vertical="center"/>
    </xf>
    <xf numFmtId="38" fontId="14" fillId="9" borderId="11" xfId="6" applyFont="1" applyFill="1" applyBorder="1" applyAlignment="1" applyProtection="1">
      <alignment vertical="center" wrapText="1"/>
    </xf>
    <xf numFmtId="0" fontId="14" fillId="9" borderId="13" xfId="0" applyFont="1" applyFill="1" applyBorder="1" applyAlignment="1" applyProtection="1">
      <alignment horizontal="centerContinuous" vertical="center"/>
    </xf>
    <xf numFmtId="38" fontId="14" fillId="9" borderId="13" xfId="6" applyFont="1" applyFill="1" applyBorder="1" applyAlignment="1" applyProtection="1">
      <alignment horizontal="center" vertical="center" wrapText="1"/>
    </xf>
    <xf numFmtId="38" fontId="14" fillId="9" borderId="9" xfId="6" applyFont="1" applyFill="1" applyBorder="1" applyAlignment="1" applyProtection="1">
      <alignment vertical="center" wrapText="1"/>
    </xf>
    <xf numFmtId="38" fontId="14" fillId="9" borderId="25" xfId="6" applyFont="1" applyFill="1" applyBorder="1" applyAlignment="1" applyProtection="1">
      <alignment horizontal="center" vertical="center" wrapText="1"/>
    </xf>
    <xf numFmtId="38" fontId="21" fillId="9" borderId="0" xfId="6" applyFont="1" applyFill="1" applyBorder="1" applyAlignment="1" applyProtection="1">
      <alignment horizontal="right" vertical="center"/>
      <protection hidden="1"/>
    </xf>
    <xf numFmtId="179" fontId="21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21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21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4" fillId="9" borderId="3" xfId="6" applyFont="1" applyFill="1" applyBorder="1" applyAlignment="1" applyProtection="1">
      <alignment horizontal="centerContinuous" vertical="center"/>
    </xf>
    <xf numFmtId="38" fontId="14" fillId="9" borderId="4" xfId="0" applyNumberFormat="1" applyFont="1" applyFill="1" applyBorder="1" applyAlignment="1" applyProtection="1">
      <alignment horizontal="right" vertical="center"/>
    </xf>
    <xf numFmtId="178" fontId="21" fillId="9" borderId="3" xfId="6" applyNumberFormat="1" applyFont="1" applyFill="1" applyBorder="1" applyAlignment="1" applyProtection="1">
      <alignment horizontal="right" vertical="center"/>
      <protection hidden="1"/>
    </xf>
    <xf numFmtId="178" fontId="21" fillId="9" borderId="30" xfId="6" applyNumberFormat="1" applyFont="1" applyFill="1" applyBorder="1" applyAlignment="1" applyProtection="1">
      <alignment horizontal="right" vertical="center"/>
      <protection hidden="1"/>
    </xf>
    <xf numFmtId="178" fontId="21" fillId="9" borderId="0" xfId="6" applyNumberFormat="1" applyFont="1" applyFill="1" applyBorder="1" applyAlignment="1" applyProtection="1">
      <alignment horizontal="right" vertical="center"/>
      <protection hidden="1"/>
    </xf>
    <xf numFmtId="0" fontId="14" fillId="10" borderId="10" xfId="0" applyFont="1" applyFill="1" applyBorder="1" applyProtection="1"/>
    <xf numFmtId="0" fontId="14" fillId="10" borderId="10" xfId="0" applyFont="1" applyFill="1" applyBorder="1" applyAlignment="1" applyProtection="1">
      <alignment horizontal="center" vertical="center" shrinkToFit="1"/>
    </xf>
    <xf numFmtId="0" fontId="14" fillId="10" borderId="8" xfId="0" applyFont="1" applyFill="1" applyBorder="1" applyProtection="1"/>
    <xf numFmtId="0" fontId="14" fillId="10" borderId="8" xfId="0" applyFont="1" applyFill="1" applyBorder="1" applyAlignment="1" applyProtection="1">
      <alignment horizontal="center" vertical="center" shrinkToFit="1"/>
    </xf>
    <xf numFmtId="178" fontId="21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4" fillId="8" borderId="0" xfId="6" applyFont="1" applyFill="1" applyBorder="1" applyAlignment="1" applyProtection="1">
      <alignment horizontal="right" vertical="center"/>
    </xf>
    <xf numFmtId="0" fontId="32" fillId="9" borderId="0" xfId="0" applyFont="1" applyFill="1" applyBorder="1" applyAlignment="1" applyProtection="1">
      <alignment horizontal="left" vertical="center" indent="1"/>
    </xf>
    <xf numFmtId="0" fontId="15" fillId="9" borderId="0" xfId="0" applyFont="1" applyFill="1" applyProtection="1"/>
    <xf numFmtId="0" fontId="17" fillId="9" borderId="0" xfId="0" applyFont="1" applyFill="1" applyBorder="1" applyAlignment="1" applyProtection="1">
      <alignment horizontal="left" vertical="center" indent="1"/>
    </xf>
    <xf numFmtId="38" fontId="14" fillId="9" borderId="0" xfId="6" applyFont="1" applyFill="1" applyBorder="1" applyAlignment="1" applyProtection="1">
      <alignment horizontal="right" vertical="center"/>
    </xf>
    <xf numFmtId="38" fontId="14" fillId="9" borderId="0" xfId="6" applyFont="1" applyFill="1" applyBorder="1" applyAlignment="1" applyProtection="1">
      <alignment horizontal="right"/>
    </xf>
    <xf numFmtId="0" fontId="17" fillId="9" borderId="0" xfId="0" applyFont="1" applyFill="1" applyBorder="1" applyAlignment="1" applyProtection="1">
      <alignment horizontal="left" vertical="center"/>
    </xf>
    <xf numFmtId="38" fontId="14" fillId="8" borderId="0" xfId="6" applyFont="1" applyFill="1" applyBorder="1" applyAlignment="1" applyProtection="1">
      <alignment horizontal="right"/>
    </xf>
    <xf numFmtId="0" fontId="14" fillId="0" borderId="0" xfId="0" applyFont="1" applyAlignment="1" applyProtection="1">
      <alignment horizontal="left"/>
      <protection hidden="1"/>
    </xf>
    <xf numFmtId="0" fontId="33" fillId="0" borderId="0" xfId="0" applyFont="1" applyFill="1" applyProtection="1"/>
    <xf numFmtId="0" fontId="15" fillId="0" borderId="16" xfId="0" applyFont="1" applyFill="1" applyBorder="1" applyProtection="1"/>
    <xf numFmtId="0" fontId="15" fillId="0" borderId="25" xfId="0" applyFont="1" applyFill="1" applyBorder="1" applyProtection="1"/>
    <xf numFmtId="0" fontId="18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8" fillId="0" borderId="0" xfId="0" applyFont="1" applyFill="1" applyAlignment="1" applyProtection="1">
      <alignment horizontal="right" vertical="top"/>
      <protection hidden="1"/>
    </xf>
    <xf numFmtId="38" fontId="21" fillId="0" borderId="3" xfId="6" applyFont="1" applyFill="1" applyBorder="1" applyAlignment="1" applyProtection="1">
      <alignment horizontal="right" vertical="center" shrinkToFit="1"/>
      <protection hidden="1"/>
    </xf>
    <xf numFmtId="38" fontId="21" fillId="9" borderId="0" xfId="6" applyFont="1" applyFill="1" applyBorder="1" applyAlignment="1" applyProtection="1">
      <alignment horizontal="right" vertical="center" shrinkToFit="1"/>
      <protection hidden="1"/>
    </xf>
    <xf numFmtId="56" fontId="7" fillId="0" borderId="17" xfId="8" applyNumberFormat="1" applyFont="1" applyFill="1" applyBorder="1" applyAlignment="1">
      <alignment vertical="center" wrapText="1"/>
    </xf>
    <xf numFmtId="38" fontId="20" fillId="0" borderId="0" xfId="6" applyFont="1" applyFill="1" applyBorder="1" applyAlignment="1" applyProtection="1">
      <alignment horizontal="left" vertical="top" wrapText="1"/>
    </xf>
    <xf numFmtId="0" fontId="20" fillId="0" borderId="0" xfId="0" applyFont="1" applyFill="1" applyBorder="1" applyAlignment="1" applyProtection="1">
      <alignment horizontal="center" vertical="top" wrapText="1"/>
    </xf>
    <xf numFmtId="0" fontId="14" fillId="10" borderId="10" xfId="0" applyFont="1" applyFill="1" applyBorder="1" applyAlignment="1" applyProtection="1">
      <alignment horizontal="center" vertical="center" wrapText="1" shrinkToFit="1"/>
    </xf>
    <xf numFmtId="0" fontId="14" fillId="10" borderId="1" xfId="0" applyFont="1" applyFill="1" applyBorder="1" applyAlignment="1" applyProtection="1">
      <alignment horizontal="center" vertical="center" wrapText="1" shrinkToFit="1"/>
    </xf>
    <xf numFmtId="0" fontId="14" fillId="10" borderId="18" xfId="0" applyFont="1" applyFill="1" applyBorder="1" applyAlignment="1" applyProtection="1">
      <alignment horizontal="center" vertical="center" wrapText="1" shrinkToFit="1"/>
    </xf>
    <xf numFmtId="0" fontId="20" fillId="10" borderId="18" xfId="0" applyFont="1" applyFill="1" applyBorder="1" applyAlignment="1" applyProtection="1">
      <alignment horizontal="center" vertical="center" wrapText="1" shrinkToFit="1"/>
    </xf>
    <xf numFmtId="0" fontId="34" fillId="0" borderId="0" xfId="0" applyFont="1" applyProtection="1"/>
    <xf numFmtId="0" fontId="35" fillId="0" borderId="0" xfId="0" applyFont="1" applyProtection="1"/>
    <xf numFmtId="0" fontId="34" fillId="0" borderId="0" xfId="0" applyFont="1" applyAlignment="1" applyProtection="1">
      <alignment horizontal="left" vertical="top" indent="1"/>
    </xf>
    <xf numFmtId="0" fontId="37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8" fillId="0" borderId="0" xfId="0" applyFont="1" applyAlignment="1">
      <alignment horizontal="center" vertical="center" shrinkToFit="1"/>
    </xf>
    <xf numFmtId="0" fontId="39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40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0" fillId="0" borderId="0" xfId="0" applyFont="1"/>
    <xf numFmtId="0" fontId="40" fillId="0" borderId="43" xfId="0" applyFont="1" applyFill="1" applyBorder="1" applyAlignment="1">
      <alignment horizontal="center" vertical="center" shrinkToFit="1"/>
    </xf>
    <xf numFmtId="0" fontId="40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40" fillId="0" borderId="0" xfId="0" applyFont="1" applyAlignment="1">
      <alignment horizontal="center"/>
    </xf>
    <xf numFmtId="49" fontId="40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8" fillId="5" borderId="16" xfId="0" applyFont="1" applyFill="1" applyBorder="1" applyAlignment="1">
      <alignment horizontal="left" indent="1" shrinkToFit="1"/>
    </xf>
    <xf numFmtId="0" fontId="43" fillId="5" borderId="2" xfId="0" applyFont="1" applyFill="1" applyBorder="1" applyAlignment="1">
      <alignment horizontal="center" vertical="center" shrinkToFit="1"/>
    </xf>
    <xf numFmtId="0" fontId="43" fillId="5" borderId="16" xfId="0" applyFont="1" applyFill="1" applyBorder="1" applyAlignment="1">
      <alignment horizontal="center" shrinkToFit="1"/>
    </xf>
    <xf numFmtId="0" fontId="43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2" fillId="14" borderId="18" xfId="0" applyFont="1" applyFill="1" applyBorder="1" applyAlignment="1">
      <alignment horizontal="center" vertical="center" wrapText="1"/>
    </xf>
    <xf numFmtId="0" fontId="42" fillId="7" borderId="46" xfId="0" applyFont="1" applyFill="1" applyBorder="1" applyAlignment="1">
      <alignment horizontal="center" vertical="center" shrinkToFit="1"/>
    </xf>
    <xf numFmtId="0" fontId="42" fillId="7" borderId="23" xfId="0" applyFont="1" applyFill="1" applyBorder="1" applyAlignment="1">
      <alignment horizontal="center" vertical="center" wrapText="1"/>
    </xf>
    <xf numFmtId="0" fontId="42" fillId="14" borderId="20" xfId="0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 wrapText="1"/>
    </xf>
    <xf numFmtId="0" fontId="39" fillId="5" borderId="25" xfId="0" applyFont="1" applyFill="1" applyBorder="1" applyAlignment="1">
      <alignment horizontal="left" indent="1" shrinkToFit="1"/>
    </xf>
    <xf numFmtId="0" fontId="43" fillId="5" borderId="7" xfId="0" applyFont="1" applyFill="1" applyBorder="1" applyAlignment="1">
      <alignment shrinkToFit="1"/>
    </xf>
    <xf numFmtId="0" fontId="43" fillId="5" borderId="25" xfId="0" applyFont="1" applyFill="1" applyBorder="1" applyAlignment="1">
      <alignment shrinkToFit="1"/>
    </xf>
    <xf numFmtId="0" fontId="43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2" fillId="14" borderId="5" xfId="0" applyFont="1" applyFill="1" applyBorder="1" applyAlignment="1">
      <alignment horizontal="center" vertical="center" wrapText="1"/>
    </xf>
    <xf numFmtId="0" fontId="42" fillId="7" borderId="47" xfId="0" applyFont="1" applyFill="1" applyBorder="1" applyAlignment="1">
      <alignment horizontal="center" vertical="center" shrinkToFit="1"/>
    </xf>
    <xf numFmtId="0" fontId="42" fillId="7" borderId="6" xfId="0" applyFont="1" applyFill="1" applyBorder="1" applyAlignment="1">
      <alignment horizontal="center" vertical="center" wrapText="1"/>
    </xf>
    <xf numFmtId="0" fontId="42" fillId="14" borderId="0" xfId="0" applyFont="1" applyFill="1" applyBorder="1" applyAlignment="1">
      <alignment horizontal="center" vertical="center" wrapText="1"/>
    </xf>
    <xf numFmtId="0" fontId="42" fillId="14" borderId="6" xfId="0" applyFont="1" applyFill="1" applyBorder="1" applyAlignment="1">
      <alignment horizontal="center" vertical="center" wrapText="1"/>
    </xf>
    <xf numFmtId="0" fontId="42" fillId="7" borderId="48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shrinkToFit="1"/>
    </xf>
    <xf numFmtId="0" fontId="43" fillId="0" borderId="5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3" fillId="0" borderId="6" xfId="0" applyFont="1" applyFill="1" applyBorder="1" applyAlignment="1">
      <alignment shrinkToFit="1"/>
    </xf>
    <xf numFmtId="0" fontId="3" fillId="0" borderId="0" xfId="10" applyAlignment="1"/>
    <xf numFmtId="193" fontId="3" fillId="0" borderId="0" xfId="10" applyNumberFormat="1" applyAlignment="1"/>
    <xf numFmtId="194" fontId="3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3" fillId="0" borderId="0" xfId="10" applyFont="1" applyAlignment="1"/>
    <xf numFmtId="0" fontId="0" fillId="0" borderId="5" xfId="0" applyFill="1" applyBorder="1" applyAlignment="1">
      <alignment shrinkToFit="1"/>
    </xf>
    <xf numFmtId="0" fontId="36" fillId="0" borderId="0" xfId="10" applyFont="1" applyAlignment="1"/>
    <xf numFmtId="193" fontId="44" fillId="0" borderId="0" xfId="0" applyNumberFormat="1" applyFont="1" applyFill="1" applyBorder="1" applyAlignment="1">
      <alignment horizontal="center"/>
    </xf>
    <xf numFmtId="0" fontId="44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7" fillId="0" borderId="17" xfId="8" applyNumberFormat="1" applyFont="1" applyFill="1" applyBorder="1" applyAlignment="1">
      <alignment horizontal="center" vertical="center" wrapText="1"/>
    </xf>
    <xf numFmtId="0" fontId="7" fillId="0" borderId="4" xfId="8" applyNumberFormat="1" applyFont="1" applyFill="1" applyBorder="1" applyAlignment="1">
      <alignment horizontal="center" vertical="center" wrapText="1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26" xfId="8" applyNumberFormat="1" applyFont="1" applyFill="1" applyBorder="1" applyAlignment="1">
      <alignment horizontal="center" vertical="center"/>
    </xf>
    <xf numFmtId="0" fontId="7" fillId="0" borderId="2" xfId="8" applyNumberFormat="1" applyFont="1" applyFill="1" applyBorder="1" applyAlignment="1">
      <alignment horizontal="center" vertical="center" wrapText="1"/>
    </xf>
    <xf numFmtId="0" fontId="7" fillId="0" borderId="36" xfId="8" applyNumberFormat="1" applyFont="1" applyFill="1" applyBorder="1" applyAlignment="1">
      <alignment horizontal="center" vertical="center"/>
    </xf>
    <xf numFmtId="0" fontId="7" fillId="0" borderId="25" xfId="8" applyNumberFormat="1" applyFont="1" applyFill="1" applyBorder="1" applyAlignment="1">
      <alignment horizontal="center" vertical="center"/>
    </xf>
    <xf numFmtId="0" fontId="14" fillId="0" borderId="18" xfId="0" applyFont="1" applyFill="1" applyBorder="1" applyAlignment="1" applyProtection="1">
      <alignment horizontal="center" vertical="center"/>
    </xf>
    <xf numFmtId="0" fontId="15" fillId="0" borderId="1" xfId="0" applyFont="1" applyFill="1" applyBorder="1" applyProtection="1"/>
    <xf numFmtId="0" fontId="15" fillId="7" borderId="1" xfId="0" applyFont="1" applyFill="1" applyBorder="1" applyProtection="1"/>
    <xf numFmtId="190" fontId="21" fillId="9" borderId="8" xfId="6" applyNumberFormat="1" applyFont="1" applyFill="1" applyBorder="1" applyAlignment="1" applyProtection="1">
      <alignment horizontal="right" vertical="center"/>
      <protection hidden="1"/>
    </xf>
    <xf numFmtId="0" fontId="15" fillId="0" borderId="23" xfId="0" applyFont="1" applyBorder="1" applyProtection="1"/>
    <xf numFmtId="0" fontId="15" fillId="0" borderId="1" xfId="0" applyFont="1" applyBorder="1" applyProtection="1"/>
    <xf numFmtId="0" fontId="14" fillId="0" borderId="17" xfId="0" applyFont="1" applyFill="1" applyBorder="1" applyAlignment="1" applyProtection="1">
      <alignment vertical="center" wrapText="1" shrinkToFit="1"/>
    </xf>
    <xf numFmtId="0" fontId="32" fillId="8" borderId="0" xfId="0" applyFont="1" applyFill="1" applyBorder="1" applyAlignment="1" applyProtection="1">
      <alignment horizontal="left" vertical="center" indent="1"/>
    </xf>
    <xf numFmtId="0" fontId="46" fillId="9" borderId="0" xfId="0" applyFont="1" applyFill="1" applyBorder="1" applyAlignment="1" applyProtection="1">
      <alignment horizontal="left" vertical="center"/>
      <protection hidden="1"/>
    </xf>
    <xf numFmtId="0" fontId="46" fillId="9" borderId="0" xfId="0" applyFont="1" applyFill="1" applyProtection="1"/>
    <xf numFmtId="0" fontId="45" fillId="8" borderId="0" xfId="0" applyFont="1" applyFill="1" applyProtection="1"/>
    <xf numFmtId="0" fontId="14" fillId="0" borderId="1" xfId="0" applyFont="1" applyBorder="1" applyAlignment="1">
      <alignment horizontal="center" vertical="center"/>
    </xf>
    <xf numFmtId="0" fontId="12" fillId="0" borderId="18" xfId="1" applyNumberFormat="1" applyFont="1" applyBorder="1" applyAlignment="1">
      <alignment vertical="center"/>
    </xf>
    <xf numFmtId="0" fontId="12" fillId="0" borderId="20" xfId="1" applyNumberFormat="1" applyFont="1" applyBorder="1" applyAlignment="1">
      <alignment vertical="center"/>
    </xf>
    <xf numFmtId="0" fontId="12" fillId="0" borderId="23" xfId="1" applyNumberFormat="1" applyFont="1" applyBorder="1" applyAlignment="1">
      <alignment vertical="center"/>
    </xf>
    <xf numFmtId="0" fontId="12" fillId="0" borderId="17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2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5" fillId="0" borderId="0" xfId="0" applyFont="1" applyAlignment="1" applyProtection="1">
      <alignment shrinkToFit="1"/>
    </xf>
    <xf numFmtId="0" fontId="47" fillId="0" borderId="0" xfId="0" applyFont="1" applyFill="1" applyProtection="1"/>
    <xf numFmtId="3" fontId="48" fillId="0" borderId="4" xfId="2" applyNumberFormat="1" applyFont="1" applyFill="1" applyBorder="1" applyAlignment="1">
      <alignment horizontal="right" vertical="center"/>
    </xf>
    <xf numFmtId="3" fontId="49" fillId="0" borderId="6" xfId="2" applyNumberFormat="1" applyFont="1" applyFill="1" applyBorder="1" applyAlignment="1">
      <alignment horizontal="right" vertical="center"/>
    </xf>
    <xf numFmtId="0" fontId="49" fillId="0" borderId="16" xfId="3" applyNumberFormat="1" applyFont="1" applyFill="1" applyBorder="1" applyAlignment="1">
      <alignment horizontal="left" vertical="center" wrapText="1"/>
    </xf>
    <xf numFmtId="0" fontId="49" fillId="0" borderId="17" xfId="2" applyFont="1" applyFill="1" applyBorder="1" applyAlignment="1">
      <alignment vertical="center" wrapText="1"/>
    </xf>
    <xf numFmtId="0" fontId="49" fillId="0" borderId="17" xfId="3" applyNumberFormat="1" applyFont="1" applyFill="1" applyBorder="1" applyAlignment="1">
      <alignment vertical="center" wrapText="1"/>
    </xf>
    <xf numFmtId="0" fontId="49" fillId="0" borderId="25" xfId="2" applyFont="1" applyFill="1" applyBorder="1" applyAlignment="1">
      <alignment vertical="center" wrapText="1"/>
    </xf>
    <xf numFmtId="38" fontId="48" fillId="0" borderId="4" xfId="2" applyNumberFormat="1" applyFont="1" applyFill="1" applyBorder="1" applyAlignment="1">
      <alignment horizontal="right" vertical="center" shrinkToFit="1"/>
    </xf>
    <xf numFmtId="38" fontId="49" fillId="0" borderId="6" xfId="2" applyNumberFormat="1" applyFont="1" applyFill="1" applyBorder="1" applyAlignment="1">
      <alignment horizontal="right" vertical="center" shrinkToFit="1"/>
    </xf>
    <xf numFmtId="0" fontId="49" fillId="0" borderId="17" xfId="1" applyNumberFormat="1" applyFont="1" applyFill="1" applyBorder="1" applyAlignment="1">
      <alignment vertical="center" wrapText="1" justifyLastLine="1"/>
    </xf>
    <xf numFmtId="0" fontId="49" fillId="0" borderId="17" xfId="3" applyNumberFormat="1" applyFont="1" applyFill="1" applyBorder="1" applyAlignment="1">
      <alignment vertical="center"/>
    </xf>
    <xf numFmtId="0" fontId="1" fillId="0" borderId="0" xfId="10" applyFont="1" applyAlignment="1"/>
    <xf numFmtId="38" fontId="14" fillId="0" borderId="17" xfId="6" applyFont="1" applyBorder="1" applyAlignment="1" applyProtection="1">
      <alignment horizontal="center" vertical="center" shrinkToFit="1"/>
    </xf>
    <xf numFmtId="0" fontId="20" fillId="0" borderId="3" xfId="0" applyFont="1" applyFill="1" applyBorder="1" applyAlignment="1" applyProtection="1">
      <alignment horizontal="center" vertical="top" wrapText="1"/>
    </xf>
    <xf numFmtId="38" fontId="20" fillId="0" borderId="3" xfId="6" applyFont="1" applyFill="1" applyBorder="1" applyAlignment="1" applyProtection="1">
      <alignment horizontal="left" vertical="top" wrapText="1"/>
    </xf>
    <xf numFmtId="0" fontId="14" fillId="2" borderId="21" xfId="0" applyFont="1" applyFill="1" applyBorder="1" applyAlignment="1" applyProtection="1">
      <alignment horizontal="center" vertical="center" shrinkToFit="1"/>
    </xf>
    <xf numFmtId="0" fontId="14" fillId="2" borderId="25" xfId="0" applyFont="1" applyFill="1" applyBorder="1" applyAlignment="1" applyProtection="1">
      <alignment horizontal="center" vertical="center" shrinkToFit="1"/>
    </xf>
    <xf numFmtId="0" fontId="14" fillId="2" borderId="21" xfId="0" applyFont="1" applyFill="1" applyBorder="1" applyAlignment="1" applyProtection="1">
      <alignment horizontal="center" vertical="center" wrapText="1" shrinkToFit="1"/>
    </xf>
    <xf numFmtId="0" fontId="14" fillId="2" borderId="25" xfId="0" applyFont="1" applyFill="1" applyBorder="1" applyAlignment="1" applyProtection="1">
      <alignment horizontal="center" vertical="center" wrapText="1" shrinkToFit="1"/>
    </xf>
    <xf numFmtId="38" fontId="14" fillId="9" borderId="21" xfId="6" applyFont="1" applyFill="1" applyBorder="1" applyAlignment="1" applyProtection="1">
      <alignment horizontal="center" vertical="center" wrapText="1"/>
    </xf>
    <xf numFmtId="38" fontId="14" fillId="9" borderId="17" xfId="6" applyFont="1" applyFill="1" applyBorder="1" applyAlignment="1" applyProtection="1">
      <alignment horizontal="center" vertical="center" wrapText="1"/>
    </xf>
    <xf numFmtId="38" fontId="14" fillId="9" borderId="25" xfId="6" applyFont="1" applyFill="1" applyBorder="1" applyAlignment="1" applyProtection="1">
      <alignment horizontal="center" vertical="center" wrapText="1"/>
    </xf>
    <xf numFmtId="0" fontId="32" fillId="8" borderId="33" xfId="0" applyFont="1" applyFill="1" applyBorder="1" applyAlignment="1" applyProtection="1">
      <alignment horizontal="center" vertical="center"/>
    </xf>
    <xf numFmtId="0" fontId="32" fillId="8" borderId="0" xfId="0" applyFont="1" applyFill="1" applyBorder="1" applyAlignment="1" applyProtection="1">
      <alignment horizontal="center" vertical="center"/>
    </xf>
    <xf numFmtId="38" fontId="20" fillId="9" borderId="15" xfId="6" applyFont="1" applyFill="1" applyBorder="1" applyAlignment="1" applyProtection="1">
      <alignment horizontal="center" vertical="center" wrapText="1"/>
    </xf>
    <xf numFmtId="38" fontId="20" fillId="9" borderId="5" xfId="6" applyFont="1" applyFill="1" applyBorder="1" applyAlignment="1" applyProtection="1">
      <alignment horizontal="center" vertical="center" wrapText="1"/>
    </xf>
    <xf numFmtId="38" fontId="14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wrapText="1" shrinkToFit="1"/>
    </xf>
    <xf numFmtId="0" fontId="14" fillId="2" borderId="18" xfId="0" applyFont="1" applyFill="1" applyBorder="1" applyAlignment="1" applyProtection="1">
      <alignment horizontal="center" vertical="center" wrapText="1" shrinkToFit="1"/>
    </xf>
    <xf numFmtId="0" fontId="14" fillId="9" borderId="15" xfId="0" applyFont="1" applyFill="1" applyBorder="1" applyAlignment="1" applyProtection="1">
      <alignment horizontal="center" vertical="center" wrapText="1"/>
    </xf>
    <xf numFmtId="0" fontId="14" fillId="9" borderId="5" xfId="0" applyFont="1" applyFill="1" applyBorder="1" applyAlignment="1" applyProtection="1">
      <alignment horizontal="center" vertical="center" wrapText="1"/>
    </xf>
    <xf numFmtId="0" fontId="14" fillId="9" borderId="7" xfId="0" applyFont="1" applyFill="1" applyBorder="1" applyAlignment="1" applyProtection="1">
      <alignment horizontal="center" vertical="center" wrapText="1"/>
    </xf>
    <xf numFmtId="0" fontId="14" fillId="9" borderId="32" xfId="0" applyFont="1" applyFill="1" applyBorder="1" applyAlignment="1" applyProtection="1">
      <alignment horizontal="center" vertical="center" wrapText="1" shrinkToFit="1"/>
      <protection hidden="1"/>
    </xf>
    <xf numFmtId="0" fontId="14" fillId="9" borderId="29" xfId="0" applyFont="1" applyFill="1" applyBorder="1" applyAlignment="1" applyProtection="1">
      <alignment horizontal="center" vertical="center" wrapText="1" shrinkToFit="1"/>
      <protection hidden="1"/>
    </xf>
    <xf numFmtId="0" fontId="14" fillId="9" borderId="21" xfId="0" applyFont="1" applyFill="1" applyBorder="1" applyAlignment="1" applyProtection="1">
      <alignment horizontal="center" vertical="center" shrinkToFit="1"/>
    </xf>
    <xf numFmtId="0" fontId="14" fillId="9" borderId="25" xfId="0" applyFont="1" applyFill="1" applyBorder="1" applyAlignment="1" applyProtection="1">
      <alignment horizontal="center" vertical="center" shrinkToFit="1"/>
    </xf>
    <xf numFmtId="0" fontId="14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4" fillId="10" borderId="21" xfId="0" applyFont="1" applyFill="1" applyBorder="1" applyAlignment="1" applyProtection="1">
      <alignment horizontal="center" vertical="center" wrapText="1" shrinkToFit="1"/>
    </xf>
    <xf numFmtId="0" fontId="14" fillId="10" borderId="25" xfId="0" applyFont="1" applyFill="1" applyBorder="1" applyAlignment="1" applyProtection="1">
      <alignment horizontal="center" vertical="center" wrapText="1" shrinkToFit="1"/>
    </xf>
    <xf numFmtId="0" fontId="14" fillId="9" borderId="21" xfId="0" applyFont="1" applyFill="1" applyBorder="1" applyAlignment="1" applyProtection="1">
      <alignment horizontal="center" vertical="center" wrapText="1" shrinkToFit="1"/>
    </xf>
    <xf numFmtId="0" fontId="14" fillId="9" borderId="25" xfId="0" applyFont="1" applyFill="1" applyBorder="1" applyAlignment="1" applyProtection="1">
      <alignment horizontal="center" vertical="center" wrapText="1" shrinkToFit="1"/>
    </xf>
    <xf numFmtId="0" fontId="14" fillId="15" borderId="49" xfId="0" applyFont="1" applyFill="1" applyBorder="1" applyAlignment="1" applyProtection="1">
      <alignment horizontal="center" vertical="center"/>
      <protection locked="0"/>
    </xf>
    <xf numFmtId="0" fontId="14" fillId="15" borderId="50" xfId="0" applyFont="1" applyFill="1" applyBorder="1" applyAlignment="1" applyProtection="1">
      <alignment horizontal="center" vertical="center"/>
      <protection locked="0"/>
    </xf>
    <xf numFmtId="0" fontId="20" fillId="9" borderId="16" xfId="0" applyFont="1" applyFill="1" applyBorder="1" applyAlignment="1" applyProtection="1">
      <alignment horizontal="center" vertical="center" wrapText="1"/>
    </xf>
    <xf numFmtId="0" fontId="20" fillId="9" borderId="25" xfId="0" applyFont="1" applyFill="1" applyBorder="1" applyAlignment="1" applyProtection="1">
      <alignment horizontal="center" vertical="center" wrapText="1"/>
    </xf>
    <xf numFmtId="0" fontId="32" fillId="8" borderId="0" xfId="0" applyNumberFormat="1" applyFont="1" applyFill="1" applyBorder="1" applyAlignment="1" applyProtection="1">
      <alignment horizontal="left" vertical="center" indent="1" shrinkToFit="1"/>
    </xf>
    <xf numFmtId="0" fontId="46" fillId="9" borderId="0" xfId="0" applyFont="1" applyFill="1" applyBorder="1" applyAlignment="1" applyProtection="1">
      <alignment horizontal="left" vertical="center" shrinkToFit="1"/>
      <protection hidden="1"/>
    </xf>
    <xf numFmtId="0" fontId="14" fillId="9" borderId="15" xfId="0" applyFont="1" applyFill="1" applyBorder="1" applyAlignment="1" applyProtection="1">
      <alignment horizontal="center" vertical="center" wrapText="1" shrinkToFit="1"/>
    </xf>
    <xf numFmtId="0" fontId="14" fillId="9" borderId="5" xfId="0" applyFont="1" applyFill="1" applyBorder="1" applyAlignment="1" applyProtection="1">
      <alignment horizontal="center" vertical="center" wrapText="1" shrinkToFit="1"/>
    </xf>
    <xf numFmtId="0" fontId="14" fillId="9" borderId="7" xfId="0" applyFont="1" applyFill="1" applyBorder="1" applyAlignment="1" applyProtection="1">
      <alignment horizontal="center" vertical="center" wrapText="1" shrinkToFit="1"/>
    </xf>
    <xf numFmtId="0" fontId="18" fillId="0" borderId="0" xfId="0" applyFont="1" applyFill="1" applyAlignment="1" applyProtection="1">
      <alignment horizontal="center"/>
    </xf>
    <xf numFmtId="0" fontId="14" fillId="9" borderId="16" xfId="0" applyFont="1" applyFill="1" applyBorder="1" applyAlignment="1" applyProtection="1">
      <alignment horizontal="center" vertical="center" wrapText="1" shrinkToFit="1"/>
    </xf>
    <xf numFmtId="0" fontId="14" fillId="9" borderId="17" xfId="0" applyFont="1" applyFill="1" applyBorder="1" applyAlignment="1" applyProtection="1">
      <alignment horizontal="center" vertical="center" wrapText="1" shrinkToFit="1"/>
    </xf>
    <xf numFmtId="0" fontId="14" fillId="9" borderId="2" xfId="0" applyFont="1" applyFill="1" applyBorder="1" applyAlignment="1" applyProtection="1">
      <alignment horizontal="center" vertical="center" wrapText="1" shrinkToFit="1"/>
    </xf>
    <xf numFmtId="0" fontId="31" fillId="9" borderId="16" xfId="0" applyFont="1" applyFill="1" applyBorder="1" applyAlignment="1" applyProtection="1">
      <alignment horizontal="center" vertical="center" wrapText="1" shrinkToFit="1"/>
    </xf>
    <xf numFmtId="0" fontId="31" fillId="9" borderId="25" xfId="0" applyFont="1" applyFill="1" applyBorder="1" applyAlignment="1" applyProtection="1">
      <alignment horizontal="center" vertical="center" wrapText="1" shrinkToFit="1"/>
    </xf>
    <xf numFmtId="0" fontId="31" fillId="9" borderId="15" xfId="0" applyFont="1" applyFill="1" applyBorder="1" applyAlignment="1" applyProtection="1">
      <alignment horizontal="center" vertical="center" wrapText="1"/>
      <protection hidden="1"/>
    </xf>
    <xf numFmtId="0" fontId="31" fillId="9" borderId="7" xfId="0" applyFont="1" applyFill="1" applyBorder="1" applyAlignment="1" applyProtection="1">
      <alignment horizontal="center" vertical="center" wrapText="1"/>
      <protection hidden="1"/>
    </xf>
    <xf numFmtId="38" fontId="14" fillId="9" borderId="5" xfId="6" applyFont="1" applyFill="1" applyBorder="1" applyAlignment="1" applyProtection="1">
      <alignment horizontal="center" vertical="center" wrapText="1"/>
    </xf>
    <xf numFmtId="38" fontId="20" fillId="9" borderId="16" xfId="6" applyFont="1" applyFill="1" applyBorder="1" applyAlignment="1" applyProtection="1">
      <alignment horizontal="center" vertical="center" wrapText="1"/>
    </xf>
    <xf numFmtId="38" fontId="20" fillId="9" borderId="25" xfId="6" applyFont="1" applyFill="1" applyBorder="1" applyAlignment="1" applyProtection="1">
      <alignment horizontal="center" vertical="center" wrapText="1"/>
    </xf>
    <xf numFmtId="38" fontId="31" fillId="9" borderId="16" xfId="6" applyFont="1" applyFill="1" applyBorder="1" applyAlignment="1" applyProtection="1">
      <alignment horizontal="center" vertical="center" wrapText="1"/>
    </xf>
    <xf numFmtId="38" fontId="31" fillId="9" borderId="25" xfId="6" applyFont="1" applyFill="1" applyBorder="1" applyAlignment="1" applyProtection="1">
      <alignment horizontal="center" vertical="center" wrapText="1"/>
    </xf>
    <xf numFmtId="0" fontId="14" fillId="9" borderId="2" xfId="0" applyFont="1" applyFill="1" applyBorder="1" applyAlignment="1" applyProtection="1">
      <alignment horizontal="center" vertical="center" wrapText="1"/>
    </xf>
    <xf numFmtId="38" fontId="14" fillId="9" borderId="32" xfId="6" applyFont="1" applyFill="1" applyBorder="1" applyAlignment="1" applyProtection="1">
      <alignment horizontal="center" vertical="center" wrapText="1"/>
    </xf>
    <xf numFmtId="38" fontId="14" fillId="9" borderId="28" xfId="6" applyFont="1" applyFill="1" applyBorder="1" applyAlignment="1" applyProtection="1">
      <alignment horizontal="center" vertical="center" wrapText="1"/>
    </xf>
    <xf numFmtId="38" fontId="14" fillId="9" borderId="34" xfId="6" applyFont="1" applyFill="1" applyBorder="1" applyAlignment="1" applyProtection="1">
      <alignment horizontal="center" vertical="center" wrapText="1"/>
    </xf>
    <xf numFmtId="0" fontId="14" fillId="2" borderId="12" xfId="0" applyFont="1" applyFill="1" applyBorder="1" applyAlignment="1" applyProtection="1">
      <alignment horizontal="center" vertical="center" shrinkToFit="1"/>
    </xf>
    <xf numFmtId="0" fontId="14" fillId="2" borderId="14" xfId="0" applyFont="1" applyFill="1" applyBorder="1" applyAlignment="1" applyProtection="1">
      <alignment horizontal="center" vertical="center" shrinkToFit="1"/>
    </xf>
    <xf numFmtId="189" fontId="32" fillId="15" borderId="0" xfId="0" applyNumberFormat="1" applyFont="1" applyFill="1" applyBorder="1" applyAlignment="1" applyProtection="1">
      <alignment horizontal="left" vertical="center" indent="1"/>
      <protection locked="0"/>
    </xf>
    <xf numFmtId="0" fontId="14" fillId="0" borderId="0" xfId="0" applyFont="1" applyFill="1" applyBorder="1" applyAlignment="1" applyProtection="1">
      <alignment horizontal="center" vertical="center"/>
      <protection locked="0"/>
    </xf>
    <xf numFmtId="0" fontId="14" fillId="10" borderId="15" xfId="0" applyFont="1" applyFill="1" applyBorder="1" applyAlignment="1" applyProtection="1">
      <alignment horizontal="center" vertical="center" wrapText="1" shrinkToFit="1"/>
    </xf>
    <xf numFmtId="0" fontId="14" fillId="10" borderId="7" xfId="0" applyFont="1" applyFill="1" applyBorder="1" applyAlignment="1" applyProtection="1">
      <alignment horizontal="center" vertical="center" wrapText="1" shrinkToFit="1"/>
    </xf>
    <xf numFmtId="185" fontId="32" fillId="15" borderId="0" xfId="0" applyNumberFormat="1" applyFont="1" applyFill="1" applyBorder="1" applyAlignment="1" applyProtection="1">
      <alignment horizontal="left" vertical="center" indent="1"/>
      <protection locked="0"/>
    </xf>
    <xf numFmtId="0" fontId="14" fillId="2" borderId="19" xfId="0" applyFont="1" applyFill="1" applyBorder="1" applyAlignment="1" applyProtection="1">
      <alignment horizontal="center" vertical="center" wrapText="1" shrinkToFit="1"/>
    </xf>
    <xf numFmtId="0" fontId="14" fillId="2" borderId="1" xfId="0" applyFont="1" applyFill="1" applyBorder="1" applyAlignment="1" applyProtection="1">
      <alignment horizontal="center" vertical="center" wrapText="1" shrinkToFit="1"/>
    </xf>
    <xf numFmtId="0" fontId="14" fillId="0" borderId="0" xfId="0" applyFont="1" applyFill="1" applyBorder="1" applyAlignment="1" applyProtection="1">
      <alignment horizontal="center"/>
    </xf>
    <xf numFmtId="0" fontId="14" fillId="0" borderId="0" xfId="0" applyFont="1" applyAlignment="1" applyProtection="1">
      <alignment horizontal="center" wrapText="1"/>
    </xf>
    <xf numFmtId="0" fontId="45" fillId="9" borderId="38" xfId="0" applyFont="1" applyFill="1" applyBorder="1" applyAlignment="1" applyProtection="1">
      <alignment horizontal="center" vertical="center" shrinkToFit="1"/>
      <protection locked="0"/>
    </xf>
    <xf numFmtId="0" fontId="45" fillId="9" borderId="37" xfId="0" applyFont="1" applyFill="1" applyBorder="1" applyAlignment="1" applyProtection="1">
      <alignment horizontal="center" vertical="center" shrinkToFit="1"/>
      <protection locked="0"/>
    </xf>
    <xf numFmtId="0" fontId="45" fillId="9" borderId="38" xfId="0" applyFont="1" applyFill="1" applyBorder="1" applyAlignment="1" applyProtection="1">
      <alignment horizontal="center" vertical="center" shrinkToFit="1"/>
    </xf>
    <xf numFmtId="0" fontId="32" fillId="8" borderId="0" xfId="0" applyFont="1" applyFill="1" applyBorder="1" applyAlignment="1" applyProtection="1">
      <alignment horizontal="left" vertical="center" indent="1"/>
    </xf>
    <xf numFmtId="0" fontId="14" fillId="9" borderId="20" xfId="0" applyFont="1" applyFill="1" applyBorder="1" applyAlignment="1" applyProtection="1">
      <alignment horizontal="distributed" vertical="center"/>
    </xf>
    <xf numFmtId="0" fontId="14" fillId="9" borderId="15" xfId="0" applyFont="1" applyFill="1" applyBorder="1" applyAlignment="1" applyProtection="1">
      <alignment horizontal="center" vertical="center" wrapText="1" justifyLastLine="1"/>
    </xf>
    <xf numFmtId="0" fontId="14" fillId="9" borderId="5" xfId="0" applyFont="1" applyFill="1" applyBorder="1" applyAlignment="1" applyProtection="1">
      <alignment horizontal="center" vertical="center" wrapText="1" justifyLastLine="1"/>
    </xf>
    <xf numFmtId="0" fontId="14" fillId="9" borderId="7" xfId="0" applyFont="1" applyFill="1" applyBorder="1" applyAlignment="1" applyProtection="1">
      <alignment horizontal="center" vertical="center" wrapText="1" justifyLastLine="1"/>
    </xf>
    <xf numFmtId="38" fontId="14" fillId="9" borderId="13" xfId="6" applyFont="1" applyFill="1" applyBorder="1" applyAlignment="1" applyProtection="1">
      <alignment horizontal="distributed" vertical="center" justifyLastLine="1"/>
    </xf>
    <xf numFmtId="38" fontId="14" fillId="9" borderId="16" xfId="6" applyFont="1" applyFill="1" applyBorder="1" applyAlignment="1" applyProtection="1">
      <alignment horizontal="center" vertical="center"/>
    </xf>
    <xf numFmtId="38" fontId="14" fillId="9" borderId="25" xfId="6" applyFont="1" applyFill="1" applyBorder="1" applyAlignment="1" applyProtection="1">
      <alignment horizontal="center" vertical="center"/>
    </xf>
    <xf numFmtId="0" fontId="12" fillId="0" borderId="16" xfId="1" applyNumberFormat="1" applyFont="1" applyBorder="1" applyAlignment="1">
      <alignment vertical="center" textRotation="255"/>
    </xf>
    <xf numFmtId="0" fontId="12" fillId="0" borderId="17" xfId="1" applyNumberFormat="1" applyFont="1" applyBorder="1" applyAlignment="1">
      <alignment vertical="center" textRotation="255"/>
    </xf>
    <xf numFmtId="0" fontId="12" fillId="0" borderId="25" xfId="1" applyNumberFormat="1" applyFont="1" applyBorder="1" applyAlignment="1">
      <alignment vertical="center" textRotation="255"/>
    </xf>
    <xf numFmtId="0" fontId="7" fillId="0" borderId="5" xfId="8" applyNumberFormat="1" applyFont="1" applyFill="1" applyBorder="1" applyAlignment="1">
      <alignment horizontal="center" vertical="center" wrapText="1"/>
    </xf>
    <xf numFmtId="0" fontId="7" fillId="0" borderId="7" xfId="8" applyNumberFormat="1" applyFont="1" applyFill="1" applyBorder="1" applyAlignment="1">
      <alignment horizontal="center" vertical="center" wrapText="1"/>
    </xf>
    <xf numFmtId="0" fontId="7" fillId="0" borderId="24" xfId="0" applyNumberFormat="1" applyFont="1" applyBorder="1" applyAlignment="1">
      <alignment horizontal="center" vertical="center" wrapText="1"/>
    </xf>
    <xf numFmtId="0" fontId="7" fillId="0" borderId="17" xfId="0" applyNumberFormat="1" applyFont="1" applyBorder="1" applyAlignment="1">
      <alignment horizontal="center" vertical="center" wrapText="1"/>
    </xf>
    <xf numFmtId="0" fontId="7" fillId="0" borderId="26" xfId="0" applyNumberFormat="1" applyFont="1" applyBorder="1" applyAlignment="1">
      <alignment horizontal="center" vertical="center" wrapText="1"/>
    </xf>
    <xf numFmtId="0" fontId="7" fillId="0" borderId="24" xfId="0" applyNumberFormat="1" applyFont="1" applyBorder="1" applyAlignment="1">
      <alignment horizontal="center" vertical="center"/>
    </xf>
    <xf numFmtId="0" fontId="7" fillId="0" borderId="17" xfId="0" applyNumberFormat="1" applyFont="1" applyBorder="1" applyAlignment="1">
      <alignment horizontal="center" vertical="center"/>
    </xf>
    <xf numFmtId="0" fontId="7" fillId="0" borderId="26" xfId="0" applyNumberFormat="1" applyFont="1" applyBorder="1" applyAlignment="1">
      <alignment horizontal="center" vertical="center"/>
    </xf>
    <xf numFmtId="0" fontId="7" fillId="0" borderId="4" xfId="8" applyNumberFormat="1" applyFont="1" applyFill="1" applyBorder="1" applyAlignment="1">
      <alignment horizontal="center" vertical="center" wrapText="1"/>
    </xf>
    <xf numFmtId="0" fontId="7" fillId="0" borderId="6" xfId="8" applyNumberFormat="1" applyFont="1" applyFill="1" applyBorder="1" applyAlignment="1">
      <alignment horizontal="center" vertical="center"/>
    </xf>
    <xf numFmtId="0" fontId="7" fillId="0" borderId="27" xfId="8" applyNumberFormat="1" applyFont="1" applyFill="1" applyBorder="1" applyAlignment="1">
      <alignment horizontal="center" vertical="center"/>
    </xf>
    <xf numFmtId="0" fontId="7" fillId="0" borderId="16" xfId="8" applyNumberFormat="1" applyFont="1" applyFill="1" applyBorder="1" applyAlignment="1">
      <alignment horizontal="center" vertical="center"/>
    </xf>
    <xf numFmtId="0" fontId="7" fillId="0" borderId="17" xfId="8" applyNumberFormat="1" applyFont="1" applyFill="1" applyBorder="1" applyAlignment="1">
      <alignment horizontal="center" vertical="center"/>
    </xf>
    <xf numFmtId="0" fontId="7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40" fillId="11" borderId="40" xfId="0" applyFont="1" applyFill="1" applyBorder="1" applyAlignment="1">
      <alignment horizontal="center" vertical="center" shrinkToFit="1"/>
    </xf>
    <xf numFmtId="0" fontId="40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41" fillId="14" borderId="18" xfId="0" applyFont="1" applyFill="1" applyBorder="1" applyAlignment="1">
      <alignment horizontal="center" vertical="center" wrapText="1"/>
    </xf>
    <xf numFmtId="0" fontId="41" fillId="14" borderId="3" xfId="0" applyFont="1" applyFill="1" applyBorder="1" applyAlignment="1">
      <alignment horizontal="center" vertical="center" wrapText="1"/>
    </xf>
    <xf numFmtId="0" fontId="41" fillId="14" borderId="20" xfId="0" applyFont="1" applyFill="1" applyBorder="1" applyAlignment="1">
      <alignment horizontal="center" vertical="center" wrapText="1"/>
    </xf>
    <xf numFmtId="0" fontId="41" fillId="14" borderId="23" xfId="0" applyFont="1" applyFill="1" applyBorder="1" applyAlignment="1">
      <alignment horizontal="center" vertical="center" wrapText="1"/>
    </xf>
    <xf numFmtId="0" fontId="42" fillId="14" borderId="4" xfId="0" applyFont="1" applyFill="1" applyBorder="1" applyAlignment="1">
      <alignment horizontal="center" vertical="center" wrapText="1"/>
    </xf>
    <xf numFmtId="0" fontId="42" fillId="14" borderId="23" xfId="0" applyFont="1" applyFill="1" applyBorder="1" applyAlignment="1">
      <alignment horizontal="center" vertical="center" wrapText="1"/>
    </xf>
    <xf numFmtId="0" fontId="41" fillId="14" borderId="2" xfId="0" applyFont="1" applyFill="1" applyBorder="1" applyAlignment="1">
      <alignment horizontal="center" vertical="center" wrapText="1"/>
    </xf>
    <xf numFmtId="0" fontId="41" fillId="14" borderId="4" xfId="0" applyFont="1" applyFill="1" applyBorder="1" applyAlignment="1">
      <alignment horizontal="center" vertical="center" wrapText="1"/>
    </xf>
  </cellXfs>
  <cellStyles count="12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 5" xfId="11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1352.0654761904761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1400.3235294117646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881776"/>
        <c:axId val="181721280"/>
      </c:barChart>
      <c:catAx>
        <c:axId val="18188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721280"/>
        <c:crosses val="autoZero"/>
        <c:auto val="1"/>
        <c:lblAlgn val="ctr"/>
        <c:lblOffset val="100"/>
        <c:noMultiLvlLbl val="0"/>
      </c:catAx>
      <c:valAx>
        <c:axId val="181721280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881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9089</c:v>
                </c:pt>
                <c:pt idx="1">
                  <c:v>12220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6526</c:v>
                </c:pt>
                <c:pt idx="1">
                  <c:v>11444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18</c:v>
                </c:pt>
                <c:pt idx="1">
                  <c:v>0</c:v>
                </c:pt>
                <c:pt idx="2">
                  <c:v>14</c:v>
                </c:pt>
                <c:pt idx="3">
                  <c:v>3</c:v>
                </c:pt>
                <c:pt idx="4">
                  <c:v>15</c:v>
                </c:pt>
                <c:pt idx="5">
                  <c:v>7</c:v>
                </c:pt>
                <c:pt idx="6">
                  <c:v>33</c:v>
                </c:pt>
                <c:pt idx="7">
                  <c:v>12</c:v>
                </c:pt>
                <c:pt idx="8">
                  <c:v>13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10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28</c:v>
                </c:pt>
                <c:pt idx="1">
                  <c:v>0</c:v>
                </c:pt>
                <c:pt idx="2">
                  <c:v>19</c:v>
                </c:pt>
                <c:pt idx="3">
                  <c:v>2</c:v>
                </c:pt>
                <c:pt idx="4">
                  <c:v>35</c:v>
                </c:pt>
                <c:pt idx="5">
                  <c:v>23</c:v>
                </c:pt>
                <c:pt idx="6">
                  <c:v>72</c:v>
                </c:pt>
                <c:pt idx="7">
                  <c:v>23</c:v>
                </c:pt>
                <c:pt idx="8">
                  <c:v>11</c:v>
                </c:pt>
                <c:pt idx="9">
                  <c:v>2</c:v>
                </c:pt>
                <c:pt idx="10">
                  <c:v>2</c:v>
                </c:pt>
                <c:pt idx="11">
                  <c:v>4</c:v>
                </c:pt>
                <c:pt idx="12">
                  <c:v>10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23609880"/>
        <c:axId val="123610272"/>
      </c:barChart>
      <c:catAx>
        <c:axId val="12360988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23610272"/>
        <c:crosses val="autoZero"/>
        <c:auto val="1"/>
        <c:lblAlgn val="ctr"/>
        <c:lblOffset val="0"/>
        <c:noMultiLvlLbl val="0"/>
      </c:catAx>
      <c:valAx>
        <c:axId val="123610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2360988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7690</c:v>
                </c:pt>
                <c:pt idx="1">
                  <c:v>9545</c:v>
                </c:pt>
                <c:pt idx="2">
                  <c:v>3429</c:v>
                </c:pt>
                <c:pt idx="3">
                  <c:v>269</c:v>
                </c:pt>
                <c:pt idx="4">
                  <c:v>126</c:v>
                </c:pt>
                <c:pt idx="5">
                  <c:v>88</c:v>
                </c:pt>
                <c:pt idx="6">
                  <c:v>18</c:v>
                </c:pt>
                <c:pt idx="7">
                  <c:v>4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6217</c:v>
                </c:pt>
                <c:pt idx="1">
                  <c:v>8010</c:v>
                </c:pt>
                <c:pt idx="2">
                  <c:v>3026</c:v>
                </c:pt>
                <c:pt idx="3">
                  <c:v>302</c:v>
                </c:pt>
                <c:pt idx="4">
                  <c:v>159</c:v>
                </c:pt>
                <c:pt idx="5">
                  <c:v>92</c:v>
                </c:pt>
                <c:pt idx="6">
                  <c:v>31</c:v>
                </c:pt>
                <c:pt idx="7">
                  <c:v>8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0072224"/>
        <c:axId val="280072616"/>
        <c:extLst/>
      </c:barChart>
      <c:catAx>
        <c:axId val="280072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2616"/>
        <c:crosses val="autoZero"/>
        <c:auto val="1"/>
        <c:lblAlgn val="ctr"/>
        <c:lblOffset val="0"/>
        <c:noMultiLvlLbl val="0"/>
      </c:catAx>
      <c:valAx>
        <c:axId val="28007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2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82391021998539"/>
          <c:y val="9.3148834327883706E-2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91.261414897128404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122.07631014403923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280074968"/>
        <c:axId val="280075360"/>
      </c:barChart>
      <c:catAx>
        <c:axId val="280074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5360"/>
        <c:crosses val="autoZero"/>
        <c:auto val="1"/>
        <c:lblAlgn val="ctr"/>
        <c:lblOffset val="100"/>
        <c:noMultiLvlLbl val="0"/>
      </c:catAx>
      <c:valAx>
        <c:axId val="280075360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496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13</c:v>
                </c:pt>
                <c:pt idx="1">
                  <c:v>20</c:v>
                </c:pt>
                <c:pt idx="2">
                  <c:v>21</c:v>
                </c:pt>
                <c:pt idx="3">
                  <c:v>18</c:v>
                </c:pt>
                <c:pt idx="4">
                  <c:v>18</c:v>
                </c:pt>
                <c:pt idx="5">
                  <c:v>21</c:v>
                </c:pt>
                <c:pt idx="6">
                  <c:v>5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24</c:v>
                </c:pt>
                <c:pt idx="1">
                  <c:v>30</c:v>
                </c:pt>
                <c:pt idx="2">
                  <c:v>38</c:v>
                </c:pt>
                <c:pt idx="3">
                  <c:v>30</c:v>
                </c:pt>
                <c:pt idx="4">
                  <c:v>28</c:v>
                </c:pt>
                <c:pt idx="5">
                  <c:v>29</c:v>
                </c:pt>
                <c:pt idx="6">
                  <c:v>15</c:v>
                </c:pt>
                <c:pt idx="7">
                  <c:v>4</c:v>
                </c:pt>
                <c:pt idx="8">
                  <c:v>5</c:v>
                </c:pt>
                <c:pt idx="9">
                  <c:v>2</c:v>
                </c:pt>
                <c:pt idx="10">
                  <c:v>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80404208"/>
        <c:axId val="2804046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80404208"/>
        <c:axId val="2804046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6217</c:v>
                      </c:pt>
                      <c:pt idx="1">
                        <c:v>8010</c:v>
                      </c:pt>
                      <c:pt idx="2">
                        <c:v>3026</c:v>
                      </c:pt>
                      <c:pt idx="3">
                        <c:v>302</c:v>
                      </c:pt>
                      <c:pt idx="4">
                        <c:v>159</c:v>
                      </c:pt>
                      <c:pt idx="5">
                        <c:v>92</c:v>
                      </c:pt>
                      <c:pt idx="6">
                        <c:v>31</c:v>
                      </c:pt>
                      <c:pt idx="7">
                        <c:v>8</c:v>
                      </c:pt>
                      <c:pt idx="8">
                        <c:v>5</c:v>
                      </c:pt>
                      <c:pt idx="9">
                        <c:v>2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804042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4600"/>
        <c:crosses val="autoZero"/>
        <c:auto val="1"/>
        <c:lblAlgn val="ctr"/>
        <c:lblOffset val="100"/>
        <c:noMultiLvlLbl val="0"/>
      </c:catAx>
      <c:valAx>
        <c:axId val="2804046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42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21309</c:v>
                </c:pt>
                <c:pt idx="1">
                  <c:v>17970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0403816"/>
        <c:axId val="280405384"/>
      </c:barChart>
      <c:catAx>
        <c:axId val="280403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5384"/>
        <c:crosses val="autoZero"/>
        <c:auto val="0"/>
        <c:lblAlgn val="ctr"/>
        <c:lblOffset val="0"/>
        <c:tickLblSkip val="1"/>
        <c:noMultiLvlLbl val="0"/>
      </c:catAx>
      <c:valAx>
        <c:axId val="280405384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381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229</c:v>
                </c:pt>
                <c:pt idx="1">
                  <c:v>284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280406168"/>
        <c:axId val="280406560"/>
      </c:barChart>
      <c:catAx>
        <c:axId val="28040616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6560"/>
        <c:crosses val="autoZero"/>
        <c:auto val="0"/>
        <c:lblAlgn val="ctr"/>
        <c:lblOffset val="0"/>
        <c:tickLblSkip val="1"/>
        <c:noMultiLvlLbl val="0"/>
      </c:catAx>
      <c:valAx>
        <c:axId val="280406560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40616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20.444422782759965</c:v>
                </c:pt>
                <c:pt idx="1">
                  <c:v>26.529927427329945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79.555577217240028</c:v>
                </c:pt>
                <c:pt idx="1">
                  <c:v>73.470072572670063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80074576"/>
        <c:axId val="280074184"/>
      </c:barChart>
      <c:catAx>
        <c:axId val="2800745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4184"/>
        <c:crosses val="autoZero"/>
        <c:auto val="1"/>
        <c:lblAlgn val="ctr"/>
        <c:lblOffset val="100"/>
        <c:noMultiLvlLbl val="0"/>
      </c:catAx>
      <c:valAx>
        <c:axId val="28007418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457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80.795411431249576</c:v>
                </c:pt>
                <c:pt idx="1">
                  <c:v>90.244989794994325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19.204588568750424</c:v>
                </c:pt>
                <c:pt idx="1">
                  <c:v>9.7550102050056751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280073400"/>
        <c:axId val="280751304"/>
      </c:barChart>
      <c:catAx>
        <c:axId val="280073400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751304"/>
        <c:crosses val="autoZero"/>
        <c:auto val="1"/>
        <c:lblAlgn val="ctr"/>
        <c:lblOffset val="100"/>
        <c:noMultiLvlLbl val="0"/>
      </c:catAx>
      <c:valAx>
        <c:axId val="280751304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073400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4229</c:v>
                </c:pt>
                <c:pt idx="1">
                  <c:v>4</c:v>
                </c:pt>
                <c:pt idx="2">
                  <c:v>168</c:v>
                </c:pt>
                <c:pt idx="3">
                  <c:v>99</c:v>
                </c:pt>
                <c:pt idx="4">
                  <c:v>1260</c:v>
                </c:pt>
                <c:pt idx="5">
                  <c:v>312</c:v>
                </c:pt>
                <c:pt idx="6">
                  <c:v>12436</c:v>
                </c:pt>
                <c:pt idx="7">
                  <c:v>211</c:v>
                </c:pt>
                <c:pt idx="8">
                  <c:v>68</c:v>
                </c:pt>
                <c:pt idx="9">
                  <c:v>83</c:v>
                </c:pt>
                <c:pt idx="10">
                  <c:v>39</c:v>
                </c:pt>
                <c:pt idx="11">
                  <c:v>18</c:v>
                </c:pt>
                <c:pt idx="12">
                  <c:v>35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3576</c:v>
                </c:pt>
                <c:pt idx="1">
                  <c:v>10</c:v>
                </c:pt>
                <c:pt idx="2">
                  <c:v>128</c:v>
                </c:pt>
                <c:pt idx="3">
                  <c:v>66</c:v>
                </c:pt>
                <c:pt idx="4">
                  <c:v>1138</c:v>
                </c:pt>
                <c:pt idx="5">
                  <c:v>243</c:v>
                </c:pt>
                <c:pt idx="6">
                  <c:v>10813</c:v>
                </c:pt>
                <c:pt idx="7">
                  <c:v>161</c:v>
                </c:pt>
                <c:pt idx="8">
                  <c:v>39</c:v>
                </c:pt>
                <c:pt idx="9">
                  <c:v>62</c:v>
                </c:pt>
                <c:pt idx="10">
                  <c:v>30</c:v>
                </c:pt>
                <c:pt idx="11">
                  <c:v>15</c:v>
                </c:pt>
                <c:pt idx="12">
                  <c:v>29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280752088"/>
        <c:axId val="280752480"/>
      </c:barChart>
      <c:catAx>
        <c:axId val="280752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752480"/>
        <c:crosses val="autoZero"/>
        <c:auto val="1"/>
        <c:lblAlgn val="ctr"/>
        <c:lblOffset val="0"/>
        <c:tickLblSkip val="1"/>
        <c:noMultiLvlLbl val="0"/>
      </c:catAx>
      <c:valAx>
        <c:axId val="280752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280752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7472235016"/>
          <c:y val="5.1732973130626976E-2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1509990802994E-3"/>
                  <c:y val="-3.118305560642128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4760153319639882E-2"/>
                  <c:y val="2.480620155038754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1539456872846464E-2"/>
                  <c:y val="-2.5157053042788258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5268</c:v>
                </c:pt>
                <c:pt idx="1">
                  <c:v>8631</c:v>
                </c:pt>
                <c:pt idx="2">
                  <c:v>4283</c:v>
                </c:pt>
                <c:pt idx="3">
                  <c:v>656</c:v>
                </c:pt>
                <c:pt idx="4">
                  <c:v>136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2.1786411646641055E-2"/>
                  <c:y val="-4.4025179034902738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27.726715686274513</c:v>
                </c:pt>
                <c:pt idx="1">
                  <c:v>43.069852941176471</c:v>
                </c:pt>
                <c:pt idx="2">
                  <c:v>24.356617647058826</c:v>
                </c:pt>
                <c:pt idx="3">
                  <c:v>3.9950980392156867</c:v>
                </c:pt>
                <c:pt idx="4">
                  <c:v>0.85171568627450989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181129</xdr:colOff>
      <xdr:row>2</xdr:row>
      <xdr:rowOff>95960</xdr:rowOff>
    </xdr:from>
    <xdr:to>
      <xdr:col>18</xdr:col>
      <xdr:colOff>429585</xdr:colOff>
      <xdr:row>3</xdr:row>
      <xdr:rowOff>76421</xdr:rowOff>
    </xdr:to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58004" y="505535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two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  <cell r="X3">
            <v>653</v>
          </cell>
        </row>
        <row r="4">
          <cell r="W4">
            <v>375</v>
          </cell>
          <cell r="X4">
            <v>653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6"/>
  <sheetViews>
    <sheetView showGridLines="0" tabSelected="1" topLeftCell="A2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6" customWidth="1"/>
    <col min="2" max="3" width="0.875" style="146" customWidth="1"/>
    <col min="4" max="19" width="6.25" style="146" customWidth="1"/>
    <col min="20" max="20" width="3.125" style="146" customWidth="1"/>
    <col min="21" max="21" width="8.875" style="146" hidden="1" customWidth="1"/>
    <col min="22" max="31" width="6.375" style="146" hidden="1" customWidth="1"/>
    <col min="32" max="41" width="6" style="146" hidden="1" customWidth="1"/>
    <col min="42" max="42" width="6" style="146" customWidth="1"/>
    <col min="43" max="47" width="8.875" style="146" customWidth="1"/>
    <col min="48" max="16384" width="8.875" style="146"/>
  </cols>
  <sheetData>
    <row r="1" spans="1:35" ht="19.5" hidden="1" customHeight="1">
      <c r="D1" s="146">
        <v>-1</v>
      </c>
      <c r="E1" s="146">
        <v>0</v>
      </c>
      <c r="F1" s="146">
        <v>1</v>
      </c>
      <c r="G1" s="146">
        <v>2</v>
      </c>
      <c r="H1" s="146">
        <v>3</v>
      </c>
      <c r="I1" s="146">
        <v>4</v>
      </c>
      <c r="J1" s="146">
        <v>5</v>
      </c>
      <c r="K1" s="146">
        <v>6</v>
      </c>
      <c r="L1" s="146">
        <v>7</v>
      </c>
      <c r="M1" s="146">
        <v>8</v>
      </c>
      <c r="N1" s="146">
        <v>9</v>
      </c>
      <c r="O1" s="146">
        <v>10</v>
      </c>
      <c r="P1" s="146">
        <v>11</v>
      </c>
      <c r="Q1" s="146">
        <v>12</v>
      </c>
      <c r="R1" s="146">
        <v>13</v>
      </c>
      <c r="S1" s="146">
        <v>14</v>
      </c>
      <c r="T1" s="146">
        <v>15</v>
      </c>
      <c r="U1" s="146">
        <v>16</v>
      </c>
      <c r="V1" s="146">
        <v>17</v>
      </c>
      <c r="W1" s="146">
        <v>18</v>
      </c>
      <c r="X1" s="146">
        <v>19</v>
      </c>
      <c r="Y1" s="146">
        <v>20</v>
      </c>
      <c r="Z1" s="146">
        <v>21</v>
      </c>
      <c r="AA1" s="146">
        <v>22</v>
      </c>
      <c r="AB1" s="146">
        <v>23</v>
      </c>
    </row>
    <row r="2" spans="1:35" ht="32.25" customHeight="1">
      <c r="A2" s="147"/>
      <c r="B2" s="147"/>
      <c r="C2" s="147"/>
      <c r="D2" s="148"/>
      <c r="E2" s="149"/>
      <c r="F2" s="149"/>
      <c r="G2" s="149"/>
      <c r="H2" s="149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8"/>
      <c r="T2" s="147"/>
      <c r="V2" s="150" t="s">
        <v>70</v>
      </c>
      <c r="W2" s="150" t="s">
        <v>69</v>
      </c>
      <c r="X2" s="151" t="s">
        <v>66</v>
      </c>
      <c r="Y2" s="146" t="s">
        <v>72</v>
      </c>
      <c r="Z2" s="152" t="s">
        <v>74</v>
      </c>
    </row>
    <row r="3" spans="1:35" ht="18.75" customHeight="1">
      <c r="A3" s="147"/>
      <c r="B3" s="147"/>
      <c r="C3" s="147"/>
      <c r="D3" s="741" t="s">
        <v>71</v>
      </c>
      <c r="E3" s="741"/>
      <c r="G3" s="62" t="str">
        <f>"市区町村"&amp;IF(AND(G4="",J4&lt;&gt;""),"を選択してください","名")</f>
        <v>市区町村名</v>
      </c>
      <c r="H3" s="153"/>
      <c r="K3" s="52" t="str">
        <f ca="1">"旧市町村"&amp;IF(AND(G4&lt;&gt;"",OR(Y3="",Y4="")),"を選択してください","名")</f>
        <v>旧市町村名</v>
      </c>
      <c r="N3" s="742"/>
      <c r="O3" s="742"/>
      <c r="P3" s="742"/>
      <c r="Q3" s="742"/>
      <c r="R3" s="147"/>
      <c r="S3" s="147"/>
      <c r="T3" s="147"/>
      <c r="V3" s="52">
        <f ca="1">IF(J4="",-1,IFERROR(MATCH(J4,OFFSET(旧市2010,1,0,ROWS(旧市2010),1),0)-1,999))+X3</f>
        <v>5</v>
      </c>
      <c r="W3" s="282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山梨県</v>
      </c>
      <c r="Z3" s="43" t="str">
        <f>IF(OR(ISERROR(AB3),ISERROR(AD3)),"表示できません",IF(N4&lt;&gt;"",N4,IF(J4&lt;&gt;"",IF($G$4=$J$4,"（旧）","")&amp;$J$4,IF(G4&lt;&gt;"",G4,D4))))</f>
        <v>山梨県</v>
      </c>
    </row>
    <row r="4" spans="1:35" ht="21.6" customHeight="1" thickBot="1">
      <c r="D4" s="745" t="str">
        <f>元データ!AA2</f>
        <v>山梨県</v>
      </c>
      <c r="E4" s="745" t="s">
        <v>342</v>
      </c>
      <c r="F4" s="662"/>
      <c r="G4" s="743"/>
      <c r="H4" s="744"/>
      <c r="I4" s="662"/>
      <c r="J4" s="743" t="s">
        <v>1159</v>
      </c>
      <c r="K4" s="743"/>
      <c r="L4" s="744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山梨県</v>
      </c>
      <c r="Z4" s="48" t="str">
        <f>IFERROR(LEFT(Z3,FIND("（",DBCS(Z3),2)+1)&amp;"…）",Z3)</f>
        <v>山梨県</v>
      </c>
    </row>
    <row r="5" spans="1:35" ht="7.9" customHeight="1" thickTop="1"/>
    <row r="6" spans="1:35" ht="18" customHeight="1">
      <c r="A6" s="147"/>
      <c r="B6" s="147"/>
      <c r="C6" s="746" t="s">
        <v>98</v>
      </c>
      <c r="D6" s="746"/>
      <c r="E6" s="746"/>
      <c r="F6" s="746"/>
      <c r="G6" s="415"/>
      <c r="H6" s="415"/>
      <c r="I6" s="415"/>
      <c r="J6" s="415"/>
      <c r="K6" s="415"/>
      <c r="L6" s="415"/>
      <c r="M6" s="415"/>
      <c r="N6" s="415"/>
      <c r="O6" s="415"/>
      <c r="P6" s="415"/>
      <c r="Q6" s="415"/>
      <c r="R6" s="415"/>
      <c r="S6" s="415"/>
      <c r="T6" s="157"/>
      <c r="U6" s="158"/>
    </row>
    <row r="7" spans="1:35" ht="18" customHeight="1">
      <c r="A7" s="147"/>
      <c r="B7" s="147"/>
      <c r="C7" s="416"/>
      <c r="D7" s="650" t="str">
        <f ca="1">IFERROR("◎農業経営体数は "&amp;TEXT(F14,"#,###経営体 で ")&amp;X14,"")&amp;IFERROR(X15&amp;"組織経営体は "&amp;X16,"")</f>
        <v>◎農業経営体数は 17,970経営体 で 3,339経営体（15.7%） 減少したが、組織経営体は 55経営体 （24.0%） 増加</v>
      </c>
      <c r="E7" s="417"/>
      <c r="F7" s="417"/>
      <c r="G7" s="417"/>
      <c r="H7" s="417"/>
      <c r="I7" s="418"/>
      <c r="J7" s="339"/>
      <c r="K7" s="339"/>
      <c r="L7" s="419"/>
      <c r="M7" s="419"/>
      <c r="N7" s="419"/>
      <c r="O7" s="419"/>
      <c r="P7" s="419"/>
      <c r="Q7" s="419"/>
      <c r="R7" s="419"/>
      <c r="S7" s="419"/>
      <c r="T7" s="157"/>
      <c r="U7" s="158"/>
    </row>
    <row r="8" spans="1:35" ht="13.9" customHeight="1" thickBot="1">
      <c r="A8" s="147"/>
      <c r="B8" s="280"/>
      <c r="C8" s="280"/>
      <c r="N8" s="160" t="s">
        <v>88</v>
      </c>
      <c r="P8" s="161" t="s">
        <v>101</v>
      </c>
      <c r="Q8" s="162"/>
      <c r="R8" s="161"/>
      <c r="S8" s="161"/>
    </row>
    <row r="9" spans="1:35" ht="13.9" customHeight="1" thickTop="1">
      <c r="A9" s="147"/>
      <c r="B9" s="280"/>
      <c r="C9" s="280"/>
      <c r="D9" s="420"/>
      <c r="E9" s="421"/>
      <c r="F9" s="422"/>
      <c r="G9" s="751" t="s">
        <v>100</v>
      </c>
      <c r="H9" s="751"/>
      <c r="I9" s="751"/>
      <c r="J9" s="751"/>
      <c r="K9" s="751"/>
      <c r="L9" s="751"/>
      <c r="M9" s="423"/>
      <c r="N9" s="748" t="s">
        <v>97</v>
      </c>
      <c r="P9" s="64" t="str">
        <f>Z3</f>
        <v>山梨県</v>
      </c>
      <c r="Q9" s="165"/>
      <c r="R9" s="166"/>
      <c r="S9" s="166"/>
    </row>
    <row r="10" spans="1:35" ht="13.9" customHeight="1">
      <c r="A10" s="147"/>
      <c r="B10" s="280"/>
      <c r="C10" s="280"/>
      <c r="D10" s="424"/>
      <c r="E10" s="425"/>
      <c r="F10" s="752" t="s">
        <v>89</v>
      </c>
      <c r="G10" s="426"/>
      <c r="H10" s="747" t="s">
        <v>99</v>
      </c>
      <c r="I10" s="747"/>
      <c r="J10" s="747"/>
      <c r="K10" s="427"/>
      <c r="L10" s="683" t="s">
        <v>90</v>
      </c>
      <c r="M10" s="694" t="s">
        <v>91</v>
      </c>
      <c r="N10" s="749"/>
      <c r="P10" s="167" t="s">
        <v>142</v>
      </c>
      <c r="AB10" s="147"/>
    </row>
    <row r="11" spans="1:35" ht="24.6" customHeight="1">
      <c r="A11" s="147"/>
      <c r="B11" s="280"/>
      <c r="C11" s="280"/>
      <c r="D11" s="428"/>
      <c r="E11" s="429"/>
      <c r="F11" s="753"/>
      <c r="G11" s="430" t="s">
        <v>0</v>
      </c>
      <c r="H11" s="430" t="s">
        <v>92</v>
      </c>
      <c r="I11" s="430" t="s">
        <v>86</v>
      </c>
      <c r="J11" s="430" t="s">
        <v>93</v>
      </c>
      <c r="K11" s="430" t="s">
        <v>94</v>
      </c>
      <c r="L11" s="684"/>
      <c r="M11" s="695"/>
      <c r="N11" s="750"/>
      <c r="Q11" s="170"/>
      <c r="V11" s="171" t="s">
        <v>19</v>
      </c>
      <c r="W11" s="172"/>
      <c r="X11" s="173" t="s">
        <v>59</v>
      </c>
      <c r="Z11" s="147"/>
      <c r="AA11" s="147"/>
      <c r="AB11" s="147"/>
    </row>
    <row r="12" spans="1:35" ht="13.9" customHeight="1">
      <c r="A12" s="147"/>
      <c r="B12" s="280"/>
      <c r="C12" s="280"/>
      <c r="D12" s="341" t="s">
        <v>15</v>
      </c>
      <c r="E12" s="342"/>
      <c r="F12" s="343">
        <f ca="1">OFFSET('2010年'!$A$1,$V$3,$W12+E$1)</f>
        <v>21309</v>
      </c>
      <c r="G12" s="344">
        <f ca="1">IF(OR(SUM($F12)=1,SUM($F12)=2),"X",OFFSET('2010年'!$A$1,$V$3,$W12+F$1))</f>
        <v>232</v>
      </c>
      <c r="H12" s="344">
        <f ca="1">IF(OR(SUM($F12)=1,SUM($F12)=2),"X",OFFSET('2010年'!$A$1,$V$3,$W12+G$1))</f>
        <v>28</v>
      </c>
      <c r="I12" s="344">
        <f ca="1">IF(OR(SUM($F12)=1,SUM($F12)=2),"X",OFFSET('2010年'!$A$1,$V$3,$W12+H$1))</f>
        <v>97</v>
      </c>
      <c r="J12" s="344">
        <f ca="1">IF(OR(SUM($F12)=1,SUM($F12)=2),"X",OFFSET('2010年'!$A$1,$V$3,$W12+I$1))</f>
        <v>92</v>
      </c>
      <c r="K12" s="344">
        <f ca="1">IF(OR(SUM($F12)=1,SUM($F12)=2),"X",OFFSET('2010年'!$A$1,$V$3,$W12+J$1))</f>
        <v>15</v>
      </c>
      <c r="L12" s="344">
        <f ca="1">IF(OR(SUM($F12)=1,SUM($F12)=2),"X",OFFSET('2010年'!$A$1,$V$3,$W12+K$1))</f>
        <v>2</v>
      </c>
      <c r="M12" s="344">
        <f ca="1">IF(OR(SUM($F12)=1,SUM($F12)=2),"X",OFFSET('2010年'!$A$1,$V$3,$W12+L$1))</f>
        <v>21075</v>
      </c>
      <c r="N12" s="345">
        <f ca="1">IF(OR(SUM($F12)=1,SUM($F12)=2),"X",OFFSET('2010年'!$A$1,$V$3,$W12+M$1))</f>
        <v>2001</v>
      </c>
      <c r="P12" s="174"/>
      <c r="V12" s="175" t="s">
        <v>195</v>
      </c>
      <c r="W12" s="283">
        <f ca="1">CELL("col",'2010年'!E6)-1</f>
        <v>4</v>
      </c>
      <c r="X12" s="285">
        <f ca="1">F14/F12-1</f>
        <v>-0.15669435449809943</v>
      </c>
      <c r="Z12" s="147"/>
      <c r="AA12" s="147"/>
      <c r="AB12" s="147"/>
    </row>
    <row r="13" spans="1:35" ht="13.9" customHeight="1">
      <c r="A13" s="147"/>
      <c r="B13" s="280"/>
      <c r="C13" s="280"/>
      <c r="D13" s="239"/>
      <c r="E13" s="346" t="s">
        <v>193</v>
      </c>
      <c r="F13" s="344">
        <f ca="1">OFFSET('2010年'!$A$1,$V$3,$W13+E$1)</f>
        <v>229</v>
      </c>
      <c r="G13" s="344">
        <f ca="1">IF(OR(SUM($F13)=1,SUM($F13)=2),"X",OFFSET('2010年'!$A$1,$V$3,$W13+F$1))</f>
        <v>211</v>
      </c>
      <c r="H13" s="344">
        <f ca="1">IF(OR(SUM($F13)=1,SUM($F13)=2),"X",OFFSET('2010年'!$A$1,$V$3,$W13+G$1))</f>
        <v>24</v>
      </c>
      <c r="I13" s="344">
        <f ca="1">IF(OR(SUM($F13)=1,SUM($F13)=2),"X",OFFSET('2010年'!$A$1,$V$3,$W13+H$1))</f>
        <v>80</v>
      </c>
      <c r="J13" s="344">
        <f ca="1">IF(OR(SUM($F13)=1,SUM($F13)=2),"X",OFFSET('2010年'!$A$1,$V$3,$W13+I$1))</f>
        <v>92</v>
      </c>
      <c r="K13" s="344">
        <f ca="1">IF(OR(SUM($F13)=1,SUM($F13)=2),"X",OFFSET('2010年'!$A$1,$V$3,$W13+J$1))</f>
        <v>15</v>
      </c>
      <c r="L13" s="344">
        <f ca="1">IF(OR(SUM($F13)=1,SUM($F13)=2),"X",OFFSET('2010年'!$A$1,$V$3,$W13+K$1))</f>
        <v>2</v>
      </c>
      <c r="M13" s="344">
        <f ca="1">IF(OR(SUM($F13)=1,SUM($F13)=2),"X",OFFSET('2010年'!$A$1,$V$3,$W13+L$1))</f>
        <v>16</v>
      </c>
      <c r="N13" s="345">
        <f ca="1">IF(OR(SUM($F13)=1,SUM($F13)=2),"X",OFFSET('2010年'!$A$1,$V$3,$W13+M$1))</f>
        <v>54</v>
      </c>
      <c r="Q13" s="155"/>
      <c r="R13" s="155"/>
      <c r="S13" s="155"/>
      <c r="V13" s="178" t="s">
        <v>259</v>
      </c>
      <c r="W13" s="284">
        <f ca="1">CELL("col",'2010年'!N1)-1</f>
        <v>13</v>
      </c>
      <c r="X13" s="286">
        <f ca="1">F15/F13-1</f>
        <v>0.24017467248908297</v>
      </c>
      <c r="Y13" s="147"/>
      <c r="Z13" s="147"/>
      <c r="AA13" s="147"/>
      <c r="AB13" s="147"/>
    </row>
    <row r="14" spans="1:35" ht="13.9" customHeight="1">
      <c r="A14" s="147"/>
      <c r="B14" s="280"/>
      <c r="C14" s="280"/>
      <c r="D14" s="389" t="s">
        <v>16</v>
      </c>
      <c r="E14" s="390"/>
      <c r="F14" s="431">
        <f ca="1">OFFSET('2015年'!$A$1,$V$4,$W14+E$1)</f>
        <v>17970</v>
      </c>
      <c r="G14" s="431">
        <f ca="1">IF(OR(SUM($F14)=1,SUM($F14)=2),"X",OFFSET('2015年'!$A$1,$V$4,$W14+F$1))</f>
        <v>280</v>
      </c>
      <c r="H14" s="431">
        <f ca="1">IF(OR(SUM($F14)=1,SUM($F14)=2),"X",OFFSET('2015年'!$A$1,$V$4,$W14+G$1))</f>
        <v>36</v>
      </c>
      <c r="I14" s="431">
        <f ca="1">IF(OR(SUM($F14)=1,SUM($F14)=2),"X",OFFSET('2015年'!$A$1,$V$4,$W14+H$1))</f>
        <v>173</v>
      </c>
      <c r="J14" s="431">
        <f ca="1">IF(OR(SUM($F14)=1,SUM($F14)=2),"X",OFFSET('2015年'!$A$1,$V$4,$W14+I$1))</f>
        <v>52</v>
      </c>
      <c r="K14" s="431">
        <f ca="1">IF(OR(SUM($F14)=1,SUM($F14)=2),"X",OFFSET('2015年'!$A$1,$V$4,$W14+J$1))</f>
        <v>19</v>
      </c>
      <c r="L14" s="431">
        <f ca="1">IF(OR(SUM($F14)=1,SUM($F14)=2),"X",OFFSET('2015年'!$A$1,$V$4,$W14+K$1))</f>
        <v>2</v>
      </c>
      <c r="M14" s="431">
        <f ca="1">IF(OR(SUM($F14)=1,SUM($F14)=2),"X",OFFSET('2015年'!$A$1,$V$4,$W14+L$1))</f>
        <v>17688</v>
      </c>
      <c r="N14" s="432">
        <f ca="1">IF(OR(SUM($F14)=1,SUM($F14)=2),"X",OFFSET('2015年'!$A$1,$V$4,$W14+M$1))</f>
        <v>1910</v>
      </c>
      <c r="P14" s="174"/>
      <c r="V14" s="175" t="s">
        <v>196</v>
      </c>
      <c r="W14" s="283">
        <f ca="1">CELL("col",'2015年'!E6)-1</f>
        <v>4</v>
      </c>
      <c r="X14" s="287" t="str">
        <f ca="1">IF(X12=0,"変化なし",TEXT(ABS(F14-F12),"#,##0")&amp;"経営体（"&amp;TEXT(ABS(X12),"0.0%")&amp;"） "&amp;IF(X12&gt;0,"増加","減少"))</f>
        <v>3,339経営体（15.7%） 減少</v>
      </c>
      <c r="Z14" s="147"/>
      <c r="AA14" s="147"/>
      <c r="AB14" s="147"/>
    </row>
    <row r="15" spans="1:35" ht="13.9" customHeight="1">
      <c r="A15" s="147"/>
      <c r="B15" s="280"/>
      <c r="C15" s="280"/>
      <c r="D15" s="389"/>
      <c r="E15" s="393" t="s">
        <v>193</v>
      </c>
      <c r="F15" s="431">
        <f ca="1">OFFSET('2015年'!$A$1,$V$4,$W15+E$1)</f>
        <v>284</v>
      </c>
      <c r="G15" s="431">
        <f ca="1">IF(OR(SUM($F15)=1,SUM($F15)=2),"X",OFFSET('2015年'!$A$1,$V$4,$W15+F$1))</f>
        <v>280</v>
      </c>
      <c r="H15" s="431">
        <f ca="1">IF(OR(SUM($F15)=1,SUM($F15)=2),"X",OFFSET('2015年'!$A$1,$V$4,$W15+G$1))</f>
        <v>36</v>
      </c>
      <c r="I15" s="431">
        <f ca="1">IF(OR(SUM($F15)=1,SUM($F15)=2),"X",OFFSET('2015年'!$A$1,$V$4,$W15+H$1))</f>
        <v>173</v>
      </c>
      <c r="J15" s="431">
        <f ca="1">IF(OR(SUM($F15)=1,SUM($F15)=2),"X",OFFSET('2015年'!$A$1,$V$4,$W15+I$1))</f>
        <v>52</v>
      </c>
      <c r="K15" s="431">
        <f ca="1">IF(OR(SUM($F15)=1,SUM($F15)=2),"X",OFFSET('2015年'!$A$1,$V$4,$W15+J$1))</f>
        <v>19</v>
      </c>
      <c r="L15" s="431">
        <f ca="1">IF(OR(SUM($F15)=1,SUM($F15)=2),"X",OFFSET('2015年'!$A$1,$V$4,$W15+K$1))</f>
        <v>2</v>
      </c>
      <c r="M15" s="431">
        <f ca="1">IF(OR(SUM($F15)=1,SUM($F15)=2),"X",OFFSET('2015年'!$A$1,$V$4,$W15+L$1))</f>
        <v>2</v>
      </c>
      <c r="N15" s="432">
        <f ca="1">IF(OR(SUM($F15)=1,SUM($F15)=2),"X",OFFSET('2015年'!$A$1,$V$4,$W15+M$1))</f>
        <v>60</v>
      </c>
      <c r="Q15" s="155"/>
      <c r="R15" s="155"/>
      <c r="S15" s="155"/>
      <c r="V15" s="178" t="s">
        <v>259</v>
      </c>
      <c r="W15" s="284">
        <f ca="1">CELL("col",'2015年'!N1)-1</f>
        <v>13</v>
      </c>
      <c r="X15" s="288" t="str">
        <f ca="1">IF(SIGN(X12)=SIGN(X13),"し、","したが、")</f>
        <v>したが、</v>
      </c>
      <c r="Y15" s="147"/>
      <c r="Z15" s="147"/>
      <c r="AA15" s="147"/>
      <c r="AB15" s="147"/>
      <c r="AH15" s="180"/>
      <c r="AI15" s="180"/>
    </row>
    <row r="16" spans="1:35" ht="13.9" customHeight="1">
      <c r="A16" s="147"/>
      <c r="B16" s="280"/>
      <c r="C16" s="280"/>
      <c r="D16" s="433" t="s">
        <v>67</v>
      </c>
      <c r="E16" s="397"/>
      <c r="F16" s="434">
        <f ca="1">IF(OR($F14="X",F14="X"),"X",IF(ROUND(SUM($F14),0)=0,"nc",SUM(F14)/$F14%))</f>
        <v>100</v>
      </c>
      <c r="G16" s="434">
        <f ca="1">IF(OR($F14="X",G14="X",SUM($F14)=1,SUM($F14)=2),"X",IF(SUM($F14)=0,"nc",IFERROR(SUM(G14)/$F14%,"-")))</f>
        <v>1.5581524763494714</v>
      </c>
      <c r="H16" s="434">
        <f t="shared" ref="H16:N17" ca="1" si="0">IF(OR($F14="X",H14="X",SUM($F14)=1,SUM($F14)=2),"X",IF(SUM($F14)=0,"nc",IFERROR(SUM(H14)/$F14%,"-")))</f>
        <v>0.20033388981636061</v>
      </c>
      <c r="I16" s="434">
        <f t="shared" ca="1" si="0"/>
        <v>0.9627156371730663</v>
      </c>
      <c r="J16" s="434">
        <f t="shared" ca="1" si="0"/>
        <v>0.28937117417918756</v>
      </c>
      <c r="K16" s="434">
        <f t="shared" ca="1" si="0"/>
        <v>0.105731775180857</v>
      </c>
      <c r="L16" s="434">
        <f t="shared" ca="1" si="0"/>
        <v>1.1129660545353368E-2</v>
      </c>
      <c r="M16" s="434">
        <f t="shared" ca="1" si="0"/>
        <v>98.430717863105187</v>
      </c>
      <c r="N16" s="435">
        <f t="shared" ca="1" si="0"/>
        <v>10.628825820812466</v>
      </c>
      <c r="W16" s="181"/>
      <c r="X16" s="289" t="str">
        <f ca="1">IF(SUM(F15,-F13)=0,"変化なし",TEXT(ABS(SUM(F15,-F13)),"#,##0")&amp;"経営体 "&amp;IFERROR("（"&amp;TEXT(ABS(X13),"0.0%")&amp;"） ","")&amp;IF(SUM(F15,-F13)&gt;0,"増加","減少"))</f>
        <v>55経営体 （24.0%） 増加</v>
      </c>
      <c r="Y16" s="182"/>
      <c r="Z16" s="183"/>
      <c r="AA16" s="147"/>
      <c r="AB16" s="147"/>
    </row>
    <row r="17" spans="1:35" ht="13.9" customHeight="1">
      <c r="A17" s="147"/>
      <c r="B17" s="280"/>
      <c r="C17" s="280"/>
      <c r="D17" s="400"/>
      <c r="E17" s="393" t="s">
        <v>193</v>
      </c>
      <c r="F17" s="436">
        <f ca="1">IF(OR($F15="X",F15="X"),"X",IF(ROUND(SUM($F15),0)=0,"nc",SUM(F15)/$F15%))</f>
        <v>100</v>
      </c>
      <c r="G17" s="436">
        <f ca="1">IF(OR($F15="X",G15="X",SUM($F15)=1,SUM($F15)=2),"X",IF(SUM($F15)=0,"nc",IFERROR(SUM(G15)/$F15%,"-")))</f>
        <v>98.591549295774655</v>
      </c>
      <c r="H17" s="436">
        <f t="shared" ca="1" si="0"/>
        <v>12.67605633802817</v>
      </c>
      <c r="I17" s="436">
        <f t="shared" ca="1" si="0"/>
        <v>60.91549295774648</v>
      </c>
      <c r="J17" s="436">
        <f t="shared" ca="1" si="0"/>
        <v>18.30985915492958</v>
      </c>
      <c r="K17" s="436">
        <f t="shared" ca="1" si="0"/>
        <v>6.6901408450704229</v>
      </c>
      <c r="L17" s="436">
        <f t="shared" ca="1" si="0"/>
        <v>0.70422535211267612</v>
      </c>
      <c r="M17" s="436">
        <f t="shared" ca="1" si="0"/>
        <v>0.70422535211267612</v>
      </c>
      <c r="N17" s="437">
        <f t="shared" ca="1" si="0"/>
        <v>21.126760563380284</v>
      </c>
      <c r="Q17" s="155"/>
      <c r="R17" s="155"/>
      <c r="S17" s="155"/>
      <c r="Y17" s="147"/>
      <c r="Z17" s="147"/>
      <c r="AA17" s="147"/>
      <c r="AB17" s="147"/>
      <c r="AH17" s="180"/>
      <c r="AI17" s="180"/>
    </row>
    <row r="18" spans="1:35" ht="13.9" customHeight="1">
      <c r="A18" s="147"/>
      <c r="B18" s="280"/>
      <c r="C18" s="280"/>
      <c r="D18" s="239"/>
      <c r="E18" s="347" t="s">
        <v>194</v>
      </c>
      <c r="F18" s="348">
        <f>IF(OR('2015年'!E6="X",'2015年'!$E$6="X"),"X",IF(SUM('2015年'!$E$6)=0,"nc",IFERROR('2015年'!E6/'2015年'!$E$6%,"-")))</f>
        <v>100</v>
      </c>
      <c r="G18" s="348">
        <f>IF(OR('2015年'!F6="X",'2015年'!$E$6="X",SUM('2015年'!$E$6)=1,SUM('2015年'!$E$6)=2),"X",IF(SUM('2015年'!$E$6)=0,"nc",IFERROR('2015年'!F6/'2015年'!$E$6%,"-")))</f>
        <v>1.5581524763494714</v>
      </c>
      <c r="H18" s="348">
        <f>IF(OR('2015年'!G6="X",'2015年'!$E$6="X",SUM('2015年'!$E$6)=1,SUM('2015年'!$E$6)=2),"X",IF(SUM('2015年'!$E$6)=0,"nc",IFERROR('2015年'!G6/'2015年'!$E$6%,"-")))</f>
        <v>0.20033388981636061</v>
      </c>
      <c r="I18" s="348">
        <f>IF(OR('2015年'!H6="X",'2015年'!$E$6="X",SUM('2015年'!$E$6)=1,SUM('2015年'!$E$6)=2),"X",IF(SUM('2015年'!$E$6)=0,"nc",IFERROR('2015年'!H6/'2015年'!$E$6%,"-")))</f>
        <v>0.9627156371730663</v>
      </c>
      <c r="J18" s="348">
        <f>IF(OR('2015年'!I6="X",'2015年'!$E$6="X",SUM('2015年'!$E$6)=1,SUM('2015年'!$E$6)=2),"X",IF(SUM('2015年'!$E$6)=0,"nc",IFERROR('2015年'!I6/'2015年'!$E$6%,"-")))</f>
        <v>0.28937117417918756</v>
      </c>
      <c r="K18" s="348">
        <f>IF(OR('2015年'!J6="X",'2015年'!$E$6="X",SUM('2015年'!$E$6)=1,SUM('2015年'!$E$6)=2),"X",IF(SUM('2015年'!$E$6)=0,"nc",IFERROR('2015年'!J6/'2015年'!$E$6%,"-")))</f>
        <v>0.105731775180857</v>
      </c>
      <c r="L18" s="348">
        <f>IF(OR('2015年'!K6="X",'2015年'!$E$6="X",SUM('2015年'!$E$6)=1,SUM('2015年'!$E$6)=2),"X",IF(SUM('2015年'!$E$6)=0,"nc",IFERROR('2015年'!K6/'2015年'!$E$6%,"-")))</f>
        <v>1.1129660545353368E-2</v>
      </c>
      <c r="M18" s="348">
        <f>IF(OR('2015年'!L6="X",'2015年'!$E$6="X",SUM('2015年'!$E$6)=1,SUM('2015年'!$E$6)=2),"X",IF(SUM('2015年'!$E$6)=0,"nc",IFERROR('2015年'!L6/'2015年'!$E$6%,"-")))</f>
        <v>98.430717863105187</v>
      </c>
      <c r="N18" s="349">
        <f>IF(OR('2015年'!M6="X",'2015年'!$E$6="X",SUM('2015年'!$E$6)=1,SUM('2015年'!$E$6)=2),"X",IF(SUM('2015年'!$E$6)=0,"nc",IFERROR('2015年'!M6/'2015年'!$E$6%,"-")))</f>
        <v>10.628825820812466</v>
      </c>
      <c r="V18" s="181"/>
      <c r="Y18" s="182"/>
      <c r="Z18" s="183"/>
      <c r="AA18" s="147"/>
      <c r="AB18" s="147"/>
    </row>
    <row r="19" spans="1:35" ht="13.9" customHeight="1">
      <c r="A19" s="147"/>
      <c r="B19" s="280"/>
      <c r="C19" s="280"/>
      <c r="D19" s="350"/>
      <c r="E19" s="351" t="s">
        <v>193</v>
      </c>
      <c r="F19" s="352">
        <f>IF(OR('2015年'!N6="X",'2015年'!$N$6="X"),"X",IF(SUM('2015年'!$N$6)=0,"nc",IFERROR('2015年'!N6/'2015年'!$N$6%,"-")))</f>
        <v>100</v>
      </c>
      <c r="G19" s="352">
        <f>IF(OR('2015年'!O6="X",'2015年'!$N$6="X",SUM('2015年'!$N$6)=1,SUM('2015年'!$N$6)=2),"X",IF(SUM('2015年'!$N$6)=0,"nc",IFERROR('2015年'!O6/'2015年'!$N$6%,"-")))</f>
        <v>98.591549295774655</v>
      </c>
      <c r="H19" s="352">
        <f>IF(OR('2015年'!P6="X",'2015年'!$N$6="X",SUM('2015年'!$N$6)=1,SUM('2015年'!$N$6)=2),"X",IF(SUM('2015年'!$N$6)=0,"nc",IFERROR('2015年'!P6/'2015年'!$N$6%,"-")))</f>
        <v>12.67605633802817</v>
      </c>
      <c r="I19" s="352">
        <f>IF(OR('2015年'!Q6="X",'2015年'!$N$6="X",SUM('2015年'!$N$6)=1,SUM('2015年'!$N$6)=2),"X",IF(SUM('2015年'!$N$6)=0,"nc",IFERROR('2015年'!Q6/'2015年'!$N$6%,"-")))</f>
        <v>60.91549295774648</v>
      </c>
      <c r="J19" s="352">
        <f>IF(OR('2015年'!R6="X",'2015年'!$N$6="X",SUM('2015年'!$N$6)=1,SUM('2015年'!$N$6)=2),"X",IF(SUM('2015年'!$N$6)=0,"nc",IFERROR('2015年'!R6/'2015年'!$N$6%,"-")))</f>
        <v>18.30985915492958</v>
      </c>
      <c r="K19" s="352">
        <f>IF(OR('2015年'!S6="X",'2015年'!$N$6="X",SUM('2015年'!$N$6)=1,SUM('2015年'!$N$6)=2),"X",IF(SUM('2015年'!$N$6)=0,"nc",IFERROR('2015年'!S6/'2015年'!$N$6%,"-")))</f>
        <v>6.6901408450704229</v>
      </c>
      <c r="L19" s="352">
        <f>IF(OR('2015年'!T6="X",'2015年'!$N$6="X",SUM('2015年'!$N$6)=1,SUM('2015年'!$N$6)=2),"X",IF(SUM('2015年'!$N$6)=0,"nc",IFERROR('2015年'!T6/'2015年'!$N$6%,"-")))</f>
        <v>0.70422535211267612</v>
      </c>
      <c r="M19" s="352">
        <f>IF(OR('2015年'!U6="X",'2015年'!$N$6="X",SUM('2015年'!$N$6)=1,SUM('2015年'!$N$6)=2),"X",IF(SUM('2015年'!$N$6)=0,"nc",IFERROR('2015年'!U6/'2015年'!$N$6%,"-")))</f>
        <v>0.70422535211267612</v>
      </c>
      <c r="N19" s="353">
        <f>IF(OR('2015年'!V6="X",'2015年'!$N$6="X",SUM('2015年'!$N$6)=1,SUM('2015年'!$N$6)=2),"X",IF(SUM('2015年'!$N$6)=0,"nc",IFERROR('2015年'!V6/'2015年'!$N$6%,"-")))</f>
        <v>21.126760563380284</v>
      </c>
      <c r="Q19" s="155"/>
      <c r="R19" s="155"/>
      <c r="S19" s="155"/>
      <c r="V19" s="181"/>
      <c r="Y19" s="147"/>
      <c r="Z19" s="147"/>
      <c r="AA19" s="147"/>
      <c r="AB19" s="147"/>
      <c r="AH19" s="180"/>
      <c r="AI19" s="180"/>
    </row>
    <row r="20" spans="1:35" ht="7.15" customHeight="1">
      <c r="A20" s="280"/>
      <c r="B20" s="280"/>
      <c r="C20" s="280"/>
      <c r="V20" s="181"/>
    </row>
    <row r="21" spans="1:35" ht="7.15" customHeight="1"/>
    <row r="22" spans="1:35" ht="18" customHeight="1">
      <c r="A22" s="147"/>
      <c r="B22" s="147"/>
      <c r="C22" s="710" t="s">
        <v>109</v>
      </c>
      <c r="D22" s="710"/>
      <c r="E22" s="710"/>
      <c r="F22" s="710"/>
      <c r="G22" s="710"/>
      <c r="H22" s="710"/>
      <c r="I22" s="710"/>
      <c r="J22" s="415"/>
      <c r="K22" s="415"/>
      <c r="L22" s="415"/>
      <c r="M22" s="415"/>
      <c r="N22" s="415"/>
      <c r="O22" s="415"/>
      <c r="P22" s="415"/>
      <c r="Q22" s="415"/>
      <c r="R22" s="415"/>
      <c r="S22" s="415"/>
    </row>
    <row r="23" spans="1:35" ht="18" customHeight="1">
      <c r="A23" s="147"/>
      <c r="B23" s="147"/>
      <c r="C23" s="416"/>
      <c r="D23" s="711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雇用者ありの経営体数の割合（36.3%）は 6.4ポイント 前回より低下し、１経営体当たり雇用者のべ人日（122.1人日）は 30.8人日 増加</v>
      </c>
      <c r="E23" s="711"/>
      <c r="F23" s="711"/>
      <c r="G23" s="711"/>
      <c r="H23" s="711"/>
      <c r="I23" s="711"/>
      <c r="J23" s="711"/>
      <c r="K23" s="711"/>
      <c r="L23" s="711"/>
      <c r="M23" s="711"/>
      <c r="N23" s="711"/>
      <c r="O23" s="711"/>
      <c r="P23" s="711"/>
      <c r="Q23" s="711"/>
      <c r="R23" s="711"/>
      <c r="S23" s="711"/>
    </row>
    <row r="24" spans="1:35" ht="4.9000000000000004" customHeight="1" thickBot="1">
      <c r="A24" s="147"/>
      <c r="B24" s="280"/>
      <c r="C24" s="147"/>
      <c r="K24" s="715" t="s">
        <v>113</v>
      </c>
      <c r="L24" s="715"/>
      <c r="M24" s="715"/>
      <c r="N24" s="715"/>
      <c r="S24" s="160"/>
    </row>
    <row r="25" spans="1:35" ht="13.9" customHeight="1" thickTop="1" thickBot="1">
      <c r="A25" s="147"/>
      <c r="B25" s="280"/>
      <c r="C25" s="147"/>
      <c r="D25" s="420"/>
      <c r="E25" s="421"/>
      <c r="F25" s="438" t="s">
        <v>115</v>
      </c>
      <c r="G25" s="439"/>
      <c r="H25" s="440"/>
      <c r="I25" s="440"/>
      <c r="J25" s="712" t="s">
        <v>114</v>
      </c>
      <c r="K25" s="715"/>
      <c r="L25" s="715"/>
      <c r="M25" s="715"/>
      <c r="N25" s="715"/>
    </row>
    <row r="26" spans="1:35" ht="13.9" customHeight="1" thickTop="1" thickBot="1">
      <c r="A26" s="147"/>
      <c r="B26" s="280"/>
      <c r="C26" s="147"/>
      <c r="D26" s="424"/>
      <c r="E26" s="425"/>
      <c r="F26" s="716" t="s">
        <v>248</v>
      </c>
      <c r="G26" s="718" t="s">
        <v>256</v>
      </c>
      <c r="H26" s="441" t="s">
        <v>197</v>
      </c>
      <c r="I26" s="442"/>
      <c r="J26" s="713"/>
      <c r="K26" s="47" t="str">
        <f>IF(LEFT(R26,1)="県",D32,Z3)</f>
        <v>山梨県</v>
      </c>
      <c r="L26" s="187"/>
      <c r="M26" s="187"/>
      <c r="N26" s="187"/>
      <c r="R26" s="706" t="s">
        <v>353</v>
      </c>
      <c r="S26" s="707"/>
    </row>
    <row r="27" spans="1:35" ht="13.9" customHeight="1" thickTop="1">
      <c r="A27" s="147"/>
      <c r="B27" s="280"/>
      <c r="C27" s="147"/>
      <c r="D27" s="424"/>
      <c r="E27" s="425"/>
      <c r="F27" s="717"/>
      <c r="G27" s="713"/>
      <c r="H27" s="716" t="s">
        <v>221</v>
      </c>
      <c r="I27" s="719" t="s">
        <v>257</v>
      </c>
      <c r="J27" s="713"/>
      <c r="K27" s="290" t="str">
        <f>"外円："</f>
        <v>外円：</v>
      </c>
      <c r="L27" s="700" t="str">
        <f>Z32</f>
        <v>2015年</v>
      </c>
      <c r="M27" s="700"/>
      <c r="N27" s="700"/>
      <c r="O27" s="162" t="s">
        <v>349</v>
      </c>
      <c r="P27" s="187"/>
      <c r="Q27" s="187"/>
      <c r="R27" s="187"/>
      <c r="S27" s="187"/>
    </row>
    <row r="28" spans="1:35" ht="13.9" customHeight="1">
      <c r="A28" s="147"/>
      <c r="B28" s="280"/>
      <c r="C28" s="147"/>
      <c r="D28" s="428"/>
      <c r="E28" s="429"/>
      <c r="F28" s="705"/>
      <c r="G28" s="714"/>
      <c r="H28" s="705"/>
      <c r="I28" s="720"/>
      <c r="J28" s="714"/>
      <c r="K28" s="291" t="str">
        <f>"内円："</f>
        <v>内円：</v>
      </c>
      <c r="L28" s="48" t="str">
        <f>Z31</f>
        <v>2010年</v>
      </c>
      <c r="O28" s="67" t="str">
        <f>IF(LEFT(R26,1)="県",D32,Z3)</f>
        <v>山梨県</v>
      </c>
      <c r="P28" s="165"/>
      <c r="Q28" s="165"/>
      <c r="R28" s="165"/>
      <c r="S28" s="165"/>
    </row>
    <row r="29" spans="1:35" ht="7.9" customHeight="1">
      <c r="A29" s="147"/>
      <c r="B29" s="280"/>
      <c r="C29" s="147"/>
      <c r="D29" s="354"/>
      <c r="E29" s="355"/>
      <c r="F29" s="356" t="s">
        <v>105</v>
      </c>
      <c r="G29" s="356" t="s">
        <v>106</v>
      </c>
      <c r="H29" s="356" t="s">
        <v>105</v>
      </c>
      <c r="I29" s="356" t="s">
        <v>106</v>
      </c>
      <c r="J29" s="356" t="s">
        <v>105</v>
      </c>
    </row>
    <row r="30" spans="1:35" ht="13.9" customHeight="1">
      <c r="A30" s="147"/>
      <c r="B30" s="280"/>
      <c r="C30" s="147"/>
      <c r="D30" s="239" t="s">
        <v>15</v>
      </c>
      <c r="E30" s="357"/>
      <c r="F30" s="358">
        <f ca="1">OFFSET('2010年'!$A$1,$V$3,$W31+E$1)</f>
        <v>9089</v>
      </c>
      <c r="G30" s="358">
        <f ca="1">OFFSET('2010年'!$A$1,$V$3,$W31+F$1)</f>
        <v>829475</v>
      </c>
      <c r="H30" s="358">
        <f ca="1">OFFSET('2010年'!$A$1,$V$3,$W31+G$1)</f>
        <v>357</v>
      </c>
      <c r="I30" s="358">
        <f ca="1">OFFSET('2010年'!$A$1,$V$3,$W31+H$1)</f>
        <v>228374</v>
      </c>
      <c r="J30" s="358">
        <f ca="1">OFFSET('2010年'!$A$1,$V$3,$W31+I$1)</f>
        <v>12220</v>
      </c>
      <c r="O30" s="188" t="s">
        <v>106</v>
      </c>
      <c r="P30" s="189"/>
      <c r="Q30" s="190" t="s">
        <v>112</v>
      </c>
      <c r="R30" s="189"/>
      <c r="S30" s="189"/>
      <c r="V30" s="175" t="s">
        <v>19</v>
      </c>
      <c r="W30" s="191"/>
      <c r="X30" s="192" t="s">
        <v>261</v>
      </c>
      <c r="Y30" s="193"/>
      <c r="Z30" s="194" t="s">
        <v>60</v>
      </c>
      <c r="AA30" s="195" t="s">
        <v>61</v>
      </c>
      <c r="AB30" s="192" t="s">
        <v>59</v>
      </c>
      <c r="AC30" s="193"/>
    </row>
    <row r="31" spans="1:35" ht="13.9" customHeight="1">
      <c r="A31" s="147"/>
      <c r="B31" s="280"/>
      <c r="C31" s="147"/>
      <c r="D31" s="239"/>
      <c r="E31" s="346" t="s">
        <v>193</v>
      </c>
      <c r="F31" s="358">
        <f ca="1">OFFSET('2010年'!$A$1,$V$3,$W31+J$1)</f>
        <v>168</v>
      </c>
      <c r="G31" s="358">
        <f ca="1">OFFSET('2010年'!$A$1,$V$3,$W31+K$1)</f>
        <v>227147</v>
      </c>
      <c r="H31" s="358">
        <f ca="1">OFFSET('2010年'!$A$1,$V$3,$W31+L$1)</f>
        <v>83</v>
      </c>
      <c r="I31" s="358">
        <f ca="1">OFFSET('2010年'!$A$1,$V$3,$W31+M$1)</f>
        <v>115182</v>
      </c>
      <c r="J31" s="358">
        <f ca="1">OFFSET('2010年'!$A$1,$V$3,$W31+N$1)</f>
        <v>61</v>
      </c>
      <c r="V31" s="176" t="s">
        <v>15</v>
      </c>
      <c r="W31" s="283">
        <f ca="1">CELL("col",'2010年'!W5)-1</f>
        <v>22</v>
      </c>
      <c r="X31" s="196" t="s">
        <v>116</v>
      </c>
      <c r="Y31" s="297">
        <f>IF(LEFT(R26,1)="県",4,2)</f>
        <v>2</v>
      </c>
      <c r="Z31" s="283" t="str">
        <f>IF(LEFT(R26,1)="県",$D$4,$D30)</f>
        <v>2010年</v>
      </c>
      <c r="AA31" s="197" t="s">
        <v>262</v>
      </c>
      <c r="AB31" s="198" t="s">
        <v>110</v>
      </c>
      <c r="AC31" s="199" t="s">
        <v>111</v>
      </c>
    </row>
    <row r="32" spans="1:35" ht="13.9" customHeight="1">
      <c r="A32" s="147"/>
      <c r="B32" s="280"/>
      <c r="C32" s="147"/>
      <c r="D32" s="389" t="s">
        <v>16</v>
      </c>
      <c r="E32" s="390"/>
      <c r="F32" s="443">
        <f ca="1">OFFSET('2015年'!$A$1,$V$4,$W32+E1)</f>
        <v>6526</v>
      </c>
      <c r="G32" s="443">
        <f ca="1">OFFSET('2015年'!$A$1,$V$4,$W32+F1)</f>
        <v>796670</v>
      </c>
      <c r="H32" s="443">
        <f ca="1">OFFSET('2015年'!$A$1,$V$4,$W32+G1)</f>
        <v>623</v>
      </c>
      <c r="I32" s="443">
        <f ca="1">OFFSET('2015年'!$A$1,$V$4,$W32+H1)</f>
        <v>397198</v>
      </c>
      <c r="J32" s="443">
        <f ca="1">OFFSET('2015年'!$A$1,$V$4,$W32+I1)</f>
        <v>11444</v>
      </c>
      <c r="V32" s="179" t="s">
        <v>16</v>
      </c>
      <c r="W32" s="284">
        <f ca="1">CELL("col",'2015年'!W5)-1</f>
        <v>22</v>
      </c>
      <c r="X32" s="200" t="s">
        <v>117</v>
      </c>
      <c r="Y32" s="284">
        <f>IF(LEFT(R26,1)="県",6,0)</f>
        <v>0</v>
      </c>
      <c r="Z32" s="292" t="str">
        <f>IF(LEFT(R26,1)="県",Z3,D32)</f>
        <v>2015年</v>
      </c>
      <c r="AA32" s="293">
        <f ca="1">IF(LEFT(R26,1)="県",G36,G30/F30)</f>
        <v>91.261414897128404</v>
      </c>
      <c r="AB32" s="298">
        <f ca="1">ROUND(F34,1)-ROUND(IF(LEFT(R26,1)="県",F36,F30/F12%),1)</f>
        <v>-6.4000000000000057</v>
      </c>
      <c r="AC32" s="296">
        <f ca="1">IFERROR(ROUND(G34,1)-ROUND(IF(LEFT(R26,1)="県",G36,SUM(G30)/$F30),1),"")</f>
        <v>30.799999999999997</v>
      </c>
    </row>
    <row r="33" spans="1:48" s="159" customFormat="1" ht="13.9" customHeight="1">
      <c r="A33" s="280"/>
      <c r="B33" s="280"/>
      <c r="C33" s="280"/>
      <c r="D33" s="389"/>
      <c r="E33" s="393" t="s">
        <v>193</v>
      </c>
      <c r="F33" s="443">
        <f ca="1">OFFSET('2015年'!$A$1,$V$4,$W32+J1)</f>
        <v>238</v>
      </c>
      <c r="G33" s="443">
        <f ca="1">OFFSET('2015年'!$A$1,$V$4,$W32+K1)</f>
        <v>333277</v>
      </c>
      <c r="H33" s="443">
        <f ca="1">OFFSET('2015年'!$A$1,$V$4,$W32+L1)</f>
        <v>186</v>
      </c>
      <c r="I33" s="443">
        <f ca="1">OFFSET('2015年'!$A$1,$V$4,$W32+M1)</f>
        <v>277107</v>
      </c>
      <c r="J33" s="443">
        <f ca="1">OFFSET('2015年'!$A$1,$V$4,$W32+N1)</f>
        <v>46</v>
      </c>
      <c r="L33" s="201"/>
      <c r="M33" s="146"/>
      <c r="N33" s="146"/>
      <c r="P33" s="146"/>
      <c r="X33" s="196" t="s">
        <v>61</v>
      </c>
      <c r="Y33" s="297">
        <f>IF(LEFT(R26,1)="県",3,1)</f>
        <v>1</v>
      </c>
      <c r="Z33" s="294" t="str">
        <f>IF(LEFT(R26,1)="県",Z4,D32)</f>
        <v>2015年</v>
      </c>
      <c r="AA33" s="295">
        <f ca="1">IF(LEFT(R26,1)="県",G37,IF(OR(G31="X",F31="X"),"X",IF(F31="-","nc",IF(G31="-","-",G31/F31))))</f>
        <v>1352.0654761904761</v>
      </c>
      <c r="AB33" s="43" t="str">
        <f>IF(LEFT(R26,1)="県","県平均","前回")</f>
        <v>前回</v>
      </c>
      <c r="AC33" s="292" t="str">
        <f ca="1">IFERROR(CHOOSE(SIGN(AC32)+2+IF(LEFT(R26,1)="県",3,0),"減少","変化なし","増加","下回る","同じ","上回る"),"")</f>
        <v>増加</v>
      </c>
      <c r="AD33" s="146"/>
      <c r="AU33" s="146"/>
      <c r="AV33" s="146"/>
    </row>
    <row r="34" spans="1:48" ht="13.9" customHeight="1">
      <c r="A34" s="147"/>
      <c r="B34" s="280"/>
      <c r="C34" s="147"/>
      <c r="D34" s="433" t="s">
        <v>258</v>
      </c>
      <c r="E34" s="397"/>
      <c r="F34" s="434">
        <f ca="1">IF(OR($F14="X",F32="X"),"X",IF(SUM($F14)=0,"nc",IFERROR(F32/$F14%,"-")))</f>
        <v>36.316082359488036</v>
      </c>
      <c r="G34" s="444">
        <f ca="1">IF(OR($F32="X",G32="X"),"X",IF(SUM($F32)=0,"nc",IFERROR(SUM(G32)/$F32,"-")))</f>
        <v>122.07631014403923</v>
      </c>
      <c r="H34" s="434">
        <f ca="1">IF(OR(H32="X",$F14="X"),"X",IF(SUM($F14)=0,"nc",IFERROR(H32/$F14%,"-")))</f>
        <v>3.4668892598775738</v>
      </c>
      <c r="I34" s="444">
        <f ca="1">IF(OR($H32="X",I32="X"),"X",IF(SUM($H32)=0,"nc",IFERROR(SUM(I32)/$H32,"-")))</f>
        <v>637.55698234349916</v>
      </c>
      <c r="J34" s="434">
        <f ca="1">IF(OR(J32="X",F14="X"),"X",IF(SUM(F14)=0,"nc",IFERROR(J32/F14%,"nc")))</f>
        <v>63.683917640511972</v>
      </c>
      <c r="X34" s="200" t="s">
        <v>62</v>
      </c>
      <c r="Y34" s="284">
        <f>IF(LEFT(R26,1)="県",2,2)</f>
        <v>2</v>
      </c>
      <c r="AB34" s="299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7"/>
      <c r="B35" s="280"/>
      <c r="C35" s="147"/>
      <c r="D35" s="400"/>
      <c r="E35" s="393" t="s">
        <v>193</v>
      </c>
      <c r="F35" s="436">
        <f ca="1">IF(OR($F15="X",F33="X"),"X",IF(SUM($F15)=0,"nc",IFERROR(F33/$F15%,"-")))</f>
        <v>83.802816901408448</v>
      </c>
      <c r="G35" s="445">
        <f ca="1">IF(OR($F33="X",G33="X"),"X",IF(SUM($F33)=0,"nc",IFERROR(SUM(G33)/$F33,"-")))</f>
        <v>1400.3235294117646</v>
      </c>
      <c r="H35" s="436">
        <f ca="1">IF(OR(H33="X",$F15="X"),"X",IF(SUM($F15)=0,"nc",IFERROR(H33/$F15%,"-")))</f>
        <v>65.492957746478879</v>
      </c>
      <c r="I35" s="445">
        <f ca="1">IF(OR($H33="X",I33="X"),"X",IF(SUM($H33)=0,"nc",IFERROR(SUM(I33)/$H33,"-")))</f>
        <v>1489.8225806451612</v>
      </c>
      <c r="J35" s="436">
        <f ca="1">IF(OR(J33="X",F15="X"),"X",IF(SUM(F15)=0,"nc",IFERROR(J33/F15%,"-")))</f>
        <v>16.197183098591552</v>
      </c>
      <c r="L35" s="202"/>
    </row>
    <row r="36" spans="1:48" s="159" customFormat="1" ht="13.9" customHeight="1">
      <c r="A36" s="280"/>
      <c r="B36" s="280"/>
      <c r="C36" s="280"/>
      <c r="D36" s="239"/>
      <c r="E36" s="347" t="s">
        <v>194</v>
      </c>
      <c r="F36" s="348">
        <f>IF(OR('2015年'!W6="X",'2015年'!$E6="X"),"X",IF(SUM('2015年'!$E6)=0,"nc",IFERROR('2015年'!W6/'2015年'!$E6%,"-")))</f>
        <v>36.316082359488036</v>
      </c>
      <c r="G36" s="359">
        <f>IF(OR('2015年'!X6="X",'2015年'!W6="X"),"X",IF(SUM('2015年'!W6)=0,"nc",IFERROR('2015年'!X6/'2015年'!W6,"-")))</f>
        <v>122.07631014403923</v>
      </c>
      <c r="H36" s="348">
        <f>IF(OR('2015年'!Y6="X",'2015年'!$E6="X"),"X",IF(SUM('2015年'!$E6)=0,"nc",IFERROR('2015年'!Y6/'2015年'!$E6%,"-")))</f>
        <v>3.4668892598775738</v>
      </c>
      <c r="I36" s="359">
        <f>IF(OR('2015年'!Z6="X",'2015年'!Y6="X"),"X",IF(SUM('2015年'!Y6)=0,"nc",IFERROR('2015年'!Z6/'2015年'!Y6,"-")))</f>
        <v>637.55698234349916</v>
      </c>
      <c r="J36" s="348">
        <f>IF(OR('2015年'!AA6="X",'2015年'!E6="X"),"X",IF(SUM('2015年'!E6)=0,"nc",IFERROR('2015年'!AA6/'2015年'!E6%,"-")))</f>
        <v>63.683917640511972</v>
      </c>
      <c r="V36" s="146"/>
      <c r="Z36" s="146"/>
      <c r="AA36" s="146"/>
      <c r="AB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</row>
    <row r="37" spans="1:48" ht="13.9" customHeight="1">
      <c r="A37" s="147"/>
      <c r="B37" s="280"/>
      <c r="C37" s="147"/>
      <c r="D37" s="350"/>
      <c r="E37" s="351" t="s">
        <v>193</v>
      </c>
      <c r="F37" s="352">
        <f>IF(OR('2015年'!AB6="X",'2015年'!$N$6="X"),"X",IF(SUM('2015年'!$N$6)=0,"nc",IFERROR('2015年'!AB6/'2015年'!$N$6%,"-")))</f>
        <v>83.802816901408448</v>
      </c>
      <c r="G37" s="360">
        <f>IF(OR('2015年'!AC6="X",'2015年'!AB6="X"),"X",IF(SUM('2015年'!AB6)=0,"nc",IFERROR('2015年'!AC6/'2015年'!AB6,"-")))</f>
        <v>1400.3235294117646</v>
      </c>
      <c r="H37" s="352">
        <f>IF(OR('2015年'!AD6="X",'2015年'!$N$6="X"),"X",IF(SUM('2015年'!$N$6)=0,"nc",IFERROR('2015年'!AD6/'2015年'!$N$6%,"-")))</f>
        <v>65.492957746478879</v>
      </c>
      <c r="I37" s="360">
        <f>IF(OR('2015年'!AE6="X",'2015年'!AD6="X"),"X",IF(SUM('2015年'!AD6)=0,"nc",IFERROR('2015年'!AE6/'2015年'!AD6,"-")))</f>
        <v>1489.8225806451612</v>
      </c>
      <c r="J37" s="352">
        <f>IF(OR('2015年'!AF6="X",'2015年'!$N$6="X"),"X",IF(SUM('2015年'!$N$6)=0,"nc",IFERROR('2015年'!AF6/'2015年'!$N$6%,"-")))</f>
        <v>16.197183098591552</v>
      </c>
    </row>
    <row r="38" spans="1:48" ht="12" customHeight="1">
      <c r="A38" s="147"/>
      <c r="B38" s="280"/>
      <c r="C38" s="147"/>
      <c r="D38" s="203" t="s">
        <v>201</v>
      </c>
    </row>
    <row r="39" spans="1:48" ht="7.15" customHeight="1"/>
    <row r="40" spans="1:48" s="159" customFormat="1" ht="18" customHeight="1">
      <c r="A40" s="146"/>
      <c r="B40" s="280"/>
      <c r="C40" s="738" t="s">
        <v>191</v>
      </c>
      <c r="D40" s="738"/>
      <c r="E40" s="738"/>
      <c r="F40" s="738"/>
      <c r="G40" s="738"/>
      <c r="H40" s="738"/>
      <c r="I40" s="738"/>
      <c r="J40" s="738"/>
      <c r="K40" s="738"/>
      <c r="L40" s="446"/>
      <c r="M40" s="446"/>
      <c r="N40" s="446"/>
      <c r="O40" s="446"/>
      <c r="P40" s="446"/>
      <c r="Q40" s="446"/>
      <c r="R40" s="446"/>
      <c r="S40" s="446"/>
      <c r="T40" s="146"/>
      <c r="Y40" s="146"/>
      <c r="Z40" s="146"/>
      <c r="AA40" s="146"/>
      <c r="AB40" s="146"/>
      <c r="AC40" s="146"/>
      <c r="AD40" s="146"/>
    </row>
    <row r="41" spans="1:48" s="159" customFormat="1" ht="18" customHeight="1">
      <c r="A41" s="146"/>
      <c r="B41" s="280"/>
      <c r="C41" s="416"/>
      <c r="D41" s="711" t="str">
        <f ca="1">IFERROR("◎ １経営体当たりの経営耕地面積（"&amp;TEXT(G47,"0.00")&amp;"ha）は"&amp;AD46&amp;AD47&amp;AD49,"")</f>
        <v>◎ １経営体当たりの経営耕地面積（0.82ha）は前回を 0.06ha 上回り、うち組織（6.97ha）は前回を 0.38ha 下回る</v>
      </c>
      <c r="E41" s="711"/>
      <c r="F41" s="711"/>
      <c r="G41" s="711"/>
      <c r="H41" s="711"/>
      <c r="I41" s="711"/>
      <c r="J41" s="711"/>
      <c r="K41" s="711"/>
      <c r="L41" s="711"/>
      <c r="M41" s="711"/>
      <c r="N41" s="711"/>
      <c r="O41" s="711"/>
      <c r="P41" s="711"/>
      <c r="Q41" s="711"/>
      <c r="R41" s="711"/>
      <c r="S41" s="711"/>
      <c r="T41" s="146"/>
      <c r="Y41" s="146"/>
      <c r="Z41" s="146"/>
      <c r="AA41" s="146"/>
      <c r="AB41" s="146"/>
      <c r="AC41" s="146"/>
      <c r="AD41" s="146"/>
    </row>
    <row r="42" spans="1:48" s="159" customFormat="1" ht="13.9" customHeight="1" thickBot="1">
      <c r="A42" s="146"/>
      <c r="B42" s="280"/>
      <c r="C42" s="280"/>
      <c r="D42" s="204"/>
      <c r="E42" s="146"/>
      <c r="F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42" t="str">
        <f>"単位："&amp;IF(RIGHT(C40,2)="面積","ha","経営体")</f>
        <v>単位：経営体</v>
      </c>
      <c r="T42" s="146"/>
      <c r="X42" s="663" t="s">
        <v>760</v>
      </c>
    </row>
    <row r="43" spans="1:48" s="159" customFormat="1" ht="7.9" customHeight="1" thickTop="1">
      <c r="A43" s="146"/>
      <c r="B43" s="280"/>
      <c r="C43" s="280"/>
      <c r="D43" s="447"/>
      <c r="E43" s="448"/>
      <c r="F43" s="721" t="str">
        <f>"経営耕地"&amp;CHAR(10)&amp;IF(RIGHT(C40,2)="面積","面積計","のある"&amp;CHAR(10)&amp;"経営体計")</f>
        <v>経営耕地
のある
経営体計</v>
      </c>
      <c r="G43" s="449"/>
      <c r="H43" s="704" t="s">
        <v>147</v>
      </c>
      <c r="I43" s="704" t="s">
        <v>133</v>
      </c>
      <c r="J43" s="704" t="s">
        <v>168</v>
      </c>
      <c r="K43" s="704" t="s">
        <v>134</v>
      </c>
      <c r="L43" s="704" t="s">
        <v>135</v>
      </c>
      <c r="M43" s="704" t="s">
        <v>136</v>
      </c>
      <c r="N43" s="704" t="s">
        <v>137</v>
      </c>
      <c r="O43" s="704" t="s">
        <v>138</v>
      </c>
      <c r="P43" s="704" t="s">
        <v>139</v>
      </c>
      <c r="Q43" s="704" t="s">
        <v>140</v>
      </c>
      <c r="R43" s="712" t="s">
        <v>141</v>
      </c>
      <c r="S43" s="696" t="str">
        <f>"借入耕地面積"&amp;IF(RIGHT(C40,2)="面積","","(ha)")</f>
        <v>借入耕地面積(ha)</v>
      </c>
      <c r="T43" s="146"/>
    </row>
    <row r="44" spans="1:48" s="159" customFormat="1" ht="30" customHeight="1">
      <c r="A44" s="146"/>
      <c r="B44" s="280"/>
      <c r="C44" s="280"/>
      <c r="D44" s="428"/>
      <c r="E44" s="450"/>
      <c r="F44" s="722" t="s">
        <v>280</v>
      </c>
      <c r="G44" s="451" t="str">
        <f>"1経営体当たり
面積"&amp;IF(RIGHT(C40,2)="面積","","(ha)")</f>
        <v>1経営体当たり
面積(ha)</v>
      </c>
      <c r="H44" s="705"/>
      <c r="I44" s="705"/>
      <c r="J44" s="705"/>
      <c r="K44" s="705"/>
      <c r="L44" s="705"/>
      <c r="M44" s="705"/>
      <c r="N44" s="705"/>
      <c r="O44" s="705"/>
      <c r="P44" s="705"/>
      <c r="Q44" s="705"/>
      <c r="R44" s="714"/>
      <c r="S44" s="697"/>
      <c r="T44" s="146"/>
      <c r="U44" s="146"/>
      <c r="V44" s="175" t="s">
        <v>19</v>
      </c>
      <c r="W44" s="191"/>
      <c r="X44" s="205" t="s">
        <v>216</v>
      </c>
      <c r="Y44" s="206" t="s">
        <v>61</v>
      </c>
      <c r="Z44" s="207" t="s">
        <v>62</v>
      </c>
      <c r="AA44" s="194" t="s">
        <v>60</v>
      </c>
      <c r="AB44" s="208" t="s">
        <v>149</v>
      </c>
      <c r="AC44" s="207"/>
      <c r="AD44" s="198" t="s">
        <v>59</v>
      </c>
    </row>
    <row r="45" spans="1:48" s="159" customFormat="1" ht="13.9" customHeight="1">
      <c r="A45" s="146"/>
      <c r="B45" s="280"/>
      <c r="C45" s="280"/>
      <c r="D45" s="239" t="s">
        <v>15</v>
      </c>
      <c r="E45" s="357"/>
      <c r="F45" s="361">
        <f ca="1">IFERROR(OFFSET('2010年'!$A$1,$V3,$W45)/X45,OFFSET('2010年'!$A$1,$V3,$W45))</f>
        <v>21173</v>
      </c>
      <c r="G45" s="362">
        <f ca="1">IF(OR(OFFSET('2010年'!BI1,$V3,0)="X",OFFSET('2010年'!AG1,$V3,0)="X"),"X",IF(SUM(OFFSET('2010年'!AG1,$V3,0))=0,"nc",IFERROR(ROUND(OFFSET('2010年'!BI1,$V3,0)/100/OFFSET('2010年'!AG1,$V3,0),2),"-")))</f>
        <v>0.76</v>
      </c>
      <c r="H45" s="363">
        <f ca="1">IF(COUNTIF(OFFSET('2010年'!$A$1,$V3,$W45+1,1,2),"X")&gt;0,"X",IF(SUM(OFFSET('2010年'!$A$1,$V3,$W45+1,1,2))=0,"-",SUM(OFFSET('2010年'!$A$1,$V3,$W45+1,1,2))/X45))</f>
        <v>7690</v>
      </c>
      <c r="I45" s="363">
        <f ca="1">IFERROR(OFFSET('2010年'!$A$1,$V3,$W45+H1)/X45,OFFSET('2010年'!$A$1,$V3,$W45+H1))</f>
        <v>9545</v>
      </c>
      <c r="J45" s="363">
        <f ca="1">IF(COUNTIF(OFFSET('2010年'!$A$1,$V3,$W45+I1,1,2),"X")&gt;0,"X",IF(SUM(OFFSET('2010年'!$A$1,$V3,$W45+I1,1,2))=0,"-",SUM(OFFSET('2010年'!$A$1,$V3,$W45+I1,1,2))/X45))</f>
        <v>3429</v>
      </c>
      <c r="K45" s="363">
        <f ca="1">IFERROR(OFFSET('2010年'!$A$1,$V3,$W45+K1)/$X$45,OFFSET('2010年'!$A$1,$V3,$W45+K1))</f>
        <v>269</v>
      </c>
      <c r="L45" s="363">
        <f ca="1">IFERROR(OFFSET('2010年'!$A$1,$V3,$W45+L1)/$X$45,OFFSET('2010年'!$A$1,$V3,$W45+L1))</f>
        <v>126</v>
      </c>
      <c r="M45" s="363">
        <f ca="1">IFERROR(OFFSET('2010年'!$A$1,$V3,$W45+M1)/$X$45,OFFSET('2010年'!$A$1,$V3,$W45+M1))</f>
        <v>88</v>
      </c>
      <c r="N45" s="363">
        <f ca="1">IFERROR(OFFSET('2010年'!$A$1,$V3,$W45+N1)/$X$45,OFFSET('2010年'!$A$1,$V3,$W45+N1))</f>
        <v>18</v>
      </c>
      <c r="O45" s="363">
        <f ca="1">IFERROR(OFFSET('2010年'!$A$1,$V3,$W45+O1)/$X$45,OFFSET('2010年'!$A$1,$V3,$W45+O1))</f>
        <v>4</v>
      </c>
      <c r="P45" s="363">
        <f ca="1">IFERROR(OFFSET('2010年'!$A$1,$V3,$W45+P1)/$X$45,OFFSET('2010年'!$A$1,$V3,$W45+P1))</f>
        <v>2</v>
      </c>
      <c r="Q45" s="363">
        <f ca="1">IFERROR(OFFSET('2010年'!$A$1,$V3,$W45+Q1)/$X$45,OFFSET('2010年'!$A$1,$V3,$W45+Q1))</f>
        <v>1</v>
      </c>
      <c r="R45" s="363">
        <f ca="1">IFERROR(OFFSET('2010年'!$A$1,$V3,$W45+R1)/$X$45,OFFSET('2010年'!$A$1,$V3,$W45+R1))</f>
        <v>1</v>
      </c>
      <c r="S45" s="364">
        <f ca="1">IFERROR(ROUND(OFFSET('2010年'!BW1,$V3,0)/100,0),OFFSET('2010年'!BW1,$V3,0))</f>
        <v>3272</v>
      </c>
      <c r="T45" s="146"/>
      <c r="U45" s="146"/>
      <c r="V45" s="175" t="s">
        <v>15</v>
      </c>
      <c r="W45" s="283">
        <f ca="1">IF(RIGHT(C40,2)="面積",CELL("col",'2010年'!BI5)-1,CELL("col",'2010年'!AG5)-1)</f>
        <v>32</v>
      </c>
      <c r="X45" s="300">
        <f>IF(RIGHT(C40,2)="面積",100,1)</f>
        <v>1</v>
      </c>
      <c r="Y45" s="301">
        <f>IF(LEFT(O54,1)="県",6,0)</f>
        <v>0</v>
      </c>
      <c r="Z45" s="302">
        <f>IF(LEFT(O54,1)="県",4,2)</f>
        <v>2</v>
      </c>
      <c r="AA45" s="283" t="str">
        <f>IF(LEFT(O54,1)="県",$D$4,$D45)</f>
        <v>2010年</v>
      </c>
      <c r="AB45" s="303">
        <f ca="1">IF(LEFT(O54,1)="県",S51,OFFSET('2010年'!BW1,$V3,0)/OFFSET('2010年'!BI1,$V3,0)%)</f>
        <v>20.444422782759965</v>
      </c>
      <c r="AC45" s="304">
        <f ca="1">100-AB45</f>
        <v>79.555577217240028</v>
      </c>
      <c r="AD45" s="312">
        <f ca="1">G47-IF(LEFT(O54,1)="県",G51,G45)</f>
        <v>5.9999999999999942E-2</v>
      </c>
    </row>
    <row r="46" spans="1:48" s="159" customFormat="1" ht="13.9" customHeight="1">
      <c r="B46" s="280"/>
      <c r="C46" s="280"/>
      <c r="D46" s="239"/>
      <c r="E46" s="346" t="s">
        <v>193</v>
      </c>
      <c r="F46" s="365">
        <f ca="1">IFERROR(OFFSET('2010年'!$A$1,$V$3,$W$46)/X45,OFFSET('2010年'!$A$1,$V$3,$W$46))</f>
        <v>122</v>
      </c>
      <c r="G46" s="366">
        <f ca="1">IF(OR(OFFSET('2010年'!BX1,$V$4,0)="X",OFFSET('2010年'!AU1,$V$4,0)="X"),"X",IF(SUM(OFFSET('2010年'!AU1,$V$4,0))=0,"nc",IFERROR(ROUND(OFFSET('2010年'!BX1,$V$4,0)/100/OFFSET('2010年'!AU1,$V$4,0),2),"-")))</f>
        <v>7.35</v>
      </c>
      <c r="H46" s="367">
        <f ca="1">IF(COUNTIF(OFFSET('2010年'!$A$1,$V3,$W46+1,1,2),"X")&gt;0,"X",IF(SUM(OFFSET('2010年'!$A$1,$V3,$W46+1,1,2))=0,"-",SUM(OFFSET('2010年'!$A$1,$V3,$W46+1,1,2))/X45))</f>
        <v>13</v>
      </c>
      <c r="I46" s="367">
        <f ca="1">IFERROR(OFFSET('2010年'!$A$1,$V$3,$W$46+H1)/X45,OFFSET('2010年'!$A$1,$V$3,$W$46+H1))</f>
        <v>20</v>
      </c>
      <c r="J46" s="367">
        <f ca="1">IF(COUNTIF(OFFSET('2010年'!$A$1,$V3,$W46+I1,1,2),"X")&gt;0,"X",IF(SUM(OFFSET('2010年'!$A$1,$V3,$W46+I1,1,2))=0,"-",SUM(OFFSET('2010年'!$A$1,$V3,$W46+I1,1,2))/X45))</f>
        <v>21</v>
      </c>
      <c r="K46" s="367">
        <f ca="1">IFERROR(OFFSET('2010年'!$A$1,$V$3,$W$46+K1)/$X$45,OFFSET('2010年'!$A$1,$V$3,$W$46+K1))</f>
        <v>18</v>
      </c>
      <c r="L46" s="367">
        <f ca="1">IFERROR(OFFSET('2010年'!$A$1,$V$3,$W$46+L1)/$X$45,OFFSET('2010年'!$A$1,$V$3,$W$46+L1))</f>
        <v>18</v>
      </c>
      <c r="M46" s="367">
        <f ca="1">IFERROR(OFFSET('2010年'!$A$1,$V$3,$W$46+M1)/$X$45,OFFSET('2010年'!$A$1,$V$3,$W$46+M1))</f>
        <v>21</v>
      </c>
      <c r="N46" s="367">
        <f ca="1">IFERROR(OFFSET('2010年'!$A$1,$V$3,$W$46+N1)/$X$45,OFFSET('2010年'!$A$1,$V$3,$W$46+N1))</f>
        <v>5</v>
      </c>
      <c r="O46" s="367">
        <f ca="1">IFERROR(OFFSET('2010年'!$A$1,$V$3,$W$46+O1)/$X$45,OFFSET('2010年'!$A$1,$V$3,$W$46+O1))</f>
        <v>2</v>
      </c>
      <c r="P46" s="367">
        <f ca="1">IFERROR(OFFSET('2010年'!$A$1,$V$3,$W$46+P1)/$X$45,OFFSET('2010年'!$A$1,$V$3,$W$46+P1))</f>
        <v>2</v>
      </c>
      <c r="Q46" s="367">
        <f ca="1">IFERROR(OFFSET('2010年'!$A$1,$V$3,$W$46+Q1)/$X$45,OFFSET('2010年'!$A$1,$V$3,$W$46+Q1))</f>
        <v>1</v>
      </c>
      <c r="R46" s="367">
        <f ca="1">IFERROR(OFFSET('2010年'!$A$1,$V$3,$W$46+R1)/$X$45,OFFSET('2010年'!$A$1,$V$3,$W$46+R1))</f>
        <v>1</v>
      </c>
      <c r="S46" s="368">
        <f ca="1">IFERROR(ROUND(OFFSET('2010年'!CL1,$V$3,0)/100,0),OFFSET('2010年'!CL1,$V$3,0))</f>
        <v>724</v>
      </c>
      <c r="V46" s="178" t="s">
        <v>217</v>
      </c>
      <c r="W46" s="284">
        <f ca="1">IF(RIGHT(C40,2)="面積",CELL("col",'2010年'!BX5)-1,CELL("col",'2010年'!AU5)-1)</f>
        <v>46</v>
      </c>
      <c r="X46" s="209"/>
      <c r="AA46" s="284" t="str">
        <f>IF(LEFT(O54,1)="県",Z3,D47)</f>
        <v>2015年</v>
      </c>
      <c r="AB46" s="305">
        <f ca="1">S49</f>
        <v>26.529927427329945</v>
      </c>
      <c r="AC46" s="306">
        <f ca="1">IF(AB46="-",100,IFERROR(100-AB46,AB46))</f>
        <v>73.470072572670063</v>
      </c>
      <c r="AD46" s="313" t="str">
        <f ca="1">IF(LEFT(O54,1)="県","県平均","前回")&amp;IF(AD45=0,"と同じで、","を "&amp;TEXT(ABS(AD45),"0.00")&amp;"ha "&amp;IF(AD45&gt;0,"上回","下回"))</f>
        <v>前回を 0.06ha 上回</v>
      </c>
    </row>
    <row r="47" spans="1:48" s="159" customFormat="1" ht="13.9" customHeight="1">
      <c r="A47" s="146"/>
      <c r="B47" s="280"/>
      <c r="C47" s="280"/>
      <c r="D47" s="389" t="s">
        <v>16</v>
      </c>
      <c r="E47" s="390"/>
      <c r="F47" s="391">
        <f ca="1">IFERROR(OFFSET('2015年'!$A$1,$V$4,$W$47)/X45,OFFSET('2015年'!$A$1,$V$4,$W$47))</f>
        <v>17853</v>
      </c>
      <c r="G47" s="452">
        <f ca="1">IF(OR(OFFSET('2015年'!BI1,$V$4,0)="X",OFFSET('2015年'!AG1,$V$4,0)="X"),"X",IF(SUM(OFFSET('2015年'!AG1,$V$4,0))=0,"nc",IFERROR(ROUND(OFFSET('2015年'!BI1,$V$4,0)/100/OFFSET('2015年'!AG1,$V$4,0),2),"-")))</f>
        <v>0.82</v>
      </c>
      <c r="H47" s="453">
        <f ca="1">IF(COUNTIF(OFFSET('2015年'!$A$1,$V4,$W47+1,1,2),"X")&gt;0,"X",IF(SUM(OFFSET('2015年'!$A$1,$V4,$W47+1,1,2))=0,"-",SUM(OFFSET('2015年'!$A$1,$V4,$W47+1,1,2))/X45))</f>
        <v>6217</v>
      </c>
      <c r="I47" s="453">
        <f ca="1">IFERROR(OFFSET('2015年'!$A$1,$V$4,$W$47+H1)/X45,OFFSET('2015年'!$A$1,$V$4,$W$47+H1))</f>
        <v>8010</v>
      </c>
      <c r="J47" s="453">
        <f ca="1">IF(COUNTIF(OFFSET('2015年'!$A$1,$V4,$W47+I1,1,2),"X")&gt;0,"X",IF(SUM(OFFSET('2015年'!$A$1,$V4,$W47+I1,1,2))=0,"-",SUM(OFFSET('2015年'!$A$1,$V4,$W47+I1,1,2))/X45))</f>
        <v>3026</v>
      </c>
      <c r="K47" s="453">
        <f ca="1">IFERROR(OFFSET('2015年'!$A$1,$V$4,$W$47+K1)/$X$45,OFFSET('2015年'!$A$1,$V$4,$W$47+K1))</f>
        <v>302</v>
      </c>
      <c r="L47" s="453">
        <f ca="1">IFERROR(OFFSET('2015年'!$A$1,$V$4,$W$47+L1)/$X$45,OFFSET('2015年'!$A$1,$V$4,$W$47+L1))</f>
        <v>159</v>
      </c>
      <c r="M47" s="453">
        <f ca="1">IFERROR(OFFSET('2015年'!$A$1,$V$4,$W$47+M1)/$X$45,OFFSET('2015年'!$A$1,$V$4,$W$47+M1))</f>
        <v>92</v>
      </c>
      <c r="N47" s="453">
        <f ca="1">IFERROR(OFFSET('2015年'!$A$1,$V$4,$W$47+N1)/$X$45,OFFSET('2015年'!$A$1,$V$4,$W$47+N1))</f>
        <v>31</v>
      </c>
      <c r="O47" s="453">
        <f ca="1">IFERROR(OFFSET('2015年'!$A$1,$V$4,$W$47+O1)/$X$45,OFFSET('2015年'!$A$1,$V$4,$W$47+O1))</f>
        <v>8</v>
      </c>
      <c r="P47" s="453">
        <f ca="1">IFERROR(OFFSET('2015年'!$A$1,$V$4,$W$47+P1)/$X$45,OFFSET('2015年'!$A$1,$V$4,$W$47+P1))</f>
        <v>5</v>
      </c>
      <c r="Q47" s="453">
        <f ca="1">IFERROR(OFFSET('2015年'!$A$1,$V$4,$W$47+Q1)/$X$45,OFFSET('2015年'!$A$1,$V$4,$W$47+Q1))</f>
        <v>2</v>
      </c>
      <c r="R47" s="453">
        <f ca="1">IFERROR(OFFSET('2015年'!$A$1,$V$4,$W$47+R1)/$X$45,OFFSET('2015年'!$A$1,$V$4,$W$47+R1))</f>
        <v>1</v>
      </c>
      <c r="S47" s="454">
        <f ca="1">IFERROR(ROUND(OFFSET('2015年'!BW1,$V$4,0)/100,0),OFFSET('2015年'!BW1,$V$4,0))</f>
        <v>3882</v>
      </c>
      <c r="T47" s="146"/>
      <c r="U47" s="146"/>
      <c r="V47" s="175" t="s">
        <v>16</v>
      </c>
      <c r="W47" s="308">
        <f ca="1">IF(RIGHT(C40,2)="面積",CELL("col",'2015年'!BI5)-1,CELL("col",'2015年'!AG5)-1)</f>
        <v>32</v>
      </c>
      <c r="AA47" s="210" t="s">
        <v>341</v>
      </c>
      <c r="AB47" s="303">
        <f ca="1">IF(LEFT(O54,1)="県",S52,IF(OR(OFFSET('2010年'!CL1,$V$3,0)="X",OFFSET('2010年'!BX1,$V$3,0)="X"),"X",IF(SUM(OFFSET('2010年'!BX1,$V$3,0))=0,"-",SUM(OFFSET('2010年'!CL1,$V$3,0))/OFFSET('2010年'!BX1,$V$3,0)%)))</f>
        <v>80.795411431249576</v>
      </c>
      <c r="AC47" s="304">
        <f ca="1">IF(AB47="-","-",IFERROR(100-AB47,AB47))</f>
        <v>19.204588568750424</v>
      </c>
      <c r="AD47" s="314" t="str">
        <f ca="1">IF(AD48="","",IF(AD45=0,"","り、")&amp;"うち組織（"&amp;TEXT(G48,"0.00")&amp;"ha）は")</f>
        <v>り、うち組織（6.97ha）は</v>
      </c>
    </row>
    <row r="48" spans="1:48" s="159" customFormat="1" ht="13.9" customHeight="1">
      <c r="A48" s="146"/>
      <c r="B48" s="280"/>
      <c r="C48" s="280"/>
      <c r="D48" s="389"/>
      <c r="E48" s="393" t="s">
        <v>193</v>
      </c>
      <c r="F48" s="391">
        <f ca="1">IFERROR(OFFSET('2015年'!$A$1,$V$4,$W$48)/X45,OFFSET('2015年'!$A$1,$V$4,$W$48))</f>
        <v>206</v>
      </c>
      <c r="G48" s="452">
        <f ca="1">IF(OR(OFFSET('2015年'!BX1,$V$4,0)="X",OFFSET('2015年'!AU1,$V$4,0)="X"),"X",IF(SUM(OFFSET('2015年'!AU1,$V$4,0))=0,"nc",IFERROR(ROUND(OFFSET('2015年'!BX1,$V$4,0)/100/OFFSET('2015年'!AU1,$V$4,0),2),"-")))</f>
        <v>6.97</v>
      </c>
      <c r="H48" s="453">
        <f ca="1">IF(COUNTIF(OFFSET('2015年'!$A$1,$V4,$W48+1,1,2),"X")&gt;0,"X",IF(SUM(OFFSET('2015年'!$A$1,$V4,$W48+1,1,2))=0,"-",SUM(OFFSET('2015年'!$A$1,$V4,$W48+1,1,2))/X45))</f>
        <v>24</v>
      </c>
      <c r="I48" s="453">
        <f ca="1">IFERROR(OFFSET('2015年'!$A$1,$V$4,$W$48+H1)/X45,OFFSET('2015年'!$A$1,$V$4,$W$48+H1))</f>
        <v>30</v>
      </c>
      <c r="J48" s="453">
        <f ca="1">IF(COUNTIF(OFFSET('2015年'!$A$1,$V4,$W48+I1,1,2),"X")&gt;0,"X",IF(SUM(OFFSET('2015年'!$A$1,$V4,$W48+I1,1,2))=0,"-",SUM(OFFSET('2015年'!$A$1,$V4,$W48+I1,1,2))/X45))</f>
        <v>38</v>
      </c>
      <c r="K48" s="453">
        <f ca="1">IFERROR(OFFSET('2015年'!$A$1,$V$4,$W$48+K1)/$X$45,OFFSET('2015年'!$A$1,$V$4,$W$48+K1))</f>
        <v>30</v>
      </c>
      <c r="L48" s="453">
        <f ca="1">IFERROR(OFFSET('2015年'!$A$1,$V$4,$W$48+L1)/$X$45,OFFSET('2015年'!$A$1,$V$4,$W$48+L1))</f>
        <v>28</v>
      </c>
      <c r="M48" s="453">
        <f ca="1">IFERROR(OFFSET('2015年'!$A$1,$V$4,$W$48+M1)/$X$45,OFFSET('2015年'!$A$1,$V$4,$W$48+M1))</f>
        <v>29</v>
      </c>
      <c r="N48" s="453">
        <f ca="1">IFERROR(OFFSET('2015年'!$A$1,$V$4,$W$48+N1)/$X$45,OFFSET('2015年'!$A$1,$V$4,$W$48+N1))</f>
        <v>15</v>
      </c>
      <c r="O48" s="453">
        <f ca="1">IFERROR(OFFSET('2015年'!$A$1,$V$4,$W$48+O1)/$X$45,OFFSET('2015年'!$A$1,$V$4,$W$48+O1))</f>
        <v>4</v>
      </c>
      <c r="P48" s="453">
        <f ca="1">IFERROR(OFFSET('2015年'!$A$1,$V$4,$W$48+P1)/$X$45,OFFSET('2015年'!$A$1,$V$4,$W$48+P1))</f>
        <v>5</v>
      </c>
      <c r="Q48" s="453">
        <f ca="1">IFERROR(OFFSET('2015年'!$A$1,$V$4,$W$48+Q1)/$X$45,OFFSET('2015年'!$A$1,$V$4,$W$48+Q1))</f>
        <v>2</v>
      </c>
      <c r="R48" s="453">
        <f ca="1">IFERROR(OFFSET('2015年'!$A$1,$V$4,$W$48+R1)/$X$45,OFFSET('2015年'!$A$1,$V$4,$W$48+R1))</f>
        <v>1</v>
      </c>
      <c r="S48" s="454">
        <f ca="1">IFERROR(ROUND(OFFSET('2015年'!CL1,$V$4,0)/100,0),OFFSET('2015年'!CL1,$V$4,0))</f>
        <v>1296</v>
      </c>
      <c r="T48" s="146"/>
      <c r="U48" s="146"/>
      <c r="V48" s="178" t="s">
        <v>217</v>
      </c>
      <c r="W48" s="309">
        <f ca="1">IF(RIGHT(C40,2)="面積",CELL("col",'2015年'!BX5)-1,CELL("col",'2015年'!AU1)-1)</f>
        <v>46</v>
      </c>
      <c r="AA48" s="310" t="str">
        <f>AA45</f>
        <v>2010年</v>
      </c>
      <c r="AB48" s="307">
        <f ca="1">S50</f>
        <v>90.244989794994325</v>
      </c>
      <c r="AC48" s="306">
        <f ca="1">IF(AB48="-",100,IFERROR(100-AB48,AB48))</f>
        <v>9.7550102050056751</v>
      </c>
      <c r="AD48" s="315">
        <f ca="1">IFERROR(G48-IF(LEFT(O54,1)="県",G52,G46),"")</f>
        <v>-0.37999999999999989</v>
      </c>
    </row>
    <row r="49" spans="1:30" s="159" customFormat="1" ht="13.9" customHeight="1">
      <c r="B49" s="280"/>
      <c r="C49" s="280"/>
      <c r="D49" s="433" t="s">
        <v>67</v>
      </c>
      <c r="E49" s="397"/>
      <c r="F49" s="455">
        <f ca="1">IF(OR(F47="X",$F47="X"),"X",IF(SUM($F47)=0,"nc",IFERROR(F47/$F47%,"-")))</f>
        <v>100</v>
      </c>
      <c r="G49" s="456"/>
      <c r="H49" s="457">
        <f ca="1">IF(OR(H47="X",$F47="X"),"X",IF(SUM($F47)=0,"nc",IFERROR(SUM(OFFSET('2015年'!$A$1,$V4,$W47+1,1,2))/OFFSET('2015年'!$A$1,$V$4,$W$47)%,"-")))</f>
        <v>34.823279000728171</v>
      </c>
      <c r="I49" s="458">
        <f ca="1">IF(OR(I47="X",$F47="X"),"X",IF(SUM($F47)=0,"nc",IFERROR(OFFSET('2015年'!$A$1,$V$4,$W$47+H1)/OFFSET('2015年'!$A$1,$V$4,$W$47)%,"-")))</f>
        <v>44.866409006889597</v>
      </c>
      <c r="J49" s="458">
        <f ca="1">IF(OR(J47="X",$F47="X"),"X",IF(SUM($F47)=0,"nc",IFERROR(SUM(OFFSET('2015年'!$A$1,$V4,$W47+I1,1,2))/OFFSET('2015年'!$A$1,$V$4,$W$47)%,"-")))</f>
        <v>16.949532291491625</v>
      </c>
      <c r="K49" s="458">
        <f ca="1">IF(OR(K47="X",$F47="X"),"X",IF(SUM($F47)=0,"nc",IFERROR(OFFSET('2015年'!$A$1,$V$4,$W$47+K1)/OFFSET('2015年'!$A$1,$V$4,$W$47)%,"-")))</f>
        <v>1.6915924494482719</v>
      </c>
      <c r="L49" s="458">
        <f ca="1">IF(OR(L47="X",$F47="X"),"X",IF(SUM($F47)=0,"nc",IFERROR(OFFSET('2015年'!$A$1,$V$4,$W$47+L1)/OFFSET('2015年'!$A$1,$V$4,$W$47)%,"-")))</f>
        <v>0.89060662073601071</v>
      </c>
      <c r="M49" s="458">
        <f ca="1">IF(OR(M47="X",$F47="X"),"X",IF(SUM($F47)=0,"nc",IFERROR(OFFSET('2015年'!$A$1,$V$4,$W$47+M1)/OFFSET('2015年'!$A$1,$V$4,$W$47)%,"-")))</f>
        <v>0.51531955413655972</v>
      </c>
      <c r="N49" s="458">
        <f ca="1">IF(OR(N47="X",$F47="X"),"X",IF(SUM($F47)=0,"nc",IFERROR(OFFSET('2015年'!$A$1,$V$4,$W$47+N1)/OFFSET('2015年'!$A$1,$V$4,$W$47)%,"-")))</f>
        <v>0.17364028454601468</v>
      </c>
      <c r="O49" s="458">
        <f ca="1">IF(OR(O47="X",$F47="X"),"X",IF(SUM($F47)=0,"nc",IFERROR(OFFSET('2015年'!$A$1,$V$4,$W$47+O1)/OFFSET('2015年'!$A$1,$V$4,$W$47)%,"-")))</f>
        <v>4.4810396011874754E-2</v>
      </c>
      <c r="P49" s="458">
        <f ca="1">IF(OR(P47="X",$F47="X"),"X",IF(SUM($F47)=0,"nc",IFERROR(OFFSET('2015年'!$A$1,$V$4,$W$47+P1)/OFFSET('2015年'!$A$1,$V$4,$W$47)%,"-")))</f>
        <v>2.8006497507421721E-2</v>
      </c>
      <c r="Q49" s="458">
        <f ca="1">IF(OR(Q47="X",$F47="X"),"X",IF(SUM($F47)=0,"nc",IFERROR(OFFSET('2015年'!$A$1,$V$4,$W$47+Q1)/OFFSET('2015年'!$A$1,$V$4,$W$47)%,"-")))</f>
        <v>1.1202599002968688E-2</v>
      </c>
      <c r="R49" s="458">
        <f ca="1">IF(OR(R47="X",$F47="X"),"X",IF(SUM($F47)=0,"nc",IFERROR(OFFSET('2015年'!$A$1,$V$4,$W$47+R1)/OFFSET('2015年'!$A$1,$V$4,$W$47)%,"-")))</f>
        <v>5.6012995014843442E-3</v>
      </c>
      <c r="S49" s="459">
        <f ca="1">IF(OR(OFFSET('2015年'!BW1,$V$4,0)="X",OFFSET('2015年'!BI1,$V$4,0)="X"),"X",IF(SUM(OFFSET('2015年'!BI1,$V$4,0))=0,"nc",IFERROR(OFFSET('2015年'!BW1,$V$4,0)/OFFSET('2015年'!BI1,$V$4,0)%,"-")))</f>
        <v>26.529927427329945</v>
      </c>
      <c r="AA49" s="311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2" t="str">
        <f ca="1">IFERROR(IF(LEFT(O54,1)="県","県平均","前回")&amp;IF(AD48=0,"と同じ","を "&amp;TEXT(ABS(AD48),"0.00")&amp;"ha "&amp;IF(AD48&gt;0,"上回る","下回る")),IF(AD45=0,"","る"))</f>
        <v>前回を 0.38ha 下回る</v>
      </c>
    </row>
    <row r="50" spans="1:30" s="159" customFormat="1" ht="13.9" customHeight="1">
      <c r="A50" s="146"/>
      <c r="B50" s="280"/>
      <c r="C50" s="280"/>
      <c r="D50" s="400"/>
      <c r="E50" s="393" t="s">
        <v>193</v>
      </c>
      <c r="F50" s="460">
        <f ca="1">IF(OR(F48="X",$F48="X"),"X",IF(SUM($F48)=0,"nc",IFERROR(F48/$F48%,"-")))</f>
        <v>100</v>
      </c>
      <c r="G50" s="461"/>
      <c r="H50" s="462">
        <f ca="1">IF(OR(H48="X",$F48="X"),"X",IF(SUM($F48)=0,"nc",IF(H48="-","-",SUM(OFFSET('2015年'!$A$1,$V4,$W48+1,1,2))/OFFSET('2015年'!$A$1,$V$4,$W$48)%)))</f>
        <v>11.650485436893204</v>
      </c>
      <c r="I50" s="463">
        <f ca="1">IF(OR(I48="X",$F48="X"),"X",IF(SUM($F48)=0,"nc",IFERROR(OFFSET('2015年'!$A$1,$V$4,$W$48+H1)/OFFSET('2015年'!$A$1,$V$4,$W$48)%,"-")))</f>
        <v>14.563106796116504</v>
      </c>
      <c r="J50" s="463">
        <f ca="1">IF(OR(J48="X",$F48="X"),"X",IF(SUM($F48)=0,"nc",IF(J48="-","-",SUM(OFFSET('2015年'!$A$1,$V4,$W48+I1,1,2))/OFFSET('2015年'!$A$1,$V$4,$W$48)%)))</f>
        <v>18.446601941747574</v>
      </c>
      <c r="K50" s="463">
        <f ca="1">IF(OR(K48="X",$F48="X"),"X",IF(SUM($F48)=0,"nc",IFERROR(OFFSET('2015年'!$A$1,$V$4,$W$48+K1)/OFFSET('2015年'!$A$1,$V$4,$W$48)%,"-")))</f>
        <v>14.563106796116504</v>
      </c>
      <c r="L50" s="463">
        <f ca="1">IF(OR(L48="X",$F48="X"),"X",IF(SUM($F48)=0,"nc",IFERROR(OFFSET('2015年'!$A$1,$V$4,$W$48+L1)/OFFSET('2015年'!$A$1,$V$4,$W$48)%,"-")))</f>
        <v>13.592233009708737</v>
      </c>
      <c r="M50" s="463">
        <f ca="1">IF(OR(M48="X",$F48="X"),"X",IF(SUM($F48)=0,"nc",IFERROR(OFFSET('2015年'!$A$1,$V$4,$W$48+M1)/OFFSET('2015年'!$A$1,$V$4,$W$48)%,"-")))</f>
        <v>14.077669902912621</v>
      </c>
      <c r="N50" s="463">
        <f ca="1">IF(OR(N48="X",$F48="X"),"X",IF(SUM($F48)=0,"nc",IFERROR(OFFSET('2015年'!$A$1,$V$4,$W$48+N1)/OFFSET('2015年'!$A$1,$V$4,$W$48)%,"-")))</f>
        <v>7.2815533980582519</v>
      </c>
      <c r="O50" s="463">
        <f ca="1">IF(OR(O48="X",$F48="X"),"X",IF(SUM($F48)=0,"nc",IFERROR(OFFSET('2015年'!$A$1,$V$4,$W$48+O1)/OFFSET('2015年'!$A$1,$V$4,$W$48)%,"-")))</f>
        <v>1.941747572815534</v>
      </c>
      <c r="P50" s="463">
        <f ca="1">IF(OR(P48="X",$F48="X"),"X",IF(SUM($F48)=0,"nc",IFERROR(OFFSET('2015年'!$A$1,$V$4,$W$48+P1)/OFFSET('2015年'!$A$1,$V$4,$W$48)%,"-")))</f>
        <v>2.4271844660194173</v>
      </c>
      <c r="Q50" s="463">
        <f ca="1">IF(OR(Q48="X",$F48="X"),"X",IF(SUM($F48)=0,"nc",IFERROR(OFFSET('2015年'!$A$1,$V$4,$W$48+Q1)/OFFSET('2015年'!$A$1,$V$4,$W$48)%,"-")))</f>
        <v>0.970873786407767</v>
      </c>
      <c r="R50" s="463">
        <f ca="1">IF(OR(R48="X",$F48="X"),"X",IF(SUM($F48)=0,"nc",IFERROR(OFFSET('2015年'!$A$1,$V$4,$W$48+R1)/OFFSET('2015年'!$A$1,$V$4,$W$48)%,"-")))</f>
        <v>0.4854368932038835</v>
      </c>
      <c r="S50" s="464">
        <f ca="1">IF(OR(OFFSET('2015年'!CL1,$V$3,0)="X",OFFSET('2015年'!BX1,$V$4,0)="X"),"X",IF(SUM(OFFSET('2015年'!BX1,$V$4,0))=0,"nc",IFERROR(OFFSET('2015年'!CL1,$V$3,0)/OFFSET('2015年'!BX1,$V$4,0)%,"-")))</f>
        <v>90.244989794994325</v>
      </c>
      <c r="T50" s="146"/>
      <c r="U50" s="146"/>
      <c r="AA50" s="211"/>
    </row>
    <row r="51" spans="1:30" s="159" customFormat="1" ht="13.9" customHeight="1">
      <c r="B51" s="280"/>
      <c r="C51" s="280"/>
      <c r="D51" s="239"/>
      <c r="E51" s="347" t="s">
        <v>194</v>
      </c>
      <c r="F51" s="349">
        <f ca="1">IFERROR(ROUND(OFFSET('2015年'!$A$1,5,$W$47+E1)/OFFSET('2015年'!$A$1,5,$W$47+$E1)*100,1),"nc")</f>
        <v>100</v>
      </c>
      <c r="G51" s="366">
        <f>IF(OR('2015年'!BI6="X",'2015年'!AG6="X"),"X",IF(SUM('2015年'!AG6)=0,"nc",IFERROR(ROUND('2015年'!BI6/'2015年'!AG6/100,2),"-")))</f>
        <v>0.82</v>
      </c>
      <c r="H51" s="369">
        <f ca="1">IF(OR(COUNTIF(OFFSET('2015年'!$A$1,5,$W$47+1,1,2),"X")&gt;0,OFFSET('2015年'!$A$1,5,$W$47)="X"),"X",IF(SUM(OFFSET('2015年'!$A$1,5,$W$47))=0,"nc",IFERROR(SUM(OFFSET('2015年'!$A$1,5,$W$47+1,1,2))/OFFSET('2015年'!$A$1,5,$W$47)%,"-")))</f>
        <v>34.823279000728171</v>
      </c>
      <c r="I51" s="370">
        <f ca="1">IF(OR(OFFSET('2015年'!$A$1,5,$W$47+H1)="X",OFFSET('2015年'!$A$1,5,$W$47)="X"),"X",IF(SUM(OFFSET('2015年'!$A$1,5,$W$47))=0,"nc",IFERROR(OFFSET('2015年'!$A$1,5,$W$47+H1)/OFFSET('2015年'!$A$1,5,$W$47)%,"-")))</f>
        <v>44.866409006889597</v>
      </c>
      <c r="J51" s="370">
        <f ca="1">IF(OR(COUNTIF(OFFSET('2015年'!$A$1,5,$W$47+I1,1,2),"X")&gt;0,OFFSET('2015年'!$A$1,5,$W$47)="X"),"X",IF(SUM(OFFSET('2015年'!$A$1,5,$W$47))=0,"nc",IFERROR(SUM(OFFSET('2015年'!$A$1,5,$W$47+I1,1,2))/OFFSET('2015年'!$A$1,5,$W$47)%,"-")))</f>
        <v>16.949532291491625</v>
      </c>
      <c r="K51" s="370">
        <f ca="1">IF(OR(OFFSET('2015年'!$A$1,5,$W$47+K1)="X",OFFSET('2015年'!$A$1,5,$W$47)="X"),"X",IF(SUM(OFFSET('2015年'!$A$1,5,$W$47))=0,"nc",IFERROR(OFFSET('2015年'!$A$1,5,$W$47+K1)/OFFSET('2015年'!$A$1,5,$W$47)%,"-")))</f>
        <v>1.6915924494482719</v>
      </c>
      <c r="L51" s="370">
        <f ca="1">IF(OR(OFFSET('2015年'!$A$1,5,$W$47+L1)="X",OFFSET('2015年'!$A$1,5,$W$47)="X"),"X",IF(SUM(OFFSET('2015年'!$A$1,5,$W$47))=0,"nc",IFERROR(OFFSET('2015年'!$A$1,5,$W$47+L1)/OFFSET('2015年'!$A$1,5,$W$47)%,"-")))</f>
        <v>0.89060662073601071</v>
      </c>
      <c r="M51" s="370">
        <f ca="1">IF(OR(OFFSET('2015年'!$A$1,5,$W$47+M1)="X",OFFSET('2015年'!$A$1,5,$W$47)="X"),"X",IF(SUM(OFFSET('2015年'!$A$1,5,$W$47))=0,"nc",IFERROR(OFFSET('2015年'!$A$1,5,$W$47+M1)/OFFSET('2015年'!$A$1,5,$W$47)%,"-")))</f>
        <v>0.51531955413655972</v>
      </c>
      <c r="N51" s="370">
        <f ca="1">IF(OR(OFFSET('2015年'!$A$1,5,$W$47+N1)="X",OFFSET('2015年'!$A$1,5,$W$47)="X"),"X",IF(SUM(OFFSET('2015年'!$A$1,5,$W$47))=0,"nc",IFERROR(OFFSET('2015年'!$A$1,5,$W$47+N1)/OFFSET('2015年'!$A$1,5,$W$47)%,"-")))</f>
        <v>0.17364028454601468</v>
      </c>
      <c r="O51" s="370">
        <f ca="1">IF(OR(OFFSET('2015年'!$A$1,5,$W$47+O1)="X",OFFSET('2015年'!$A$1,5,$W$47)="X"),"X",IF(SUM(OFFSET('2015年'!$A$1,5,$W$47))=0,"nc",IFERROR(OFFSET('2015年'!$A$1,5,$W$47+O1)/OFFSET('2015年'!$A$1,5,$W$47)%,"-")))</f>
        <v>4.4810396011874754E-2</v>
      </c>
      <c r="P51" s="370">
        <f ca="1">IF(OR(OFFSET('2015年'!$A$1,5,$W$47+P1)="X",OFFSET('2015年'!$A$1,5,$W$47)="X"),"X",IF(SUM(OFFSET('2015年'!$A$1,5,$W$47))=0,"nc",IFERROR(OFFSET('2015年'!$A$1,5,$W$47+P1)/OFFSET('2015年'!$A$1,5,$W$47)%,"-")))</f>
        <v>2.8006497507421721E-2</v>
      </c>
      <c r="Q51" s="370">
        <f ca="1">IF(OR(OFFSET('2015年'!$A$1,5,$W$47+Q1)="X",OFFSET('2015年'!$A$1,5,$W$47)="X"),"X",IF(SUM(OFFSET('2015年'!$A$1,5,$W$47))=0,"nc",IFERROR(OFFSET('2015年'!$A$1,5,$W$47+Q1)/OFFSET('2015年'!$A$1,5,$W$47)%,"-")))</f>
        <v>1.1202599002968688E-2</v>
      </c>
      <c r="R51" s="370">
        <f ca="1">IF(OR(OFFSET('2015年'!$A$1,5,$W$47+R1)="X",OFFSET('2015年'!$A$1,5,$W$47)="X"),"X",IF(SUM(OFFSET('2015年'!$A$1,5,$W$47))=0,"nc",IFERROR(OFFSET('2015年'!$A$1,5,$W$47+R1)/OFFSET('2015年'!$A$1,5,$W$47)%,"-")))</f>
        <v>5.6012995014843442E-3</v>
      </c>
      <c r="S51" s="371">
        <f>IFERROR(ROUND('2015年'!BW6/'2015年'!BI6%,1),"nc")</f>
        <v>26.5</v>
      </c>
    </row>
    <row r="52" spans="1:30" s="159" customFormat="1" ht="13.9" customHeight="1">
      <c r="A52" s="146"/>
      <c r="B52" s="280"/>
      <c r="C52" s="280"/>
      <c r="D52" s="350"/>
      <c r="E52" s="351" t="s">
        <v>193</v>
      </c>
      <c r="F52" s="372">
        <f ca="1">IFERROR(ROUND(OFFSET('2015年'!$A$1,5,$W$48+E1)/OFFSET('2015年'!$A$1,5,$W$48+$E1)*100,1),"nc")</f>
        <v>100</v>
      </c>
      <c r="G52" s="373">
        <f>IF(OR('2015年'!BX6="X",'2015年'!AU6="X"),"X",IF(SUM('2015年'!AU6)=0,"nc",IFERROR(ROUND('2015年'!BX6/'2015年'!AU6/100,2),"-")))</f>
        <v>6.97</v>
      </c>
      <c r="H52" s="374">
        <f ca="1">IF(OR(COUNTIF(OFFSET('2015年'!$A$1,5,$W$48+1,1,2),"X")&gt;0,OFFSET('2015年'!$A$1,5,$W$48)="X"),"X",IF(SUM(OFFSET('2015年'!$A$1,5,$W$48))=0,"nc",IFERROR(SUM(OFFSET('2015年'!$A$1,5,$W$48+1,1,2))/OFFSET('2015年'!$A$1,5,$W$48)%,"-")))</f>
        <v>11.650485436893204</v>
      </c>
      <c r="I52" s="375">
        <f ca="1">IF(OR(OFFSET('2015年'!$A$1,5,$W$48+H1)="X",OFFSET('2015年'!$A$1,5,$W$48)="X"),"X",IF(SUM(OFFSET('2015年'!$A$1,5,$W$48))=0,"nc",IFERROR(OFFSET('2015年'!$A$1,5,$W$48+H1)/OFFSET('2015年'!$A$1,5,$W$48)%,"-")))</f>
        <v>14.563106796116504</v>
      </c>
      <c r="J52" s="375">
        <f ca="1">IF(OR(COUNTIF(OFFSET('2015年'!$A$1,5,$W$48+I1,1,2),"X")&gt;0,OFFSET('2015年'!$A$1,5,$W$48)="X"),"X",IF(SUM(OFFSET('2015年'!$A$1,5,$W$48))=0,"nc",IFERROR(SUM(OFFSET('2015年'!$A$1,5,$W$48+I1,1,2))/OFFSET('2015年'!$A$1,5,$W$48)%,"-")))</f>
        <v>18.446601941747574</v>
      </c>
      <c r="K52" s="375">
        <f ca="1">IF(OR(OFFSET('2015年'!$A$1,5,$W$48+K1)="X",OFFSET('2015年'!$A$1,5,$W$48)="X"),"X",IF(SUM(OFFSET('2015年'!$A$1,5,$W$48))=0,"nc",IFERROR(OFFSET('2015年'!$A$1,5,$W$48+K1)/OFFSET('2015年'!$A$1,5,$W$48)%,"-")))</f>
        <v>14.563106796116504</v>
      </c>
      <c r="L52" s="375">
        <f ca="1">IF(OR(OFFSET('2015年'!$A$1,5,$W$48+L1)="X",OFFSET('2015年'!$A$1,5,$W$48)="X"),"X",IF(SUM(OFFSET('2015年'!$A$1,5,$W$48))=0,"nc",IFERROR(OFFSET('2015年'!$A$1,5,$W$48+L1)/OFFSET('2015年'!$A$1,5,$W$48)%,"-")))</f>
        <v>13.592233009708737</v>
      </c>
      <c r="M52" s="375">
        <f ca="1">IF(OR(OFFSET('2015年'!$A$1,5,$W$48+M1)="X",OFFSET('2015年'!$A$1,5,$W$48)="X"),"X",IF(SUM(OFFSET('2015年'!$A$1,5,$W$48))=0,"nc",IFERROR(OFFSET('2015年'!$A$1,5,$W$48+M1)/OFFSET('2015年'!$A$1,5,$W$48)%,"-")))</f>
        <v>14.077669902912621</v>
      </c>
      <c r="N52" s="375">
        <f ca="1">IF(OR(OFFSET('2015年'!$A$1,5,$W$48+N1)="X",OFFSET('2015年'!$A$1,5,$W$48)="X"),"X",IF(SUM(OFFSET('2015年'!$A$1,5,$W$48))=0,"nc",IFERROR(OFFSET('2015年'!$A$1,5,$W$48+N1)/OFFSET('2015年'!$A$1,5,$W$48)%,"-")))</f>
        <v>7.2815533980582519</v>
      </c>
      <c r="O52" s="375">
        <f ca="1">IF(OR(OFFSET('2015年'!$A$1,5,$W$48+O1)="X",OFFSET('2015年'!$A$1,5,$W$48)="X"),"X",IF(SUM(OFFSET('2015年'!$A$1,5,$W$48))=0,"nc",IFERROR(OFFSET('2015年'!$A$1,5,$W$48+O1)/OFFSET('2015年'!$A$1,5,$W$48)%,"-")))</f>
        <v>1.941747572815534</v>
      </c>
      <c r="P52" s="375">
        <f ca="1">IF(OR(OFFSET('2015年'!$A$1,5,$W$48+P1)="X",OFFSET('2015年'!$A$1,5,$W$48)="X"),"X",IF(SUM(OFFSET('2015年'!$A$1,5,$W$48))=0,"nc",IFERROR(OFFSET('2015年'!$A$1,5,$W$48+P1)/OFFSET('2015年'!$A$1,5,$W$48)%,"-")))</f>
        <v>2.4271844660194173</v>
      </c>
      <c r="Q52" s="375">
        <f ca="1">IF(OR(OFFSET('2015年'!$A$1,5,$W$48+Q1)="X",OFFSET('2015年'!$A$1,5,$W$48)="X"),"X",IF(SUM(OFFSET('2015年'!$A$1,5,$W$48))=0,"nc",IFERROR(OFFSET('2015年'!$A$1,5,$W$48+Q1)/OFFSET('2015年'!$A$1,5,$W$48)%,"-")))</f>
        <v>0.970873786407767</v>
      </c>
      <c r="R52" s="375">
        <f ca="1">IF(OR(OFFSET('2015年'!$A$1,5,$W$48+R1)="X",OFFSET('2015年'!$A$1,5,$W$48)="X"),"X",IF(SUM(OFFSET('2015年'!$A$1,5,$W$48))=0,"nc",IFERROR(OFFSET('2015年'!$A$1,5,$W$48+R1)/OFFSET('2015年'!$A$1,5,$W$48)%,"-")))</f>
        <v>0.4854368932038835</v>
      </c>
      <c r="S52" s="376">
        <f>IFERROR(ROUND('2015年'!CL6/'2015年'!BX6%,1),"nc")</f>
        <v>90.2</v>
      </c>
      <c r="T52" s="146"/>
      <c r="U52" s="146"/>
    </row>
    <row r="53" spans="1:30" s="159" customFormat="1" ht="3" customHeight="1" thickBot="1">
      <c r="B53" s="280"/>
      <c r="C53" s="280"/>
      <c r="D53" s="212"/>
      <c r="E53" s="213"/>
      <c r="F53" s="214"/>
      <c r="G53" s="215"/>
      <c r="H53" s="216"/>
      <c r="I53" s="216"/>
      <c r="J53" s="216"/>
      <c r="K53" s="216"/>
      <c r="L53" s="216"/>
      <c r="M53" s="216"/>
      <c r="N53" s="216"/>
      <c r="O53" s="216"/>
      <c r="P53" s="216"/>
      <c r="Q53" s="216"/>
      <c r="R53" s="216"/>
      <c r="S53" s="216"/>
    </row>
    <row r="54" spans="1:30" s="159" customFormat="1" ht="13.9" customHeight="1" thickTop="1" thickBot="1">
      <c r="B54" s="280"/>
      <c r="C54" s="280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7"/>
      <c r="J54" s="217"/>
      <c r="K54" s="217"/>
      <c r="O54" s="706" t="s">
        <v>353</v>
      </c>
      <c r="P54" s="707"/>
      <c r="Q54" s="218"/>
      <c r="T54" s="219" t="s">
        <v>350</v>
      </c>
      <c r="U54" s="219"/>
    </row>
    <row r="55" spans="1:30" s="159" customFormat="1" ht="13.9" customHeight="1" thickTop="1">
      <c r="A55" s="146"/>
      <c r="B55" s="280"/>
      <c r="C55" s="280"/>
      <c r="D55" s="78" t="str">
        <f>IF(LEFT(O54,1)="県","（％）","（ha）")</f>
        <v>（ha）</v>
      </c>
      <c r="E55" s="146"/>
      <c r="F55" s="146"/>
      <c r="G55" s="146"/>
      <c r="H55" s="82" t="str">
        <f>IF(LEFT(O54,1)="県","2015年",Z3)</f>
        <v>山梨県</v>
      </c>
      <c r="I55" s="187"/>
      <c r="K55" s="220"/>
      <c r="L55" s="221"/>
      <c r="M55" s="222"/>
      <c r="N55" s="223"/>
      <c r="O55" s="157"/>
      <c r="P55" s="224"/>
      <c r="Q55" s="225"/>
      <c r="T55" s="146"/>
    </row>
    <row r="56" spans="1:30" s="159" customFormat="1" ht="13.9" customHeight="1">
      <c r="A56" s="146"/>
      <c r="B56" s="280"/>
      <c r="C56" s="280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</row>
    <row r="57" spans="1:30" s="159" customFormat="1" ht="13.9" customHeight="1">
      <c r="A57" s="146"/>
      <c r="B57" s="280"/>
      <c r="C57" s="280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</row>
    <row r="58" spans="1:30" s="159" customFormat="1" ht="13.9" customHeight="1">
      <c r="A58" s="146"/>
      <c r="B58" s="280"/>
      <c r="C58" s="280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</row>
    <row r="59" spans="1:30" s="159" customFormat="1" ht="13.9" customHeight="1">
      <c r="A59" s="146"/>
      <c r="B59" s="280"/>
      <c r="C59" s="280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</row>
    <row r="60" spans="1:30" s="159" customFormat="1" ht="13.9" customHeight="1">
      <c r="A60" s="146"/>
      <c r="B60" s="280"/>
      <c r="C60" s="280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</row>
    <row r="61" spans="1:30" s="159" customFormat="1" ht="13.9" customHeight="1">
      <c r="A61" s="146"/>
      <c r="B61" s="280"/>
      <c r="C61" s="280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226"/>
      <c r="T61" s="227"/>
    </row>
    <row r="62" spans="1:30" s="159" customFormat="1" ht="13.9" customHeight="1">
      <c r="A62" s="146"/>
      <c r="B62" s="280"/>
      <c r="C62" s="280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</row>
    <row r="63" spans="1:30" s="159" customFormat="1" ht="13.9" customHeight="1">
      <c r="A63" s="146"/>
      <c r="B63" s="280"/>
      <c r="C63" s="280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</row>
    <row r="64" spans="1:30" s="159" customFormat="1" ht="13.9" customHeight="1">
      <c r="A64" s="146"/>
      <c r="B64" s="280"/>
      <c r="C64" s="280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</row>
    <row r="65" spans="1:39" s="159" customFormat="1" ht="13.9" customHeight="1">
      <c r="A65" s="146"/>
      <c r="B65" s="280"/>
      <c r="C65" s="280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</row>
    <row r="66" spans="1:39" s="159" customFormat="1" ht="13.9" customHeight="1">
      <c r="A66" s="146"/>
      <c r="B66" s="280"/>
      <c r="C66" s="280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</row>
    <row r="67" spans="1:39" s="159" customFormat="1" ht="10.9" customHeight="1">
      <c r="A67" s="146"/>
      <c r="B67" s="280"/>
      <c r="C67" s="280"/>
      <c r="D67" s="113" t="str">
        <f>IF(LEFT(O54,1)="県","（％）","（ha）")</f>
        <v>（ha）</v>
      </c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V67" s="201"/>
      <c r="W67" s="201"/>
      <c r="X67" s="201"/>
      <c r="Y67" s="201"/>
      <c r="Z67" s="201"/>
      <c r="AA67" s="201"/>
      <c r="AB67" s="201"/>
    </row>
    <row r="68" spans="1:39" ht="7.15" customHeight="1"/>
    <row r="69" spans="1:39" s="228" customFormat="1" ht="18" customHeight="1">
      <c r="A69" s="378"/>
      <c r="B69" s="379"/>
      <c r="C69" s="465" t="s">
        <v>170</v>
      </c>
      <c r="D69" s="465"/>
      <c r="E69" s="465"/>
      <c r="F69" s="465"/>
      <c r="G69" s="465"/>
      <c r="H69" s="465"/>
      <c r="I69" s="465"/>
      <c r="J69" s="465"/>
      <c r="K69" s="446"/>
      <c r="L69" s="446"/>
      <c r="M69" s="446"/>
      <c r="N69" s="466"/>
      <c r="O69" s="467"/>
      <c r="P69" s="467"/>
      <c r="Q69" s="467"/>
      <c r="R69" s="467"/>
      <c r="S69" s="467"/>
    </row>
    <row r="70" spans="1:39" s="229" customFormat="1" ht="18" customHeight="1">
      <c r="A70" s="379"/>
      <c r="B70" s="379"/>
      <c r="C70" s="416"/>
      <c r="D70" s="711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「果樹類」（66.3%） が最も多く、次いで「稲作」、「露地野菜」の順で、この３部門で全体の 95.1% を占める</v>
      </c>
      <c r="E70" s="711"/>
      <c r="F70" s="711"/>
      <c r="G70" s="711"/>
      <c r="H70" s="711"/>
      <c r="I70" s="711"/>
      <c r="J70" s="711"/>
      <c r="K70" s="711"/>
      <c r="L70" s="711"/>
      <c r="M70" s="711"/>
      <c r="N70" s="711"/>
      <c r="O70" s="711"/>
      <c r="P70" s="711"/>
      <c r="Q70" s="711"/>
      <c r="R70" s="711"/>
      <c r="S70" s="711"/>
    </row>
    <row r="71" spans="1:39" ht="13.9" customHeight="1" thickBot="1">
      <c r="A71" s="147"/>
      <c r="B71" s="147"/>
      <c r="C71" s="280"/>
      <c r="S71" s="160" t="s">
        <v>88</v>
      </c>
    </row>
    <row r="72" spans="1:39" ht="36" customHeight="1" thickTop="1">
      <c r="A72" s="147"/>
      <c r="B72" s="147"/>
      <c r="C72" s="280"/>
      <c r="D72" s="468"/>
      <c r="E72" s="469"/>
      <c r="F72" s="470" t="s">
        <v>0</v>
      </c>
      <c r="G72" s="470" t="s">
        <v>25</v>
      </c>
      <c r="H72" s="470" t="s">
        <v>27</v>
      </c>
      <c r="I72" s="470" t="s">
        <v>210</v>
      </c>
      <c r="J72" s="470" t="s">
        <v>205</v>
      </c>
      <c r="K72" s="471" t="s">
        <v>206</v>
      </c>
      <c r="L72" s="471" t="s">
        <v>207</v>
      </c>
      <c r="M72" s="470" t="s">
        <v>20</v>
      </c>
      <c r="N72" s="470" t="s">
        <v>208</v>
      </c>
      <c r="O72" s="470" t="s">
        <v>209</v>
      </c>
      <c r="P72" s="472" t="s">
        <v>356</v>
      </c>
      <c r="Q72" s="473" t="s">
        <v>357</v>
      </c>
      <c r="R72" s="473" t="s">
        <v>358</v>
      </c>
      <c r="S72" s="474" t="s">
        <v>359</v>
      </c>
    </row>
    <row r="73" spans="1:39" ht="13.9" customHeight="1">
      <c r="A73" s="147"/>
      <c r="B73" s="147"/>
      <c r="C73" s="280"/>
      <c r="D73" s="239" t="s">
        <v>15</v>
      </c>
      <c r="E73" s="357"/>
      <c r="F73" s="380">
        <f ca="1">OFFSET('2010年'!$A$1,$V$3,$V74+E1)</f>
        <v>18974</v>
      </c>
      <c r="G73" s="363">
        <f ca="1">OFFSET('2010年'!$A$1,$V$3,$V74+F1)</f>
        <v>4229</v>
      </c>
      <c r="H73" s="363">
        <f ca="1">OFFSET('2010年'!$A$1,$V$3,$V74+G1)</f>
        <v>4</v>
      </c>
      <c r="I73" s="363">
        <f ca="1">OFFSET('2010年'!$A$1,$V$3,$V74+H1)</f>
        <v>168</v>
      </c>
      <c r="J73" s="363">
        <f ca="1">OFFSET('2010年'!$A$1,$V$3,$V74+I1)</f>
        <v>99</v>
      </c>
      <c r="K73" s="363">
        <f ca="1">OFFSET('2010年'!$A$1,$V$3,$V74+J1)</f>
        <v>1260</v>
      </c>
      <c r="L73" s="363">
        <f ca="1">OFFSET('2010年'!$A$1,$V$3,$V74+K1)</f>
        <v>312</v>
      </c>
      <c r="M73" s="363">
        <f ca="1">OFFSET('2010年'!$A$1,$V$3,$V74+L1)</f>
        <v>12436</v>
      </c>
      <c r="N73" s="363">
        <f ca="1">OFFSET('2010年'!$A$1,$V$3,$V74+M1)</f>
        <v>211</v>
      </c>
      <c r="O73" s="363">
        <f ca="1">OFFSET('2010年'!$A$1,$V$3,$V74+N1)</f>
        <v>68</v>
      </c>
      <c r="P73" s="363">
        <f ca="1">OFFSET('2010年'!$A$1,$V$3,$V74+O1)</f>
        <v>83</v>
      </c>
      <c r="Q73" s="363">
        <f ca="1">OFFSET('2010年'!$A$1,$V$3,$V74+P1)</f>
        <v>39</v>
      </c>
      <c r="R73" s="363">
        <f ca="1">OFFSET('2010年'!$A$1,$V$3,$V74+Q1)</f>
        <v>18</v>
      </c>
      <c r="S73" s="363">
        <f ca="1">OFFSET('2010年'!$A$1,$V$3,$V74+R1)</f>
        <v>35</v>
      </c>
      <c r="V73" s="194" t="s">
        <v>19</v>
      </c>
      <c r="W73" s="230" t="s">
        <v>63</v>
      </c>
      <c r="X73" s="191"/>
      <c r="Y73" s="194" t="s">
        <v>60</v>
      </c>
      <c r="Z73" s="176" t="s">
        <v>65</v>
      </c>
      <c r="AA73" s="231" t="s">
        <v>25</v>
      </c>
      <c r="AB73" s="232" t="s">
        <v>27</v>
      </c>
      <c r="AC73" s="232" t="s">
        <v>1160</v>
      </c>
      <c r="AD73" s="232" t="s">
        <v>21</v>
      </c>
      <c r="AE73" s="233" t="s">
        <v>53</v>
      </c>
      <c r="AF73" s="234" t="s">
        <v>54</v>
      </c>
      <c r="AG73" s="232" t="s">
        <v>20</v>
      </c>
      <c r="AH73" s="232" t="s">
        <v>1161</v>
      </c>
      <c r="AI73" s="232" t="s">
        <v>30</v>
      </c>
      <c r="AJ73" s="232" t="s">
        <v>356</v>
      </c>
      <c r="AK73" s="647" t="s">
        <v>357</v>
      </c>
      <c r="AL73" s="646" t="s">
        <v>358</v>
      </c>
      <c r="AM73" s="648" t="s">
        <v>359</v>
      </c>
    </row>
    <row r="74" spans="1:39" ht="13.9" customHeight="1">
      <c r="A74" s="147"/>
      <c r="B74" s="147"/>
      <c r="C74" s="280"/>
      <c r="D74" s="239"/>
      <c r="E74" s="346" t="s">
        <v>193</v>
      </c>
      <c r="F74" s="382">
        <f ca="1">OFFSET('2010年'!$A$1,$V$3,$V77+E1)</f>
        <v>130</v>
      </c>
      <c r="G74" s="381">
        <f ca="1">OFFSET('2010年'!$A$1,$V$3,$V77+F1)</f>
        <v>18</v>
      </c>
      <c r="H74" s="381" t="str">
        <f ca="1">OFFSET('2010年'!$A$1,$V$3,$V77+G1)</f>
        <v>-</v>
      </c>
      <c r="I74" s="381">
        <f ca="1">OFFSET('2010年'!$A$1,$V$3,$V77+H1)</f>
        <v>14</v>
      </c>
      <c r="J74" s="381">
        <f ca="1">OFFSET('2010年'!$A$1,$V$3,$V77+I1)</f>
        <v>3</v>
      </c>
      <c r="K74" s="381">
        <f ca="1">OFFSET('2010年'!$A$1,$V$3,$V77+J1)</f>
        <v>15</v>
      </c>
      <c r="L74" s="381">
        <f ca="1">OFFSET('2010年'!$A$1,$V$3,$V77+K1)</f>
        <v>7</v>
      </c>
      <c r="M74" s="381">
        <f ca="1">OFFSET('2010年'!$A$1,$V$3,$V77+L1)</f>
        <v>33</v>
      </c>
      <c r="N74" s="381">
        <f ca="1">OFFSET('2010年'!$A$1,$V$3,$V77+M1)</f>
        <v>12</v>
      </c>
      <c r="O74" s="381">
        <f ca="1">OFFSET('2010年'!$A$1,$V$3,$V77+N1)</f>
        <v>13</v>
      </c>
      <c r="P74" s="381">
        <f ca="1">OFFSET('2010年'!$A$1,$V$3,$V77+O1)</f>
        <v>1</v>
      </c>
      <c r="Q74" s="381">
        <f ca="1">OFFSET('2010年'!$A$1,$V$3,$V77+P1)</f>
        <v>2</v>
      </c>
      <c r="R74" s="381">
        <f ca="1">OFFSET('2010年'!$A$1,$V$3,$V77+Q1)</f>
        <v>2</v>
      </c>
      <c r="S74" s="381">
        <f ca="1">OFFSET('2010年'!$A$1,$V$3,$V77+R1)</f>
        <v>10</v>
      </c>
      <c r="V74" s="283">
        <f ca="1">CELL("col",'2010年'!CM6)-1</f>
        <v>90</v>
      </c>
      <c r="W74" s="235" t="s">
        <v>61</v>
      </c>
      <c r="X74" s="236" t="s">
        <v>62</v>
      </c>
      <c r="Y74" s="283" t="str">
        <f>IF(LEFT(R82,1)="県",D4,D73)</f>
        <v>2010年</v>
      </c>
      <c r="Z74" s="675" t="s">
        <v>211</v>
      </c>
      <c r="AA74" s="316">
        <f ca="1">IFERROR(RANK(G75,$G$75:$S$75,0),99)</f>
        <v>2</v>
      </c>
      <c r="AB74" s="316">
        <f ca="1">IFERROR(RANK(H75,$G$75:$S$75,0),99)</f>
        <v>13</v>
      </c>
      <c r="AC74" s="316">
        <f t="shared" ref="AC74:AM74" ca="1" si="1">IFERROR(RANK(I75,$G$75:$S$75,0),99)</f>
        <v>6</v>
      </c>
      <c r="AD74" s="316">
        <f t="shared" ca="1" si="1"/>
        <v>7</v>
      </c>
      <c r="AE74" s="316">
        <f t="shared" ca="1" si="1"/>
        <v>3</v>
      </c>
      <c r="AF74" s="316">
        <f t="shared" ca="1" si="1"/>
        <v>4</v>
      </c>
      <c r="AG74" s="316">
        <f t="shared" ca="1" si="1"/>
        <v>1</v>
      </c>
      <c r="AH74" s="316">
        <f t="shared" ca="1" si="1"/>
        <v>5</v>
      </c>
      <c r="AI74" s="316">
        <f t="shared" ca="1" si="1"/>
        <v>9</v>
      </c>
      <c r="AJ74" s="316">
        <f t="shared" ca="1" si="1"/>
        <v>8</v>
      </c>
      <c r="AK74" s="316">
        <f t="shared" ca="1" si="1"/>
        <v>10</v>
      </c>
      <c r="AL74" s="316">
        <f ca="1">IFERROR(RANK(R75,$G$75:$S$75,0),99)</f>
        <v>12</v>
      </c>
      <c r="AM74" s="316">
        <f t="shared" ca="1" si="1"/>
        <v>11</v>
      </c>
    </row>
    <row r="75" spans="1:39" ht="13.9" customHeight="1">
      <c r="A75" s="147"/>
      <c r="B75" s="147"/>
      <c r="C75" s="280"/>
      <c r="D75" s="389" t="s">
        <v>16</v>
      </c>
      <c r="E75" s="390"/>
      <c r="F75" s="475">
        <f ca="1">OFFSET('2015年'!$A$1,$V$4,$V$75+E1)</f>
        <v>16320</v>
      </c>
      <c r="G75" s="453">
        <f ca="1">OFFSET('2015年'!$A$1,$V$4,$V$75+F1)</f>
        <v>3576</v>
      </c>
      <c r="H75" s="453">
        <f ca="1">OFFSET('2015年'!$A$1,$V$4,$V$75+G1)</f>
        <v>10</v>
      </c>
      <c r="I75" s="453">
        <f ca="1">OFFSET('2015年'!$A$1,$V$4,$V$75+H1)</f>
        <v>128</v>
      </c>
      <c r="J75" s="453">
        <f ca="1">OFFSET('2015年'!$A$1,$V$4,$V$75+I1)</f>
        <v>66</v>
      </c>
      <c r="K75" s="453">
        <f ca="1">OFFSET('2015年'!$A$1,$V$4,$V$75+J1)</f>
        <v>1138</v>
      </c>
      <c r="L75" s="453">
        <f ca="1">OFFSET('2015年'!$A$1,$V$4,$V$75+K1)</f>
        <v>243</v>
      </c>
      <c r="M75" s="453">
        <f ca="1">OFFSET('2015年'!$A$1,$V$4,$V$75+L1)</f>
        <v>10813</v>
      </c>
      <c r="N75" s="453">
        <f ca="1">OFFSET('2015年'!$A$1,$V$4,$V$75+M1)</f>
        <v>161</v>
      </c>
      <c r="O75" s="453">
        <f ca="1">OFFSET('2015年'!$A$1,$V$4,$V$75+N1)</f>
        <v>39</v>
      </c>
      <c r="P75" s="453">
        <f ca="1">OFFSET('2015年'!$A$1,$V$4,$V$75+O1)</f>
        <v>62</v>
      </c>
      <c r="Q75" s="453">
        <f ca="1">OFFSET('2015年'!$A$1,$V$4,$V$75+P1)</f>
        <v>30</v>
      </c>
      <c r="R75" s="453">
        <f ca="1">OFFSET('2015年'!$A$1,$V$4,$V$75+Q1)</f>
        <v>15</v>
      </c>
      <c r="S75" s="453">
        <f ca="1">OFFSET('2015年'!$A$1,$V$4,$V$75+R1)</f>
        <v>29</v>
      </c>
      <c r="V75" s="284">
        <f ca="1">CELL("col",'2015年'!CM6)-1</f>
        <v>90</v>
      </c>
      <c r="W75" s="317">
        <f>IF(LEFT(R82,1)="県",6,0)</f>
        <v>0</v>
      </c>
      <c r="X75" s="302">
        <f>IF(LEFT(R82,1)="県",4,2)</f>
        <v>2</v>
      </c>
      <c r="Y75" s="318" t="str">
        <f>IF(LEFT(R82,1)="県",Z3,D75)</f>
        <v>2015年</v>
      </c>
      <c r="Z75" s="319" t="str">
        <f ca="1">SUBSTITUTE(AA75&amp;AB75&amp;AC75&amp;AD75&amp;AE75&amp;AF75&amp;AG75&amp;AH75&amp;AI75&amp;AJ75&amp;AK75&amp;AL75&amp;AM75,"」「","」と「")</f>
        <v>「果樹類」</v>
      </c>
      <c r="AA75" s="320" t="str">
        <f t="shared" ref="AA75:AM75" ca="1" si="2">IF(INT(AA74)=1,"「"&amp;CLEAN(AA73)&amp;"」","")</f>
        <v/>
      </c>
      <c r="AB75" s="320" t="str">
        <f t="shared" ca="1" si="2"/>
        <v/>
      </c>
      <c r="AC75" s="320" t="str">
        <f ca="1">IF(INT(AC74)=1,"「"&amp;CLEAN(AC73)&amp;"」","")</f>
        <v/>
      </c>
      <c r="AD75" s="320" t="str">
        <f t="shared" ca="1" si="2"/>
        <v/>
      </c>
      <c r="AE75" s="320" t="str">
        <f t="shared" ca="1" si="2"/>
        <v/>
      </c>
      <c r="AF75" s="320" t="str">
        <f t="shared" ca="1" si="2"/>
        <v/>
      </c>
      <c r="AG75" s="320" t="str">
        <f t="shared" ca="1" si="2"/>
        <v>「果樹類」</v>
      </c>
      <c r="AH75" s="320" t="str">
        <f t="shared" ca="1" si="2"/>
        <v/>
      </c>
      <c r="AI75" s="320" t="str">
        <f t="shared" ca="1" si="2"/>
        <v/>
      </c>
      <c r="AJ75" s="321" t="str">
        <f t="shared" ca="1" si="2"/>
        <v/>
      </c>
      <c r="AK75" s="321" t="str">
        <f t="shared" ca="1" si="2"/>
        <v/>
      </c>
      <c r="AL75" s="321" t="str">
        <f t="shared" ca="1" si="2"/>
        <v/>
      </c>
      <c r="AM75" s="321" t="str">
        <f t="shared" ca="1" si="2"/>
        <v/>
      </c>
    </row>
    <row r="76" spans="1:39" ht="13.9" customHeight="1">
      <c r="A76" s="147"/>
      <c r="B76" s="147"/>
      <c r="C76" s="280"/>
      <c r="D76" s="389"/>
      <c r="E76" s="393" t="s">
        <v>193</v>
      </c>
      <c r="F76" s="476">
        <f ca="1">OFFSET('2015年'!$A$1,$V$4,$V$78+E1)</f>
        <v>232</v>
      </c>
      <c r="G76" s="477">
        <f ca="1">OFFSET('2015年'!$A$1,$V$4,$V$78+F1)</f>
        <v>28</v>
      </c>
      <c r="H76" s="477" t="str">
        <f ca="1">OFFSET('2015年'!$A$1,$V$4,$V$78+G1)</f>
        <v>-</v>
      </c>
      <c r="I76" s="477">
        <f ca="1">OFFSET('2015年'!$A$1,$V$4,$V$78+H1)</f>
        <v>19</v>
      </c>
      <c r="J76" s="477">
        <f ca="1">OFFSET('2015年'!$A$1,$V$4,$V$78+I1)</f>
        <v>2</v>
      </c>
      <c r="K76" s="477">
        <f ca="1">OFFSET('2015年'!$A$1,$V$4,$V$78+J1)</f>
        <v>35</v>
      </c>
      <c r="L76" s="453">
        <f ca="1">OFFSET('2015年'!$A$1,$V$4,$V$78+K1)</f>
        <v>23</v>
      </c>
      <c r="M76" s="477">
        <f ca="1">OFFSET('2015年'!$A$1,$V$4,$V$78+L1)</f>
        <v>72</v>
      </c>
      <c r="N76" s="477">
        <f ca="1">OFFSET('2015年'!$A$1,$V$4,$V$78+M1)</f>
        <v>23</v>
      </c>
      <c r="O76" s="477">
        <f ca="1">OFFSET('2015年'!$A$1,$V$4,$V$78+N1)</f>
        <v>11</v>
      </c>
      <c r="P76" s="477">
        <f ca="1">OFFSET('2015年'!$A$1,$V$4,$V$78+O1)</f>
        <v>2</v>
      </c>
      <c r="Q76" s="645">
        <f ca="1">OFFSET('2015年'!$A$1,$V$4,$V$78+P1)</f>
        <v>2</v>
      </c>
      <c r="R76" s="645">
        <f ca="1">OFFSET('2015年'!$A$1,$V$4,$V$78+Q1)</f>
        <v>4</v>
      </c>
      <c r="S76" s="645">
        <f ca="1">OFFSET('2015年'!$A$1,$V$4,$V$78+R1)</f>
        <v>10</v>
      </c>
      <c r="V76" s="194" t="s">
        <v>19</v>
      </c>
      <c r="Z76" s="288" t="str">
        <f ca="1">SUBSTITUTE(AA76&amp;AB76&amp;AC76&amp;AD76&amp;AE76&amp;AF76&amp;AG76&amp;AH76&amp;AI76&amp;AJ76&amp;AK76&amp;AL76&amp;AM76,"」「","」と「")</f>
        <v>「稲作」</v>
      </c>
      <c r="AA76" s="322" t="str">
        <f t="shared" ref="AA76:AM76" ca="1" si="3">IF(INT(AA74)=2,"「"&amp;CLEAN(AA73)&amp;"」","")</f>
        <v>「稲作」</v>
      </c>
      <c r="AB76" s="322" t="str">
        <f t="shared" ca="1" si="3"/>
        <v/>
      </c>
      <c r="AC76" s="322" t="str">
        <f t="shared" ca="1" si="3"/>
        <v/>
      </c>
      <c r="AD76" s="322" t="str">
        <f t="shared" ca="1" si="3"/>
        <v/>
      </c>
      <c r="AE76" s="322" t="str">
        <f t="shared" ca="1" si="3"/>
        <v/>
      </c>
      <c r="AF76" s="322" t="str">
        <f t="shared" ca="1" si="3"/>
        <v/>
      </c>
      <c r="AG76" s="322" t="str">
        <f t="shared" ca="1" si="3"/>
        <v/>
      </c>
      <c r="AH76" s="322" t="str">
        <f t="shared" ca="1" si="3"/>
        <v/>
      </c>
      <c r="AI76" s="322" t="str">
        <f t="shared" ca="1" si="3"/>
        <v/>
      </c>
      <c r="AJ76" s="323" t="str">
        <f t="shared" ca="1" si="3"/>
        <v/>
      </c>
      <c r="AK76" s="323" t="str">
        <f t="shared" ca="1" si="3"/>
        <v/>
      </c>
      <c r="AL76" s="323" t="str">
        <f t="shared" ca="1" si="3"/>
        <v/>
      </c>
      <c r="AM76" s="323" t="str">
        <f t="shared" ca="1" si="3"/>
        <v/>
      </c>
    </row>
    <row r="77" spans="1:39" ht="13.9" customHeight="1">
      <c r="A77" s="147"/>
      <c r="B77" s="147"/>
      <c r="C77" s="280"/>
      <c r="D77" s="433" t="s">
        <v>67</v>
      </c>
      <c r="E77" s="397"/>
      <c r="F77" s="478">
        <f ca="1">IF(OR(F75="X",$F75="X"),"X",IF(SUM($F75)=0,"nc",IFERROR(F75/$F75%,"-")))</f>
        <v>100</v>
      </c>
      <c r="G77" s="458">
        <f ca="1">IF(OR(G75="X",$F75="X"),"X",IF(SUM($F75)=0,"nc",IFERROR(G75/$F75%,"-")))</f>
        <v>21.911764705882355</v>
      </c>
      <c r="H77" s="458">
        <f t="shared" ref="H77:S77" ca="1" si="4">IF(OR(H75="X",$F75="X"),"X",IF(SUM($F75)=0,"nc",IFERROR(H75/$F75%,"-")))</f>
        <v>6.1274509803921573E-2</v>
      </c>
      <c r="I77" s="458">
        <f t="shared" ca="1" si="4"/>
        <v>0.78431372549019618</v>
      </c>
      <c r="J77" s="458">
        <f t="shared" ca="1" si="4"/>
        <v>0.40441176470588236</v>
      </c>
      <c r="K77" s="458">
        <f t="shared" ca="1" si="4"/>
        <v>6.973039215686275</v>
      </c>
      <c r="L77" s="458">
        <f t="shared" ca="1" si="4"/>
        <v>1.4889705882352942</v>
      </c>
      <c r="M77" s="458">
        <f t="shared" ca="1" si="4"/>
        <v>66.256127450980401</v>
      </c>
      <c r="N77" s="458">
        <f t="shared" ca="1" si="4"/>
        <v>0.9865196078431373</v>
      </c>
      <c r="O77" s="458">
        <f t="shared" ca="1" si="4"/>
        <v>0.23897058823529413</v>
      </c>
      <c r="P77" s="458">
        <f t="shared" ca="1" si="4"/>
        <v>0.37990196078431376</v>
      </c>
      <c r="Q77" s="458">
        <f t="shared" ca="1" si="4"/>
        <v>0.18382352941176472</v>
      </c>
      <c r="R77" s="458">
        <f t="shared" ca="1" si="4"/>
        <v>9.1911764705882359E-2</v>
      </c>
      <c r="S77" s="458">
        <f t="shared" ca="1" si="4"/>
        <v>0.17769607843137256</v>
      </c>
      <c r="V77" s="283">
        <f ca="1">CELL("col",'2010年'!DC6)-1</f>
        <v>106</v>
      </c>
      <c r="X77" s="238"/>
      <c r="Z77" s="324" t="str">
        <f ca="1">SUBSTITUTE(AA77&amp;AB77&amp;AC77&amp;AD77&amp;AE77&amp;AF77&amp;AG77&amp;AH77&amp;AI77&amp;AJ77&amp;AK77&amp;AL77&amp;AM77,"」「","」と「")</f>
        <v>「露地野菜」</v>
      </c>
      <c r="AA77" s="325" t="str">
        <f t="shared" ref="AA77:AM77" ca="1" si="5">IF(INT(AA74)=3,"「"&amp;CLEAN(AA73)&amp;"」","")</f>
        <v/>
      </c>
      <c r="AB77" s="325" t="str">
        <f t="shared" ca="1" si="5"/>
        <v/>
      </c>
      <c r="AC77" s="325" t="str">
        <f t="shared" ca="1" si="5"/>
        <v/>
      </c>
      <c r="AD77" s="325" t="str">
        <f t="shared" ca="1" si="5"/>
        <v/>
      </c>
      <c r="AE77" s="325" t="str">
        <f t="shared" ca="1" si="5"/>
        <v>「露地野菜」</v>
      </c>
      <c r="AF77" s="325" t="str">
        <f t="shared" ca="1" si="5"/>
        <v/>
      </c>
      <c r="AG77" s="325" t="str">
        <f t="shared" ca="1" si="5"/>
        <v/>
      </c>
      <c r="AH77" s="325" t="str">
        <f t="shared" ca="1" si="5"/>
        <v/>
      </c>
      <c r="AI77" s="325" t="str">
        <f t="shared" ca="1" si="5"/>
        <v/>
      </c>
      <c r="AJ77" s="326" t="str">
        <f t="shared" ca="1" si="5"/>
        <v/>
      </c>
      <c r="AK77" s="326" t="str">
        <f t="shared" ca="1" si="5"/>
        <v/>
      </c>
      <c r="AL77" s="326" t="str">
        <f t="shared" ca="1" si="5"/>
        <v/>
      </c>
      <c r="AM77" s="326" t="str">
        <f t="shared" ca="1" si="5"/>
        <v/>
      </c>
    </row>
    <row r="78" spans="1:39" ht="13.9" customHeight="1">
      <c r="A78" s="147"/>
      <c r="B78" s="147"/>
      <c r="C78" s="280"/>
      <c r="D78" s="400"/>
      <c r="E78" s="393" t="s">
        <v>193</v>
      </c>
      <c r="F78" s="479">
        <f ca="1">IF(OR(F76="X",$F76="X"),"X",IF(SUM($F76)=0,"nc",IFERROR(F76/$F76%,"nc")))</f>
        <v>100</v>
      </c>
      <c r="G78" s="480">
        <f t="shared" ref="G78:S78" ca="1" si="6">IF(OR(G76="X",$F76="X"),"X",IF(SUM($F76)=0,"nc",IFERROR(G76/$F76%,"-")))</f>
        <v>12.068965517241381</v>
      </c>
      <c r="H78" s="480" t="str">
        <f t="shared" ca="1" si="6"/>
        <v>-</v>
      </c>
      <c r="I78" s="480">
        <f t="shared" ca="1" si="6"/>
        <v>8.1896551724137936</v>
      </c>
      <c r="J78" s="480">
        <f t="shared" ca="1" si="6"/>
        <v>0.86206896551724144</v>
      </c>
      <c r="K78" s="480">
        <f t="shared" ca="1" si="6"/>
        <v>15.086206896551726</v>
      </c>
      <c r="L78" s="463">
        <f t="shared" ca="1" si="6"/>
        <v>9.9137931034482758</v>
      </c>
      <c r="M78" s="480">
        <f t="shared" ca="1" si="6"/>
        <v>31.03448275862069</v>
      </c>
      <c r="N78" s="480">
        <f t="shared" ca="1" si="6"/>
        <v>9.9137931034482758</v>
      </c>
      <c r="O78" s="480">
        <f t="shared" ca="1" si="6"/>
        <v>4.7413793103448283</v>
      </c>
      <c r="P78" s="480">
        <f t="shared" ca="1" si="6"/>
        <v>0.86206896551724144</v>
      </c>
      <c r="Q78" s="480">
        <f t="shared" ca="1" si="6"/>
        <v>0.86206896551724144</v>
      </c>
      <c r="R78" s="480">
        <f t="shared" ca="1" si="6"/>
        <v>1.7241379310344829</v>
      </c>
      <c r="S78" s="480">
        <f t="shared" ca="1" si="6"/>
        <v>4.3103448275862073</v>
      </c>
      <c r="V78" s="284">
        <f ca="1">CELL("col",'2015年'!DC6)-1</f>
        <v>106</v>
      </c>
      <c r="X78" s="238"/>
      <c r="Z78" s="284">
        <f ca="1">SUM(AA78:AM78)</f>
        <v>95.140931372549034</v>
      </c>
      <c r="AA78" s="328">
        <f ca="1">IF(AA74&lt;4,G77,0)</f>
        <v>21.911764705882355</v>
      </c>
      <c r="AB78" s="328">
        <f t="shared" ref="AB78:AM78" ca="1" si="7">IF(AB74&lt;4,H77,0)</f>
        <v>0</v>
      </c>
      <c r="AC78" s="328">
        <f t="shared" ca="1" si="7"/>
        <v>0</v>
      </c>
      <c r="AD78" s="328">
        <f t="shared" ca="1" si="7"/>
        <v>0</v>
      </c>
      <c r="AE78" s="328">
        <f t="shared" ca="1" si="7"/>
        <v>6.973039215686275</v>
      </c>
      <c r="AF78" s="328">
        <f t="shared" ca="1" si="7"/>
        <v>0</v>
      </c>
      <c r="AG78" s="328">
        <f t="shared" ca="1" si="7"/>
        <v>66.256127450980401</v>
      </c>
      <c r="AH78" s="328">
        <f t="shared" ca="1" si="7"/>
        <v>0</v>
      </c>
      <c r="AI78" s="328">
        <f t="shared" ca="1" si="7"/>
        <v>0</v>
      </c>
      <c r="AJ78" s="302">
        <f t="shared" ca="1" si="7"/>
        <v>0</v>
      </c>
      <c r="AK78" s="302">
        <f t="shared" ca="1" si="7"/>
        <v>0</v>
      </c>
      <c r="AL78" s="302">
        <f t="shared" ca="1" si="7"/>
        <v>0</v>
      </c>
      <c r="AM78" s="302">
        <f t="shared" ca="1" si="7"/>
        <v>0</v>
      </c>
    </row>
    <row r="79" spans="1:39" ht="13.9" customHeight="1">
      <c r="A79" s="147"/>
      <c r="B79" s="147"/>
      <c r="C79" s="280"/>
      <c r="D79" s="239"/>
      <c r="E79" s="347" t="s">
        <v>194</v>
      </c>
      <c r="F79" s="383">
        <f>IF(OR('2015年'!CM6="X",'2015年'!$CM$6="X"),"X",IF(SUM('2015年'!$CM$6)=0,"nc",IFERROR('2015年'!CM6/'2015年'!$CM$6%,"-")))</f>
        <v>100</v>
      </c>
      <c r="G79" s="370">
        <f>IF(OR('2015年'!CN6="X",'2015年'!$CM$6="X"),"X",IF(SUM('2015年'!$CM$6)=0,"nc",IFERROR('2015年'!CN6/'2015年'!$CM$6%,"-")))</f>
        <v>21.911764705882355</v>
      </c>
      <c r="H79" s="370">
        <f>IF(OR('2015年'!CO6="X",'2015年'!$CM$6="X"),"X",IF(SUM('2015年'!$CM$6)=0,"nc",IFERROR('2015年'!CO6/'2015年'!$CM$6%,"-")))</f>
        <v>6.1274509803921573E-2</v>
      </c>
      <c r="I79" s="370">
        <f>IF(OR('2015年'!CP6="X",'2015年'!$CM$6="X"),"X",IF(SUM('2015年'!$CM$6)=0,"nc",IFERROR('2015年'!CP6/'2015年'!$CM$6%,"-")))</f>
        <v>0.78431372549019618</v>
      </c>
      <c r="J79" s="370">
        <f>IF(OR('2015年'!CQ6="X",'2015年'!$CM$6="X"),"X",IF(SUM('2015年'!$CM$6)=0,"nc",IFERROR('2015年'!CQ6/'2015年'!$CM$6%,"-")))</f>
        <v>0.40441176470588236</v>
      </c>
      <c r="K79" s="370">
        <f>IF(OR('2015年'!CR6="X",'2015年'!$CM$6="X"),"X",IF(SUM('2015年'!$CM$6)=0,"nc",IFERROR('2015年'!CR6/'2015年'!$CM$6%,"-")))</f>
        <v>6.973039215686275</v>
      </c>
      <c r="L79" s="370">
        <f>IF(OR('2015年'!CS6="X",'2015年'!$CM$6="X"),"X",IF(SUM('2015年'!$CM$6)=0,"nc",IFERROR('2015年'!CS6/'2015年'!$CM$6%,"-")))</f>
        <v>1.4889705882352942</v>
      </c>
      <c r="M79" s="370">
        <f>IF(OR('2015年'!CT6="X",'2015年'!$CM$6="X"),"X",IF(SUM('2015年'!$CM$6)=0,"nc",IFERROR('2015年'!CT6/'2015年'!$CM$6%,"-")))</f>
        <v>66.256127450980401</v>
      </c>
      <c r="N79" s="370">
        <f>IF(OR('2015年'!CU6="X",'2015年'!$CM$6="X"),"X",IF(SUM('2015年'!$CM$6)=0,"nc",IFERROR('2015年'!CU6/'2015年'!$CM$6%,"-")))</f>
        <v>0.9865196078431373</v>
      </c>
      <c r="O79" s="370">
        <f>IF(OR('2015年'!CV6="X",'2015年'!$CM$6="X"),"X",IF(SUM('2015年'!$CM$6)=0,"nc",IFERROR('2015年'!CV6/'2015年'!$CM$6%,"-")))</f>
        <v>0.23897058823529413</v>
      </c>
      <c r="P79" s="370">
        <f>IF(OR('2015年'!CW6="X",'2015年'!$CM$6="X"),"X",IF(SUM('2015年'!$CM$6)=0,"nc",IFERROR('2015年'!CW6/'2015年'!$CM$6%,"-")))</f>
        <v>0.37990196078431376</v>
      </c>
      <c r="Q79" s="370">
        <f>IF(OR('2015年'!CX6="X",'2015年'!$CM$6="X"),"X",IF(SUM('2015年'!$CM$6)=0,"nc",IFERROR('2015年'!CX6/'2015年'!$CM$6%,"-")))</f>
        <v>0.18382352941176472</v>
      </c>
      <c r="R79" s="370">
        <f>IF(OR('2015年'!CY6="X",'2015年'!$CM$6="X"),"X",IF(SUM('2015年'!$CM$6)=0,"nc",IFERROR('2015年'!CY6/'2015年'!$CM$6%,"-")))</f>
        <v>9.1911764705882359E-2</v>
      </c>
      <c r="S79" s="370">
        <f>IF(OR('2015年'!CZ6="X",'2015年'!$CM$6="X"),"X",IF(SUM('2015年'!$CM$6)=0,"nc",IFERROR('2015年'!CZ6/'2015年'!$CM$6%,"-")))</f>
        <v>0.17769607843137256</v>
      </c>
    </row>
    <row r="80" spans="1:39" ht="15.75" customHeight="1">
      <c r="A80" s="147"/>
      <c r="B80" s="147"/>
      <c r="C80" s="280"/>
      <c r="D80" s="350"/>
      <c r="E80" s="351" t="s">
        <v>193</v>
      </c>
      <c r="F80" s="384">
        <f>IF(OR('2015年'!DC6="X",'2015年'!$DC$6="X"),"X",IF(SUM('2015年'!$DC$6)=0,"nc",IFERROR('2015年'!DC6/'2015年'!$DC$6%,"-")))</f>
        <v>100</v>
      </c>
      <c r="G80" s="385">
        <f>IF(OR('2015年'!DD6="X",'2015年'!$DC$6="X"),"X",IF(SUM('2015年'!$DC$6)=0,"nc",IFERROR('2015年'!DD6/'2015年'!$DC$6%,"-")))</f>
        <v>12.068965517241381</v>
      </c>
      <c r="H80" s="385" t="str">
        <f>IF(OR('2015年'!DE6="X",'2015年'!$DC$6="X"),"X",IF(SUM('2015年'!$DC$6)=0,"nc",IFERROR('2015年'!DE6/'2015年'!$DC$6%,"-")))</f>
        <v>-</v>
      </c>
      <c r="I80" s="385">
        <f>IF(OR('2015年'!DF6="X",'2015年'!$DC$6="X"),"X",IF(SUM('2015年'!$DC$6)=0,"nc",IFERROR('2015年'!DF6/'2015年'!$DC$6%,"-")))</f>
        <v>8.1896551724137936</v>
      </c>
      <c r="J80" s="385">
        <f>IF(OR('2015年'!DG6="X",'2015年'!$DC$6="X"),"X",IF(SUM('2015年'!$DC$6)=0,"nc",IFERROR('2015年'!DG6/'2015年'!$DC$6%,"-")))</f>
        <v>0.86206896551724144</v>
      </c>
      <c r="K80" s="385">
        <f>IF(OR('2015年'!DH6="X",'2015年'!$DC$6="X"),"X",IF(SUM('2015年'!$DC$6)=0,"nc",IFERROR('2015年'!DH6/'2015年'!$DC$6%,"-")))</f>
        <v>15.086206896551726</v>
      </c>
      <c r="L80" s="385">
        <f>IF(OR('2015年'!DI6="X",'2015年'!$DC$6="X"),"X",IF(SUM('2015年'!$DC$6)=0,"nc",IFERROR('2015年'!DI6/'2015年'!$DC$6%,"-")))</f>
        <v>9.9137931034482758</v>
      </c>
      <c r="M80" s="385">
        <f>IF(OR('2015年'!DJ6="X",'2015年'!$DC$6="X"),"X",IF(SUM('2015年'!$DC$6)=0,"nc",IFERROR('2015年'!DJ6/'2015年'!$DC$6%,"-")))</f>
        <v>31.03448275862069</v>
      </c>
      <c r="N80" s="385">
        <f>IF(OR('2015年'!DK6="X",'2015年'!$DC$6="X"),"X",IF(SUM('2015年'!$DC$6)=0,"nc",IFERROR('2015年'!DK6/'2015年'!$DC$6%,"-")))</f>
        <v>9.9137931034482758</v>
      </c>
      <c r="O80" s="385">
        <f>IF(OR('2015年'!DL6="X",'2015年'!$DC$6="X"),"X",IF(SUM('2015年'!$DC$6)=0,"nc",IFERROR('2015年'!DL6/'2015年'!$DC$6%,"-")))</f>
        <v>4.7413793103448283</v>
      </c>
      <c r="P80" s="385">
        <f>IF(OR('2015年'!DM6="X",'2015年'!$DC$6="X"),"X",IF(SUM('2015年'!$DC$6)=0,"nc",IFERROR('2015年'!DM6/'2015年'!$DC$6%,"-")))</f>
        <v>0.86206896551724144</v>
      </c>
      <c r="Q80" s="385">
        <f>IF(OR('2015年'!DN6="X",'2015年'!$DC$6="X"),"X",IF(SUM('2015年'!$DC$6)=0,"nc",IFERROR('2015年'!DN6/'2015年'!$DC$6%,"-")))</f>
        <v>0.86206896551724144</v>
      </c>
      <c r="R80" s="385">
        <f>IF(OR('2015年'!DO6="X",'2015年'!$DC$6="X"),"X",IF(SUM('2015年'!$DC$6)=0,"nc",IFERROR('2015年'!DO6/'2015年'!$DC$6%,"-")))</f>
        <v>1.7241379310344829</v>
      </c>
      <c r="S80" s="385">
        <f>IF(OR('2015年'!DP6="X",'2015年'!$DC$6="X"),"X",IF(SUM('2015年'!$DC$6)=0,"nc",IFERROR('2015年'!DP6/'2015年'!$DC$6%,"-")))</f>
        <v>4.3103448275862073</v>
      </c>
      <c r="AA80" s="238"/>
    </row>
    <row r="81" spans="1:27" ht="13.9" customHeight="1" thickBot="1">
      <c r="A81" s="147"/>
      <c r="B81" s="147"/>
      <c r="C81" s="280"/>
      <c r="D81" s="239"/>
      <c r="AA81" s="238"/>
    </row>
    <row r="82" spans="1:27" ht="13.9" customHeight="1" thickTop="1" thickBot="1">
      <c r="A82" s="147"/>
      <c r="B82" s="147"/>
      <c r="C82" s="280"/>
      <c r="D82" s="239"/>
      <c r="E82" s="239"/>
      <c r="F82" s="239"/>
      <c r="G82" s="239"/>
      <c r="H82" s="239"/>
      <c r="R82" s="706" t="s">
        <v>353</v>
      </c>
      <c r="S82" s="707"/>
      <c r="AA82" s="238"/>
    </row>
    <row r="83" spans="1:27" ht="13.9" customHeight="1" thickTop="1">
      <c r="A83" s="147"/>
      <c r="B83" s="147"/>
      <c r="C83" s="280"/>
      <c r="D83" s="239"/>
      <c r="AA83" s="238"/>
    </row>
    <row r="84" spans="1:27" ht="13.9" customHeight="1">
      <c r="A84" s="147"/>
      <c r="B84" s="147"/>
      <c r="C84" s="280"/>
      <c r="D84" s="239"/>
      <c r="AA84" s="238"/>
    </row>
    <row r="85" spans="1:27" ht="13.9" customHeight="1">
      <c r="A85" s="147"/>
      <c r="B85" s="147"/>
      <c r="C85" s="280"/>
      <c r="D85" s="239"/>
      <c r="AA85" s="238"/>
    </row>
    <row r="86" spans="1:27" ht="13.9" customHeight="1">
      <c r="A86" s="147"/>
      <c r="B86" s="147"/>
      <c r="C86" s="280"/>
      <c r="D86" s="239"/>
      <c r="AA86" s="238"/>
    </row>
    <row r="87" spans="1:27" ht="13.9" customHeight="1">
      <c r="A87" s="147"/>
      <c r="B87" s="147"/>
      <c r="C87" s="280"/>
      <c r="D87" s="239"/>
      <c r="AA87" s="238"/>
    </row>
    <row r="88" spans="1:27" ht="13.9" customHeight="1">
      <c r="A88" s="147"/>
      <c r="B88" s="147"/>
      <c r="C88" s="280"/>
      <c r="D88" s="239"/>
      <c r="AA88" s="238"/>
    </row>
    <row r="89" spans="1:27" ht="13.9" customHeight="1">
      <c r="A89" s="147"/>
      <c r="B89" s="147"/>
      <c r="C89" s="280"/>
      <c r="D89" s="239"/>
      <c r="AA89" s="238"/>
    </row>
    <row r="90" spans="1:27" ht="16.149999999999999" customHeight="1">
      <c r="A90" s="147"/>
      <c r="B90" s="147"/>
      <c r="C90" s="280"/>
      <c r="D90" s="239"/>
      <c r="AA90" s="147"/>
    </row>
    <row r="91" spans="1:27" ht="16.149999999999999" customHeight="1">
      <c r="A91" s="147"/>
      <c r="B91" s="147"/>
      <c r="C91" s="280"/>
      <c r="D91" s="239"/>
    </row>
    <row r="92" spans="1:27" s="159" customFormat="1" ht="18" customHeight="1">
      <c r="A92" s="280"/>
      <c r="B92" s="147"/>
      <c r="C92" s="649" t="s">
        <v>360</v>
      </c>
      <c r="D92" s="652"/>
      <c r="E92" s="446"/>
      <c r="F92" s="446"/>
      <c r="G92" s="446"/>
      <c r="H92" s="446"/>
      <c r="I92" s="446"/>
      <c r="J92" s="446"/>
      <c r="K92" s="446"/>
      <c r="L92" s="446"/>
      <c r="M92" s="446"/>
      <c r="N92" s="520"/>
      <c r="O92" s="527"/>
      <c r="P92" s="520"/>
      <c r="Q92" s="520"/>
      <c r="R92" s="487"/>
      <c r="S92" s="488"/>
      <c r="Y92" s="152"/>
      <c r="Z92" s="152"/>
    </row>
    <row r="93" spans="1:27" s="159" customFormat="1" ht="18" customHeight="1">
      <c r="A93" s="280"/>
      <c r="B93" s="147"/>
      <c r="C93" s="521"/>
      <c r="D93" s="651" t="str">
        <f ca="1">IFERROR("◎販売金額50万円未満は"&amp;TEXT(G99,"#,###経営体で")&amp;W103,"")&amp;IFERROR(W104&amp;"3,000万円以上は"&amp;TEXT(K99,"#,###経営体で")&amp;W105,"")</f>
        <v>◎販売金額50万円未満は4,525経営体で743経営体(14.1%)減少したが、3,000万円以上は139経営体で3経営体(2.2%)増加</v>
      </c>
      <c r="E93" s="523"/>
      <c r="F93" s="523"/>
      <c r="G93" s="523"/>
      <c r="H93" s="523"/>
      <c r="I93" s="523"/>
      <c r="J93" s="523"/>
      <c r="K93" s="523"/>
      <c r="L93" s="523"/>
      <c r="M93" s="523"/>
      <c r="N93" s="524"/>
      <c r="O93" s="525"/>
      <c r="P93" s="524"/>
      <c r="Q93" s="524"/>
      <c r="R93" s="522"/>
      <c r="S93" s="526"/>
      <c r="Y93" s="152"/>
      <c r="Z93" s="152"/>
    </row>
    <row r="94" spans="1:27" s="159" customFormat="1" ht="10.5" customHeight="1" thickBot="1">
      <c r="A94" s="280"/>
      <c r="B94" s="280"/>
      <c r="C94" s="280"/>
      <c r="D94" s="278"/>
      <c r="E94" s="269"/>
      <c r="G94" s="270"/>
      <c r="H94" s="270"/>
      <c r="I94" s="270"/>
      <c r="J94" s="270"/>
      <c r="K94" s="270"/>
      <c r="L94" s="270"/>
      <c r="O94" s="274"/>
      <c r="P94" s="529"/>
      <c r="Q94" s="290"/>
      <c r="R94" s="528"/>
      <c r="S94" s="386"/>
      <c r="Y94" s="146"/>
      <c r="Z94" s="146"/>
    </row>
    <row r="95" spans="1:27" s="159" customFormat="1" ht="12" customHeight="1" thickTop="1" thickBot="1">
      <c r="A95" s="280"/>
      <c r="B95" s="280"/>
      <c r="C95" s="280"/>
      <c r="D95" s="515"/>
      <c r="E95" s="516"/>
      <c r="F95" s="702" t="s">
        <v>0</v>
      </c>
      <c r="G95" s="702" t="s">
        <v>362</v>
      </c>
      <c r="H95" s="702" t="s">
        <v>363</v>
      </c>
      <c r="I95" s="702" t="s">
        <v>364</v>
      </c>
      <c r="J95" s="702" t="s">
        <v>249</v>
      </c>
      <c r="K95" s="736" t="s">
        <v>368</v>
      </c>
      <c r="L95" s="540"/>
      <c r="M95" s="540"/>
      <c r="N95" s="540"/>
      <c r="O95" s="532"/>
      <c r="P95" s="533"/>
      <c r="Q95" s="533"/>
      <c r="R95" s="706" t="s">
        <v>353</v>
      </c>
      <c r="S95" s="707"/>
      <c r="U95" s="279"/>
    </row>
    <row r="96" spans="1:27" s="159" customFormat="1" ht="27" customHeight="1" thickTop="1">
      <c r="A96" s="280"/>
      <c r="B96" s="280"/>
      <c r="C96" s="280"/>
      <c r="D96" s="517"/>
      <c r="E96" s="518"/>
      <c r="F96" s="703"/>
      <c r="G96" s="703"/>
      <c r="H96" s="703"/>
      <c r="I96" s="703"/>
      <c r="J96" s="703"/>
      <c r="K96" s="737"/>
      <c r="L96" s="541" t="s">
        <v>365</v>
      </c>
      <c r="M96" s="542" t="s">
        <v>366</v>
      </c>
      <c r="N96" s="543" t="s">
        <v>367</v>
      </c>
      <c r="O96" s="274"/>
      <c r="R96" s="735"/>
      <c r="S96" s="735"/>
      <c r="U96" s="279"/>
      <c r="V96" s="194" t="s">
        <v>19</v>
      </c>
      <c r="W96" s="194" t="s">
        <v>252</v>
      </c>
      <c r="X96" s="192" t="s">
        <v>261</v>
      </c>
      <c r="Y96" s="193"/>
      <c r="Z96" s="194" t="s">
        <v>60</v>
      </c>
    </row>
    <row r="97" spans="1:34" s="159" customFormat="1" ht="13.9" customHeight="1">
      <c r="A97" s="280"/>
      <c r="B97" s="280"/>
      <c r="C97" s="280"/>
      <c r="D97" s="239" t="s">
        <v>15</v>
      </c>
      <c r="E97" s="357"/>
      <c r="F97" s="535">
        <f ca="1">OFFSET('2010年'!$A$1,$V$4,$W97+E$1)</f>
        <v>18974</v>
      </c>
      <c r="G97" s="535">
        <f ca="1">OFFSET('2010年'!$A$1,$V$4,$W97+F$1)</f>
        <v>5268</v>
      </c>
      <c r="H97" s="535">
        <f ca="1">OFFSET('2010年'!$A$1,$V$4,$W97+G$1)</f>
        <v>8631</v>
      </c>
      <c r="I97" s="535">
        <f ca="1">OFFSET('2010年'!$A$1,$V$4,$W97+H$1)</f>
        <v>4283</v>
      </c>
      <c r="J97" s="535">
        <f ca="1">OFFSET('2010年'!$A$1,$V$4,$W97+I$1)</f>
        <v>656</v>
      </c>
      <c r="K97" s="535">
        <f ca="1">OFFSET('2010年'!$A$1,$V$4,$W97+J$1)</f>
        <v>136</v>
      </c>
      <c r="L97" s="535">
        <f ca="1">OFFSET('2010年'!$A$1,$V$4,$W97+K$1)</f>
        <v>74</v>
      </c>
      <c r="M97" s="535">
        <f ca="1">OFFSET('2010年'!$A$1,$V$4,$W97+L$1)</f>
        <v>37</v>
      </c>
      <c r="N97" s="535">
        <f ca="1">OFFSET('2010年'!$A$1,$V$4,$W97+M$1)</f>
        <v>25</v>
      </c>
      <c r="O97" s="533"/>
      <c r="P97" s="534" t="str">
        <f>IF(LEFT(R95,1)="県",D99,Z3)</f>
        <v>山梨県</v>
      </c>
      <c r="Q97" s="290" t="str">
        <f>"外円："</f>
        <v>外円：</v>
      </c>
      <c r="R97" s="700" t="str">
        <f>Z98</f>
        <v>2015年</v>
      </c>
      <c r="S97" s="701"/>
      <c r="V97" s="176">
        <v>2010</v>
      </c>
      <c r="W97" s="283">
        <f ca="1">CELL("col",'2010年'!GV1)-1</f>
        <v>203</v>
      </c>
      <c r="X97" s="283" t="s">
        <v>116</v>
      </c>
      <c r="Y97" s="159">
        <f>IF(LEFT(R95,1)="県",4,2)</f>
        <v>2</v>
      </c>
      <c r="Z97" s="283" t="str">
        <f>IF(LEFT(R95,1)="県",$D$4,$D97)</f>
        <v>2010年</v>
      </c>
    </row>
    <row r="98" spans="1:34" s="159" customFormat="1" ht="13.9" customHeight="1">
      <c r="A98" s="280"/>
      <c r="B98" s="280"/>
      <c r="C98" s="280"/>
      <c r="D98" s="239"/>
      <c r="E98" s="346" t="s">
        <v>193</v>
      </c>
      <c r="F98" s="413">
        <f ca="1">OFFSET('2010年'!$A$1,$V$4,$W98+E$1)</f>
        <v>130</v>
      </c>
      <c r="G98" s="413">
        <f ca="1">OFFSET('2010年'!$A$1,$V$4,$W98+F$1)</f>
        <v>11</v>
      </c>
      <c r="H98" s="413">
        <f ca="1">OFFSET('2010年'!$A$1,$V$4,$W98+G$1)</f>
        <v>19</v>
      </c>
      <c r="I98" s="413">
        <f ca="1">OFFSET('2010年'!$A$1,$V$4,$W98+H$1)</f>
        <v>32</v>
      </c>
      <c r="J98" s="413">
        <f ca="1">OFFSET('2010年'!$A$1,$V$4,$W98+I$1)</f>
        <v>26</v>
      </c>
      <c r="K98" s="413">
        <f ca="1">OFFSET('2010年'!$A$1,$V$4,$W98+J$1)</f>
        <v>42</v>
      </c>
      <c r="L98" s="413">
        <f ca="1">OFFSET('2010年'!$A$1,$V$4,$W98+K$1)</f>
        <v>9</v>
      </c>
      <c r="M98" s="413">
        <f ca="1">OFFSET('2010年'!$A$1,$V$4,$W98+L$1)</f>
        <v>17</v>
      </c>
      <c r="N98" s="413">
        <f ca="1">OFFSET('2010年'!$A$1,$V$4,$W98+M$1)</f>
        <v>16</v>
      </c>
      <c r="O98" s="274"/>
      <c r="Q98" s="291" t="str">
        <f>"内円："</f>
        <v>内円：</v>
      </c>
      <c r="R98" s="48" t="str">
        <f>Z97</f>
        <v>2010年</v>
      </c>
      <c r="S98" s="338"/>
      <c r="V98" s="179" t="s">
        <v>217</v>
      </c>
      <c r="W98" s="284">
        <f ca="1">CELL("col",'2010年'!HE1)-1</f>
        <v>212</v>
      </c>
      <c r="X98" s="284" t="s">
        <v>117</v>
      </c>
      <c r="Y98" s="159">
        <f>IF(LEFT(R95,1)="県",6,0)</f>
        <v>0</v>
      </c>
      <c r="Z98" s="159" t="str">
        <f>IF(LEFT(R95,1)="県",Z3,D32)</f>
        <v>2015年</v>
      </c>
    </row>
    <row r="99" spans="1:34" s="159" customFormat="1" ht="13.9" customHeight="1">
      <c r="A99" s="280"/>
      <c r="B99" s="280"/>
      <c r="C99" s="280"/>
      <c r="D99" s="389" t="s">
        <v>16</v>
      </c>
      <c r="E99" s="390"/>
      <c r="F99" s="536">
        <f ca="1">OFFSET('2015年'!$A$1,$V$4,$W97+E$1)</f>
        <v>16320</v>
      </c>
      <c r="G99" s="536">
        <f ca="1">OFFSET('2015年'!$A$1,$V$4,$W97+F$1)</f>
        <v>4525</v>
      </c>
      <c r="H99" s="536">
        <f ca="1">OFFSET('2015年'!$A$1,$V$4,$W97+G$1)</f>
        <v>7029</v>
      </c>
      <c r="I99" s="536">
        <f ca="1">OFFSET('2015年'!$A$1,$V$4,$W97+H$1)</f>
        <v>3975</v>
      </c>
      <c r="J99" s="536">
        <f ca="1">OFFSET('2015年'!$A$1,$V$4,$W97+I$1)</f>
        <v>652</v>
      </c>
      <c r="K99" s="536">
        <f ca="1">OFFSET('2015年'!$A$1,$V$4,$W97+J$1)</f>
        <v>139</v>
      </c>
      <c r="L99" s="536">
        <f ca="1">OFFSET('2015年'!$A$1,$V$4,$W97+K$1)</f>
        <v>70</v>
      </c>
      <c r="M99" s="536">
        <f ca="1">OFFSET('2015年'!$A$1,$V$4,$W97+L$1)</f>
        <v>40</v>
      </c>
      <c r="N99" s="536">
        <f ca="1">OFFSET('2015年'!$A$1,$V$4,$W97+M$1)</f>
        <v>29</v>
      </c>
      <c r="O99" s="274"/>
      <c r="Q99" s="275"/>
      <c r="S99" s="338"/>
      <c r="V99" s="530">
        <v>2015</v>
      </c>
      <c r="W99" s="283">
        <f ca="1">CELL("col",'2015年'!GV3)-1</f>
        <v>203</v>
      </c>
      <c r="Z99" s="294" t="str">
        <f>IF(LEFT(R95,1)="県",Z4,D32)</f>
        <v>2015年</v>
      </c>
    </row>
    <row r="100" spans="1:34" s="159" customFormat="1" ht="13.9" customHeight="1">
      <c r="A100" s="280"/>
      <c r="B100" s="280"/>
      <c r="C100" s="280"/>
      <c r="D100" s="389"/>
      <c r="E100" s="393" t="s">
        <v>193</v>
      </c>
      <c r="F100" s="536">
        <f ca="1">OFFSET('2015年'!$A$1,$V$4,$W98+E$1)</f>
        <v>232</v>
      </c>
      <c r="G100" s="536">
        <f ca="1">OFFSET('2015年'!$A$1,$V$4,$W98+F$1)</f>
        <v>14</v>
      </c>
      <c r="H100" s="536">
        <f ca="1">OFFSET('2015年'!$A$1,$V$4,$W98+G$1)</f>
        <v>43</v>
      </c>
      <c r="I100" s="536">
        <f ca="1">OFFSET('2015年'!$A$1,$V$4,$W98+H$1)</f>
        <v>54</v>
      </c>
      <c r="J100" s="536">
        <f ca="1">OFFSET('2015年'!$A$1,$V$4,$W98+I$1)</f>
        <v>56</v>
      </c>
      <c r="K100" s="536">
        <f ca="1">OFFSET('2015年'!$A$1,$V$4,$W98+J$1)</f>
        <v>65</v>
      </c>
      <c r="L100" s="536">
        <f ca="1">OFFSET('2015年'!$A$1,$V$4,$W98+K$1)</f>
        <v>24</v>
      </c>
      <c r="M100" s="536">
        <f ca="1">OFFSET('2015年'!$A$1,$V$4,$W98+L$1)</f>
        <v>20</v>
      </c>
      <c r="N100" s="536">
        <f ca="1">OFFSET('2015年'!$A$1,$V$4,$W98+M$1)</f>
        <v>21</v>
      </c>
      <c r="O100" s="274"/>
      <c r="Q100" s="275"/>
      <c r="S100" s="337"/>
      <c r="V100" s="531" t="s">
        <v>217</v>
      </c>
      <c r="W100" s="327">
        <f ca="1">CELL("col",'2015年'!HE3)-1</f>
        <v>212</v>
      </c>
    </row>
    <row r="101" spans="1:34" s="159" customFormat="1" ht="13.9" customHeight="1">
      <c r="A101" s="280"/>
      <c r="B101" s="280"/>
      <c r="C101" s="280"/>
      <c r="D101" s="433" t="s">
        <v>67</v>
      </c>
      <c r="E101" s="397"/>
      <c r="F101" s="519">
        <f t="shared" ref="F101:N101" ca="1" si="8">IF(OR($F99="X",F99="X"),"X",IF(SUM($F99)=0,"nc",IF(F99="-","-",F99/$F99%)))</f>
        <v>100</v>
      </c>
      <c r="G101" s="434">
        <f t="shared" ca="1" si="8"/>
        <v>27.726715686274513</v>
      </c>
      <c r="H101" s="519">
        <f t="shared" ca="1" si="8"/>
        <v>43.069852941176471</v>
      </c>
      <c r="I101" s="519">
        <f t="shared" ca="1" si="8"/>
        <v>24.356617647058826</v>
      </c>
      <c r="J101" s="519">
        <f t="shared" ca="1" si="8"/>
        <v>3.9950980392156867</v>
      </c>
      <c r="K101" s="519">
        <f t="shared" ca="1" si="8"/>
        <v>0.85171568627450989</v>
      </c>
      <c r="L101" s="519">
        <f t="shared" ca="1" si="8"/>
        <v>0.42892156862745101</v>
      </c>
      <c r="M101" s="519">
        <f t="shared" ca="1" si="8"/>
        <v>0.24509803921568629</v>
      </c>
      <c r="N101" s="519">
        <f t="shared" ca="1" si="8"/>
        <v>0.17769607843137256</v>
      </c>
      <c r="O101" s="274"/>
      <c r="Q101" s="275"/>
      <c r="V101" s="642" t="s">
        <v>59</v>
      </c>
      <c r="W101" s="643">
        <f ca="1">G99/G97-1</f>
        <v>-0.14104024297646167</v>
      </c>
      <c r="Y101" s="653">
        <f>IF(LEFT(R95,1)="県",0,-6)</f>
        <v>-6</v>
      </c>
    </row>
    <row r="102" spans="1:34" s="159" customFormat="1" ht="13.9" customHeight="1">
      <c r="A102" s="280"/>
      <c r="B102" s="280"/>
      <c r="C102" s="280"/>
      <c r="D102" s="400"/>
      <c r="E102" s="393" t="s">
        <v>193</v>
      </c>
      <c r="F102" s="514">
        <f t="shared" ref="F102:K102" ca="1" si="9">IF(OR($F100="X",F100="X"),"X",IF(SUM($F100)=0,"nc",IF(F100="-","-",F100/$F100%)))</f>
        <v>100</v>
      </c>
      <c r="G102" s="514">
        <f t="shared" ca="1" si="9"/>
        <v>6.0344827586206904</v>
      </c>
      <c r="H102" s="514">
        <f t="shared" ca="1" si="9"/>
        <v>18.53448275862069</v>
      </c>
      <c r="I102" s="514">
        <f t="shared" ca="1" si="9"/>
        <v>23.27586206896552</v>
      </c>
      <c r="J102" s="514">
        <f t="shared" ca="1" si="9"/>
        <v>24.137931034482762</v>
      </c>
      <c r="K102" s="514">
        <f t="shared" ca="1" si="9"/>
        <v>28.017241379310345</v>
      </c>
      <c r="L102" s="514">
        <f ca="1">IF(OR($F100="X",L100="X"),"X",IF(SUM($F100)=0,"nc",IF(L100="-","-",L100/$F100%)))</f>
        <v>10.344827586206897</v>
      </c>
      <c r="M102" s="514">
        <f ca="1">IF(OR($F100="X",M100="X"),"X",IF(SUM($F100)=0,"nc",IF(M100="-","-",M100/$F100%)))</f>
        <v>8.6206896551724146</v>
      </c>
      <c r="N102" s="514">
        <f t="shared" ref="N102" ca="1" si="10">IF(OR($F100="X",N100="X"),"X",IF(SUM($F100)=0,"nc",IF(N100="-","-",N100/$F100%)))</f>
        <v>9.0517241379310356</v>
      </c>
      <c r="O102" s="274"/>
      <c r="Q102" s="275"/>
      <c r="T102" s="243"/>
      <c r="W102" s="643">
        <f ca="1">K99/K97-1</f>
        <v>2.2058823529411686E-2</v>
      </c>
    </row>
    <row r="103" spans="1:34" s="159" customFormat="1" ht="13.9" customHeight="1">
      <c r="A103" s="280"/>
      <c r="B103" s="280"/>
      <c r="C103" s="280"/>
      <c r="D103" s="239"/>
      <c r="E103" s="347" t="s">
        <v>194</v>
      </c>
      <c r="F103" s="414">
        <f ca="1">IFERROR(OFFSET('2015年'!$A$1,5,$W97+E$1)/OFFSET('2015年'!$A$1,5,$W97+$E$1)%,"nc")</f>
        <v>100</v>
      </c>
      <c r="G103" s="414">
        <f ca="1">IFERROR(OFFSET('2015年'!$A$1,5,$W97+F$1)/OFFSET('2015年'!$A$1,5,$W97+$E$1)%,"nc")</f>
        <v>27.726715686274513</v>
      </c>
      <c r="H103" s="414">
        <f ca="1">IFERROR(OFFSET('2015年'!$A$1,5,$W97+G$1)/OFFSET('2015年'!$A$1,5,$W97+$E$1)%,"nc")</f>
        <v>43.069852941176471</v>
      </c>
      <c r="I103" s="414">
        <f ca="1">IFERROR(OFFSET('2015年'!$A$1,5,$W97+H$1)/OFFSET('2015年'!$A$1,5,$W97+$E$1)%,"nc")</f>
        <v>24.356617647058826</v>
      </c>
      <c r="J103" s="414">
        <f ca="1">IFERROR(OFFSET('2015年'!$A$1,5,$W97+I$1)/OFFSET('2015年'!$A$1,5,$W97+$E$1)%,"nc")</f>
        <v>3.9950980392156867</v>
      </c>
      <c r="K103" s="414">
        <f ca="1">IFERROR(OFFSET('2015年'!$A$1,5,$W97+J$1)/OFFSET('2015年'!$A$1,5,$W97+$E$1)%,"nc")</f>
        <v>0.85171568627450989</v>
      </c>
      <c r="L103" s="414">
        <f ca="1">IFERROR(OFFSET('2015年'!$A$1,5,$W97+K$1)/OFFSET('2015年'!$A$1,5,$W97+$E$1)%,"nc")</f>
        <v>0.42892156862745101</v>
      </c>
      <c r="M103" s="414">
        <f ca="1">IFERROR(OFFSET('2015年'!$A$1,5,$W97+L$1)/OFFSET('2015年'!$A$1,5,$W97+$E$1)%,"nc")</f>
        <v>0.24509803921568629</v>
      </c>
      <c r="N103" s="414">
        <f ca="1">IFERROR(OFFSET('2015年'!$A$1,5,$W97+M$1)/OFFSET('2015年'!$A$1,5,$W97+$E$1)%,"nc")</f>
        <v>0.17769607843137256</v>
      </c>
      <c r="O103" s="274"/>
      <c r="Q103" s="275"/>
      <c r="T103" s="156"/>
      <c r="W103" s="644" t="str">
        <f ca="1">IF(W101=0,"変化なし",TEXT(ABS(G99-G97),"#,##0")&amp;"経営体("&amp;TEXT(ABS(W101),"0.0%")&amp;")"&amp;IF(W101&gt;0,"増加","減少"))</f>
        <v>743経営体(14.1%)減少</v>
      </c>
    </row>
    <row r="104" spans="1:34" s="159" customFormat="1" ht="13.9" customHeight="1">
      <c r="A104" s="280"/>
      <c r="B104" s="280"/>
      <c r="C104" s="280"/>
      <c r="D104" s="350"/>
      <c r="E104" s="351" t="s">
        <v>193</v>
      </c>
      <c r="F104" s="352">
        <f ca="1">IFERROR(OFFSET('2015年'!$A$1,5,$W98+E$1)/OFFSET('2015年'!$A$1,5,$W98+$E$1)%,"nc")</f>
        <v>100</v>
      </c>
      <c r="G104" s="352">
        <f ca="1">IFERROR(OFFSET('2015年'!$A$1,5,$W98+F$1)/OFFSET('2015年'!$A$1,5,$W98+$E$1)%,"nc")</f>
        <v>6.0344827586206904</v>
      </c>
      <c r="H104" s="352">
        <f ca="1">IFERROR(OFFSET('2015年'!$A$1,5,$W98+G$1)/OFFSET('2015年'!$A$1,5,$W98+$E$1)%,"nc")</f>
        <v>18.53448275862069</v>
      </c>
      <c r="I104" s="352">
        <f ca="1">IFERROR(OFFSET('2015年'!$A$1,5,$W98+H$1)/OFFSET('2015年'!$A$1,5,$W98+$E$1)%,"nc")</f>
        <v>23.27586206896552</v>
      </c>
      <c r="J104" s="352">
        <f ca="1">IFERROR(OFFSET('2015年'!$A$1,5,$W98+I$1)/OFFSET('2015年'!$A$1,5,$W98+$E$1)%,"nc")</f>
        <v>24.137931034482762</v>
      </c>
      <c r="K104" s="352">
        <f ca="1">IFERROR(OFFSET('2015年'!$A$1,5,$W98+J$1)/OFFSET('2015年'!$A$1,5,$W98+$E$1)%,"nc")</f>
        <v>28.017241379310345</v>
      </c>
      <c r="L104" s="352">
        <f ca="1">IFERROR(OFFSET('2015年'!$A$1,5,$W98+K$1)/OFFSET('2015年'!$A$1,5,$W98+$E$1)%,"nc")</f>
        <v>10.344827586206897</v>
      </c>
      <c r="M104" s="352">
        <f ca="1">IFERROR(OFFSET('2015年'!$A$1,5,$W98+L$1)/OFFSET('2015年'!$A$1,5,$W98+$E$1)%,"nc")</f>
        <v>8.6206896551724146</v>
      </c>
      <c r="N104" s="352">
        <f ca="1">IFERROR(OFFSET('2015年'!$A$1,5,$W98+M$1)/OFFSET('2015年'!$A$1,5,$W98+$E$1)%,"nc")</f>
        <v>9.0517241379310356</v>
      </c>
      <c r="O104" s="274"/>
      <c r="Q104" s="275"/>
      <c r="T104" s="156"/>
      <c r="W104" s="644" t="str">
        <f ca="1">IF(SIGN(W101)=SIGN(W102),"し、","したが、")</f>
        <v>したが、</v>
      </c>
    </row>
    <row r="105" spans="1:34" ht="13.9" customHeight="1">
      <c r="C105" s="280"/>
      <c r="W105" s="644" t="str">
        <f ca="1">IF(SUM(K99,-K97)=0,"変化なし",TEXT(ABS(SUM(K99,-K97)),"#,###0")&amp;"経営体"&amp;IFERROR("("&amp;TEXT(ABS(W102),"0.0%")&amp;")","")&amp;IF(SUM(K99-K97)&gt;0,"増加","減少"))</f>
        <v>3経営体(2.2%)増加</v>
      </c>
      <c r="Y105" s="159"/>
      <c r="Z105" s="159"/>
      <c r="AA105" s="159"/>
      <c r="AB105" s="159"/>
      <c r="AC105" s="159"/>
      <c r="AD105" s="159"/>
      <c r="AE105" s="159"/>
      <c r="AF105" s="159"/>
    </row>
    <row r="106" spans="1:34" ht="13.9" customHeight="1">
      <c r="C106" s="280"/>
      <c r="Y106" s="159"/>
      <c r="Z106" s="159"/>
      <c r="AA106" s="159"/>
      <c r="AB106" s="159"/>
      <c r="AC106" s="159"/>
      <c r="AD106" s="159"/>
      <c r="AE106" s="159"/>
      <c r="AF106" s="159"/>
    </row>
    <row r="107" spans="1:34" ht="11.25" customHeight="1">
      <c r="A107" s="147"/>
      <c r="B107" s="147"/>
      <c r="C107" s="280"/>
      <c r="D107" s="239"/>
    </row>
    <row r="108" spans="1:34" ht="7.15" customHeight="1">
      <c r="A108" s="147"/>
      <c r="B108" s="147"/>
      <c r="AA108" s="238"/>
    </row>
    <row r="109" spans="1:34" ht="18" customHeight="1">
      <c r="A109" s="378"/>
      <c r="B109" s="378"/>
      <c r="C109" s="734" t="s">
        <v>1158</v>
      </c>
      <c r="D109" s="734"/>
      <c r="E109" s="734"/>
      <c r="F109" s="734"/>
      <c r="G109" s="734"/>
      <c r="H109" s="734"/>
      <c r="I109" s="734"/>
      <c r="J109" s="734"/>
      <c r="K109" s="734"/>
      <c r="L109" s="734"/>
      <c r="M109" s="734"/>
      <c r="N109" s="734"/>
      <c r="O109" s="467"/>
      <c r="P109" s="467"/>
      <c r="Q109" s="467"/>
      <c r="R109" s="467"/>
      <c r="S109" s="467"/>
    </row>
    <row r="110" spans="1:34" ht="14.25" thickBot="1">
      <c r="A110" s="147"/>
      <c r="B110" s="147"/>
      <c r="C110" s="280"/>
      <c r="F110" s="160"/>
      <c r="S110" s="42" t="str">
        <f>"単位："&amp;IF(RIGHT(C109,2)="面積","ha","経営体、ha")</f>
        <v>単位：ha</v>
      </c>
    </row>
    <row r="111" spans="1:34" ht="13.9" customHeight="1" thickTop="1">
      <c r="A111" s="147"/>
      <c r="B111" s="147"/>
      <c r="C111" s="280"/>
      <c r="D111" s="420"/>
      <c r="E111" s="481"/>
      <c r="F111" s="698" t="s">
        <v>144</v>
      </c>
      <c r="G111" s="482" t="s">
        <v>227</v>
      </c>
      <c r="H111" s="483"/>
      <c r="I111" s="698" t="s">
        <v>192</v>
      </c>
      <c r="J111" s="482" t="s">
        <v>228</v>
      </c>
      <c r="K111" s="483"/>
      <c r="L111" s="712" t="s">
        <v>145</v>
      </c>
      <c r="M111" s="483"/>
      <c r="N111" s="704" t="s">
        <v>21</v>
      </c>
      <c r="O111" s="482" t="s">
        <v>229</v>
      </c>
      <c r="P111" s="483"/>
      <c r="Q111" s="482" t="s">
        <v>232</v>
      </c>
      <c r="R111" s="483"/>
      <c r="S111" s="712" t="s">
        <v>233</v>
      </c>
      <c r="AC111" s="160"/>
      <c r="AH111" s="160"/>
    </row>
    <row r="112" spans="1:34" ht="13.9" customHeight="1">
      <c r="A112" s="147"/>
      <c r="B112" s="147"/>
      <c r="C112" s="280"/>
      <c r="D112" s="428"/>
      <c r="E112" s="450"/>
      <c r="F112" s="699"/>
      <c r="G112" s="484" t="s">
        <v>222</v>
      </c>
      <c r="H112" s="484" t="s">
        <v>223</v>
      </c>
      <c r="I112" s="699"/>
      <c r="J112" s="484" t="s">
        <v>224</v>
      </c>
      <c r="K112" s="484" t="s">
        <v>225</v>
      </c>
      <c r="L112" s="705"/>
      <c r="M112" s="485" t="s">
        <v>226</v>
      </c>
      <c r="N112" s="705"/>
      <c r="O112" s="485" t="s">
        <v>230</v>
      </c>
      <c r="P112" s="485" t="s">
        <v>231</v>
      </c>
      <c r="Q112" s="485" t="s">
        <v>230</v>
      </c>
      <c r="R112" s="485" t="s">
        <v>231</v>
      </c>
      <c r="S112" s="714"/>
      <c r="V112" s="171" t="s">
        <v>19</v>
      </c>
      <c r="W112" s="172"/>
      <c r="X112" s="205" t="s">
        <v>216</v>
      </c>
    </row>
    <row r="113" spans="1:37" ht="13.9" customHeight="1">
      <c r="A113" s="147"/>
      <c r="B113" s="147"/>
      <c r="C113" s="280"/>
      <c r="D113" s="239" t="s">
        <v>15</v>
      </c>
      <c r="E113" s="357"/>
      <c r="F113" s="361">
        <f ca="1">IFERROR(ROUND(OFFSET('2010年'!$A$1,$V$3,$W$113+E1)/$X$113,0),OFFSET('2010年'!$A$1,$V$3,$W$113+E1))</f>
        <v>2831</v>
      </c>
      <c r="G113" s="387">
        <f ca="1">IFERROR(ROUND(OFFSET('2010年'!$A$1,$V$3,$W$113+F1)/$X$113,0),OFFSET('2010年'!$A$1,$V$3,$W$113+F1))</f>
        <v>17</v>
      </c>
      <c r="H113" s="387">
        <f ca="1">IFERROR(ROUND(OFFSET('2010年'!$A$1,$V$3,$W$113+G1)/$X$113,0),OFFSET('2010年'!$A$1,$V$3,$W$113+G1))</f>
        <v>25</v>
      </c>
      <c r="I113" s="387">
        <f ca="1">IFERROR(ROUND(OFFSET('2010年'!$A$1,$V$3,$W$113+H1)/$X$113,0),OFFSET('2010年'!$A$1,$V$3,$W$113+H1))</f>
        <v>160</v>
      </c>
      <c r="J113" s="387">
        <f ca="1">IFERROR(ROUND(OFFSET('2010年'!$A$1,$V$3,$W$113+I1)/$X$113,0),OFFSET('2010年'!$A$1,$V$3,$W$113+I1))</f>
        <v>32</v>
      </c>
      <c r="K113" s="387">
        <f ca="1">IFERROR(ROUND(OFFSET('2010年'!$A$1,$V$3,$W$113+J1)/$X$113,0),OFFSET('2010年'!$A$1,$V$3,$W$113+J1))</f>
        <v>11</v>
      </c>
      <c r="L113" s="387">
        <f ca="1">IFERROR(ROUND(OFFSET('2010年'!$A$1,$V$3,$W$113+K1)/$X$113,0),OFFSET('2010年'!$A$1,$V$3,$W$113+K1))</f>
        <v>105</v>
      </c>
      <c r="M113" s="387">
        <f ca="1">IFERROR(ROUND(OFFSET('2010年'!$A$1,$V$3,$W$113+L1)/$X$113,0),OFFSET('2010年'!$A$1,$V$3,$W$113+L1))</f>
        <v>85</v>
      </c>
      <c r="N113" s="387">
        <f ca="1">IFERROR(ROUND(OFFSET('2010年'!$A$1,$V$3,$W$113+M1)/$X$113,0),OFFSET('2010年'!$A$1,$V$3,$W$113+M1))</f>
        <v>38</v>
      </c>
      <c r="O113" s="387">
        <f ca="1">IFERROR(ROUND(OFFSET('2010年'!$A$1,$V$3,$W$113+N1)/$X$113,0),OFFSET('2010年'!$A$1,$V$3,$W$113+N1))</f>
        <v>945</v>
      </c>
      <c r="P113" s="387">
        <f ca="1">IFERROR(ROUND(OFFSET('2010年'!$A$1,$V$3,$W$113+O1)/$X$113,0),OFFSET('2010年'!$A$1,$V$3,$W$113+O1))</f>
        <v>90</v>
      </c>
      <c r="Q113" s="387">
        <f ca="1">IFERROR(ROUND(OFFSET('2010年'!$A$1,$V$3,$W$113+P1)/$X$113,0),OFFSET('2010年'!$A$1,$V$3,$W$113+P1))</f>
        <v>7703</v>
      </c>
      <c r="R113" s="387">
        <f ca="1">IFERROR(ROUND(OFFSET('2010年'!$A$1,$V$3,$W$113+Q1)/$X$113,0),OFFSET('2010年'!$A$1,$V$3,$W$113+Q1))</f>
        <v>9</v>
      </c>
      <c r="S113" s="387">
        <f ca="1">IFERROR(ROUND(OFFSET('2010年'!$A$1,$V$3,$W$113+R1)/$X$113,0),OFFSET('2010年'!$A$1,$V$3,$W$113+R1))</f>
        <v>74</v>
      </c>
      <c r="V113" s="241" t="s">
        <v>15</v>
      </c>
      <c r="W113" s="283">
        <f ca="1">IF(RIGHT(C109,2)="面積",CELL("col",'2010年'!EG1)-1,CELL("col",'2010年'!DS1)-1)</f>
        <v>136</v>
      </c>
      <c r="X113" s="300">
        <f>IF(RIGHT(C109,2)="面積",100,1)</f>
        <v>100</v>
      </c>
    </row>
    <row r="114" spans="1:37" ht="13.9" customHeight="1">
      <c r="A114" s="147"/>
      <c r="B114" s="147"/>
      <c r="C114" s="280"/>
      <c r="D114" s="239"/>
      <c r="E114" s="346" t="s">
        <v>193</v>
      </c>
      <c r="F114" s="365">
        <f ca="1">IFERROR(ROUND(OFFSET('2010年'!$A$1,$V$3,$W$114+E1)/$X$113,0),OFFSET('2010年'!$A$1,$V$3,$W$114+E1))</f>
        <v>112</v>
      </c>
      <c r="G114" s="388">
        <f ca="1">IFERROR(ROUND(OFFSET('2010年'!$A$1,$V$3,$W$114+F1)/$X$113,0),OFFSET('2010年'!$A$1,$V$3,$W$114+F1))</f>
        <v>2</v>
      </c>
      <c r="H114" s="388">
        <f ca="1">IFERROR(ROUND(OFFSET('2010年'!$A$1,$V$3,$W$114+G1)/$X$113,0),OFFSET('2010年'!$A$1,$V$3,$W$114+G1))</f>
        <v>11</v>
      </c>
      <c r="I114" s="388">
        <f ca="1">IFERROR(ROUND(OFFSET('2010年'!$A$1,$V$3,$W$114+H1)/$X$113,0),OFFSET('2010年'!$A$1,$V$3,$W$114+H1))</f>
        <v>55</v>
      </c>
      <c r="J114" s="388">
        <f ca="1">IFERROR(ROUND(OFFSET('2010年'!$A$1,$V$3,$W$114+I1)/$X$113,0),OFFSET('2010年'!$A$1,$V$3,$W$114+I1))</f>
        <v>3</v>
      </c>
      <c r="K114" s="388">
        <f ca="1">IFERROR(ROUND(OFFSET('2010年'!$A$1,$V$3,$W$114+J1)/$X$113,0),OFFSET('2010年'!$A$1,$V$3,$W$114+J1))</f>
        <v>6</v>
      </c>
      <c r="L114" s="388">
        <f ca="1">IFERROR(ROUND(OFFSET('2010年'!$A$1,$V$3,$W$114+K1)/$X$113,0),OFFSET('2010年'!$A$1,$V$3,$W$114+K1))</f>
        <v>40</v>
      </c>
      <c r="M114" s="388">
        <f ca="1">IFERROR(ROUND(OFFSET('2010年'!$A$1,$V$3,$W$114+L1)/$X$113,0),OFFSET('2010年'!$A$1,$V$3,$W$114+L1))</f>
        <v>39</v>
      </c>
      <c r="N114" s="388">
        <f ca="1">IFERROR(ROUND(OFFSET('2010年'!$A$1,$V$3,$W$114+M1)/$X$113,0),OFFSET('2010年'!$A$1,$V$3,$W$114+M1))</f>
        <v>6</v>
      </c>
      <c r="O114" s="388">
        <f ca="1">IFERROR(ROUND(OFFSET('2010年'!$A$1,$V$3,$W$114+N1)/$X$113,0),OFFSET('2010年'!$A$1,$V$3,$W$114+N1))</f>
        <v>81</v>
      </c>
      <c r="P114" s="388">
        <f ca="1">IFERROR(ROUND(OFFSET('2010年'!$A$1,$V$3,$W$114+O1)/$X$113,0),OFFSET('2010年'!$A$1,$V$3,$W$114+O1))</f>
        <v>8</v>
      </c>
      <c r="Q114" s="388">
        <f ca="1">IFERROR(ROUND(OFFSET('2010年'!$A$1,$V$3,$W$114+P1)/$X$113,0),OFFSET('2010年'!$A$1,$V$3,$W$114+P1))</f>
        <v>124</v>
      </c>
      <c r="R114" s="388">
        <f ca="1">IFERROR(ROUND(OFFSET('2010年'!$A$1,$V$3,$W$114+Q1)/$X$113,0),OFFSET('2010年'!$A$1,$V$3,$W$114+Q1))</f>
        <v>0</v>
      </c>
      <c r="S114" s="388">
        <f ca="1">IFERROR(ROUND(OFFSET('2010年'!$A$1,$V$3,$W$114+R1)/$X$113,0),OFFSET('2010年'!$A$1,$V$3,$W$114+R1))</f>
        <v>6</v>
      </c>
      <c r="V114" s="242" t="s">
        <v>217</v>
      </c>
      <c r="W114" s="284">
        <f ca="1">IF(RIGHT(C109,2)="面積",CELL("col",'2010年'!FI1)-1,CELL("col",'2010年'!EU1)-1)</f>
        <v>164</v>
      </c>
    </row>
    <row r="115" spans="1:37" ht="13.9" customHeight="1">
      <c r="A115" s="147"/>
      <c r="B115" s="147"/>
      <c r="C115" s="280"/>
      <c r="D115" s="389" t="s">
        <v>16</v>
      </c>
      <c r="E115" s="390"/>
      <c r="F115" s="391">
        <f ca="1">IFERROR(ROUND(OFFSET('2015年'!$A$1,$V$4,$W$115+E1)/$X$113,0),OFFSET('2015年'!$A$1,$V$4,$W$115+E1))</f>
        <v>2644</v>
      </c>
      <c r="G115" s="392">
        <f ca="1">IFERROR(ROUND(OFFSET('2015年'!$A$1,$V$4,$W$115+F1)/$X$113,0),OFFSET('2015年'!$A$1,$V$4,$W$115+F1))</f>
        <v>56</v>
      </c>
      <c r="H115" s="392">
        <f ca="1">IFERROR(ROUND(OFFSET('2015年'!$A$1,$V$4,$W$115+G1)/$X$113,0),OFFSET('2015年'!$A$1,$V$4,$W$115+G1))</f>
        <v>31</v>
      </c>
      <c r="I115" s="392">
        <f ca="1">IFERROR(ROUND(OFFSET('2015年'!$A$1,$V$4,$W$115+H1)/$X$113,0),OFFSET('2015年'!$A$1,$V$4,$W$115+H1))</f>
        <v>200</v>
      </c>
      <c r="J115" s="392">
        <f ca="1">IFERROR(ROUND(OFFSET('2015年'!$A$1,$V$4,$W$115+I1)/$X$113,0),OFFSET('2015年'!$A$1,$V$4,$W$115+I1))</f>
        <v>33</v>
      </c>
      <c r="K115" s="392">
        <f ca="1">IFERROR(ROUND(OFFSET('2015年'!$A$1,$V$4,$W$115+J1)/$X$113,0),OFFSET('2015年'!$A$1,$V$4,$W$115+J1))</f>
        <v>4</v>
      </c>
      <c r="L115" s="392">
        <f ca="1">IFERROR(ROUND(OFFSET('2015年'!$A$1,$V$4,$W$115+K1)/$X$113,0),OFFSET('2015年'!$A$1,$V$4,$W$115+K1))</f>
        <v>160</v>
      </c>
      <c r="M115" s="392">
        <f ca="1">IFERROR(ROUND(OFFSET('2015年'!$A$1,$V$4,$W$115+L1)/$X$113,0),OFFSET('2015年'!$A$1,$V$4,$W$115+L1))</f>
        <v>147</v>
      </c>
      <c r="N115" s="392">
        <f ca="1">IFERROR(ROUND(OFFSET('2015年'!$A$1,$V$4,$W$115+M1)/$X$113,0),OFFSET('2015年'!$A$1,$V$4,$W$115+M1))</f>
        <v>38</v>
      </c>
      <c r="O115" s="392">
        <f ca="1">IFERROR(ROUND(OFFSET('2015年'!$A$1,$V$4,$W$115+N1)/$X$113,0),OFFSET('2015年'!$A$1,$V$4,$W$115+N1))</f>
        <v>1006</v>
      </c>
      <c r="P115" s="392">
        <f ca="1">IFERROR(ROUND(OFFSET('2015年'!$A$1,$V$4,$W$115+O1)/$X$113,0),OFFSET('2015年'!$A$1,$V$4,$W$115+O1))</f>
        <v>78</v>
      </c>
      <c r="Q115" s="392">
        <f ca="1">IFERROR(ROUND(OFFSET('2015年'!$A$1,$V$4,$W$115+P1)/$X$113,0),OFFSET('2015年'!$A$1,$V$4,$W$115+P1))</f>
        <v>7002</v>
      </c>
      <c r="R115" s="392">
        <f ca="1">IFERROR(ROUND(OFFSET('2015年'!$A$1,$V$4,$W$115+Q1)/$X$113,0),OFFSET('2015年'!$A$1,$V$4,$W$115+Q1))</f>
        <v>106</v>
      </c>
      <c r="S115" s="392">
        <f ca="1">IFERROR(ROUND(OFFSET('2015年'!$A$1,$V$4,$W$115+R1)/$X$113,0),OFFSET('2015年'!$A$1,$V$4,$W$115+R1))</f>
        <v>95</v>
      </c>
      <c r="V115" s="241" t="s">
        <v>16</v>
      </c>
      <c r="W115" s="283">
        <f ca="1">IF(RIGHT(C109,2)="面積",CELL("col",'2015年'!EG1)-1,CELL("col",'2015年'!DS1)-1)</f>
        <v>136</v>
      </c>
    </row>
    <row r="116" spans="1:37" ht="13.9" customHeight="1">
      <c r="A116" s="147"/>
      <c r="B116" s="147"/>
      <c r="C116" s="280"/>
      <c r="D116" s="389"/>
      <c r="E116" s="393" t="s">
        <v>193</v>
      </c>
      <c r="F116" s="394">
        <f ca="1">IFERROR(ROUND(OFFSET('2015年'!$A$1,$V$4,$W$116+E1)/$X$113,0),OFFSET('2015年'!$A$1,$V$4,$W$116+E1))</f>
        <v>171</v>
      </c>
      <c r="G116" s="395">
        <f ca="1">IFERROR(ROUND(OFFSET('2015年'!$A$1,$V$4,$W$116+F1)/$X$113,0),OFFSET('2015年'!$A$1,$V$4,$W$116+F1))</f>
        <v>33</v>
      </c>
      <c r="H116" s="395">
        <f ca="1">IFERROR(ROUND(OFFSET('2015年'!$A$1,$V$4,$W$116+G1)/$X$113,0),OFFSET('2015年'!$A$1,$V$4,$W$116+G1))</f>
        <v>24</v>
      </c>
      <c r="I116" s="395">
        <f ca="1">IFERROR(ROUND(OFFSET('2015年'!$A$1,$V$4,$W$116+H1)/$X$113,0),OFFSET('2015年'!$A$1,$V$4,$W$116+H1))</f>
        <v>130</v>
      </c>
      <c r="J116" s="395">
        <f ca="1">IFERROR(ROUND(OFFSET('2015年'!$A$1,$V$4,$W$116+I1)/$X$113,0),OFFSET('2015年'!$A$1,$V$4,$W$116+I1))</f>
        <v>6</v>
      </c>
      <c r="K116" s="395">
        <f ca="1">IFERROR(ROUND(OFFSET('2015年'!$A$1,$V$4,$W$116+J1)/$X$113,0),OFFSET('2015年'!$A$1,$V$4,$W$116+J1))</f>
        <v>2</v>
      </c>
      <c r="L116" s="395">
        <f ca="1">IFERROR(ROUND(OFFSET('2015年'!$A$1,$V$4,$W$116+K1)/$X$113,0),OFFSET('2015年'!$A$1,$V$4,$W$116+K1))</f>
        <v>94</v>
      </c>
      <c r="M116" s="392">
        <f ca="1">IFERROR(ROUND(OFFSET('2015年'!$A$1,$V$4,$W$116+L1)/$X$113,0),OFFSET('2015年'!$A$1,$V$4,$W$116+L1))</f>
        <v>93</v>
      </c>
      <c r="N116" s="395">
        <f ca="1">IFERROR(ROUND(OFFSET('2015年'!$A$1,$V$4,$W$116+M1)/$X$113,0),OFFSET('2015年'!$A$1,$V$4,$W$116+M1))</f>
        <v>10</v>
      </c>
      <c r="O116" s="395">
        <f ca="1">IFERROR(ROUND(OFFSET('2015年'!$A$1,$V$4,$W$116+N1)/$X$113,0),OFFSET('2015年'!$A$1,$V$4,$W$116+N1))</f>
        <v>162</v>
      </c>
      <c r="P116" s="395">
        <f ca="1">IFERROR(ROUND(OFFSET('2015年'!$A$1,$V$4,$W$116+O1)/$X$113,0),OFFSET('2015年'!$A$1,$V$4,$W$116+O1))</f>
        <v>16</v>
      </c>
      <c r="Q116" s="395">
        <f ca="1">IFERROR(ROUND(OFFSET('2015年'!$A$1,$V$4,$W$116+P1)/$X$113,0),OFFSET('2015年'!$A$1,$V$4,$W$116+P1))</f>
        <v>225</v>
      </c>
      <c r="R116" s="395">
        <f ca="1">IFERROR(ROUND(OFFSET('2015年'!$A$1,$V$4,$W$116+Q1)/$X$113,0),OFFSET('2015年'!$A$1,$V$4,$W$116+Q1))</f>
        <v>6</v>
      </c>
      <c r="S116" s="395">
        <f ca="1">IFERROR(ROUND(OFFSET('2015年'!$A$1,$V$4,$W$116+R1)/$X$113,0),OFFSET('2015年'!$A$1,$V$4,$W$116+R1))</f>
        <v>13</v>
      </c>
      <c r="V116" s="242" t="s">
        <v>217</v>
      </c>
      <c r="W116" s="284">
        <f ca="1">IF(RIGHT(C109,2)="面積",CELL("col",'2015年'!FI1)-1,CELL("col",'2015年'!EU1)-1)</f>
        <v>164</v>
      </c>
    </row>
    <row r="117" spans="1:37" ht="13.9" customHeight="1">
      <c r="A117" s="147"/>
      <c r="B117" s="147"/>
      <c r="C117" s="280"/>
      <c r="D117" s="396" t="s">
        <v>218</v>
      </c>
      <c r="E117" s="397"/>
      <c r="F117" s="398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0.5</v>
      </c>
      <c r="G117" s="399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0.54</v>
      </c>
      <c r="H117" s="399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1.47</v>
      </c>
      <c r="I117" s="399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0.8</v>
      </c>
      <c r="J117" s="399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0.05</v>
      </c>
      <c r="K117" s="399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0.05</v>
      </c>
      <c r="L117" s="399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0.32</v>
      </c>
      <c r="M117" s="399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0.42</v>
      </c>
      <c r="N117" s="399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0.28999999999999998</v>
      </c>
      <c r="O117" s="399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0.32</v>
      </c>
      <c r="P117" s="399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0.18</v>
      </c>
      <c r="Q117" s="399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0.59</v>
      </c>
      <c r="R117" s="399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0.19</v>
      </c>
      <c r="S117" s="399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0.31</v>
      </c>
    </row>
    <row r="118" spans="1:37" ht="13.9" customHeight="1">
      <c r="A118" s="147"/>
      <c r="B118" s="280"/>
      <c r="C118" s="147"/>
      <c r="D118" s="400"/>
      <c r="E118" s="393" t="s">
        <v>193</v>
      </c>
      <c r="F118" s="40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3.17</v>
      </c>
      <c r="G118" s="40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3</v>
      </c>
      <c r="H118" s="402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4.08</v>
      </c>
      <c r="I118" s="40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10.86</v>
      </c>
      <c r="J118" s="40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0.31</v>
      </c>
      <c r="K118" s="40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0.26</v>
      </c>
      <c r="L118" s="40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3.49</v>
      </c>
      <c r="M118" s="40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3.74</v>
      </c>
      <c r="N118" s="40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1.41</v>
      </c>
      <c r="O118" s="40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2.2799999999999998</v>
      </c>
      <c r="P118" s="40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0.45</v>
      </c>
      <c r="Q118" s="40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2.5</v>
      </c>
      <c r="R118" s="402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0.41</v>
      </c>
      <c r="S118" s="40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0.47</v>
      </c>
      <c r="W118" s="152"/>
      <c r="X118" s="152"/>
    </row>
    <row r="119" spans="1:37" ht="13.9" customHeight="1">
      <c r="A119" s="147"/>
      <c r="B119" s="280"/>
      <c r="C119" s="147"/>
      <c r="D119" s="239"/>
      <c r="E119" s="347" t="s">
        <v>194</v>
      </c>
      <c r="F119" s="403">
        <f ca="1">IF(OR(OFFSET('2015年'!$EG$1,5,E1)="X",OFFSET('2015年'!$DS$1,5,E1)="X"),"X",IF(SUM(OFFSET('2015年'!$DS$1,5,E1))=0,"nc",IF(SUM(OFFSET('2015年'!$EG$1,5,E1))=0,"-",ROUND(OFFSET('2015年'!$EG$1,5,E1)/OFFSET('2015年'!$DS$1,5,E1)/100,2))))</f>
        <v>0.5</v>
      </c>
      <c r="G119" s="404">
        <f ca="1">IF(OR(OFFSET('2015年'!$EG$1,5,F1)="X",OFFSET('2015年'!$DS$1,5,F1)="X"),"X",IF(SUM(OFFSET('2015年'!$DS$1,5,F1))=0,"nc",IF(SUM(OFFSET('2015年'!$EG$1,5,F1))=0,"-",ROUND(OFFSET('2015年'!$EG$1,5,F1)/OFFSET('2015年'!$DS$1,5,F1)/100,2))))</f>
        <v>0.54</v>
      </c>
      <c r="H119" s="404">
        <f ca="1">IF(OR(OFFSET('2015年'!$EG$1,5,G1)="X",OFFSET('2015年'!$DS$1,5,G1)="X"),"X",IF(SUM(OFFSET('2015年'!$DS$1,5,G1))=0,"nc",IF(SUM(OFFSET('2015年'!$EG$1,5,G1))=0,"-",ROUND(OFFSET('2015年'!$EG$1,5,G1)/OFFSET('2015年'!$DS$1,5,G1)/100,2))))</f>
        <v>1.47</v>
      </c>
      <c r="I119" s="404">
        <f ca="1">IF(OR(OFFSET('2015年'!$EG$1,5,H1)="X",OFFSET('2015年'!$DS$1,5,H1)="X"),"X",IF(SUM(OFFSET('2015年'!$DS$1,5,H1))=0,"nc",IF(SUM(OFFSET('2015年'!$EG$1,5,H1))=0,"-",ROUND(OFFSET('2015年'!$EG$1,5,H1)/OFFSET('2015年'!$DS$1,5,H1)/100,2))))</f>
        <v>0.8</v>
      </c>
      <c r="J119" s="404">
        <f ca="1">IF(OR(OFFSET('2015年'!$EG$1,5,I1)="X",OFFSET('2015年'!$DS$1,5,I1)="X"),"X",IF(SUM(OFFSET('2015年'!$DS$1,5,I1))=0,"nc",IF(SUM(OFFSET('2015年'!$EG$1,5,I1))=0,"-",ROUND(OFFSET('2015年'!$EG$1,5,I1)/OFFSET('2015年'!$DS$1,5,I1)/100,2))))</f>
        <v>0.05</v>
      </c>
      <c r="K119" s="404">
        <f ca="1">IF(OR(OFFSET('2015年'!$EG$1,5,J1)="X",OFFSET('2015年'!$DS$1,5,J1)="X"),"X",IF(SUM(OFFSET('2015年'!$DS$1,5,J1))=0,"nc",IF(SUM(OFFSET('2015年'!$EG$1,5,J1))=0,"-",ROUND(OFFSET('2015年'!$EG$1,5,J1)/OFFSET('2015年'!$DS$1,5,J1)/100,2))))</f>
        <v>0.05</v>
      </c>
      <c r="L119" s="404">
        <f ca="1">IF(OR(OFFSET('2015年'!$EG$1,5,K1)="X",OFFSET('2015年'!$DS$1,5,K1)="X"),"X",IF(SUM(OFFSET('2015年'!$DS$1,5,K1))=0,"nc",IF(SUM(OFFSET('2015年'!$EG$1,5,K1))=0,"-",ROUND(OFFSET('2015年'!$EG$1,5,K1)/OFFSET('2015年'!$DS$1,5,K1)/100,2))))</f>
        <v>0.32</v>
      </c>
      <c r="M119" s="404">
        <f ca="1">IF(OR(OFFSET('2015年'!$EG$1,5,L1)="X",OFFSET('2015年'!$DS$1,5,L1)="X"),"X",IF(SUM(OFFSET('2015年'!$DS$1,5,L1))=0,"nc",IF(SUM(OFFSET('2015年'!$EG$1,5,L1))=0,"-",ROUND(OFFSET('2015年'!$EG$1,5,L1)/OFFSET('2015年'!$DS$1,5,L1)/100,2))))</f>
        <v>0.42</v>
      </c>
      <c r="N119" s="404">
        <f ca="1">IF(OR(OFFSET('2015年'!$EG$1,5,M1)="X",OFFSET('2015年'!$DS$1,5,M1)="X"),"X",IF(SUM(OFFSET('2015年'!$DS$1,5,M1))=0,"nc",IF(SUM(OFFSET('2015年'!$EG$1,5,M1))=0,"-",ROUND(OFFSET('2015年'!$EG$1,5,M1)/OFFSET('2015年'!$DS$1,5,M1)/100,2))))</f>
        <v>0.28999999999999998</v>
      </c>
      <c r="O119" s="404">
        <f ca="1">IF(OR(OFFSET('2015年'!$EG$1,5,N1)="X",OFFSET('2015年'!$DS$1,5,N1)="X"),"X",IF(SUM(OFFSET('2015年'!$DS$1,5,N1))=0,"nc",IF(SUM(OFFSET('2015年'!$EG$1,5,N1))=0,"-",ROUND(OFFSET('2015年'!$EG$1,5,N1)/OFFSET('2015年'!$DS$1,5,N1)/100,2))))</f>
        <v>0.32</v>
      </c>
      <c r="P119" s="404">
        <f ca="1">IF(OR(OFFSET('2015年'!$EG$1,5,O1)="X",OFFSET('2015年'!$DS$1,5,O1)="X"),"X",IF(SUM(OFFSET('2015年'!$DS$1,5,O1))=0,"nc",IF(SUM(OFFSET('2015年'!$EG$1,5,O1))=0,"-",ROUND(OFFSET('2015年'!$EG$1,5,O1)/OFFSET('2015年'!$DS$1,5,O1)/100,2))))</f>
        <v>0.18</v>
      </c>
      <c r="Q119" s="404">
        <f ca="1">IF(OR(OFFSET('2015年'!$EG$1,5,P1)="X",OFFSET('2015年'!$DS$1,5,P1)="X"),"X",IF(SUM(OFFSET('2015年'!$DS$1,5,P1))=0,"nc",IF(SUM(OFFSET('2015年'!$EG$1,5,P1))=0,"-",ROUND(OFFSET('2015年'!$EG$1,5,P1)/OFFSET('2015年'!$DS$1,5,P1)/100,2))))</f>
        <v>0.59</v>
      </c>
      <c r="R119" s="404">
        <f ca="1">IF(OR(OFFSET('2015年'!$EG$1,5,Q1)="X",OFFSET('2015年'!$DS$1,5,Q1)="X"),"X",IF(SUM(OFFSET('2015年'!$DS$1,5,Q1))=0,"nc",IF(SUM(OFFSET('2015年'!$EG$1,5,Q1))=0,"-",ROUND(OFFSET('2015年'!$EG$1,5,Q1)/OFFSET('2015年'!$DS$1,5,Q1)/100,2))))</f>
        <v>0.19</v>
      </c>
      <c r="S119" s="404">
        <f ca="1">IF(OR(OFFSET('2015年'!$EG$1,5,R1)="X",OFFSET('2015年'!$DS$1,5,R1)="X"),"X",IF(SUM(OFFSET('2015年'!$DS$1,5,R1))=0,"nc",IF(SUM(OFFSET('2015年'!$EG$1,5,R1))=0,"-",ROUND(OFFSET('2015年'!$EG$1,5,R1)/OFFSET('2015年'!$DS$1,5,R1)/100,2))))</f>
        <v>0.31</v>
      </c>
      <c r="W119" s="152"/>
      <c r="X119" s="152"/>
    </row>
    <row r="120" spans="1:37" ht="13.9" customHeight="1">
      <c r="A120" s="147"/>
      <c r="B120" s="280"/>
      <c r="C120" s="147"/>
      <c r="D120" s="350"/>
      <c r="E120" s="351" t="s">
        <v>193</v>
      </c>
      <c r="F120" s="405">
        <f ca="1">IF(OR(OFFSET('2015年'!$FI$1,5,E1)="X",OFFSET('2015年'!$EU$1,5,E1)="X"),"X",IF(SUM(OFFSET('2015年'!$EU$1,5,E1))=0,"nc",IF(SUM(OFFSET('2015年'!$FI$1,5,E1))=0,"-",ROUND(OFFSET('2015年'!$FI$1,5,E1)/OFFSET('2015年'!$EU$1,5,E1)/100,2))))</f>
        <v>3.17</v>
      </c>
      <c r="G120" s="406">
        <f ca="1">IF(OR(OFFSET('2015年'!$FI$1,5,F1)="X",OFFSET('2015年'!$EU$1,5,F1)="X"),"X",IF(SUM(OFFSET('2015年'!$EU$1,5,F1))=0,"nc",IF(SUM(OFFSET('2015年'!$FI$1,5,F1))=0,"-",ROUND(OFFSET('2015年'!$FI$1,5,F1)/OFFSET('2015年'!$EU$1,5,F1)/100,2))))</f>
        <v>3</v>
      </c>
      <c r="H120" s="406">
        <f ca="1">IF(OR(OFFSET('2015年'!$FI$1,5,G1)="X",OFFSET('2015年'!$EU$1,5,G1)="X"),"X",IF(SUM(OFFSET('2015年'!$EU$1,5,G1))=0,"nc",IF(SUM(OFFSET('2015年'!$FI$1,5,G1))=0,"-",ROUND(OFFSET('2015年'!$FI$1,5,G1)/OFFSET('2015年'!$EU$1,5,G1)/100,2))))</f>
        <v>4.08</v>
      </c>
      <c r="I120" s="406">
        <f ca="1">IF(OR(OFFSET('2015年'!$FI$1,5,H1)="X",OFFSET('2015年'!$EU$1,5,H1)="X"),"X",IF(SUM(OFFSET('2015年'!$EU$1,5,H1))=0,"nc",IF(SUM(OFFSET('2015年'!$FI$1,5,H1))=0,"-",ROUND(OFFSET('2015年'!$FI$1,5,H1)/OFFSET('2015年'!$EU$1,5,H1)/100,2))))</f>
        <v>10.86</v>
      </c>
      <c r="J120" s="406">
        <f ca="1">IF(OR(OFFSET('2015年'!$FI$1,5,I1)="X",OFFSET('2015年'!$EU$1,5,I1)="X"),"X",IF(SUM(OFFSET('2015年'!$EU$1,5,I1))=0,"nc",IF(SUM(OFFSET('2015年'!$FI$1,5,I1))=0,"-",ROUND(OFFSET('2015年'!$FI$1,5,I1)/OFFSET('2015年'!$EU$1,5,I1)/100,2))))</f>
        <v>0.31</v>
      </c>
      <c r="K120" s="406">
        <f ca="1">IF(OR(OFFSET('2015年'!$FI$1,5,J1)="X",OFFSET('2015年'!$EU$1,5,J1)="X"),"X",IF(SUM(OFFSET('2015年'!$EU$1,5,J1))=0,"nc",IF(SUM(OFFSET('2015年'!$FI$1,5,J1))=0,"-",ROUND(OFFSET('2015年'!$FI$1,5,J1)/OFFSET('2015年'!$EU$1,5,J1)/100,2))))</f>
        <v>0.26</v>
      </c>
      <c r="L120" s="406">
        <f ca="1">IF(OR(OFFSET('2015年'!$FI$1,5,K1)="X",OFFSET('2015年'!$EU$1,5,K1)="X"),"X",IF(SUM(OFFSET('2015年'!$EU$1,5,K1))=0,"nc",IF(SUM(OFFSET('2015年'!$FI$1,5,K1))=0,"-",ROUND(OFFSET('2015年'!$FI$1,5,K1)/OFFSET('2015年'!$EU$1,5,K1)/100,2))))</f>
        <v>3.49</v>
      </c>
      <c r="M120" s="406">
        <f ca="1">IF(OR(OFFSET('2015年'!$FI$1,5,L1)="X",OFFSET('2015年'!$EU$1,5,L1)="X"),"X",IF(SUM(OFFSET('2015年'!$EU$1,5,L1))=0,"nc",IF(SUM(OFFSET('2015年'!$FI$1,5,L1))=0,"-",ROUND(OFFSET('2015年'!$FI$1,5,L1)/OFFSET('2015年'!$EU$1,5,L1)/100,2))))</f>
        <v>3.74</v>
      </c>
      <c r="N120" s="406">
        <f ca="1">IF(OR(OFFSET('2015年'!$FI$1,5,M1)="X",OFFSET('2015年'!$EU$1,5,M1)="X"),"X",IF(SUM(OFFSET('2015年'!$EU$1,5,M1))=0,"nc",IF(SUM(OFFSET('2015年'!$FI$1,5,M1))=0,"-",ROUND(OFFSET('2015年'!$FI$1,5,M1)/OFFSET('2015年'!$EU$1,5,M1)/100,2))))</f>
        <v>1.41</v>
      </c>
      <c r="O120" s="406">
        <f ca="1">IF(OR(OFFSET('2015年'!$FI$1,5,N1)="X",OFFSET('2015年'!$EU$1,5,N1)="X"),"X",IF(SUM(OFFSET('2015年'!$EU$1,5,N1))=0,"nc",IF(SUM(OFFSET('2015年'!$FI$1,5,N1))=0,"-",ROUND(OFFSET('2015年'!$FI$1,5,N1)/OFFSET('2015年'!$EU$1,5,N1)/100,2))))</f>
        <v>2.2799999999999998</v>
      </c>
      <c r="P120" s="406">
        <f ca="1">IF(OR(OFFSET('2015年'!$FI$1,5,O1)="X",OFFSET('2015年'!$EU$1,5,O1)="X"),"X",IF(SUM(OFFSET('2015年'!$EU$1,5,O1))=0,"nc",IF(SUM(OFFSET('2015年'!$FI$1,5,O1))=0,"-",ROUND(OFFSET('2015年'!$FI$1,5,O1)/OFFSET('2015年'!$EU$1,5,O1)/100,2))))</f>
        <v>0.45</v>
      </c>
      <c r="Q120" s="406">
        <f ca="1">IF(OR(OFFSET('2015年'!$FI$1,5,P1)="X",OFFSET('2015年'!$EU$1,5,P1)="X"),"X",IF(SUM(OFFSET('2015年'!$EU$1,5,P1))=0,"nc",IF(SUM(OFFSET('2015年'!$FI$1,5,P1))=0,"-",ROUND(OFFSET('2015年'!$FI$1,5,P1)/OFFSET('2015年'!$EU$1,5,P1)/100,2))))</f>
        <v>2.5</v>
      </c>
      <c r="R120" s="406">
        <f ca="1">IF(OR(OFFSET('2015年'!$FI$1,5,Q1)="X",OFFSET('2015年'!$EU$1,5,Q1)="X"),"X",IF(SUM(OFFSET('2015年'!$EU$1,5,Q1))=0,"nc",IF(SUM(OFFSET('2015年'!$FI$1,5,Q1))=0,"-",ROUND(OFFSET('2015年'!$FI$1,5,Q1)/OFFSET('2015年'!$EU$1,5,Q1)/100,2))))</f>
        <v>0.41</v>
      </c>
      <c r="S120" s="406">
        <f ca="1">IF(OR(OFFSET('2015年'!$FI$1,5,R1)="X",OFFSET('2015年'!$EU$1,5,R1)="X"),"X",IF(SUM(OFFSET('2015年'!$EU$1,5,R1))=0,"nc",IF(SUM(OFFSET('2015年'!$FI$1,5,R1))=0,"-",ROUND(OFFSET('2015年'!$FI$1,5,R1)/OFFSET('2015年'!$EU$1,5,R1)/100,2))))</f>
        <v>0.47</v>
      </c>
      <c r="W120" s="243"/>
      <c r="X120" s="243"/>
    </row>
    <row r="121" spans="1:37" s="159" customFormat="1" ht="4.9000000000000004" customHeight="1">
      <c r="A121" s="280"/>
      <c r="B121" s="280"/>
    </row>
    <row r="122" spans="1:37" s="228" customFormat="1" ht="18" hidden="1" customHeight="1">
      <c r="A122" s="378"/>
      <c r="B122" s="378"/>
      <c r="C122" s="244" t="s">
        <v>143</v>
      </c>
      <c r="D122" s="244"/>
      <c r="E122" s="244"/>
      <c r="F122" s="244"/>
      <c r="G122" s="244"/>
      <c r="H122" s="244"/>
      <c r="I122" s="244"/>
      <c r="J122" s="244"/>
      <c r="K122" s="244"/>
      <c r="L122" s="244"/>
      <c r="M122" s="244"/>
      <c r="N122" s="245"/>
      <c r="O122" s="246"/>
      <c r="P122" s="246"/>
      <c r="Q122" s="246"/>
      <c r="R122" s="246"/>
      <c r="S122" s="246"/>
      <c r="V122" s="194" t="s">
        <v>19</v>
      </c>
      <c r="W122" s="230" t="s">
        <v>63</v>
      </c>
      <c r="X122" s="191"/>
      <c r="Y122" s="194" t="s">
        <v>60</v>
      </c>
      <c r="Z122" s="177" t="s">
        <v>65</v>
      </c>
      <c r="AA122" s="247"/>
      <c r="AB122" s="248" t="s">
        <v>26</v>
      </c>
      <c r="AC122" s="248" t="s">
        <v>28</v>
      </c>
      <c r="AD122" s="249" t="s">
        <v>57</v>
      </c>
      <c r="AE122" s="249" t="s">
        <v>52</v>
      </c>
      <c r="AF122" s="249" t="s">
        <v>53</v>
      </c>
      <c r="AG122" s="249" t="s">
        <v>54</v>
      </c>
      <c r="AH122" s="248" t="s">
        <v>29</v>
      </c>
      <c r="AI122" s="249" t="s">
        <v>55</v>
      </c>
      <c r="AJ122" s="249" t="s">
        <v>56</v>
      </c>
      <c r="AK122" s="250" t="s">
        <v>32</v>
      </c>
    </row>
    <row r="123" spans="1:37" s="229" customFormat="1" ht="18" hidden="1" customHeight="1">
      <c r="A123" s="379"/>
      <c r="B123" s="379"/>
      <c r="C123" s="340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1"/>
      <c r="F123" s="251"/>
      <c r="G123" s="251"/>
      <c r="H123" s="251"/>
      <c r="I123" s="251"/>
      <c r="J123" s="251"/>
      <c r="K123" s="252"/>
      <c r="L123" s="253"/>
      <c r="M123" s="253"/>
      <c r="N123" s="254"/>
      <c r="O123" s="251"/>
      <c r="P123" s="251"/>
      <c r="Q123" s="251"/>
      <c r="R123" s="251"/>
      <c r="S123" s="251"/>
      <c r="V123" s="283">
        <f ca="1">CELL("col",'2010年'!CM69)-1</f>
        <v>90</v>
      </c>
      <c r="W123" s="235" t="s">
        <v>61</v>
      </c>
      <c r="X123" s="236" t="s">
        <v>62</v>
      </c>
      <c r="Y123" s="283" t="str">
        <f>IF(LEFT(R137,1)="県",#REF!,D127)</f>
        <v>2010年</v>
      </c>
      <c r="Z123" s="255" t="s">
        <v>64</v>
      </c>
      <c r="AA123" s="256" t="s">
        <v>34</v>
      </c>
      <c r="AB123" s="329">
        <f ca="1">IFERROR(RANK(G129,#REF!,0),99)</f>
        <v>99</v>
      </c>
      <c r="AC123" s="329">
        <f ca="1">IFERROR(RANK(H129,#REF!,0),99)</f>
        <v>99</v>
      </c>
      <c r="AD123" s="329">
        <f ca="1">IFERROR(RANK(I129,#REF!,0),99)</f>
        <v>99</v>
      </c>
      <c r="AE123" s="329">
        <f ca="1">IFERROR(RANK(J129,#REF!,0),99)</f>
        <v>99</v>
      </c>
      <c r="AF123" s="329">
        <f ca="1">IFERROR(RANK(K129,#REF!,0),99)</f>
        <v>99</v>
      </c>
      <c r="AG123" s="329">
        <f ca="1">IFERROR(RANK(L129,#REF!,0),99)</f>
        <v>99</v>
      </c>
      <c r="AH123" s="329">
        <f ca="1">IFERROR(RANK(M129,#REF!,0),99)</f>
        <v>99</v>
      </c>
      <c r="AI123" s="329">
        <f ca="1">IFERROR(RANK(N129,#REF!,0),99)</f>
        <v>99</v>
      </c>
      <c r="AJ123" s="329">
        <f ca="1">IFERROR(RANK(O129,#REF!,0),99)</f>
        <v>99</v>
      </c>
      <c r="AK123" s="330">
        <f ca="1">IFERROR(RANK(P129,#REF!,0),99)</f>
        <v>99</v>
      </c>
    </row>
    <row r="124" spans="1:37" ht="13.9" hidden="1" customHeight="1" thickBot="1">
      <c r="A124" s="147"/>
      <c r="B124" s="147"/>
      <c r="C124" s="280"/>
      <c r="N124" s="160"/>
      <c r="P124" s="160" t="s">
        <v>88</v>
      </c>
      <c r="V124" s="284">
        <f ca="1">CELL("col",'2015年'!CM69)-1</f>
        <v>90</v>
      </c>
      <c r="W124" s="317">
        <f>IF(LEFT(R137,1)="県",2,-2)</f>
        <v>-2</v>
      </c>
      <c r="X124" s="302">
        <f>IF(LEFT(R137,1)="県",1,0)</f>
        <v>0</v>
      </c>
      <c r="Y124" s="284" t="str">
        <f>IF(LEFT(R137,1)="県",#REF!,D129)</f>
        <v>2015年</v>
      </c>
      <c r="Z124" s="333">
        <f ca="1">SUM(AB124:AK124)</f>
        <v>0</v>
      </c>
      <c r="AA124" s="242" t="s">
        <v>58</v>
      </c>
      <c r="AB124" s="331">
        <f ca="1">IF(AB123&lt;4,G129/#REF!%,0)</f>
        <v>0</v>
      </c>
      <c r="AC124" s="331">
        <f ca="1">IF(AC123&lt;4,H129/#REF!%,0)</f>
        <v>0</v>
      </c>
      <c r="AD124" s="331">
        <f ca="1">IF(AD123&lt;4,I129/#REF!%,0)</f>
        <v>0</v>
      </c>
      <c r="AE124" s="331">
        <f ca="1">IF(AE123&lt;4,J129/#REF!%,0)</f>
        <v>0</v>
      </c>
      <c r="AF124" s="331">
        <f ca="1">IF(AF123&lt;4,K129/#REF!%,0)</f>
        <v>0</v>
      </c>
      <c r="AG124" s="331">
        <f ca="1">IF(AG123&lt;4,L129/#REF!%,0)</f>
        <v>0</v>
      </c>
      <c r="AH124" s="331">
        <f ca="1">IF(AH123&lt;4,M129/#REF!%,0)</f>
        <v>0</v>
      </c>
      <c r="AI124" s="331">
        <f ca="1">IF(AI123&lt;4,N129/#REF!%,0)</f>
        <v>0</v>
      </c>
      <c r="AJ124" s="331">
        <f ca="1">IF(AJ123&lt;4,O129/#REF!%,0)</f>
        <v>0</v>
      </c>
      <c r="AK124" s="332">
        <f ca="1">IF(AK123&lt;4,P129/#REF!%,0)</f>
        <v>0</v>
      </c>
    </row>
    <row r="125" spans="1:37" ht="18" hidden="1" customHeight="1" thickTop="1">
      <c r="A125" s="147"/>
      <c r="B125" s="147"/>
      <c r="C125" s="280"/>
      <c r="D125" s="163"/>
      <c r="E125" s="164"/>
      <c r="F125" s="678" t="s">
        <v>33</v>
      </c>
      <c r="G125" s="678" t="s">
        <v>25</v>
      </c>
      <c r="H125" s="680" t="s">
        <v>27</v>
      </c>
      <c r="I125" s="680" t="s">
        <v>73</v>
      </c>
      <c r="J125" s="680" t="s">
        <v>21</v>
      </c>
      <c r="K125" s="732" t="s">
        <v>18</v>
      </c>
      <c r="L125" s="733"/>
      <c r="M125" s="680" t="s">
        <v>20</v>
      </c>
      <c r="N125" s="680" t="s">
        <v>51</v>
      </c>
      <c r="O125" s="739" t="s">
        <v>30</v>
      </c>
      <c r="P125" s="691" t="s">
        <v>31</v>
      </c>
      <c r="Y125" s="258" t="s">
        <v>77</v>
      </c>
      <c r="Z125" s="334" t="e">
        <f>SUMIF(#REF!,1,AB124:AK124)</f>
        <v>#REF!</v>
      </c>
      <c r="AA125" s="335" t="str">
        <f ca="1">SUBSTITUTE(AB125&amp;AC125&amp;AD125&amp;AE125&amp;AF125&amp;AG125&amp;AH125&amp;AI125&amp;AJ125&amp;AK125,"」「","」と「")</f>
        <v/>
      </c>
      <c r="AB125" s="334" t="str">
        <f t="shared" ref="AB125:AK125" ca="1" si="11">IF(AB123=1,"「"&amp;CLEAN(AB122)&amp;"」","")</f>
        <v/>
      </c>
      <c r="AC125" s="334" t="str">
        <f t="shared" ca="1" si="11"/>
        <v/>
      </c>
      <c r="AD125" s="334" t="str">
        <f t="shared" ca="1" si="11"/>
        <v/>
      </c>
      <c r="AE125" s="334" t="str">
        <f t="shared" ca="1" si="11"/>
        <v/>
      </c>
      <c r="AF125" s="334" t="str">
        <f t="shared" ca="1" si="11"/>
        <v/>
      </c>
      <c r="AG125" s="334" t="str">
        <f t="shared" ca="1" si="11"/>
        <v/>
      </c>
      <c r="AH125" s="334" t="str">
        <f t="shared" ca="1" si="11"/>
        <v/>
      </c>
      <c r="AI125" s="334" t="str">
        <f t="shared" ca="1" si="11"/>
        <v/>
      </c>
      <c r="AJ125" s="334" t="str">
        <f t="shared" ca="1" si="11"/>
        <v/>
      </c>
      <c r="AK125" s="335" t="str">
        <f t="shared" ca="1" si="11"/>
        <v/>
      </c>
    </row>
    <row r="126" spans="1:37" ht="18" hidden="1" customHeight="1">
      <c r="A126" s="147"/>
      <c r="B126" s="147"/>
      <c r="C126" s="280"/>
      <c r="D126" s="168"/>
      <c r="E126" s="169"/>
      <c r="F126" s="679"/>
      <c r="G126" s="679"/>
      <c r="H126" s="681"/>
      <c r="I126" s="681"/>
      <c r="J126" s="681"/>
      <c r="K126" s="240" t="s">
        <v>22</v>
      </c>
      <c r="L126" s="240" t="s">
        <v>23</v>
      </c>
      <c r="M126" s="681"/>
      <c r="N126" s="681"/>
      <c r="O126" s="740" t="s">
        <v>30</v>
      </c>
      <c r="P126" s="692" t="s">
        <v>31</v>
      </c>
      <c r="Y126" s="259" t="s">
        <v>78</v>
      </c>
      <c r="Z126" s="329" t="e">
        <f>SUMIF(#REF!,2,#REF!)</f>
        <v>#REF!</v>
      </c>
      <c r="AA126" s="330" t="str">
        <f ca="1">SUBSTITUTE(AB126&amp;AC126&amp;AD126&amp;AE126&amp;AF126&amp;AG126&amp;AH126&amp;AI126&amp;AJ126&amp;AK126,"」「","」と「")</f>
        <v/>
      </c>
      <c r="AB126" s="329" t="str">
        <f t="shared" ref="AB126:AK126" ca="1" si="12">IF(AB123=2,"「"&amp;CLEAN(AB122)&amp;"」","")</f>
        <v/>
      </c>
      <c r="AC126" s="329" t="str">
        <f t="shared" ca="1" si="12"/>
        <v/>
      </c>
      <c r="AD126" s="329" t="str">
        <f t="shared" ca="1" si="12"/>
        <v/>
      </c>
      <c r="AE126" s="329" t="str">
        <f t="shared" ca="1" si="12"/>
        <v/>
      </c>
      <c r="AF126" s="329" t="str">
        <f t="shared" ca="1" si="12"/>
        <v/>
      </c>
      <c r="AG126" s="329" t="str">
        <f t="shared" ca="1" si="12"/>
        <v/>
      </c>
      <c r="AH126" s="329" t="str">
        <f t="shared" ca="1" si="12"/>
        <v/>
      </c>
      <c r="AI126" s="329" t="str">
        <f t="shared" ca="1" si="12"/>
        <v/>
      </c>
      <c r="AJ126" s="329" t="str">
        <f t="shared" ca="1" si="12"/>
        <v/>
      </c>
      <c r="AK126" s="330" t="str">
        <f t="shared" ca="1" si="12"/>
        <v/>
      </c>
    </row>
    <row r="127" spans="1:37" ht="13.9" hidden="1" customHeight="1">
      <c r="A127" s="147"/>
      <c r="B127" s="147"/>
      <c r="C127" s="280"/>
      <c r="D127" s="260" t="s">
        <v>15</v>
      </c>
      <c r="E127" s="261"/>
      <c r="F127" s="49">
        <f ca="1">IFERROR(OFFSET('2010年'!$A$1,$V$3,$V123),"nc")</f>
        <v>18974</v>
      </c>
      <c r="G127" s="49">
        <f ca="1">IFERROR(OFFSET('2010年'!$A$1,$V$3,$V123+F$1),"nc")</f>
        <v>4229</v>
      </c>
      <c r="H127" s="49">
        <f ca="1">IFERROR(OFFSET('2010年'!$A$1,$V$3,$V123+G$1),"nc")</f>
        <v>4</v>
      </c>
      <c r="I127" s="49">
        <f ca="1">IFERROR(OFFSET('2010年'!$A$1,$V$3,$V123+H$1),"nc")</f>
        <v>168</v>
      </c>
      <c r="J127" s="49">
        <f ca="1">IFERROR(OFFSET('2010年'!$A$1,$V$3,$V123+I$1),"nc")</f>
        <v>99</v>
      </c>
      <c r="K127" s="49">
        <f ca="1">IFERROR(OFFSET('2010年'!$A$1,$V$3,$V123+J$1),"nc")</f>
        <v>1260</v>
      </c>
      <c r="L127" s="49">
        <f ca="1">IFERROR(OFFSET('2010年'!$A$1,$V$3,$V123+K$1),"nc")</f>
        <v>312</v>
      </c>
      <c r="M127" s="49">
        <f ca="1">IFERROR(OFFSET('2010年'!$A$1,$V$3,$V123+L$1),"nc")</f>
        <v>12436</v>
      </c>
      <c r="N127" s="49">
        <f ca="1">IFERROR(OFFSET('2010年'!$A$1,$V$3,$V123+M$1),"nc")</f>
        <v>211</v>
      </c>
      <c r="O127" s="49">
        <f ca="1">IFERROR(OFFSET('2010年'!$A$1,$V$3,$V123+N$1),"nc")</f>
        <v>68</v>
      </c>
      <c r="P127" s="49">
        <f ca="1">IFERROR(IF(COUNTIF(OFFSET('2010年'!$A$1,$V$3,$V123+O$1,1,6),"X")&gt;0,"X",SUM(OFFSET('2010年'!$A$1,$V$3,$V123+O$1,1,6))),"nc")</f>
        <v>187</v>
      </c>
      <c r="Y127" s="262" t="s">
        <v>79</v>
      </c>
      <c r="Z127" s="331" t="e">
        <f>SUMIF(#REF!,3,#REF!)</f>
        <v>#REF!</v>
      </c>
      <c r="AA127" s="332" t="str">
        <f ca="1">SUBSTITUTE(AB127&amp;AC127&amp;AD127&amp;AE127&amp;AF127&amp;AG127&amp;AH127&amp;AI127&amp;AJ127&amp;AK127,"」「","」と「")</f>
        <v/>
      </c>
      <c r="AB127" s="331" t="str">
        <f t="shared" ref="AB127:AK127" ca="1" si="13">IF(AB123=3,"「"&amp;CLEAN(AB122)&amp;"」","")</f>
        <v/>
      </c>
      <c r="AC127" s="331" t="str">
        <f t="shared" ca="1" si="13"/>
        <v/>
      </c>
      <c r="AD127" s="331" t="str">
        <f t="shared" ca="1" si="13"/>
        <v/>
      </c>
      <c r="AE127" s="331" t="str">
        <f t="shared" ca="1" si="13"/>
        <v/>
      </c>
      <c r="AF127" s="331" t="str">
        <f t="shared" ca="1" si="13"/>
        <v/>
      </c>
      <c r="AG127" s="331" t="str">
        <f t="shared" ca="1" si="13"/>
        <v/>
      </c>
      <c r="AH127" s="331" t="str">
        <f t="shared" ca="1" si="13"/>
        <v/>
      </c>
      <c r="AI127" s="331" t="str">
        <f t="shared" ca="1" si="13"/>
        <v/>
      </c>
      <c r="AJ127" s="331" t="str">
        <f t="shared" ca="1" si="13"/>
        <v/>
      </c>
      <c r="AK127" s="332" t="str">
        <f t="shared" ca="1" si="13"/>
        <v/>
      </c>
    </row>
    <row r="128" spans="1:37" ht="13.9" hidden="1" customHeight="1">
      <c r="A128" s="147"/>
      <c r="B128" s="147"/>
      <c r="C128" s="280"/>
      <c r="D128" s="184"/>
      <c r="E128" s="263"/>
      <c r="F128" s="44">
        <f t="shared" ref="F128:P128" ca="1" si="14">IFERROR(IF(OR(F127="…",F127="‥",$F127="…",$F127="‥"),"nc",IF(OR(F127="X",$F127="X"),"X",IF(AND(F127="-",VALUE($F127)&gt;0),"-",F127/$F127%))),"nc")</f>
        <v>100</v>
      </c>
      <c r="G128" s="44">
        <f t="shared" ca="1" si="14"/>
        <v>22.288394645304098</v>
      </c>
      <c r="H128" s="44">
        <f t="shared" ca="1" si="14"/>
        <v>2.1081479919890376E-2</v>
      </c>
      <c r="I128" s="44">
        <f t="shared" ca="1" si="14"/>
        <v>0.88542215663539581</v>
      </c>
      <c r="J128" s="44">
        <f t="shared" ca="1" si="14"/>
        <v>0.52176662801728679</v>
      </c>
      <c r="K128" s="44">
        <f t="shared" ca="1" si="14"/>
        <v>6.6406661747654683</v>
      </c>
      <c r="L128" s="44">
        <f t="shared" ca="1" si="14"/>
        <v>1.6443554337514492</v>
      </c>
      <c r="M128" s="44">
        <f t="shared" ca="1" si="14"/>
        <v>65.542321070939181</v>
      </c>
      <c r="N128" s="44">
        <f t="shared" ca="1" si="14"/>
        <v>1.1120480657742173</v>
      </c>
      <c r="O128" s="44">
        <f t="shared" ca="1" si="14"/>
        <v>0.35838515863813636</v>
      </c>
      <c r="P128" s="44">
        <f t="shared" ca="1" si="14"/>
        <v>0.98555918625487504</v>
      </c>
    </row>
    <row r="129" spans="1:37" ht="13.9" hidden="1" customHeight="1">
      <c r="A129" s="147"/>
      <c r="B129" s="147"/>
      <c r="C129" s="280"/>
      <c r="D129" s="264" t="s">
        <v>16</v>
      </c>
      <c r="E129" s="265"/>
      <c r="F129" s="50">
        <f ca="1">IFERROR(OFFSET('2015年'!$A$1,$V$4,V124),"nc")</f>
        <v>16320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503</v>
      </c>
      <c r="O129" s="50">
        <f ca="1">IFERROR(OFFSET('2015年'!$A$1,$V$4,$V124+O115),"nc")</f>
        <v>0</v>
      </c>
      <c r="P129" s="50">
        <f ca="1">IFERROR(SUM(OFFSET('2015年'!$A$1,$V$4,$V124+P115,1,6)),"nc")</f>
        <v>36759</v>
      </c>
    </row>
    <row r="130" spans="1:37" ht="13.9" hidden="1" customHeight="1">
      <c r="A130" s="147"/>
      <c r="B130" s="147"/>
      <c r="C130" s="280"/>
      <c r="D130" s="266"/>
      <c r="E130" s="267" t="s">
        <v>67</v>
      </c>
      <c r="F130" s="44">
        <f t="shared" ref="F130:P130" ca="1" si="15">IFERROR(IF(OR(F129="…",F129="‥",$F129="…",$F129="‥"),"nc",IF(OR(F129="X",$F129="X"),"X",IF(AND(F129="-",VALUE($F129)&gt;0),"-",F129/$F129%))),"nc")</f>
        <v>100</v>
      </c>
      <c r="G130" s="44" t="str">
        <f t="shared" ca="1" si="15"/>
        <v>nc</v>
      </c>
      <c r="H130" s="44" t="str">
        <f t="shared" ca="1" si="15"/>
        <v>nc</v>
      </c>
      <c r="I130" s="44" t="str">
        <f t="shared" ca="1" si="15"/>
        <v>nc</v>
      </c>
      <c r="J130" s="44" t="str">
        <f t="shared" ca="1" si="15"/>
        <v>nc</v>
      </c>
      <c r="K130" s="44" t="str">
        <f t="shared" ca="1" si="15"/>
        <v>nc</v>
      </c>
      <c r="L130" s="44" t="str">
        <f t="shared" ca="1" si="15"/>
        <v>nc</v>
      </c>
      <c r="M130" s="44">
        <f t="shared" ca="1" si="15"/>
        <v>0</v>
      </c>
      <c r="N130" s="44">
        <f t="shared" ca="1" si="15"/>
        <v>3.0821078431372553</v>
      </c>
      <c r="O130" s="44">
        <f t="shared" ca="1" si="15"/>
        <v>0</v>
      </c>
      <c r="P130" s="44">
        <f t="shared" ca="1" si="15"/>
        <v>225.2389705882353</v>
      </c>
    </row>
    <row r="131" spans="1:37" ht="13.9" hidden="1" customHeight="1">
      <c r="A131" s="147"/>
      <c r="B131" s="147"/>
      <c r="C131" s="280"/>
      <c r="D131" s="268"/>
      <c r="E131" s="185" t="s">
        <v>68</v>
      </c>
      <c r="F131" s="186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3.0821078431372548</v>
      </c>
      <c r="O131" s="45">
        <f ca="1">IFERROR(IF(OFFSET('2015年'!$A$1,5,$V$75+O115)="-","-",OFFSET('2015年'!$A$1,5,$V$75+O115)/OFFSET('2015年'!$A$1,5,$V$75)*100),"nc")</f>
        <v>0</v>
      </c>
      <c r="P131" s="45">
        <f ca="1">IFERROR(IF(SUM(OFFSET('2015年'!$A$1,5,$V$75+P115,1,6))=0,"-",SUM(OFFSET('2015年'!$A$1,5,$V$75+P115,1,6))/OFFSET('2015年'!$A$1,5,$V$75)*100),"nc")</f>
        <v>225.2389705882353</v>
      </c>
    </row>
    <row r="132" spans="1:37" ht="13.9" hidden="1" customHeight="1">
      <c r="A132" s="147"/>
      <c r="B132" s="147"/>
      <c r="C132" s="280"/>
      <c r="D132" s="239" t="s">
        <v>95</v>
      </c>
      <c r="N132" s="160"/>
      <c r="P132" s="160"/>
      <c r="Y132" s="238"/>
      <c r="Z132" s="257"/>
      <c r="AA132" s="257"/>
      <c r="AB132" s="257"/>
      <c r="AC132" s="257"/>
      <c r="AD132" s="257"/>
      <c r="AE132" s="257"/>
      <c r="AF132" s="257"/>
      <c r="AG132" s="257"/>
      <c r="AH132" s="257"/>
      <c r="AI132" s="257"/>
      <c r="AJ132" s="257"/>
      <c r="AK132" s="257"/>
    </row>
    <row r="133" spans="1:37" ht="13.9" hidden="1" customHeight="1">
      <c r="A133" s="147"/>
      <c r="B133" s="147"/>
      <c r="C133" s="280"/>
      <c r="D133" s="260" t="s">
        <v>15</v>
      </c>
      <c r="E133" s="261"/>
      <c r="F133" s="71">
        <f ca="1">IFERROR(F127-OFFSET('2010年'!$A$1,$V$3,$V134+D115),F127)</f>
        <v>18974</v>
      </c>
      <c r="G133" s="72">
        <f ca="1">IFERROR(G127-OFFSET('2010年'!$A$1,$V$3,$V134+#REF!),G127)</f>
        <v>4229</v>
      </c>
      <c r="H133" s="72">
        <f ca="1">IFERROR(H127-OFFSET('2010年'!$A$1,$V$3,$V134+#REF!),H127)</f>
        <v>4</v>
      </c>
      <c r="I133" s="72">
        <f ca="1">IFERROR(I127-OFFSET('2010年'!$A$1,$V$3,$V134+#REF!),I127)</f>
        <v>168</v>
      </c>
      <c r="J133" s="72">
        <f ca="1">IFERROR(J127-OFFSET('2010年'!$A$1,$V$3,$V134+#REF!),J127)</f>
        <v>99</v>
      </c>
      <c r="K133" s="72">
        <f ca="1">IFERROR(K127-OFFSET('2010年'!$A$1,$V$3,$V134+#REF!),K127)</f>
        <v>1260</v>
      </c>
      <c r="L133" s="72">
        <f ca="1">IFERROR(L127-OFFSET('2010年'!$A$1,$V$3,$V134+#REF!),L127)</f>
        <v>312</v>
      </c>
      <c r="M133" s="72">
        <f ca="1">IFERROR(M127-OFFSET('2010年'!$A$1,$V$3,$V134+M115),M127)</f>
        <v>12436</v>
      </c>
      <c r="N133" s="72">
        <f ca="1">IFERROR(N127-OFFSET('2010年'!$A$1,$V$3,$V134+N115),N127)</f>
        <v>-3619</v>
      </c>
      <c r="O133" s="72">
        <f ca="1">IFERROR(O127-OFFSET('2010年'!$A$1,$V$3,$V134+O115),O127)</f>
        <v>68</v>
      </c>
      <c r="P133" s="72">
        <f ca="1">IFERROR(P127-SUM(OFFSET('2010年'!$A$1,$V$3,V134+O$1,1,6)),P127)</f>
        <v>172</v>
      </c>
      <c r="V133" s="194" t="s">
        <v>19</v>
      </c>
      <c r="W133" s="230" t="s">
        <v>63</v>
      </c>
      <c r="X133" s="191"/>
      <c r="Y133" s="194" t="s">
        <v>60</v>
      </c>
      <c r="Z133" s="177" t="s">
        <v>65</v>
      </c>
      <c r="AA133" s="247"/>
      <c r="AB133" s="248" t="s">
        <v>26</v>
      </c>
      <c r="AC133" s="248" t="s">
        <v>28</v>
      </c>
      <c r="AD133" s="249" t="s">
        <v>57</v>
      </c>
      <c r="AE133" s="249" t="s">
        <v>52</v>
      </c>
      <c r="AF133" s="249" t="s">
        <v>53</v>
      </c>
      <c r="AG133" s="249" t="s">
        <v>54</v>
      </c>
      <c r="AH133" s="248" t="s">
        <v>29</v>
      </c>
      <c r="AI133" s="249" t="s">
        <v>55</v>
      </c>
      <c r="AJ133" s="249" t="s">
        <v>56</v>
      </c>
      <c r="AK133" s="250" t="s">
        <v>32</v>
      </c>
    </row>
    <row r="134" spans="1:37" ht="13.9" hidden="1" customHeight="1">
      <c r="A134" s="147"/>
      <c r="B134" s="147"/>
      <c r="C134" s="280"/>
      <c r="D134" s="264" t="s">
        <v>16</v>
      </c>
      <c r="E134" s="265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3786</v>
      </c>
      <c r="O134" s="50">
        <f ca="1">IFERROR(OFFSET('2015年'!$A$1,$V$4,$V135+O115),"nc")</f>
        <v>0</v>
      </c>
      <c r="P134" s="50">
        <f ca="1">IFERROR(SUM(OFFSET('2015年'!$A$1,$V$4,$V135+P115,1,6)),"")</f>
        <v>493</v>
      </c>
      <c r="V134" s="283">
        <f ca="1">CELL("col",'2010年'!DC69)-1</f>
        <v>106</v>
      </c>
      <c r="W134" s="235" t="s">
        <v>61</v>
      </c>
      <c r="X134" s="236" t="s">
        <v>62</v>
      </c>
      <c r="Y134" s="283">
        <f ca="1">IF(LEFT(L145,1)="県",D40,D135)</f>
        <v>0</v>
      </c>
      <c r="Z134" s="255" t="s">
        <v>64</v>
      </c>
      <c r="AA134" s="256" t="s">
        <v>34</v>
      </c>
      <c r="AB134" s="329">
        <f ca="1">IFERROR(RANK(G136,#REF!,0),99)</f>
        <v>99</v>
      </c>
      <c r="AC134" s="329">
        <f ca="1">IFERROR(RANK(H136,#REF!,0),99)</f>
        <v>99</v>
      </c>
      <c r="AD134" s="329">
        <f ca="1">IFERROR(RANK(I136,#REF!,0),99)</f>
        <v>99</v>
      </c>
      <c r="AE134" s="329">
        <f ca="1">IFERROR(RANK(J136,#REF!,0),99)</f>
        <v>99</v>
      </c>
      <c r="AF134" s="329">
        <f ca="1">IFERROR(RANK(K136,#REF!,0),99)</f>
        <v>99</v>
      </c>
      <c r="AG134" s="329">
        <f ca="1">IFERROR(RANK(L136,#REF!,0),99)</f>
        <v>99</v>
      </c>
      <c r="AH134" s="329">
        <f ca="1">IFERROR(RANK(M136,#REF!,0),99)</f>
        <v>99</v>
      </c>
      <c r="AI134" s="329">
        <f ca="1">IFERROR(RANK(N136,#REF!,0),99)</f>
        <v>99</v>
      </c>
      <c r="AJ134" s="329">
        <f ca="1">IFERROR(RANK(O136,#REF!,0),99)</f>
        <v>99</v>
      </c>
      <c r="AK134" s="330">
        <f ca="1">IFERROR(RANK(P136,#REF!,0),99)</f>
        <v>99</v>
      </c>
    </row>
    <row r="135" spans="1:37" ht="13.9" hidden="1" customHeight="1">
      <c r="A135" s="147"/>
      <c r="B135" s="147"/>
      <c r="C135" s="280"/>
      <c r="D135" s="266"/>
      <c r="E135" s="267" t="s">
        <v>67</v>
      </c>
      <c r="F135" s="44" t="str">
        <f t="shared" ref="F135:P135" ca="1" si="16">IFERROR(IF(OR(F134="…",F134="‥",$F134="…",$F134="‥"),"nc",IF(OR(F134="X",$F134="X"),"X",IF(AND(F134="-",VALUE($F134)&gt;0),"-",F134/$F134%))),"nc")</f>
        <v>nc</v>
      </c>
      <c r="G135" s="44" t="str">
        <f t="shared" ca="1" si="16"/>
        <v>nc</v>
      </c>
      <c r="H135" s="44" t="str">
        <f t="shared" ca="1" si="16"/>
        <v>nc</v>
      </c>
      <c r="I135" s="44" t="str">
        <f t="shared" ca="1" si="16"/>
        <v>nc</v>
      </c>
      <c r="J135" s="44" t="str">
        <f t="shared" ca="1" si="16"/>
        <v>nc</v>
      </c>
      <c r="K135" s="44" t="str">
        <f t="shared" ca="1" si="16"/>
        <v>nc</v>
      </c>
      <c r="L135" s="44" t="str">
        <f t="shared" ca="1" si="16"/>
        <v>nc</v>
      </c>
      <c r="M135" s="44" t="str">
        <f t="shared" ca="1" si="16"/>
        <v>nc</v>
      </c>
      <c r="N135" s="44" t="str">
        <f t="shared" ca="1" si="16"/>
        <v>nc</v>
      </c>
      <c r="O135" s="44" t="str">
        <f t="shared" ca="1" si="16"/>
        <v>nc</v>
      </c>
      <c r="P135" s="44" t="str">
        <f t="shared" ca="1" si="16"/>
        <v>nc</v>
      </c>
      <c r="V135" s="284">
        <f ca="1">CELL("col",'2015年'!DC69)-1</f>
        <v>106</v>
      </c>
      <c r="W135" s="317">
        <f>IF(LEFT(R137,1)="県",2,-1)</f>
        <v>-1</v>
      </c>
      <c r="X135" s="302">
        <f>IF(LEFT(R137,1)="県",1,0)</f>
        <v>0</v>
      </c>
      <c r="Y135" s="284">
        <f ca="1">IF(LEFT(L145,1)="県",#REF!,D136)</f>
        <v>0</v>
      </c>
      <c r="Z135" s="333">
        <f ca="1">SUM(AB135:AK135)</f>
        <v>0</v>
      </c>
      <c r="AA135" s="242" t="s">
        <v>58</v>
      </c>
      <c r="AB135" s="331">
        <f ca="1">IF(AB134&lt;4,G136/#REF!%,0)</f>
        <v>0</v>
      </c>
      <c r="AC135" s="331">
        <f ca="1">IF(AC134&lt;4,H136/#REF!%,0)</f>
        <v>0</v>
      </c>
      <c r="AD135" s="331">
        <f ca="1">IF(AD134&lt;4,I136/#REF!%,0)</f>
        <v>0</v>
      </c>
      <c r="AE135" s="331">
        <f ca="1">IF(AE134&lt;4,J136/#REF!%,0)</f>
        <v>0</v>
      </c>
      <c r="AF135" s="331">
        <f ca="1">IF(AF134&lt;4,K136/#REF!%,0)</f>
        <v>0</v>
      </c>
      <c r="AG135" s="331">
        <f ca="1">IF(AG134&lt;4,L136/#REF!%,0)</f>
        <v>0</v>
      </c>
      <c r="AH135" s="331">
        <f ca="1">IF(AH134&lt;4,M136/#REF!%,0)</f>
        <v>0</v>
      </c>
      <c r="AI135" s="331">
        <f ca="1">IF(AI134&lt;4,N136/#REF!%,0)</f>
        <v>0</v>
      </c>
      <c r="AJ135" s="331">
        <f ca="1">IF(AJ134&lt;4,O136/#REF!%,0)</f>
        <v>0</v>
      </c>
      <c r="AK135" s="332">
        <f ca="1">IF(AK134&lt;4,P136/#REF!%,0)</f>
        <v>0</v>
      </c>
    </row>
    <row r="136" spans="1:37" ht="13.9" hidden="1" customHeight="1">
      <c r="A136" s="147"/>
      <c r="B136" s="147"/>
      <c r="C136" s="280"/>
      <c r="D136" s="268"/>
      <c r="E136" s="185" t="s">
        <v>68</v>
      </c>
      <c r="F136" s="186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1631.8965517241381</v>
      </c>
      <c r="O136" s="45">
        <f ca="1">IFERROR(IF(OFFSET('2015年'!$A$1,5,$V$78+O115)="-","-",OFFSET('2015年'!$A$1,5,$V$78+O115)/OFFSET('2015年'!$A$1,5,$V$78)*100),"nc")</f>
        <v>0</v>
      </c>
      <c r="P136" s="45">
        <f ca="1">IFERROR(IF(SUM(OFFSET('2015年'!$A$1,5,$V$78+P115,1,6))=0,"-",SUM(OFFSET('2015年'!$A$1,5,$V$78+P115,1,6))/OFFSET('2015年'!$A$1,5,$V$78)*100),"nc")</f>
        <v>212.5</v>
      </c>
      <c r="Y136" s="238"/>
      <c r="Z136" s="257"/>
      <c r="AA136" s="257"/>
      <c r="AB136" s="257"/>
      <c r="AC136" s="257"/>
      <c r="AD136" s="257"/>
      <c r="AE136" s="257"/>
      <c r="AF136" s="257"/>
      <c r="AG136" s="257"/>
      <c r="AH136" s="257"/>
      <c r="AI136" s="257"/>
      <c r="AJ136" s="257"/>
      <c r="AK136" s="257"/>
    </row>
    <row r="137" spans="1:37" s="159" customFormat="1" ht="15.75" customHeight="1">
      <c r="A137" s="280"/>
      <c r="B137" s="280"/>
      <c r="D137" s="269"/>
      <c r="E137" s="269"/>
      <c r="G137" s="270"/>
      <c r="H137" s="270"/>
      <c r="I137" s="270"/>
      <c r="J137" s="270"/>
      <c r="K137" s="270"/>
      <c r="L137" s="270"/>
      <c r="M137" s="271"/>
      <c r="N137" s="271"/>
      <c r="O137" s="271"/>
      <c r="P137" s="271"/>
      <c r="Q137" s="271"/>
      <c r="R137" s="272"/>
    </row>
    <row r="138" spans="1:37" s="159" customFormat="1" ht="18" customHeight="1">
      <c r="A138" s="280"/>
      <c r="B138" s="280"/>
      <c r="C138" s="465" t="s">
        <v>351</v>
      </c>
      <c r="D138" s="486"/>
      <c r="E138" s="466"/>
      <c r="F138" s="466"/>
      <c r="G138" s="466"/>
      <c r="H138" s="466"/>
      <c r="I138" s="466"/>
      <c r="J138" s="466"/>
      <c r="K138" s="487"/>
      <c r="L138" s="487"/>
      <c r="M138" s="685" t="s">
        <v>352</v>
      </c>
      <c r="N138" s="686"/>
      <c r="O138" s="686"/>
      <c r="P138" s="686"/>
      <c r="Q138" s="686"/>
      <c r="R138" s="488"/>
      <c r="S138" s="446"/>
    </row>
    <row r="139" spans="1:37" s="159" customFormat="1" ht="13.9" customHeight="1" thickBot="1">
      <c r="A139" s="280"/>
      <c r="B139" s="280"/>
      <c r="C139" s="280"/>
      <c r="D139" s="273"/>
      <c r="E139" s="274"/>
      <c r="G139" s="274"/>
      <c r="H139" s="274"/>
      <c r="I139" s="274"/>
      <c r="J139" s="273"/>
      <c r="L139" s="275" t="s">
        <v>150</v>
      </c>
      <c r="S139" s="275" t="s">
        <v>150</v>
      </c>
    </row>
    <row r="140" spans="1:37" s="159" customFormat="1" ht="13.9" customHeight="1" thickTop="1">
      <c r="A140" s="280"/>
      <c r="B140" s="280"/>
      <c r="C140" s="280"/>
      <c r="D140" s="489"/>
      <c r="E140" s="448"/>
      <c r="F140" s="490" t="s">
        <v>182</v>
      </c>
      <c r="G140" s="491"/>
      <c r="H140" s="491"/>
      <c r="I140" s="491"/>
      <c r="J140" s="491"/>
      <c r="K140" s="491"/>
      <c r="L140" s="491"/>
      <c r="M140" s="729" t="s">
        <v>102</v>
      </c>
      <c r="N140" s="501"/>
      <c r="O140" s="693" t="s">
        <v>277</v>
      </c>
      <c r="P140" s="502"/>
      <c r="Q140" s="503"/>
      <c r="R140" s="682" t="s">
        <v>247</v>
      </c>
      <c r="S140" s="687" t="s">
        <v>354</v>
      </c>
    </row>
    <row r="141" spans="1:37" s="159" customFormat="1" ht="7.15" customHeight="1">
      <c r="A141" s="280"/>
      <c r="B141" s="280"/>
      <c r="C141" s="280"/>
      <c r="D141" s="400"/>
      <c r="E141" s="492"/>
      <c r="F141" s="723" t="s">
        <v>183</v>
      </c>
      <c r="G141" s="493"/>
      <c r="H141" s="724" t="s">
        <v>163</v>
      </c>
      <c r="I141" s="726" t="s">
        <v>184</v>
      </c>
      <c r="J141" s="708" t="s">
        <v>165</v>
      </c>
      <c r="K141" s="708" t="s">
        <v>169</v>
      </c>
      <c r="L141" s="728" t="s">
        <v>164</v>
      </c>
      <c r="M141" s="730"/>
      <c r="N141" s="504"/>
      <c r="O141" s="694"/>
      <c r="P141" s="689" t="s">
        <v>246</v>
      </c>
      <c r="Q141" s="689" t="s">
        <v>355</v>
      </c>
      <c r="R141" s="683"/>
      <c r="S141" s="688"/>
    </row>
    <row r="142" spans="1:37" s="159" customFormat="1" ht="25.15" customHeight="1">
      <c r="A142" s="280"/>
      <c r="B142" s="280"/>
      <c r="C142" s="280"/>
      <c r="D142" s="494"/>
      <c r="E142" s="495"/>
      <c r="F142" s="684"/>
      <c r="G142" s="496" t="s">
        <v>219</v>
      </c>
      <c r="H142" s="725"/>
      <c r="I142" s="727"/>
      <c r="J142" s="709"/>
      <c r="K142" s="709"/>
      <c r="L142" s="695"/>
      <c r="M142" s="731" t="s">
        <v>102</v>
      </c>
      <c r="N142" s="505" t="s">
        <v>220</v>
      </c>
      <c r="O142" s="695"/>
      <c r="P142" s="684"/>
      <c r="Q142" s="690"/>
      <c r="R142" s="684"/>
      <c r="S142" s="688"/>
      <c r="V142" s="198" t="s">
        <v>267</v>
      </c>
      <c r="W142" s="276" t="s">
        <v>268</v>
      </c>
      <c r="X142" s="198" t="s">
        <v>269</v>
      </c>
      <c r="Y142" s="198" t="s">
        <v>253</v>
      </c>
    </row>
    <row r="143" spans="1:37" s="159" customFormat="1" ht="13.9" customHeight="1">
      <c r="A143" s="280"/>
      <c r="B143" s="280"/>
      <c r="C143" s="280"/>
      <c r="D143" s="341" t="s">
        <v>15</v>
      </c>
      <c r="E143" s="342"/>
      <c r="F143" s="407">
        <f ca="1">OFFSET('2010年'!$A$1,$V$3,$V143+E$1)</f>
        <v>5289</v>
      </c>
      <c r="G143" s="407">
        <f ca="1">OFFSET('2010年'!$A$1,$V$3,$W143+E$1)</f>
        <v>98</v>
      </c>
      <c r="H143" s="407">
        <f ca="1">OFFSET('2010年'!$A$1,$V$3,$V143+F$1)</f>
        <v>467</v>
      </c>
      <c r="I143" s="408">
        <f ca="1">OFFSET('2010年'!$A$1,$V$3,$V143+G$1)</f>
        <v>5009</v>
      </c>
      <c r="J143" s="408">
        <f ca="1">IF(SUM(OFFSET('2010年'!$A$1,$V$3,$V143+H$1,1,2))=0,OFFSET('2010年'!$A$1,$V$3,$V143+H$1),SUM(OFFSET('2010年'!$A$1,$V$3,$V143+H$1,1,2)))</f>
        <v>882</v>
      </c>
      <c r="K143" s="408">
        <f ca="1">IF(SUM(OFFSET('2010年'!$A$1,$V$3,$V143+J$1,1,2))=0,OFFSET('2010年'!$A$1,$V$3,$V143+J$1),SUM(OFFSET('2010年'!$A$1,$V$3,$V143+J$1,1,2)))</f>
        <v>36</v>
      </c>
      <c r="L143" s="408">
        <f ca="1">OFFSET('2010年'!$A$1,$V$3,$V143+L$1)</f>
        <v>16</v>
      </c>
      <c r="M143" s="409">
        <f ca="1">OFFSET('2010年'!$A$1,$V$3,$X143+E$1)</f>
        <v>830</v>
      </c>
      <c r="N143" s="410">
        <f ca="1">OFFSET('2010年'!$A$1,$V$3,$X143+F$1)</f>
        <v>115</v>
      </c>
      <c r="O143" s="411">
        <f ca="1">OFFSET('2010年'!$A$1,$V$3,$X143+G$1)</f>
        <v>829</v>
      </c>
      <c r="P143" s="411">
        <f ca="1">OFFSET('2010年'!$A$1,$V$3,$X143+H$1)</f>
        <v>550</v>
      </c>
      <c r="Q143" s="412">
        <f ca="1">OFFSET('2010年'!$A$1,$V$3,$X143+I$1)</f>
        <v>36</v>
      </c>
      <c r="R143" s="412">
        <f ca="1">OFFSET('2010年'!$A$1,$V$3,$X143+J$1)</f>
        <v>4</v>
      </c>
      <c r="S143" s="412">
        <f ca="1">OFFSET('2010年'!$A$1,$V$3,$X143+K$1)</f>
        <v>189</v>
      </c>
      <c r="V143" s="283">
        <f ca="1">CELL("col",'2010年'!FW5)-1</f>
        <v>178</v>
      </c>
      <c r="W143" s="283">
        <f ca="1">CELL("col",'2010年'!GF1)-1</f>
        <v>187</v>
      </c>
      <c r="X143" s="336">
        <f ca="1">CELL("col",'2010年'!GO1)-1</f>
        <v>196</v>
      </c>
      <c r="Y143" s="283">
        <f ca="1">CELL("col",'2010年'!GT5)-1</f>
        <v>201</v>
      </c>
    </row>
    <row r="144" spans="1:37" s="159" customFormat="1" ht="13.9" customHeight="1">
      <c r="A144" s="280"/>
      <c r="B144" s="280"/>
      <c r="C144" s="377"/>
      <c r="D144" s="389" t="s">
        <v>16</v>
      </c>
      <c r="E144" s="390"/>
      <c r="F144" s="506">
        <f ca="1">IFERROR(OFFSET('2015年'!$A$1,$V$4,$V144+E$1),"nc")</f>
        <v>4083</v>
      </c>
      <c r="G144" s="506">
        <f ca="1">IFERROR(OFFSET('2015年'!$A$1,$V$4,$W144+E$1),"nc")</f>
        <v>185</v>
      </c>
      <c r="H144" s="506">
        <f ca="1">IFERROR(OFFSET('2015年'!$A$1,$V$4,$V144+F$1),"nc")</f>
        <v>423</v>
      </c>
      <c r="I144" s="506">
        <f ca="1">IFERROR(OFFSET('2015年'!$A$1,$V$4,$V144+G$1),"nc")</f>
        <v>3872</v>
      </c>
      <c r="J144" s="506">
        <f ca="1">IF(SUM(OFFSET('2015年'!$A$1,$V$4,$V144+H$1,1,2))=0,OFFSET('2015年'!$A$1,$V$4,$V144+H$1),SUM(OFFSET('2015年'!$A$1,$V$4,$V144+H$1,1,2)))</f>
        <v>712</v>
      </c>
      <c r="K144" s="506">
        <f ca="1">IF(SUM(OFFSET('2015年'!$A$1,$V$4,$V144+J$1,1,2))=0,OFFSET('2015年'!$A$1,$V$4,$V144+J$1),SUM(OFFSET('2015年'!$A$1,$V$4,$V144+J$1,1,2)))</f>
        <v>36</v>
      </c>
      <c r="L144" s="506">
        <f ca="1">IFERROR(OFFSET('2015年'!$A$1,$V$4,$V144+L$1),"nc")</f>
        <v>13</v>
      </c>
      <c r="M144" s="507">
        <f ca="1">OFFSET('2015年'!$A$1,$V$4,$X144+E$1)</f>
        <v>639</v>
      </c>
      <c r="N144" s="508">
        <f ca="1">OFFSET('2015年'!$A$1,$V$4,$X144+F$1)</f>
        <v>78</v>
      </c>
      <c r="O144" s="508">
        <f ca="1">OFFSET('2015年'!$A$1,$V$4,$X144+G$1)</f>
        <v>636</v>
      </c>
      <c r="P144" s="508">
        <f ca="1">OFFSET('2015年'!$A$1,$V$4,$X144+H$1)</f>
        <v>443</v>
      </c>
      <c r="Q144" s="509">
        <f ca="1">OFFSET('2015年'!$A$1,$V$4,$X144+I$1)</f>
        <v>25</v>
      </c>
      <c r="R144" s="509">
        <f ca="1">OFFSET('2015年'!$A$1,$V$4,$X144+J$1)</f>
        <v>4</v>
      </c>
      <c r="S144" s="509">
        <f ca="1">OFFSET('2015年'!$A$1,$V$4,$X144+K$1)</f>
        <v>149</v>
      </c>
      <c r="V144" s="284">
        <f ca="1">CELL("col",'2015年'!FW5)-1</f>
        <v>178</v>
      </c>
      <c r="W144" s="284">
        <f ca="1">CELL("col",'2015年'!GF5)-1</f>
        <v>187</v>
      </c>
      <c r="X144" s="283">
        <f ca="1">CELL("col",'2015年'!GO5)-1</f>
        <v>196</v>
      </c>
      <c r="Y144" s="284">
        <f ca="1">CELL("col",'2015年'!GT5)-1</f>
        <v>201</v>
      </c>
      <c r="AB144" s="277"/>
    </row>
    <row r="145" spans="1:32" s="159" customFormat="1" ht="13.9" customHeight="1">
      <c r="A145" s="280"/>
      <c r="B145" s="147"/>
      <c r="C145" s="280"/>
      <c r="D145" s="510"/>
      <c r="E145" s="511" t="s">
        <v>67</v>
      </c>
      <c r="F145" s="512">
        <f t="shared" ref="F145:L145" ca="1" si="17">IF(OR(F144="X",$F144="X"),"X",IF(SUM($F144)=0,"nc",IFERROR(F144/$F144%,"-")))</f>
        <v>100</v>
      </c>
      <c r="G145" s="434">
        <f t="shared" ca="1" si="17"/>
        <v>4.530982120989469</v>
      </c>
      <c r="H145" s="434">
        <f t="shared" ca="1" si="17"/>
        <v>10.360029390154299</v>
      </c>
      <c r="I145" s="434">
        <f t="shared" ca="1" si="17"/>
        <v>94.832231202547149</v>
      </c>
      <c r="J145" s="434">
        <f t="shared" ca="1" si="17"/>
        <v>17.438158216997305</v>
      </c>
      <c r="K145" s="434">
        <f t="shared" ca="1" si="17"/>
        <v>0.88170462894930202</v>
      </c>
      <c r="L145" s="434">
        <f t="shared" ca="1" si="17"/>
        <v>0.31839333823169241</v>
      </c>
      <c r="M145" s="513">
        <f ca="1">IF(OR(M144="X",$M144="X"),"X",IF(SUM($M144)=0,"nc",IFERROR(M144/$M144%,"-")))</f>
        <v>100</v>
      </c>
      <c r="N145" s="512">
        <f t="shared" ref="N145:S145" ca="1" si="18">IF(OR(N144="X",$M144="X"),"X",IF(SUM($M144)=0,"nc",IFERROR(N144/$M144%,"-")))</f>
        <v>12.206572769953052</v>
      </c>
      <c r="O145" s="512">
        <f t="shared" ca="1" si="18"/>
        <v>99.530516431924895</v>
      </c>
      <c r="P145" s="512">
        <f t="shared" ca="1" si="18"/>
        <v>69.327073552425674</v>
      </c>
      <c r="Q145" s="514">
        <f t="shared" ca="1" si="18"/>
        <v>3.9123630672926448</v>
      </c>
      <c r="R145" s="514">
        <f t="shared" ca="1" si="18"/>
        <v>0.6259780907668232</v>
      </c>
      <c r="S145" s="514">
        <f t="shared" ca="1" si="18"/>
        <v>23.317683881064163</v>
      </c>
      <c r="X145" s="284">
        <f ca="1">CELL("col",'2015年'!GP5)-1</f>
        <v>197</v>
      </c>
    </row>
    <row r="146" spans="1:32" s="159" customFormat="1" ht="13.9" customHeight="1">
      <c r="A146" s="280"/>
      <c r="B146" s="147"/>
      <c r="C146" s="280"/>
      <c r="D146" s="350"/>
      <c r="E146" s="497" t="s">
        <v>254</v>
      </c>
      <c r="F146" s="498">
        <f ca="1">IFERROR(OFFSET('2015年'!$A$1,5,$V$144+E$1)/OFFSET('2015年'!$A$1,5,$V$144+$E$1)%,"nc")</f>
        <v>100</v>
      </c>
      <c r="G146" s="498">
        <f>IFERROR('2015年'!GF6/'2015年'!FW6%,"nc")</f>
        <v>4.530982120989469</v>
      </c>
      <c r="H146" s="498">
        <f ca="1">IFERROR(OFFSET('2015年'!$A$1,5,$V$144+F$1)/OFFSET('2015年'!$A$1,5,$V$144+$E$1)%,"nc")</f>
        <v>10.360029390154299</v>
      </c>
      <c r="I146" s="498">
        <f ca="1">IFERROR(OFFSET('2015年'!$A$1,5,$V$144+G$1)/OFFSET('2015年'!$A$1,5,$V$144+$E$1)%,"nc")</f>
        <v>94.832231202547149</v>
      </c>
      <c r="J146" s="498">
        <f ca="1">IFERROR(SUM(OFFSET('2015年'!$A$1,5,$V$144+H$1),OFFSET('2015年'!$A$1,5,$V$144+I$1))/OFFSET('2015年'!$A$1,5,$V$144+$E$1)%,"nc")</f>
        <v>17.438158216997305</v>
      </c>
      <c r="K146" s="498">
        <f ca="1">IFERROR(SUM(OFFSET('2015年'!$A$1,5,$V$144+J$1),OFFSET('2015年'!$A$1,5,$V$144+K$1))/OFFSET('2015年'!$A$1,5,$V$144+$E$1)%,"nc")</f>
        <v>0.88170462894930202</v>
      </c>
      <c r="L146" s="499">
        <f ca="1">IFERROR(OFFSET('2015年'!$A$1,5,$V$144+L$1)/OFFSET('2015年'!$A$1,5,$V$144+$E$1)%,"nc")</f>
        <v>0.31839333823169241</v>
      </c>
      <c r="M146" s="500">
        <v>100</v>
      </c>
      <c r="N146" s="499">
        <f>IFERROR('2015年'!GP6/'2015年'!$GO$6%,"nc")</f>
        <v>12.206572769953052</v>
      </c>
      <c r="O146" s="499">
        <f>IFERROR('2015年'!GQ6/'2015年'!$GO$6%,"nc")</f>
        <v>99.530516431924895</v>
      </c>
      <c r="P146" s="499">
        <f>IFERROR('2015年'!GR6/'2015年'!$GO$6%,"nc")</f>
        <v>69.327073552425674</v>
      </c>
      <c r="Q146" s="499">
        <f>IFERROR('2015年'!GS6/'2015年'!$GO$6%,"nc")</f>
        <v>3.9123630672926448</v>
      </c>
      <c r="R146" s="499">
        <v>1</v>
      </c>
      <c r="S146" s="499">
        <v>0.8</v>
      </c>
      <c r="W146" s="237"/>
    </row>
    <row r="147" spans="1:32" s="159" customFormat="1" ht="22.5" customHeight="1">
      <c r="A147" s="280"/>
      <c r="B147" s="147"/>
      <c r="C147" s="280"/>
      <c r="D147" s="677" t="s">
        <v>279</v>
      </c>
      <c r="E147" s="677"/>
      <c r="F147" s="677"/>
      <c r="G147" s="677"/>
      <c r="H147" s="677"/>
      <c r="I147" s="677"/>
      <c r="J147" s="677"/>
      <c r="K147" s="677"/>
      <c r="L147" s="677"/>
      <c r="M147" s="677"/>
      <c r="R147" s="676"/>
      <c r="S147" s="676"/>
    </row>
    <row r="148" spans="1:32" s="159" customFormat="1" ht="6.75" customHeight="1">
      <c r="A148" s="280"/>
      <c r="B148" s="147"/>
      <c r="C148" s="280"/>
      <c r="D148" s="538"/>
      <c r="E148" s="538"/>
      <c r="F148" s="538"/>
      <c r="G148" s="538"/>
      <c r="H148" s="538"/>
      <c r="I148" s="538"/>
      <c r="J148" s="538"/>
      <c r="K148" s="538"/>
      <c r="L148" s="538"/>
      <c r="M148" s="538"/>
      <c r="R148" s="539"/>
      <c r="S148" s="539"/>
    </row>
    <row r="149" spans="1:32">
      <c r="C149" s="280"/>
      <c r="D149" s="544" t="s">
        <v>75</v>
      </c>
      <c r="E149" s="545"/>
      <c r="F149" s="545"/>
      <c r="G149" s="545"/>
      <c r="H149" s="545"/>
      <c r="I149" s="545"/>
      <c r="J149" s="545"/>
      <c r="Y149" s="159"/>
      <c r="Z149" s="159"/>
      <c r="AA149" s="159"/>
      <c r="AB149" s="159"/>
      <c r="AC149" s="159"/>
      <c r="AD149" s="159"/>
      <c r="AE149" s="159"/>
      <c r="AF149" s="159"/>
    </row>
    <row r="150" spans="1:32" ht="20.25" customHeight="1">
      <c r="D150" s="546" t="s">
        <v>76</v>
      </c>
      <c r="E150" s="545"/>
      <c r="F150" s="545"/>
      <c r="G150" s="545"/>
      <c r="H150" s="545"/>
      <c r="I150" s="545"/>
      <c r="J150" s="545"/>
      <c r="Y150" s="159"/>
      <c r="Z150" s="159"/>
      <c r="AA150" s="159"/>
      <c r="AB150" s="159"/>
      <c r="AC150" s="159"/>
      <c r="AD150" s="159"/>
      <c r="AE150" s="159"/>
      <c r="AF150" s="159"/>
    </row>
    <row r="151" spans="1:32" s="159" customFormat="1" ht="13.9" customHeight="1">
      <c r="A151" s="280"/>
      <c r="B151" s="280"/>
      <c r="C151" s="280"/>
      <c r="D151" s="239"/>
      <c r="E151" s="272"/>
      <c r="F151" s="414"/>
      <c r="G151" s="414"/>
      <c r="H151" s="414"/>
      <c r="I151" s="414"/>
      <c r="J151" s="414"/>
      <c r="K151" s="414"/>
      <c r="L151" s="414"/>
      <c r="M151" s="414"/>
      <c r="N151" s="280"/>
      <c r="O151" s="274"/>
      <c r="Q151" s="275"/>
      <c r="T151" s="156"/>
    </row>
    <row r="152" spans="1:32" s="159" customFormat="1" ht="13.9" customHeight="1">
      <c r="A152" s="280"/>
      <c r="B152" s="280"/>
      <c r="C152" s="280"/>
      <c r="D152" s="269"/>
      <c r="E152" s="213"/>
      <c r="F152" s="348"/>
      <c r="G152" s="348"/>
      <c r="H152" s="348"/>
      <c r="I152" s="348"/>
      <c r="J152" s="348"/>
      <c r="K152" s="348"/>
      <c r="L152" s="348"/>
      <c r="M152" s="348"/>
      <c r="N152" s="280"/>
      <c r="O152" s="274"/>
      <c r="Q152" s="275"/>
      <c r="T152" s="156"/>
    </row>
    <row r="153" spans="1:32" ht="13.9" customHeight="1">
      <c r="C153" s="280"/>
      <c r="D153" s="147"/>
      <c r="E153" s="147"/>
      <c r="F153" s="147"/>
      <c r="G153" s="147"/>
      <c r="H153" s="147"/>
      <c r="I153" s="147"/>
      <c r="J153" s="147"/>
      <c r="K153" s="147"/>
      <c r="L153" s="147"/>
      <c r="M153" s="147"/>
      <c r="N153" s="147"/>
      <c r="Y153" s="159"/>
      <c r="Z153" s="159"/>
      <c r="AA153" s="159"/>
      <c r="AB153" s="159"/>
      <c r="AC153" s="159"/>
      <c r="AD153" s="159"/>
      <c r="AE153" s="159"/>
      <c r="AF153" s="159"/>
    </row>
    <row r="154" spans="1:32">
      <c r="C154" s="280"/>
      <c r="D154" s="154"/>
      <c r="Y154" s="159"/>
      <c r="Z154" s="159"/>
      <c r="AA154" s="159"/>
      <c r="AB154" s="159"/>
      <c r="AC154" s="159"/>
      <c r="AD154" s="159"/>
      <c r="AE154" s="159"/>
      <c r="AF154" s="159"/>
    </row>
    <row r="155" spans="1:32" ht="13.9" customHeight="1">
      <c r="D155" s="281"/>
      <c r="Y155" s="159"/>
      <c r="Z155" s="159"/>
      <c r="AA155" s="159"/>
      <c r="AB155" s="159"/>
      <c r="AC155" s="159"/>
      <c r="AD155" s="159"/>
      <c r="AE155" s="159"/>
      <c r="AF155" s="159"/>
    </row>
    <row r="156" spans="1:32" ht="3.6" customHeight="1"/>
  </sheetData>
  <sheetProtection password="C84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10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元データ!$AB$6:$AB$50</xm:f>
          </x14:formula1>
          <xm:sqref>G4:H4</xm:sqref>
        </x14:dataValidation>
        <x14:dataValidation type="list" allowBlank="1" showInputMessage="1" showErrorMessage="1">
          <x14:formula1>
            <xm:f>元データ!$AC$6:$AC$34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237"/>
  <sheetViews>
    <sheetView zoomScaleNormal="100" zoomScaleSheetLayoutView="100" workbookViewId="0">
      <pane xSplit="4" ySplit="5" topLeftCell="HE69" activePane="bottomRight" state="frozen"/>
      <selection pane="topRight" activeCell="E1" sqref="E1"/>
      <selection pane="bottomLeft" activeCell="A6" sqref="A6"/>
      <selection pane="bottomRight" activeCell="HL233" sqref="HL233"/>
    </sheetView>
  </sheetViews>
  <sheetFormatPr defaultColWidth="15.5" defaultRowHeight="14.25" customHeight="1"/>
  <cols>
    <col min="1" max="1" width="10.25" style="21" bestFit="1" customWidth="1"/>
    <col min="2" max="3" width="13.375" style="21" customWidth="1"/>
    <col min="4" max="4" width="8.125" style="6" customWidth="1"/>
    <col min="5" max="32" width="8.625" style="17" customWidth="1"/>
    <col min="33" max="90" width="8.62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59" t="s">
        <v>503</v>
      </c>
      <c r="B1" s="762" t="s">
        <v>675</v>
      </c>
      <c r="C1" s="762" t="s">
        <v>676</v>
      </c>
      <c r="D1" s="7"/>
      <c r="E1" s="94" t="s">
        <v>80</v>
      </c>
      <c r="F1" s="14"/>
      <c r="G1" s="12"/>
      <c r="H1" s="12"/>
      <c r="I1" s="12"/>
      <c r="J1" s="12"/>
      <c r="K1" s="12"/>
      <c r="L1" s="14"/>
      <c r="M1" s="666" t="s">
        <v>263</v>
      </c>
      <c r="N1" s="94" t="s">
        <v>260</v>
      </c>
      <c r="O1" s="14"/>
      <c r="P1" s="12"/>
      <c r="Q1" s="12"/>
      <c r="R1" s="12"/>
      <c r="S1" s="12"/>
      <c r="T1" s="12"/>
      <c r="U1" s="14"/>
      <c r="V1" s="666" t="s">
        <v>263</v>
      </c>
      <c r="W1" s="66" t="s">
        <v>271</v>
      </c>
      <c r="X1" s="128"/>
      <c r="Y1" s="110"/>
      <c r="Z1" s="53"/>
      <c r="AA1" s="111"/>
      <c r="AB1" s="131" t="s">
        <v>273</v>
      </c>
      <c r="AC1" s="132"/>
      <c r="AD1" s="110"/>
      <c r="AE1" s="53"/>
      <c r="AF1" s="111"/>
      <c r="AG1" s="75" t="s">
        <v>202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204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172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132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171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173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212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213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214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215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166</v>
      </c>
      <c r="FX1" s="34"/>
      <c r="FY1" s="34"/>
      <c r="FZ1" s="34"/>
      <c r="GA1" s="34"/>
      <c r="GB1" s="34"/>
      <c r="GC1" s="34"/>
      <c r="GD1" s="34"/>
      <c r="GE1" s="35"/>
      <c r="GF1" s="33" t="s">
        <v>255</v>
      </c>
      <c r="GG1" s="34"/>
      <c r="GH1" s="34"/>
      <c r="GI1" s="34"/>
      <c r="GJ1" s="34"/>
      <c r="GK1" s="34"/>
      <c r="GL1" s="34"/>
      <c r="GM1" s="34"/>
      <c r="GN1" s="35"/>
      <c r="GO1" s="33" t="s">
        <v>185</v>
      </c>
      <c r="GP1" s="33"/>
      <c r="GQ1" s="68"/>
      <c r="GR1" s="68"/>
      <c r="GS1" s="68"/>
      <c r="GT1" s="31"/>
      <c r="GU1" s="75"/>
      <c r="GV1" s="31" t="s">
        <v>250</v>
      </c>
      <c r="GW1" s="34"/>
      <c r="GX1" s="34"/>
      <c r="GY1" s="34"/>
      <c r="GZ1" s="34"/>
      <c r="HA1" s="34"/>
      <c r="HB1" s="34"/>
      <c r="HC1" s="75"/>
      <c r="HD1" s="35"/>
      <c r="HE1" s="75" t="s">
        <v>251</v>
      </c>
      <c r="HF1" s="34"/>
      <c r="HG1" s="34"/>
      <c r="HH1" s="34"/>
      <c r="HI1" s="34"/>
      <c r="HJ1" s="75"/>
      <c r="HK1" s="75"/>
      <c r="HL1" s="75"/>
      <c r="HM1" s="75"/>
      <c r="HN1" s="658"/>
      <c r="HO1" s="654" t="s">
        <v>502</v>
      </c>
      <c r="HP1" s="655"/>
      <c r="HQ1" s="655"/>
      <c r="HR1" s="655"/>
      <c r="HS1" s="656"/>
    </row>
    <row r="2" spans="1:227" s="1" customFormat="1" ht="22.5" customHeight="1">
      <c r="A2" s="760"/>
      <c r="B2" s="763"/>
      <c r="C2" s="763"/>
      <c r="D2" s="8"/>
      <c r="E2" s="95"/>
      <c r="F2" s="94" t="s">
        <v>81</v>
      </c>
      <c r="G2" s="12"/>
      <c r="H2" s="14"/>
      <c r="I2" s="12"/>
      <c r="J2" s="53"/>
      <c r="K2" s="13"/>
      <c r="L2" s="96"/>
      <c r="M2" s="667" t="s">
        <v>264</v>
      </c>
      <c r="N2" s="95"/>
      <c r="O2" s="94" t="s">
        <v>81</v>
      </c>
      <c r="P2" s="12"/>
      <c r="Q2" s="14"/>
      <c r="R2" s="12"/>
      <c r="S2" s="53"/>
      <c r="T2" s="13"/>
      <c r="U2" s="96"/>
      <c r="V2" s="667" t="s">
        <v>264</v>
      </c>
      <c r="W2" s="119" t="s">
        <v>234</v>
      </c>
      <c r="X2" s="65" t="s">
        <v>103</v>
      </c>
      <c r="Y2" s="65" t="s">
        <v>272</v>
      </c>
      <c r="Z2" s="65"/>
      <c r="AA2" s="120" t="s">
        <v>104</v>
      </c>
      <c r="AB2" s="119" t="s">
        <v>234</v>
      </c>
      <c r="AC2" s="65" t="s">
        <v>103</v>
      </c>
      <c r="AD2" s="65" t="s">
        <v>272</v>
      </c>
      <c r="AE2" s="65"/>
      <c r="AF2" s="120" t="s">
        <v>104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36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36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235</v>
      </c>
      <c r="DU2" s="122"/>
      <c r="DV2" s="30" t="s">
        <v>192</v>
      </c>
      <c r="DW2" s="121" t="s">
        <v>236</v>
      </c>
      <c r="DX2" s="122"/>
      <c r="DY2" s="123" t="s">
        <v>145</v>
      </c>
      <c r="DZ2" s="79"/>
      <c r="EA2" s="30" t="s">
        <v>239</v>
      </c>
      <c r="EB2" s="121" t="s">
        <v>240</v>
      </c>
      <c r="EC2" s="122"/>
      <c r="ED2" s="121" t="s">
        <v>241</v>
      </c>
      <c r="EE2" s="122"/>
      <c r="EF2" s="28" t="s">
        <v>146</v>
      </c>
      <c r="EG2" s="30"/>
      <c r="EH2" s="121" t="s">
        <v>235</v>
      </c>
      <c r="EI2" s="122"/>
      <c r="EJ2" s="30" t="s">
        <v>192</v>
      </c>
      <c r="EK2" s="121" t="s">
        <v>236</v>
      </c>
      <c r="EL2" s="122"/>
      <c r="EM2" s="123" t="s">
        <v>145</v>
      </c>
      <c r="EN2" s="79"/>
      <c r="EO2" s="30" t="s">
        <v>239</v>
      </c>
      <c r="EP2" s="121" t="s">
        <v>240</v>
      </c>
      <c r="EQ2" s="122"/>
      <c r="ER2" s="121" t="s">
        <v>241</v>
      </c>
      <c r="ES2" s="122"/>
      <c r="ET2" s="28" t="s">
        <v>146</v>
      </c>
      <c r="EU2" s="30"/>
      <c r="EV2" s="121" t="s">
        <v>235</v>
      </c>
      <c r="EW2" s="122"/>
      <c r="EX2" s="30" t="s">
        <v>192</v>
      </c>
      <c r="EY2" s="121" t="s">
        <v>236</v>
      </c>
      <c r="EZ2" s="122"/>
      <c r="FA2" s="123" t="s">
        <v>145</v>
      </c>
      <c r="FB2" s="79"/>
      <c r="FC2" s="30" t="s">
        <v>239</v>
      </c>
      <c r="FD2" s="121" t="s">
        <v>240</v>
      </c>
      <c r="FE2" s="122"/>
      <c r="FF2" s="121" t="s">
        <v>241</v>
      </c>
      <c r="FG2" s="122"/>
      <c r="FH2" s="28" t="s">
        <v>146</v>
      </c>
      <c r="FI2" s="30"/>
      <c r="FJ2" s="121" t="s">
        <v>235</v>
      </c>
      <c r="FK2" s="122"/>
      <c r="FL2" s="30" t="s">
        <v>192</v>
      </c>
      <c r="FM2" s="121" t="s">
        <v>236</v>
      </c>
      <c r="FN2" s="122"/>
      <c r="FO2" s="123" t="s">
        <v>145</v>
      </c>
      <c r="FP2" s="79"/>
      <c r="FQ2" s="30" t="s">
        <v>239</v>
      </c>
      <c r="FR2" s="121" t="s">
        <v>240</v>
      </c>
      <c r="FS2" s="122"/>
      <c r="FT2" s="121" t="s">
        <v>241</v>
      </c>
      <c r="FU2" s="122"/>
      <c r="FV2" s="28" t="s">
        <v>146</v>
      </c>
      <c r="FW2" s="757" t="s">
        <v>151</v>
      </c>
      <c r="FX2" s="28"/>
      <c r="FY2" s="28"/>
      <c r="FZ2" s="36"/>
      <c r="GA2" s="36"/>
      <c r="GB2" s="36"/>
      <c r="GC2" s="36"/>
      <c r="GD2" s="36"/>
      <c r="GE2" s="36"/>
      <c r="GF2" s="757" t="s">
        <v>151</v>
      </c>
      <c r="GG2" s="28"/>
      <c r="GH2" s="28"/>
      <c r="GI2" s="36"/>
      <c r="GJ2" s="36"/>
      <c r="GK2" s="36"/>
      <c r="GL2" s="36"/>
      <c r="GM2" s="36"/>
      <c r="GN2" s="36"/>
      <c r="GO2" s="107" t="s">
        <v>186</v>
      </c>
      <c r="GP2" s="634"/>
      <c r="GQ2" s="33" t="s">
        <v>276</v>
      </c>
      <c r="GR2" s="68"/>
      <c r="GS2" s="91"/>
      <c r="GT2" s="105" t="s">
        <v>187</v>
      </c>
      <c r="GU2" s="30" t="s">
        <v>403</v>
      </c>
      <c r="GV2" s="28" t="s">
        <v>0</v>
      </c>
      <c r="GW2" s="28" t="s">
        <v>361</v>
      </c>
      <c r="GX2" s="28" t="s">
        <v>404</v>
      </c>
      <c r="GY2" s="28" t="s">
        <v>405</v>
      </c>
      <c r="GZ2" s="28" t="s">
        <v>406</v>
      </c>
      <c r="HA2" s="28" t="s">
        <v>407</v>
      </c>
      <c r="HB2" s="28" t="s">
        <v>408</v>
      </c>
      <c r="HC2" s="28" t="s">
        <v>409</v>
      </c>
      <c r="HD2" s="28" t="s">
        <v>410</v>
      </c>
      <c r="HE2" s="28" t="s">
        <v>0</v>
      </c>
      <c r="HF2" s="28" t="s">
        <v>361</v>
      </c>
      <c r="HG2" s="28" t="s">
        <v>411</v>
      </c>
      <c r="HH2" s="28" t="s">
        <v>412</v>
      </c>
      <c r="HI2" s="28" t="s">
        <v>413</v>
      </c>
      <c r="HJ2" s="28" t="s">
        <v>407</v>
      </c>
      <c r="HK2" s="28" t="s">
        <v>414</v>
      </c>
      <c r="HL2" s="28" t="s">
        <v>409</v>
      </c>
      <c r="HM2" s="85" t="s">
        <v>415</v>
      </c>
      <c r="HN2" s="658"/>
      <c r="HO2" s="754" t="s">
        <v>448</v>
      </c>
      <c r="HP2" s="754" t="s">
        <v>449</v>
      </c>
      <c r="HQ2" s="754" t="s">
        <v>450</v>
      </c>
      <c r="HR2" s="754" t="s">
        <v>451</v>
      </c>
      <c r="HS2" s="754" t="s">
        <v>452</v>
      </c>
    </row>
    <row r="3" spans="1:227" s="1" customFormat="1" ht="22.5" customHeight="1">
      <c r="A3" s="760"/>
      <c r="B3" s="763"/>
      <c r="C3" s="763"/>
      <c r="D3" s="8"/>
      <c r="E3" s="97" t="s">
        <v>83</v>
      </c>
      <c r="F3" s="95" t="s">
        <v>84</v>
      </c>
      <c r="G3" s="54" t="s">
        <v>85</v>
      </c>
      <c r="H3" s="55" t="s">
        <v>86</v>
      </c>
      <c r="I3" s="54" t="s">
        <v>87</v>
      </c>
      <c r="J3" s="13" t="s">
        <v>96</v>
      </c>
      <c r="K3" s="57" t="s">
        <v>175</v>
      </c>
      <c r="L3" s="98" t="s">
        <v>82</v>
      </c>
      <c r="M3" s="668" t="s">
        <v>265</v>
      </c>
      <c r="N3" s="97" t="s">
        <v>83</v>
      </c>
      <c r="O3" s="95" t="s">
        <v>84</v>
      </c>
      <c r="P3" s="54" t="s">
        <v>85</v>
      </c>
      <c r="Q3" s="55" t="s">
        <v>86</v>
      </c>
      <c r="R3" s="54" t="s">
        <v>87</v>
      </c>
      <c r="S3" s="13" t="s">
        <v>96</v>
      </c>
      <c r="T3" s="57" t="s">
        <v>175</v>
      </c>
      <c r="U3" s="98" t="s">
        <v>82</v>
      </c>
      <c r="V3" s="672" t="s">
        <v>266</v>
      </c>
      <c r="W3" s="120" t="s">
        <v>102</v>
      </c>
      <c r="X3" s="58"/>
      <c r="Y3" s="119" t="s">
        <v>270</v>
      </c>
      <c r="Z3" s="130" t="s">
        <v>103</v>
      </c>
      <c r="AA3" s="58"/>
      <c r="AB3" s="120" t="s">
        <v>102</v>
      </c>
      <c r="AC3" s="58"/>
      <c r="AD3" s="119" t="s">
        <v>270</v>
      </c>
      <c r="AE3" s="130" t="s">
        <v>103</v>
      </c>
      <c r="AF3" s="58"/>
      <c r="AG3" s="74" t="s">
        <v>0</v>
      </c>
      <c r="AH3" s="74" t="s">
        <v>119</v>
      </c>
      <c r="AI3" s="74" t="s">
        <v>120</v>
      </c>
      <c r="AJ3" s="74" t="s">
        <v>121</v>
      </c>
      <c r="AK3" s="74" t="s">
        <v>122</v>
      </c>
      <c r="AL3" s="74" t="s">
        <v>123</v>
      </c>
      <c r="AM3" s="74" t="s">
        <v>124</v>
      </c>
      <c r="AN3" s="74" t="s">
        <v>125</v>
      </c>
      <c r="AO3" s="74" t="s">
        <v>126</v>
      </c>
      <c r="AP3" s="74" t="s">
        <v>127</v>
      </c>
      <c r="AQ3" s="74" t="s">
        <v>128</v>
      </c>
      <c r="AR3" s="74" t="s">
        <v>129</v>
      </c>
      <c r="AS3" s="74" t="s">
        <v>130</v>
      </c>
      <c r="AT3" s="74" t="s">
        <v>131</v>
      </c>
      <c r="AU3" s="74" t="s">
        <v>0</v>
      </c>
      <c r="AV3" s="74" t="s">
        <v>119</v>
      </c>
      <c r="AW3" s="74" t="s">
        <v>120</v>
      </c>
      <c r="AX3" s="74" t="s">
        <v>121</v>
      </c>
      <c r="AY3" s="74" t="s">
        <v>122</v>
      </c>
      <c r="AZ3" s="74" t="s">
        <v>123</v>
      </c>
      <c r="BA3" s="74" t="s">
        <v>124</v>
      </c>
      <c r="BB3" s="74" t="s">
        <v>125</v>
      </c>
      <c r="BC3" s="74" t="s">
        <v>126</v>
      </c>
      <c r="BD3" s="74" t="s">
        <v>127</v>
      </c>
      <c r="BE3" s="74" t="s">
        <v>128</v>
      </c>
      <c r="BF3" s="74" t="s">
        <v>129</v>
      </c>
      <c r="BG3" s="74" t="s">
        <v>130</v>
      </c>
      <c r="BH3" s="74" t="s">
        <v>131</v>
      </c>
      <c r="BI3" s="74" t="s">
        <v>0</v>
      </c>
      <c r="BJ3" s="74" t="s">
        <v>119</v>
      </c>
      <c r="BK3" s="74" t="s">
        <v>120</v>
      </c>
      <c r="BL3" s="74" t="s">
        <v>121</v>
      </c>
      <c r="BM3" s="74" t="s">
        <v>122</v>
      </c>
      <c r="BN3" s="74" t="s">
        <v>123</v>
      </c>
      <c r="BO3" s="74" t="s">
        <v>124</v>
      </c>
      <c r="BP3" s="74" t="s">
        <v>125</v>
      </c>
      <c r="BQ3" s="74" t="s">
        <v>126</v>
      </c>
      <c r="BR3" s="74" t="s">
        <v>127</v>
      </c>
      <c r="BS3" s="74" t="s">
        <v>128</v>
      </c>
      <c r="BT3" s="74" t="s">
        <v>129</v>
      </c>
      <c r="BU3" s="74" t="s">
        <v>130</v>
      </c>
      <c r="BV3" s="74" t="s">
        <v>131</v>
      </c>
      <c r="BW3" s="74" t="s">
        <v>148</v>
      </c>
      <c r="BX3" s="74" t="s">
        <v>0</v>
      </c>
      <c r="BY3" s="74" t="s">
        <v>119</v>
      </c>
      <c r="BZ3" s="74" t="s">
        <v>120</v>
      </c>
      <c r="CA3" s="74" t="s">
        <v>121</v>
      </c>
      <c r="CB3" s="74" t="s">
        <v>122</v>
      </c>
      <c r="CC3" s="74" t="s">
        <v>123</v>
      </c>
      <c r="CD3" s="74" t="s">
        <v>124</v>
      </c>
      <c r="CE3" s="74" t="s">
        <v>125</v>
      </c>
      <c r="CF3" s="74" t="s">
        <v>126</v>
      </c>
      <c r="CG3" s="74" t="s">
        <v>127</v>
      </c>
      <c r="CH3" s="74" t="s">
        <v>128</v>
      </c>
      <c r="CI3" s="74" t="s">
        <v>129</v>
      </c>
      <c r="CJ3" s="74" t="s">
        <v>130</v>
      </c>
      <c r="CK3" s="74" t="s">
        <v>131</v>
      </c>
      <c r="CL3" s="74" t="s">
        <v>148</v>
      </c>
      <c r="CM3" s="22" t="s">
        <v>0</v>
      </c>
      <c r="CN3" s="116" t="s">
        <v>37</v>
      </c>
      <c r="CO3" s="116" t="s">
        <v>38</v>
      </c>
      <c r="CP3" s="116" t="s">
        <v>39</v>
      </c>
      <c r="CQ3" s="116" t="s">
        <v>17</v>
      </c>
      <c r="CR3" s="116" t="s">
        <v>40</v>
      </c>
      <c r="CS3" s="116" t="s">
        <v>41</v>
      </c>
      <c r="CT3" s="116" t="s">
        <v>42</v>
      </c>
      <c r="CU3" s="116" t="s">
        <v>43</v>
      </c>
      <c r="CV3" s="29" t="s">
        <v>50</v>
      </c>
      <c r="CW3" s="116" t="s">
        <v>44</v>
      </c>
      <c r="CX3" s="116" t="s">
        <v>45</v>
      </c>
      <c r="CY3" s="116" t="s">
        <v>46</v>
      </c>
      <c r="CZ3" s="116" t="s">
        <v>47</v>
      </c>
      <c r="DA3" s="116" t="s">
        <v>48</v>
      </c>
      <c r="DB3" s="29" t="s">
        <v>35</v>
      </c>
      <c r="DC3" s="116" t="s">
        <v>0</v>
      </c>
      <c r="DD3" s="116" t="s">
        <v>37</v>
      </c>
      <c r="DE3" s="116" t="s">
        <v>38</v>
      </c>
      <c r="DF3" s="116" t="s">
        <v>39</v>
      </c>
      <c r="DG3" s="116" t="s">
        <v>17</v>
      </c>
      <c r="DH3" s="116" t="s">
        <v>40</v>
      </c>
      <c r="DI3" s="116" t="s">
        <v>41</v>
      </c>
      <c r="DJ3" s="116" t="s">
        <v>42</v>
      </c>
      <c r="DK3" s="116" t="s">
        <v>43</v>
      </c>
      <c r="DL3" s="29" t="s">
        <v>50</v>
      </c>
      <c r="DM3" s="116" t="s">
        <v>44</v>
      </c>
      <c r="DN3" s="116" t="s">
        <v>45</v>
      </c>
      <c r="DO3" s="116" t="s">
        <v>46</v>
      </c>
      <c r="DP3" s="116" t="s">
        <v>47</v>
      </c>
      <c r="DQ3" s="116" t="s">
        <v>48</v>
      </c>
      <c r="DR3" s="29" t="s">
        <v>35</v>
      </c>
      <c r="DS3" s="29" t="s">
        <v>144</v>
      </c>
      <c r="DT3" s="29" t="s">
        <v>222</v>
      </c>
      <c r="DU3" s="29" t="s">
        <v>223</v>
      </c>
      <c r="DV3" s="29"/>
      <c r="DW3" s="29" t="s">
        <v>224</v>
      </c>
      <c r="DX3" s="29" t="s">
        <v>225</v>
      </c>
      <c r="DY3" s="29"/>
      <c r="DZ3" s="29" t="s">
        <v>226</v>
      </c>
      <c r="EA3" s="29"/>
      <c r="EB3" s="29" t="s">
        <v>237</v>
      </c>
      <c r="EC3" s="29" t="s">
        <v>238</v>
      </c>
      <c r="ED3" s="29" t="s">
        <v>237</v>
      </c>
      <c r="EE3" s="29" t="s">
        <v>238</v>
      </c>
      <c r="EF3" s="29"/>
      <c r="EG3" s="29" t="s">
        <v>144</v>
      </c>
      <c r="EH3" s="29" t="s">
        <v>222</v>
      </c>
      <c r="EI3" s="29" t="s">
        <v>223</v>
      </c>
      <c r="EJ3" s="29"/>
      <c r="EK3" s="29" t="s">
        <v>224</v>
      </c>
      <c r="EL3" s="29" t="s">
        <v>225</v>
      </c>
      <c r="EM3" s="29"/>
      <c r="EN3" s="29" t="s">
        <v>226</v>
      </c>
      <c r="EO3" s="29"/>
      <c r="EP3" s="29" t="s">
        <v>237</v>
      </c>
      <c r="EQ3" s="29" t="s">
        <v>238</v>
      </c>
      <c r="ER3" s="29" t="s">
        <v>237</v>
      </c>
      <c r="ES3" s="29" t="s">
        <v>238</v>
      </c>
      <c r="ET3" s="29"/>
      <c r="EU3" s="29" t="s">
        <v>144</v>
      </c>
      <c r="EV3" s="29" t="s">
        <v>222</v>
      </c>
      <c r="EW3" s="29" t="s">
        <v>223</v>
      </c>
      <c r="EX3" s="29"/>
      <c r="EY3" s="29" t="s">
        <v>224</v>
      </c>
      <c r="EZ3" s="29" t="s">
        <v>225</v>
      </c>
      <c r="FA3" s="29"/>
      <c r="FB3" s="29" t="s">
        <v>226</v>
      </c>
      <c r="FC3" s="29"/>
      <c r="FD3" s="29" t="s">
        <v>237</v>
      </c>
      <c r="FE3" s="29" t="s">
        <v>238</v>
      </c>
      <c r="FF3" s="29" t="s">
        <v>237</v>
      </c>
      <c r="FG3" s="29" t="s">
        <v>238</v>
      </c>
      <c r="FH3" s="29"/>
      <c r="FI3" s="29" t="s">
        <v>144</v>
      </c>
      <c r="FJ3" s="29" t="s">
        <v>222</v>
      </c>
      <c r="FK3" s="29" t="s">
        <v>223</v>
      </c>
      <c r="FL3" s="29"/>
      <c r="FM3" s="29" t="s">
        <v>224</v>
      </c>
      <c r="FN3" s="29" t="s">
        <v>225</v>
      </c>
      <c r="FO3" s="29"/>
      <c r="FP3" s="29" t="s">
        <v>226</v>
      </c>
      <c r="FQ3" s="29"/>
      <c r="FR3" s="29" t="s">
        <v>237</v>
      </c>
      <c r="FS3" s="29" t="s">
        <v>238</v>
      </c>
      <c r="FT3" s="29" t="s">
        <v>237</v>
      </c>
      <c r="FU3" s="29" t="s">
        <v>238</v>
      </c>
      <c r="FV3" s="29"/>
      <c r="FW3" s="757"/>
      <c r="FX3" s="29" t="s">
        <v>242</v>
      </c>
      <c r="FY3" s="29" t="s">
        <v>243</v>
      </c>
      <c r="FZ3" s="29" t="s">
        <v>244</v>
      </c>
      <c r="GA3" s="29" t="s">
        <v>152</v>
      </c>
      <c r="GB3" s="29" t="s">
        <v>153</v>
      </c>
      <c r="GC3" s="29" t="s">
        <v>245</v>
      </c>
      <c r="GD3" s="29" t="s">
        <v>154</v>
      </c>
      <c r="GE3" s="29" t="s">
        <v>24</v>
      </c>
      <c r="GF3" s="757"/>
      <c r="GG3" s="29" t="s">
        <v>242</v>
      </c>
      <c r="GH3" s="29" t="s">
        <v>243</v>
      </c>
      <c r="GI3" s="29" t="s">
        <v>244</v>
      </c>
      <c r="GJ3" s="29" t="s">
        <v>152</v>
      </c>
      <c r="GK3" s="29" t="s">
        <v>153</v>
      </c>
      <c r="GL3" s="29" t="s">
        <v>245</v>
      </c>
      <c r="GM3" s="29" t="s">
        <v>154</v>
      </c>
      <c r="GN3" s="29" t="s">
        <v>24</v>
      </c>
      <c r="GO3" s="105"/>
      <c r="GP3" s="106"/>
      <c r="GQ3" s="107" t="s">
        <v>186</v>
      </c>
      <c r="GS3" s="635"/>
      <c r="GT3" s="105" t="s">
        <v>188</v>
      </c>
      <c r="GU3" s="74" t="s">
        <v>416</v>
      </c>
      <c r="GV3" s="29"/>
      <c r="GW3" s="29"/>
      <c r="GX3" s="29"/>
      <c r="GY3" s="29"/>
      <c r="GZ3" s="29"/>
      <c r="HA3" s="29"/>
      <c r="HB3" s="537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8"/>
      <c r="HO3" s="755"/>
      <c r="HP3" s="755"/>
      <c r="HQ3" s="755"/>
      <c r="HR3" s="755"/>
      <c r="HS3" s="755"/>
    </row>
    <row r="4" spans="1:227" s="1" customFormat="1" ht="22.5" customHeight="1">
      <c r="A4" s="760"/>
      <c r="B4" s="763"/>
      <c r="C4" s="763"/>
      <c r="D4" s="8"/>
      <c r="E4" s="38"/>
      <c r="F4" s="97"/>
      <c r="G4" s="56"/>
      <c r="H4" s="57"/>
      <c r="I4" s="56"/>
      <c r="J4" s="58"/>
      <c r="K4" s="57" t="s">
        <v>176</v>
      </c>
      <c r="L4" s="98"/>
      <c r="M4" s="667"/>
      <c r="N4" s="38"/>
      <c r="O4" s="97"/>
      <c r="P4" s="56"/>
      <c r="Q4" s="57"/>
      <c r="R4" s="56"/>
      <c r="S4" s="58"/>
      <c r="T4" s="57" t="s">
        <v>176</v>
      </c>
      <c r="U4" s="98"/>
      <c r="V4" s="673"/>
      <c r="W4" s="59"/>
      <c r="X4" s="59"/>
      <c r="Y4" s="129" t="s">
        <v>274</v>
      </c>
      <c r="Z4" s="117"/>
      <c r="AA4" s="59"/>
      <c r="AB4" s="59"/>
      <c r="AC4" s="59"/>
      <c r="AD4" s="129" t="s">
        <v>274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49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49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7"/>
      <c r="FX4" s="23"/>
      <c r="FY4" s="23"/>
      <c r="FZ4" s="23"/>
      <c r="GA4" s="23"/>
      <c r="GB4" s="23"/>
      <c r="GC4" s="23"/>
      <c r="GD4" s="23"/>
      <c r="GE4" s="23"/>
      <c r="GF4" s="757"/>
      <c r="GG4" s="23"/>
      <c r="GH4" s="23"/>
      <c r="GI4" s="23"/>
      <c r="GJ4" s="23"/>
      <c r="GK4" s="23"/>
      <c r="GL4" s="23"/>
      <c r="GM4" s="23"/>
      <c r="GN4" s="23"/>
      <c r="GO4" s="637"/>
      <c r="GP4" s="633" t="s">
        <v>189</v>
      </c>
      <c r="GQ4" s="637"/>
      <c r="GR4" s="639" t="s">
        <v>275</v>
      </c>
      <c r="GS4" s="636" t="s">
        <v>417</v>
      </c>
      <c r="GT4" s="637" t="s">
        <v>190</v>
      </c>
      <c r="GU4" s="73" t="s">
        <v>418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8"/>
      <c r="HO4" s="755"/>
      <c r="HP4" s="755"/>
      <c r="HQ4" s="755"/>
      <c r="HR4" s="755"/>
      <c r="HS4" s="755"/>
    </row>
    <row r="5" spans="1:227" s="1" customFormat="1" ht="22.5" customHeight="1" thickBot="1">
      <c r="A5" s="761"/>
      <c r="B5" s="764"/>
      <c r="C5" s="764"/>
      <c r="D5" s="9"/>
      <c r="E5" s="60"/>
      <c r="F5" s="60"/>
      <c r="G5" s="60"/>
      <c r="H5" s="60"/>
      <c r="I5" s="60"/>
      <c r="J5" s="61"/>
      <c r="K5" s="99"/>
      <c r="L5" s="100"/>
      <c r="M5" s="669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8"/>
      <c r="FX5" s="41"/>
      <c r="FY5" s="41"/>
      <c r="FZ5" s="41"/>
      <c r="GA5" s="41"/>
      <c r="GB5" s="41"/>
      <c r="GC5" s="41"/>
      <c r="GD5" s="41"/>
      <c r="GE5" s="41"/>
      <c r="GF5" s="758"/>
      <c r="GG5" s="41"/>
      <c r="GH5" s="41"/>
      <c r="GI5" s="41"/>
      <c r="GJ5" s="41"/>
      <c r="GK5" s="41"/>
      <c r="GL5" s="41"/>
      <c r="GM5" s="41"/>
      <c r="GN5" s="41"/>
      <c r="GO5" s="638"/>
      <c r="GP5" s="638"/>
      <c r="GQ5" s="638"/>
      <c r="GR5" s="640"/>
      <c r="GS5" s="641"/>
      <c r="GT5" s="638" t="s">
        <v>191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8"/>
      <c r="HO5" s="756"/>
      <c r="HP5" s="756"/>
      <c r="HQ5" s="756"/>
      <c r="HR5" s="756"/>
      <c r="HS5" s="756"/>
    </row>
    <row r="6" spans="1:227" s="3" customFormat="1" ht="23.25" customHeight="1">
      <c r="A6" s="614" t="s">
        <v>767</v>
      </c>
      <c r="B6" s="614"/>
      <c r="C6" s="614"/>
      <c r="D6" s="2" t="s">
        <v>1</v>
      </c>
      <c r="E6" s="16">
        <v>17970</v>
      </c>
      <c r="F6" s="16">
        <v>280</v>
      </c>
      <c r="G6" s="16">
        <v>36</v>
      </c>
      <c r="H6" s="16">
        <v>173</v>
      </c>
      <c r="I6" s="16">
        <v>52</v>
      </c>
      <c r="J6" s="16">
        <v>19</v>
      </c>
      <c r="K6" s="16">
        <v>2</v>
      </c>
      <c r="L6" s="16">
        <v>17688</v>
      </c>
      <c r="M6" s="664">
        <v>1910</v>
      </c>
      <c r="N6" s="16">
        <v>284</v>
      </c>
      <c r="O6" s="16">
        <v>280</v>
      </c>
      <c r="P6" s="16">
        <v>36</v>
      </c>
      <c r="Q6" s="16">
        <v>173</v>
      </c>
      <c r="R6" s="16">
        <v>52</v>
      </c>
      <c r="S6" s="16">
        <v>19</v>
      </c>
      <c r="T6" s="16">
        <v>2</v>
      </c>
      <c r="U6" s="24">
        <v>2</v>
      </c>
      <c r="V6" s="670">
        <v>60</v>
      </c>
      <c r="W6" s="24">
        <v>6526</v>
      </c>
      <c r="X6" s="24">
        <v>796670</v>
      </c>
      <c r="Y6" s="103">
        <v>623</v>
      </c>
      <c r="Z6" s="103">
        <v>397198</v>
      </c>
      <c r="AA6" s="138">
        <v>11444</v>
      </c>
      <c r="AB6" s="24">
        <v>238</v>
      </c>
      <c r="AC6" s="24">
        <v>333277</v>
      </c>
      <c r="AD6" s="103">
        <v>186</v>
      </c>
      <c r="AE6" s="103">
        <v>277107</v>
      </c>
      <c r="AF6" s="142">
        <v>46</v>
      </c>
      <c r="AG6" s="76">
        <v>17853</v>
      </c>
      <c r="AH6" s="76">
        <v>1460</v>
      </c>
      <c r="AI6" s="76">
        <v>4757</v>
      </c>
      <c r="AJ6" s="76">
        <v>8010</v>
      </c>
      <c r="AK6" s="76">
        <v>2418</v>
      </c>
      <c r="AL6" s="76">
        <v>608</v>
      </c>
      <c r="AM6" s="76">
        <v>302</v>
      </c>
      <c r="AN6" s="76">
        <v>159</v>
      </c>
      <c r="AO6" s="76">
        <v>92</v>
      </c>
      <c r="AP6" s="76">
        <v>31</v>
      </c>
      <c r="AQ6" s="76">
        <v>8</v>
      </c>
      <c r="AR6" s="76">
        <v>5</v>
      </c>
      <c r="AS6" s="76">
        <v>2</v>
      </c>
      <c r="AT6" s="76">
        <v>1</v>
      </c>
      <c r="AU6" s="76">
        <v>206</v>
      </c>
      <c r="AV6" s="76">
        <v>11</v>
      </c>
      <c r="AW6" s="76">
        <v>13</v>
      </c>
      <c r="AX6" s="76">
        <v>30</v>
      </c>
      <c r="AY6" s="76">
        <v>25</v>
      </c>
      <c r="AZ6" s="76">
        <v>13</v>
      </c>
      <c r="BA6" s="76">
        <v>30</v>
      </c>
      <c r="BB6" s="76">
        <v>28</v>
      </c>
      <c r="BC6" s="76">
        <v>29</v>
      </c>
      <c r="BD6" s="76">
        <v>15</v>
      </c>
      <c r="BE6" s="76">
        <v>4</v>
      </c>
      <c r="BF6" s="76">
        <v>5</v>
      </c>
      <c r="BG6" s="76">
        <v>2</v>
      </c>
      <c r="BH6" s="76">
        <v>1</v>
      </c>
      <c r="BI6" s="76">
        <v>1463223</v>
      </c>
      <c r="BJ6" s="76">
        <v>28624</v>
      </c>
      <c r="BK6" s="76">
        <v>181601</v>
      </c>
      <c r="BL6" s="76">
        <v>553010</v>
      </c>
      <c r="BM6" s="76">
        <v>281982</v>
      </c>
      <c r="BN6" s="76">
        <v>101241</v>
      </c>
      <c r="BO6" s="76">
        <v>70339</v>
      </c>
      <c r="BP6" s="76">
        <v>57693</v>
      </c>
      <c r="BQ6" s="76">
        <v>61422</v>
      </c>
      <c r="BR6" s="76">
        <v>40842</v>
      </c>
      <c r="BS6" s="76">
        <v>17927</v>
      </c>
      <c r="BT6" s="76">
        <v>19839</v>
      </c>
      <c r="BU6" s="76">
        <v>14503</v>
      </c>
      <c r="BV6" s="76">
        <v>34200</v>
      </c>
      <c r="BW6" s="76">
        <v>388192</v>
      </c>
      <c r="BX6" s="76">
        <v>143557</v>
      </c>
      <c r="BY6" s="76">
        <v>227</v>
      </c>
      <c r="BZ6" s="76">
        <v>468</v>
      </c>
      <c r="CA6" s="76">
        <v>2170</v>
      </c>
      <c r="CB6" s="76">
        <v>2942</v>
      </c>
      <c r="CC6" s="76">
        <v>2229</v>
      </c>
      <c r="CD6" s="76">
        <v>6909</v>
      </c>
      <c r="CE6" s="76">
        <v>10247</v>
      </c>
      <c r="CF6" s="76">
        <v>20748</v>
      </c>
      <c r="CG6" s="76">
        <v>19688</v>
      </c>
      <c r="CH6" s="76">
        <v>9387</v>
      </c>
      <c r="CI6" s="76">
        <v>19839</v>
      </c>
      <c r="CJ6" s="76">
        <v>14503</v>
      </c>
      <c r="CK6" s="76">
        <v>34200</v>
      </c>
      <c r="CL6" s="76">
        <v>129553</v>
      </c>
      <c r="CM6" s="89">
        <v>16320</v>
      </c>
      <c r="CN6" s="89">
        <v>3576</v>
      </c>
      <c r="CO6" s="89">
        <v>10</v>
      </c>
      <c r="CP6" s="89">
        <v>128</v>
      </c>
      <c r="CQ6" s="89">
        <v>66</v>
      </c>
      <c r="CR6" s="89">
        <v>1138</v>
      </c>
      <c r="CS6" s="89">
        <v>243</v>
      </c>
      <c r="CT6" s="89">
        <v>10813</v>
      </c>
      <c r="CU6" s="89">
        <v>161</v>
      </c>
      <c r="CV6" s="89">
        <v>39</v>
      </c>
      <c r="CW6" s="89">
        <v>62</v>
      </c>
      <c r="CX6" s="89">
        <v>30</v>
      </c>
      <c r="CY6" s="89">
        <v>15</v>
      </c>
      <c r="CZ6" s="89">
        <v>29</v>
      </c>
      <c r="DA6" s="89">
        <v>2</v>
      </c>
      <c r="DB6" s="89">
        <v>8</v>
      </c>
      <c r="DC6" s="89">
        <v>232</v>
      </c>
      <c r="DD6" s="89">
        <v>28</v>
      </c>
      <c r="DE6" s="89" t="s">
        <v>2</v>
      </c>
      <c r="DF6" s="89">
        <v>19</v>
      </c>
      <c r="DG6" s="89">
        <v>2</v>
      </c>
      <c r="DH6" s="89">
        <v>35</v>
      </c>
      <c r="DI6" s="89">
        <v>23</v>
      </c>
      <c r="DJ6" s="89">
        <v>72</v>
      </c>
      <c r="DK6" s="89">
        <v>23</v>
      </c>
      <c r="DL6" s="89">
        <v>11</v>
      </c>
      <c r="DM6" s="89">
        <v>2</v>
      </c>
      <c r="DN6" s="89">
        <v>2</v>
      </c>
      <c r="DO6" s="89">
        <v>4</v>
      </c>
      <c r="DP6" s="89">
        <v>10</v>
      </c>
      <c r="DQ6" s="89" t="s">
        <v>2</v>
      </c>
      <c r="DR6" s="89">
        <v>1</v>
      </c>
      <c r="DS6" s="26">
        <v>5256</v>
      </c>
      <c r="DT6" s="26">
        <v>104</v>
      </c>
      <c r="DU6" s="26">
        <v>21</v>
      </c>
      <c r="DV6" s="26">
        <v>251</v>
      </c>
      <c r="DW6" s="26">
        <v>624</v>
      </c>
      <c r="DX6" s="26">
        <v>86</v>
      </c>
      <c r="DY6" s="26">
        <v>503</v>
      </c>
      <c r="DZ6" s="26">
        <v>347</v>
      </c>
      <c r="EA6" s="26">
        <v>130</v>
      </c>
      <c r="EB6" s="26">
        <v>3127</v>
      </c>
      <c r="EC6" s="26">
        <v>427</v>
      </c>
      <c r="ED6" s="26">
        <v>11787</v>
      </c>
      <c r="EE6" s="26">
        <v>559</v>
      </c>
      <c r="EF6" s="26">
        <v>306</v>
      </c>
      <c r="EG6" s="26">
        <v>264431</v>
      </c>
      <c r="EH6" s="26">
        <v>5632</v>
      </c>
      <c r="EI6" s="26">
        <v>3091</v>
      </c>
      <c r="EJ6" s="26">
        <v>19998</v>
      </c>
      <c r="EK6" s="26">
        <v>3271</v>
      </c>
      <c r="EL6" s="26">
        <v>431</v>
      </c>
      <c r="EM6" s="26">
        <v>15993</v>
      </c>
      <c r="EN6" s="26">
        <v>14681</v>
      </c>
      <c r="EO6" s="26">
        <v>3786</v>
      </c>
      <c r="EP6" s="26">
        <v>100598</v>
      </c>
      <c r="EQ6" s="26">
        <v>7823</v>
      </c>
      <c r="ER6" s="26">
        <v>700219</v>
      </c>
      <c r="ES6" s="26">
        <v>10576</v>
      </c>
      <c r="ET6" s="26">
        <v>9511</v>
      </c>
      <c r="EU6" s="26">
        <v>54</v>
      </c>
      <c r="EV6" s="26">
        <v>11</v>
      </c>
      <c r="EW6" s="26">
        <v>6</v>
      </c>
      <c r="EX6" s="26">
        <v>12</v>
      </c>
      <c r="EY6" s="26">
        <v>20</v>
      </c>
      <c r="EZ6" s="26">
        <v>6</v>
      </c>
      <c r="FA6" s="26">
        <v>27</v>
      </c>
      <c r="FB6" s="26">
        <v>25</v>
      </c>
      <c r="FC6" s="26">
        <v>7</v>
      </c>
      <c r="FD6" s="26">
        <v>71</v>
      </c>
      <c r="FE6" s="26">
        <v>36</v>
      </c>
      <c r="FF6" s="26">
        <v>90</v>
      </c>
      <c r="FG6" s="26">
        <v>15</v>
      </c>
      <c r="FH6" s="26">
        <v>27</v>
      </c>
      <c r="FI6" s="26">
        <v>17144</v>
      </c>
      <c r="FJ6" s="26">
        <v>3295</v>
      </c>
      <c r="FK6" s="26">
        <v>2445</v>
      </c>
      <c r="FL6" s="26">
        <v>13027</v>
      </c>
      <c r="FM6" s="26">
        <v>620</v>
      </c>
      <c r="FN6" s="26">
        <v>154</v>
      </c>
      <c r="FO6" s="26">
        <v>9434</v>
      </c>
      <c r="FP6" s="26">
        <v>9348</v>
      </c>
      <c r="FQ6" s="26">
        <v>989</v>
      </c>
      <c r="FR6" s="26">
        <v>16214</v>
      </c>
      <c r="FS6" s="26">
        <v>1604</v>
      </c>
      <c r="FT6" s="26">
        <v>22530</v>
      </c>
      <c r="FU6" s="26">
        <v>620</v>
      </c>
      <c r="FV6" s="26">
        <v>1269</v>
      </c>
      <c r="FW6" s="76">
        <v>4083</v>
      </c>
      <c r="FX6" s="76">
        <v>423</v>
      </c>
      <c r="FY6" s="86">
        <v>3872</v>
      </c>
      <c r="FZ6" s="86">
        <v>69</v>
      </c>
      <c r="GA6" s="86">
        <v>643</v>
      </c>
      <c r="GB6" s="86">
        <v>12</v>
      </c>
      <c r="GC6" s="86">
        <v>24</v>
      </c>
      <c r="GD6" s="86">
        <v>13</v>
      </c>
      <c r="GE6" s="86">
        <v>30</v>
      </c>
      <c r="GF6" s="11">
        <v>185</v>
      </c>
      <c r="GG6" s="11">
        <v>94</v>
      </c>
      <c r="GH6" s="11">
        <v>147</v>
      </c>
      <c r="GI6" s="11">
        <v>20</v>
      </c>
      <c r="GJ6" s="11">
        <v>35</v>
      </c>
      <c r="GK6" s="11">
        <v>2</v>
      </c>
      <c r="GL6" s="11">
        <v>11</v>
      </c>
      <c r="GM6" s="11">
        <v>11</v>
      </c>
      <c r="GN6" s="11">
        <v>10</v>
      </c>
      <c r="GO6" s="24">
        <v>639</v>
      </c>
      <c r="GP6" s="24">
        <v>78</v>
      </c>
      <c r="GQ6" s="24">
        <v>636</v>
      </c>
      <c r="GR6" s="24">
        <v>443</v>
      </c>
      <c r="GS6" s="144">
        <v>25</v>
      </c>
      <c r="GT6" s="84">
        <v>4</v>
      </c>
      <c r="GU6" s="84">
        <v>149</v>
      </c>
      <c r="GV6" s="16">
        <v>16320</v>
      </c>
      <c r="GW6" s="16">
        <v>4525</v>
      </c>
      <c r="GX6" s="16">
        <v>7029</v>
      </c>
      <c r="GY6" s="16">
        <v>3975</v>
      </c>
      <c r="GZ6" s="16">
        <v>652</v>
      </c>
      <c r="HA6" s="16">
        <v>139</v>
      </c>
      <c r="HB6" s="16">
        <v>70</v>
      </c>
      <c r="HC6" s="16">
        <v>40</v>
      </c>
      <c r="HD6" s="16">
        <v>29</v>
      </c>
      <c r="HE6" s="16">
        <v>232</v>
      </c>
      <c r="HF6" s="16">
        <v>14</v>
      </c>
      <c r="HG6" s="16">
        <v>43</v>
      </c>
      <c r="HH6" s="16">
        <v>54</v>
      </c>
      <c r="HI6" s="16">
        <v>56</v>
      </c>
      <c r="HJ6" s="16">
        <v>65</v>
      </c>
      <c r="HK6" s="16">
        <v>24</v>
      </c>
      <c r="HL6" s="16">
        <v>20</v>
      </c>
      <c r="HM6" s="16">
        <v>21</v>
      </c>
      <c r="HN6" s="659">
        <v>1900000000</v>
      </c>
      <c r="HO6" s="657" t="s">
        <v>483</v>
      </c>
      <c r="HP6" s="657" t="s">
        <v>454</v>
      </c>
      <c r="HQ6" s="657" t="s">
        <v>455</v>
      </c>
      <c r="HR6" s="657" t="s">
        <v>454</v>
      </c>
      <c r="HS6" s="657" t="s">
        <v>455</v>
      </c>
    </row>
    <row r="7" spans="1:227" ht="14.25" customHeight="1">
      <c r="A7" s="614" t="s">
        <v>767</v>
      </c>
      <c r="B7" s="614" t="s">
        <v>768</v>
      </c>
      <c r="C7" s="626"/>
      <c r="D7" s="4" t="s">
        <v>419</v>
      </c>
      <c r="E7" s="17">
        <v>1195</v>
      </c>
      <c r="F7" s="17">
        <v>11</v>
      </c>
      <c r="G7" s="17" t="s">
        <v>2</v>
      </c>
      <c r="H7" s="17">
        <v>9</v>
      </c>
      <c r="I7" s="17">
        <v>2</v>
      </c>
      <c r="J7" s="17" t="s">
        <v>2</v>
      </c>
      <c r="K7" s="17" t="s">
        <v>2</v>
      </c>
      <c r="L7" s="17">
        <v>1184</v>
      </c>
      <c r="M7" s="665">
        <v>238</v>
      </c>
      <c r="N7" s="17">
        <v>11</v>
      </c>
      <c r="O7" s="17">
        <v>11</v>
      </c>
      <c r="P7" s="17" t="s">
        <v>2</v>
      </c>
      <c r="Q7" s="17">
        <v>9</v>
      </c>
      <c r="R7" s="17">
        <v>2</v>
      </c>
      <c r="S7" s="17" t="s">
        <v>2</v>
      </c>
      <c r="T7" s="17" t="s">
        <v>2</v>
      </c>
      <c r="U7" s="25" t="s">
        <v>2</v>
      </c>
      <c r="V7" s="671">
        <v>2</v>
      </c>
      <c r="W7" s="25">
        <v>380</v>
      </c>
      <c r="X7" s="25">
        <v>42525</v>
      </c>
      <c r="Y7" s="25">
        <v>48</v>
      </c>
      <c r="Z7" s="25">
        <v>15227</v>
      </c>
      <c r="AA7" s="136">
        <v>815</v>
      </c>
      <c r="AB7" s="25">
        <v>11</v>
      </c>
      <c r="AC7" s="25">
        <v>12284</v>
      </c>
      <c r="AD7" s="25">
        <v>5</v>
      </c>
      <c r="AE7" s="25">
        <v>5300</v>
      </c>
      <c r="AF7" s="143" t="s">
        <v>2</v>
      </c>
      <c r="AG7" s="77">
        <v>1190</v>
      </c>
      <c r="AH7" s="77">
        <v>137</v>
      </c>
      <c r="AI7" s="77">
        <v>324</v>
      </c>
      <c r="AJ7" s="77">
        <v>496</v>
      </c>
      <c r="AK7" s="77">
        <v>169</v>
      </c>
      <c r="AL7" s="77">
        <v>36</v>
      </c>
      <c r="AM7" s="77">
        <v>17</v>
      </c>
      <c r="AN7" s="77">
        <v>8</v>
      </c>
      <c r="AO7" s="77">
        <v>3</v>
      </c>
      <c r="AP7" s="77" t="s">
        <v>2</v>
      </c>
      <c r="AQ7" s="77" t="s">
        <v>2</v>
      </c>
      <c r="AR7" s="77" t="s">
        <v>2</v>
      </c>
      <c r="AS7" s="77" t="s">
        <v>2</v>
      </c>
      <c r="AT7" s="77" t="s">
        <v>2</v>
      </c>
      <c r="AU7" s="77">
        <v>9</v>
      </c>
      <c r="AV7" s="77" t="s">
        <v>2</v>
      </c>
      <c r="AW7" s="77">
        <v>2</v>
      </c>
      <c r="AX7" s="77">
        <v>2</v>
      </c>
      <c r="AY7" s="77" t="s">
        <v>2</v>
      </c>
      <c r="AZ7" s="77" t="s">
        <v>2</v>
      </c>
      <c r="BA7" s="77">
        <v>1</v>
      </c>
      <c r="BB7" s="77">
        <v>2</v>
      </c>
      <c r="BC7" s="77">
        <v>2</v>
      </c>
      <c r="BD7" s="77" t="s">
        <v>2</v>
      </c>
      <c r="BE7" s="77" t="s">
        <v>2</v>
      </c>
      <c r="BF7" s="77" t="s">
        <v>2</v>
      </c>
      <c r="BG7" s="77" t="s">
        <v>2</v>
      </c>
      <c r="BH7" s="77" t="s">
        <v>2</v>
      </c>
      <c r="BI7" s="77">
        <v>83900</v>
      </c>
      <c r="BJ7" s="77">
        <v>2544</v>
      </c>
      <c r="BK7" s="77">
        <v>12229</v>
      </c>
      <c r="BL7" s="77">
        <v>34417</v>
      </c>
      <c r="BM7" s="77">
        <v>19473</v>
      </c>
      <c r="BN7" s="77">
        <v>6074</v>
      </c>
      <c r="BO7" s="77">
        <v>3999</v>
      </c>
      <c r="BP7" s="77">
        <v>3071</v>
      </c>
      <c r="BQ7" s="77">
        <v>2093</v>
      </c>
      <c r="BR7" s="77" t="s">
        <v>2</v>
      </c>
      <c r="BS7" s="77" t="s">
        <v>2</v>
      </c>
      <c r="BT7" s="77" t="s">
        <v>2</v>
      </c>
      <c r="BU7" s="77" t="s">
        <v>2</v>
      </c>
      <c r="BV7" s="77" t="s">
        <v>2</v>
      </c>
      <c r="BW7" s="77">
        <v>16092</v>
      </c>
      <c r="BX7" s="77">
        <v>2894</v>
      </c>
      <c r="BY7" s="77" t="s">
        <v>2</v>
      </c>
      <c r="BZ7" s="77">
        <v>67</v>
      </c>
      <c r="CA7" s="77">
        <v>140</v>
      </c>
      <c r="CB7" s="77" t="s">
        <v>2</v>
      </c>
      <c r="CC7" s="77" t="s">
        <v>2</v>
      </c>
      <c r="CD7" s="77">
        <v>280</v>
      </c>
      <c r="CE7" s="77">
        <v>830</v>
      </c>
      <c r="CF7" s="77">
        <v>1577</v>
      </c>
      <c r="CG7" s="77" t="s">
        <v>2</v>
      </c>
      <c r="CH7" s="77" t="s">
        <v>2</v>
      </c>
      <c r="CI7" s="77" t="s">
        <v>2</v>
      </c>
      <c r="CJ7" s="77" t="s">
        <v>2</v>
      </c>
      <c r="CK7" s="77" t="s">
        <v>2</v>
      </c>
      <c r="CL7" s="77">
        <v>2044</v>
      </c>
      <c r="CM7" s="90">
        <v>1086</v>
      </c>
      <c r="CN7" s="90">
        <v>120</v>
      </c>
      <c r="CO7" s="90" t="s">
        <v>2</v>
      </c>
      <c r="CP7" s="90" t="s">
        <v>2</v>
      </c>
      <c r="CQ7" s="90" t="s">
        <v>2</v>
      </c>
      <c r="CR7" s="90">
        <v>234</v>
      </c>
      <c r="CS7" s="90">
        <v>27</v>
      </c>
      <c r="CT7" s="90">
        <v>686</v>
      </c>
      <c r="CU7" s="90">
        <v>10</v>
      </c>
      <c r="CV7" s="90">
        <v>1</v>
      </c>
      <c r="CW7" s="90" t="s">
        <v>2</v>
      </c>
      <c r="CX7" s="90">
        <v>1</v>
      </c>
      <c r="CY7" s="90">
        <v>3</v>
      </c>
      <c r="CZ7" s="90">
        <v>1</v>
      </c>
      <c r="DA7" s="90" t="s">
        <v>2</v>
      </c>
      <c r="DB7" s="90">
        <v>3</v>
      </c>
      <c r="DC7" s="90">
        <v>9</v>
      </c>
      <c r="DD7" s="90" t="s">
        <v>2</v>
      </c>
      <c r="DE7" s="90" t="s">
        <v>2</v>
      </c>
      <c r="DF7" s="90" t="s">
        <v>2</v>
      </c>
      <c r="DG7" s="90" t="s">
        <v>2</v>
      </c>
      <c r="DH7" s="90">
        <v>2</v>
      </c>
      <c r="DI7" s="90" t="s">
        <v>2</v>
      </c>
      <c r="DJ7" s="90">
        <v>6</v>
      </c>
      <c r="DK7" s="90">
        <v>1</v>
      </c>
      <c r="DL7" s="90" t="s">
        <v>2</v>
      </c>
      <c r="DM7" s="90" t="s">
        <v>2</v>
      </c>
      <c r="DN7" s="90" t="s">
        <v>2</v>
      </c>
      <c r="DO7" s="90" t="s">
        <v>2</v>
      </c>
      <c r="DP7" s="90" t="s">
        <v>2</v>
      </c>
      <c r="DQ7" s="90" t="s">
        <v>2</v>
      </c>
      <c r="DR7" s="90" t="s">
        <v>2</v>
      </c>
      <c r="DS7" s="27">
        <v>335</v>
      </c>
      <c r="DT7" s="27">
        <v>6</v>
      </c>
      <c r="DU7" s="27" t="s">
        <v>2</v>
      </c>
      <c r="DV7" s="27">
        <v>4</v>
      </c>
      <c r="DW7" s="27">
        <v>28</v>
      </c>
      <c r="DX7" s="27">
        <v>1</v>
      </c>
      <c r="DY7" s="27">
        <v>19</v>
      </c>
      <c r="DZ7" s="27">
        <v>12</v>
      </c>
      <c r="EA7" s="27" t="s">
        <v>14</v>
      </c>
      <c r="EB7" s="27">
        <v>457</v>
      </c>
      <c r="EC7" s="27" t="s">
        <v>14</v>
      </c>
      <c r="ED7" s="27">
        <v>836</v>
      </c>
      <c r="EE7" s="27">
        <v>8</v>
      </c>
      <c r="EF7" s="27">
        <v>27</v>
      </c>
      <c r="EG7" s="27">
        <v>14307</v>
      </c>
      <c r="EH7" s="27">
        <v>61</v>
      </c>
      <c r="EI7" s="27" t="s">
        <v>2</v>
      </c>
      <c r="EJ7" s="27">
        <v>68</v>
      </c>
      <c r="EK7" s="27">
        <v>109</v>
      </c>
      <c r="EL7" s="27" t="s">
        <v>14</v>
      </c>
      <c r="EM7" s="27" t="s">
        <v>14</v>
      </c>
      <c r="EN7" s="27">
        <v>40</v>
      </c>
      <c r="EO7" s="27" t="s">
        <v>14</v>
      </c>
      <c r="EP7" s="27" t="s">
        <v>14</v>
      </c>
      <c r="EQ7" s="27" t="s">
        <v>14</v>
      </c>
      <c r="ER7" s="27" t="s">
        <v>14</v>
      </c>
      <c r="ES7" s="27">
        <v>115</v>
      </c>
      <c r="ET7" s="27">
        <v>290</v>
      </c>
      <c r="EU7" s="27">
        <v>1</v>
      </c>
      <c r="EV7" s="27" t="s">
        <v>2</v>
      </c>
      <c r="EW7" s="27" t="s">
        <v>2</v>
      </c>
      <c r="EX7" s="27" t="s">
        <v>2</v>
      </c>
      <c r="EY7" s="27">
        <v>1</v>
      </c>
      <c r="EZ7" s="27" t="s">
        <v>2</v>
      </c>
      <c r="FA7" s="27" t="s">
        <v>2</v>
      </c>
      <c r="FB7" s="27" t="s">
        <v>2</v>
      </c>
      <c r="FC7" s="27" t="s">
        <v>2</v>
      </c>
      <c r="FD7" s="27">
        <v>3</v>
      </c>
      <c r="FE7" s="27" t="s">
        <v>14</v>
      </c>
      <c r="FF7" s="27" t="s">
        <v>14</v>
      </c>
      <c r="FG7" s="27">
        <v>1</v>
      </c>
      <c r="FH7" s="27">
        <v>1</v>
      </c>
      <c r="FI7" s="27" t="s">
        <v>14</v>
      </c>
      <c r="FJ7" s="27" t="s">
        <v>2</v>
      </c>
      <c r="FK7" s="27" t="s">
        <v>2</v>
      </c>
      <c r="FL7" s="27" t="s">
        <v>2</v>
      </c>
      <c r="FM7" s="27" t="s">
        <v>14</v>
      </c>
      <c r="FN7" s="27" t="s">
        <v>2</v>
      </c>
      <c r="FO7" s="27" t="s">
        <v>2</v>
      </c>
      <c r="FP7" s="27" t="s">
        <v>2</v>
      </c>
      <c r="FQ7" s="27" t="s">
        <v>2</v>
      </c>
      <c r="FR7" s="27" t="s">
        <v>14</v>
      </c>
      <c r="FS7" s="27" t="s">
        <v>14</v>
      </c>
      <c r="FT7" s="27" t="s">
        <v>14</v>
      </c>
      <c r="FU7" s="27" t="s">
        <v>14</v>
      </c>
      <c r="FV7" s="27" t="s">
        <v>14</v>
      </c>
      <c r="FW7" s="77">
        <v>260</v>
      </c>
      <c r="FX7" s="77">
        <v>23</v>
      </c>
      <c r="FY7" s="87">
        <v>254</v>
      </c>
      <c r="FZ7" s="87">
        <v>6</v>
      </c>
      <c r="GA7" s="87">
        <v>24</v>
      </c>
      <c r="GB7" s="87" t="s">
        <v>2</v>
      </c>
      <c r="GC7" s="87">
        <v>2</v>
      </c>
      <c r="GD7" s="87">
        <v>1</v>
      </c>
      <c r="GE7" s="87">
        <v>1</v>
      </c>
      <c r="GF7" s="10">
        <v>7</v>
      </c>
      <c r="GG7" s="10">
        <v>5</v>
      </c>
      <c r="GH7" s="10">
        <v>7</v>
      </c>
      <c r="GI7" s="10" t="s">
        <v>2</v>
      </c>
      <c r="GJ7" s="15">
        <v>2</v>
      </c>
      <c r="GK7" s="15" t="s">
        <v>2</v>
      </c>
      <c r="GL7" s="15">
        <v>1</v>
      </c>
      <c r="GM7" s="15">
        <v>1</v>
      </c>
      <c r="GN7" s="15" t="s">
        <v>2</v>
      </c>
      <c r="GO7" s="25">
        <v>28</v>
      </c>
      <c r="GP7" s="25">
        <v>3</v>
      </c>
      <c r="GQ7" s="25">
        <v>28</v>
      </c>
      <c r="GR7" s="25">
        <v>17</v>
      </c>
      <c r="GS7" s="136">
        <v>3</v>
      </c>
      <c r="GT7" s="77" t="s">
        <v>2</v>
      </c>
      <c r="GU7" s="77">
        <v>4</v>
      </c>
      <c r="GV7" s="17">
        <v>1086</v>
      </c>
      <c r="GW7" s="17">
        <v>248</v>
      </c>
      <c r="GX7" s="17">
        <v>512</v>
      </c>
      <c r="GY7" s="17">
        <v>278</v>
      </c>
      <c r="GZ7" s="17">
        <v>44</v>
      </c>
      <c r="HA7" s="17">
        <v>4</v>
      </c>
      <c r="HB7" s="17">
        <v>2</v>
      </c>
      <c r="HC7" s="17">
        <v>1</v>
      </c>
      <c r="HD7" s="17">
        <v>1</v>
      </c>
      <c r="HE7" s="17">
        <v>9</v>
      </c>
      <c r="HF7" s="17">
        <v>1</v>
      </c>
      <c r="HG7" s="17">
        <v>2</v>
      </c>
      <c r="HH7" s="17" t="s">
        <v>2</v>
      </c>
      <c r="HI7" s="17">
        <v>5</v>
      </c>
      <c r="HJ7" s="17">
        <v>1</v>
      </c>
      <c r="HK7" s="17" t="s">
        <v>2</v>
      </c>
      <c r="HL7" s="17">
        <v>1</v>
      </c>
      <c r="HM7" s="17" t="s">
        <v>2</v>
      </c>
      <c r="HN7" s="659">
        <v>1920100000</v>
      </c>
      <c r="HO7" s="657" t="s">
        <v>483</v>
      </c>
      <c r="HP7" s="657" t="s">
        <v>454</v>
      </c>
      <c r="HQ7" s="657" t="s">
        <v>456</v>
      </c>
      <c r="HR7" s="657" t="s">
        <v>454</v>
      </c>
      <c r="HS7" s="657" t="s">
        <v>455</v>
      </c>
    </row>
    <row r="8" spans="1:227" ht="14.25" customHeight="1">
      <c r="A8" s="614" t="s">
        <v>767</v>
      </c>
      <c r="B8" s="626" t="s">
        <v>768</v>
      </c>
      <c r="C8" s="626" t="s">
        <v>768</v>
      </c>
      <c r="D8" s="4" t="s">
        <v>420</v>
      </c>
      <c r="E8" s="17">
        <v>172</v>
      </c>
      <c r="F8" s="17">
        <v>4</v>
      </c>
      <c r="G8" s="17" t="s">
        <v>2</v>
      </c>
      <c r="H8" s="17">
        <v>4</v>
      </c>
      <c r="I8" s="17" t="s">
        <v>2</v>
      </c>
      <c r="J8" s="17" t="s">
        <v>2</v>
      </c>
      <c r="K8" s="17" t="s">
        <v>2</v>
      </c>
      <c r="L8" s="17">
        <v>168</v>
      </c>
      <c r="M8" s="665">
        <v>12</v>
      </c>
      <c r="N8" s="17">
        <v>4</v>
      </c>
      <c r="O8" s="17">
        <v>4</v>
      </c>
      <c r="P8" s="17" t="s">
        <v>2</v>
      </c>
      <c r="Q8" s="17">
        <v>4</v>
      </c>
      <c r="R8" s="17" t="s">
        <v>2</v>
      </c>
      <c r="S8" s="17" t="s">
        <v>2</v>
      </c>
      <c r="T8" s="17" t="s">
        <v>2</v>
      </c>
      <c r="U8" s="25" t="s">
        <v>2</v>
      </c>
      <c r="V8" s="671">
        <v>1</v>
      </c>
      <c r="W8" s="25">
        <v>50</v>
      </c>
      <c r="X8" s="25">
        <v>8649</v>
      </c>
      <c r="Y8" s="25">
        <v>7</v>
      </c>
      <c r="Z8" s="25">
        <v>5178</v>
      </c>
      <c r="AA8" s="136">
        <v>122</v>
      </c>
      <c r="AB8" s="25">
        <v>4</v>
      </c>
      <c r="AC8" s="25">
        <v>5030</v>
      </c>
      <c r="AD8" s="25">
        <v>2</v>
      </c>
      <c r="AE8" s="25">
        <v>3640</v>
      </c>
      <c r="AF8" s="143" t="s">
        <v>2</v>
      </c>
      <c r="AG8" s="77">
        <v>172</v>
      </c>
      <c r="AH8" s="77">
        <v>46</v>
      </c>
      <c r="AI8" s="77">
        <v>67</v>
      </c>
      <c r="AJ8" s="77">
        <v>43</v>
      </c>
      <c r="AK8" s="77">
        <v>12</v>
      </c>
      <c r="AL8" s="77" t="s">
        <v>2</v>
      </c>
      <c r="AM8" s="77">
        <v>1</v>
      </c>
      <c r="AN8" s="77">
        <v>1</v>
      </c>
      <c r="AO8" s="77">
        <v>2</v>
      </c>
      <c r="AP8" s="77" t="s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>
        <v>4</v>
      </c>
      <c r="AV8" s="77" t="s">
        <v>2</v>
      </c>
      <c r="AW8" s="77">
        <v>1</v>
      </c>
      <c r="AX8" s="77" t="s">
        <v>2</v>
      </c>
      <c r="AY8" s="77" t="s">
        <v>2</v>
      </c>
      <c r="AZ8" s="77" t="s">
        <v>2</v>
      </c>
      <c r="BA8" s="77">
        <v>1</v>
      </c>
      <c r="BB8" s="77" t="s">
        <v>2</v>
      </c>
      <c r="BC8" s="77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9712</v>
      </c>
      <c r="BJ8" s="77">
        <v>848</v>
      </c>
      <c r="BK8" s="77">
        <v>2494</v>
      </c>
      <c r="BL8" s="77">
        <v>2840</v>
      </c>
      <c r="BM8" s="77">
        <v>1353</v>
      </c>
      <c r="BN8" s="77" t="s">
        <v>2</v>
      </c>
      <c r="BO8" s="77">
        <v>280</v>
      </c>
      <c r="BP8" s="77">
        <v>320</v>
      </c>
      <c r="BQ8" s="77">
        <v>1577</v>
      </c>
      <c r="BR8" s="77" t="s">
        <v>2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2242</v>
      </c>
      <c r="BX8" s="77">
        <v>1887</v>
      </c>
      <c r="BY8" s="77" t="s">
        <v>2</v>
      </c>
      <c r="BZ8" s="77">
        <v>30</v>
      </c>
      <c r="CA8" s="77" t="s">
        <v>2</v>
      </c>
      <c r="CB8" s="77" t="s">
        <v>2</v>
      </c>
      <c r="CC8" s="77" t="s">
        <v>2</v>
      </c>
      <c r="CD8" s="77">
        <v>280</v>
      </c>
      <c r="CE8" s="77" t="s">
        <v>2</v>
      </c>
      <c r="CF8" s="77">
        <v>1577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>
        <v>1317</v>
      </c>
      <c r="CM8" s="90">
        <v>145</v>
      </c>
      <c r="CN8" s="90">
        <v>26</v>
      </c>
      <c r="CO8" s="90" t="s">
        <v>2</v>
      </c>
      <c r="CP8" s="90" t="s">
        <v>2</v>
      </c>
      <c r="CQ8" s="90" t="s">
        <v>2</v>
      </c>
      <c r="CR8" s="90">
        <v>12</v>
      </c>
      <c r="CS8" s="90">
        <v>1</v>
      </c>
      <c r="CT8" s="90">
        <v>101</v>
      </c>
      <c r="CU8" s="90">
        <v>3</v>
      </c>
      <c r="CV8" s="90" t="s">
        <v>2</v>
      </c>
      <c r="CW8" s="90" t="s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>
        <v>2</v>
      </c>
      <c r="DC8" s="90">
        <v>4</v>
      </c>
      <c r="DD8" s="90" t="s">
        <v>2</v>
      </c>
      <c r="DE8" s="90" t="s">
        <v>2</v>
      </c>
      <c r="DF8" s="90" t="s">
        <v>2</v>
      </c>
      <c r="DG8" s="90" t="s">
        <v>2</v>
      </c>
      <c r="DH8" s="90">
        <v>1</v>
      </c>
      <c r="DI8" s="90" t="s">
        <v>2</v>
      </c>
      <c r="DJ8" s="90">
        <v>3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>
        <v>39</v>
      </c>
      <c r="DT8" s="27">
        <v>1</v>
      </c>
      <c r="DU8" s="27" t="s">
        <v>2</v>
      </c>
      <c r="DV8" s="27" t="s">
        <v>2</v>
      </c>
      <c r="DW8" s="27">
        <v>3</v>
      </c>
      <c r="DX8" s="27" t="s">
        <v>2</v>
      </c>
      <c r="DY8" s="27">
        <v>1</v>
      </c>
      <c r="DZ8" s="27" t="s">
        <v>2</v>
      </c>
      <c r="EA8" s="27" t="s">
        <v>2</v>
      </c>
      <c r="EB8" s="27">
        <v>20</v>
      </c>
      <c r="EC8" s="27" t="s">
        <v>14</v>
      </c>
      <c r="ED8" s="27">
        <v>116</v>
      </c>
      <c r="EE8" s="27">
        <v>2</v>
      </c>
      <c r="EF8" s="27">
        <v>4</v>
      </c>
      <c r="EG8" s="27">
        <v>1340</v>
      </c>
      <c r="EH8" s="27" t="s">
        <v>14</v>
      </c>
      <c r="EI8" s="27" t="s">
        <v>2</v>
      </c>
      <c r="EJ8" s="27" t="s">
        <v>2</v>
      </c>
      <c r="EK8" s="27">
        <v>19</v>
      </c>
      <c r="EL8" s="27" t="s">
        <v>2</v>
      </c>
      <c r="EM8" s="27" t="s">
        <v>14</v>
      </c>
      <c r="EN8" s="27" t="s">
        <v>2</v>
      </c>
      <c r="EO8" s="27" t="s">
        <v>2</v>
      </c>
      <c r="EP8" s="27" t="s">
        <v>14</v>
      </c>
      <c r="EQ8" s="27" t="s">
        <v>14</v>
      </c>
      <c r="ER8" s="27" t="s">
        <v>14</v>
      </c>
      <c r="ES8" s="27" t="s">
        <v>14</v>
      </c>
      <c r="ET8" s="27">
        <v>133</v>
      </c>
      <c r="EU8" s="27" t="s">
        <v>2</v>
      </c>
      <c r="EV8" s="27" t="s">
        <v>2</v>
      </c>
      <c r="EW8" s="27" t="s">
        <v>2</v>
      </c>
      <c r="EX8" s="27" t="s">
        <v>2</v>
      </c>
      <c r="EY8" s="27">
        <v>1</v>
      </c>
      <c r="EZ8" s="27" t="s">
        <v>2</v>
      </c>
      <c r="FA8" s="27" t="s">
        <v>2</v>
      </c>
      <c r="FB8" s="27" t="s">
        <v>2</v>
      </c>
      <c r="FC8" s="27" t="s">
        <v>2</v>
      </c>
      <c r="FD8" s="27">
        <v>1</v>
      </c>
      <c r="FE8" s="27">
        <v>1</v>
      </c>
      <c r="FF8" s="27">
        <v>4</v>
      </c>
      <c r="FG8" s="27">
        <v>1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14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14</v>
      </c>
      <c r="FS8" s="27" t="s">
        <v>14</v>
      </c>
      <c r="FT8" s="27" t="s">
        <v>14</v>
      </c>
      <c r="FU8" s="27" t="s">
        <v>14</v>
      </c>
      <c r="FV8" s="27" t="s">
        <v>2</v>
      </c>
      <c r="FW8" s="77">
        <v>65</v>
      </c>
      <c r="FX8" s="77">
        <v>6</v>
      </c>
      <c r="FY8" s="87">
        <v>63</v>
      </c>
      <c r="FZ8" s="87">
        <v>4</v>
      </c>
      <c r="GA8" s="87">
        <v>2</v>
      </c>
      <c r="GB8" s="87" t="s">
        <v>2</v>
      </c>
      <c r="GC8" s="87" t="s">
        <v>2</v>
      </c>
      <c r="GD8" s="87" t="s">
        <v>2</v>
      </c>
      <c r="GE8" s="87">
        <v>1</v>
      </c>
      <c r="GF8" s="17">
        <v>4</v>
      </c>
      <c r="GG8" s="17">
        <v>3</v>
      </c>
      <c r="GH8" s="17">
        <v>4</v>
      </c>
      <c r="GI8" s="17" t="s">
        <v>2</v>
      </c>
      <c r="GJ8" s="17" t="s">
        <v>2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5</v>
      </c>
      <c r="GP8" s="25">
        <v>1</v>
      </c>
      <c r="GQ8" s="25">
        <v>5</v>
      </c>
      <c r="GR8" s="25">
        <v>2</v>
      </c>
      <c r="GS8" s="136" t="s">
        <v>2</v>
      </c>
      <c r="GT8" s="77" t="s">
        <v>2</v>
      </c>
      <c r="GU8" s="77">
        <v>1</v>
      </c>
      <c r="GV8" s="17">
        <v>145</v>
      </c>
      <c r="GW8" s="17">
        <v>57</v>
      </c>
      <c r="GX8" s="17">
        <v>63</v>
      </c>
      <c r="GY8" s="17">
        <v>19</v>
      </c>
      <c r="GZ8" s="17">
        <v>5</v>
      </c>
      <c r="HA8" s="17">
        <v>1</v>
      </c>
      <c r="HB8" s="17" t="s">
        <v>2</v>
      </c>
      <c r="HC8" s="17">
        <v>1</v>
      </c>
      <c r="HD8" s="17" t="s">
        <v>2</v>
      </c>
      <c r="HE8" s="17">
        <v>4</v>
      </c>
      <c r="HF8" s="17" t="s">
        <v>2</v>
      </c>
      <c r="HG8" s="17" t="s">
        <v>2</v>
      </c>
      <c r="HH8" s="17" t="s">
        <v>2</v>
      </c>
      <c r="HI8" s="17">
        <v>3</v>
      </c>
      <c r="HJ8" s="17">
        <v>1</v>
      </c>
      <c r="HK8" s="17" t="s">
        <v>2</v>
      </c>
      <c r="HL8" s="17">
        <v>1</v>
      </c>
      <c r="HM8" s="17" t="s">
        <v>2</v>
      </c>
      <c r="HN8" s="659">
        <v>1920101000</v>
      </c>
      <c r="HO8" s="657" t="s">
        <v>483</v>
      </c>
      <c r="HP8" s="657" t="s">
        <v>454</v>
      </c>
      <c r="HQ8" s="657" t="s">
        <v>456</v>
      </c>
      <c r="HR8" s="657" t="s">
        <v>457</v>
      </c>
      <c r="HS8" s="657" t="s">
        <v>455</v>
      </c>
    </row>
    <row r="9" spans="1:227" ht="14.25" customHeight="1">
      <c r="A9" s="614" t="s">
        <v>767</v>
      </c>
      <c r="B9" s="614" t="s">
        <v>768</v>
      </c>
      <c r="C9" s="614" t="s">
        <v>769</v>
      </c>
      <c r="D9" s="4" t="s">
        <v>421</v>
      </c>
      <c r="E9" s="17">
        <v>68</v>
      </c>
      <c r="F9" s="17">
        <v>1</v>
      </c>
      <c r="G9" s="17" t="s">
        <v>2</v>
      </c>
      <c r="H9" s="17">
        <v>1</v>
      </c>
      <c r="I9" s="17" t="s">
        <v>2</v>
      </c>
      <c r="J9" s="17" t="s">
        <v>2</v>
      </c>
      <c r="K9" s="17" t="s">
        <v>2</v>
      </c>
      <c r="L9" s="17">
        <v>67</v>
      </c>
      <c r="M9" s="665">
        <v>16</v>
      </c>
      <c r="N9" s="17">
        <v>1</v>
      </c>
      <c r="O9" s="17" t="s">
        <v>14</v>
      </c>
      <c r="P9" s="17" t="s">
        <v>14</v>
      </c>
      <c r="Q9" s="17" t="s">
        <v>14</v>
      </c>
      <c r="R9" s="17" t="s">
        <v>14</v>
      </c>
      <c r="S9" s="17" t="s">
        <v>14</v>
      </c>
      <c r="T9" s="17" t="s">
        <v>14</v>
      </c>
      <c r="U9" s="25" t="s">
        <v>14</v>
      </c>
      <c r="V9" s="671">
        <v>1</v>
      </c>
      <c r="W9" s="25">
        <v>23</v>
      </c>
      <c r="X9" s="25">
        <v>2014</v>
      </c>
      <c r="Y9" s="25">
        <v>4</v>
      </c>
      <c r="Z9" s="25">
        <v>830</v>
      </c>
      <c r="AA9" s="136">
        <v>45</v>
      </c>
      <c r="AB9" s="25" t="s">
        <v>14</v>
      </c>
      <c r="AC9" s="25" t="s">
        <v>14</v>
      </c>
      <c r="AD9" s="25" t="s">
        <v>14</v>
      </c>
      <c r="AE9" s="25" t="s">
        <v>14</v>
      </c>
      <c r="AF9" s="143" t="s">
        <v>14</v>
      </c>
      <c r="AG9" s="77">
        <v>68</v>
      </c>
      <c r="AH9" s="77">
        <v>3</v>
      </c>
      <c r="AI9" s="77">
        <v>13</v>
      </c>
      <c r="AJ9" s="77">
        <v>29</v>
      </c>
      <c r="AK9" s="77">
        <v>16</v>
      </c>
      <c r="AL9" s="77">
        <v>1</v>
      </c>
      <c r="AM9" s="77">
        <v>4</v>
      </c>
      <c r="AN9" s="77">
        <v>1</v>
      </c>
      <c r="AO9" s="77">
        <v>1</v>
      </c>
      <c r="AP9" s="77" t="s">
        <v>2</v>
      </c>
      <c r="AQ9" s="77" t="s">
        <v>2</v>
      </c>
      <c r="AR9" s="77" t="s">
        <v>2</v>
      </c>
      <c r="AS9" s="77" t="s">
        <v>2</v>
      </c>
      <c r="AT9" s="77" t="s">
        <v>2</v>
      </c>
      <c r="AU9" s="77" t="s">
        <v>14</v>
      </c>
      <c r="AV9" s="77" t="s">
        <v>14</v>
      </c>
      <c r="AW9" s="77" t="s">
        <v>14</v>
      </c>
      <c r="AX9" s="77" t="s">
        <v>14</v>
      </c>
      <c r="AY9" s="77" t="s">
        <v>14</v>
      </c>
      <c r="AZ9" s="77" t="s">
        <v>14</v>
      </c>
      <c r="BA9" s="77" t="s">
        <v>14</v>
      </c>
      <c r="BB9" s="77" t="s">
        <v>14</v>
      </c>
      <c r="BC9" s="77" t="s">
        <v>14</v>
      </c>
      <c r="BD9" s="77" t="s">
        <v>14</v>
      </c>
      <c r="BE9" s="77" t="s">
        <v>14</v>
      </c>
      <c r="BF9" s="77" t="s">
        <v>14</v>
      </c>
      <c r="BG9" s="77" t="s">
        <v>14</v>
      </c>
      <c r="BH9" s="77" t="s">
        <v>14</v>
      </c>
      <c r="BI9" s="77">
        <v>6490</v>
      </c>
      <c r="BJ9" s="77">
        <v>46</v>
      </c>
      <c r="BK9" s="77">
        <v>516</v>
      </c>
      <c r="BL9" s="77">
        <v>2050</v>
      </c>
      <c r="BM9" s="77">
        <v>1952</v>
      </c>
      <c r="BN9" s="77">
        <v>180</v>
      </c>
      <c r="BO9" s="77">
        <v>911</v>
      </c>
      <c r="BP9" s="77">
        <v>319</v>
      </c>
      <c r="BQ9" s="77">
        <v>516</v>
      </c>
      <c r="BR9" s="77" t="s">
        <v>2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1746</v>
      </c>
      <c r="BX9" s="77" t="s">
        <v>14</v>
      </c>
      <c r="BY9" s="77" t="s">
        <v>14</v>
      </c>
      <c r="BZ9" s="77" t="s">
        <v>14</v>
      </c>
      <c r="CA9" s="77" t="s">
        <v>14</v>
      </c>
      <c r="CB9" s="77" t="s">
        <v>14</v>
      </c>
      <c r="CC9" s="77" t="s">
        <v>14</v>
      </c>
      <c r="CD9" s="77" t="s">
        <v>14</v>
      </c>
      <c r="CE9" s="77" t="s">
        <v>14</v>
      </c>
      <c r="CF9" s="77" t="s">
        <v>14</v>
      </c>
      <c r="CG9" s="77" t="s">
        <v>14</v>
      </c>
      <c r="CH9" s="77" t="s">
        <v>14</v>
      </c>
      <c r="CI9" s="77" t="s">
        <v>14</v>
      </c>
      <c r="CJ9" s="77" t="s">
        <v>14</v>
      </c>
      <c r="CK9" s="77" t="s">
        <v>14</v>
      </c>
      <c r="CL9" s="77" t="s">
        <v>14</v>
      </c>
      <c r="CM9" s="90">
        <v>65</v>
      </c>
      <c r="CN9" s="90">
        <v>13</v>
      </c>
      <c r="CO9" s="90" t="s">
        <v>2</v>
      </c>
      <c r="CP9" s="90" t="s">
        <v>2</v>
      </c>
      <c r="CQ9" s="90" t="s">
        <v>2</v>
      </c>
      <c r="CR9" s="90">
        <v>27</v>
      </c>
      <c r="CS9" s="90">
        <v>9</v>
      </c>
      <c r="CT9" s="90">
        <v>14</v>
      </c>
      <c r="CU9" s="90">
        <v>1</v>
      </c>
      <c r="CV9" s="90" t="s">
        <v>2</v>
      </c>
      <c r="CW9" s="90" t="s">
        <v>2</v>
      </c>
      <c r="CX9" s="90" t="s">
        <v>2</v>
      </c>
      <c r="CY9" s="90" t="s">
        <v>2</v>
      </c>
      <c r="CZ9" s="90">
        <v>1</v>
      </c>
      <c r="DA9" s="90" t="s">
        <v>2</v>
      </c>
      <c r="DB9" s="90" t="s">
        <v>2</v>
      </c>
      <c r="DC9" s="90" t="s">
        <v>14</v>
      </c>
      <c r="DD9" s="90" t="s">
        <v>14</v>
      </c>
      <c r="DE9" s="90" t="s">
        <v>14</v>
      </c>
      <c r="DF9" s="90" t="s">
        <v>14</v>
      </c>
      <c r="DG9" s="90" t="s">
        <v>14</v>
      </c>
      <c r="DH9" s="90" t="s">
        <v>14</v>
      </c>
      <c r="DI9" s="90" t="s">
        <v>14</v>
      </c>
      <c r="DJ9" s="90" t="s">
        <v>14</v>
      </c>
      <c r="DK9" s="90" t="s">
        <v>14</v>
      </c>
      <c r="DL9" s="90" t="s">
        <v>14</v>
      </c>
      <c r="DM9" s="90" t="s">
        <v>14</v>
      </c>
      <c r="DN9" s="90" t="s">
        <v>14</v>
      </c>
      <c r="DO9" s="90" t="s">
        <v>14</v>
      </c>
      <c r="DP9" s="90" t="s">
        <v>14</v>
      </c>
      <c r="DQ9" s="90" t="s">
        <v>14</v>
      </c>
      <c r="DR9" s="90" t="s">
        <v>14</v>
      </c>
      <c r="DS9" s="27">
        <v>50</v>
      </c>
      <c r="DT9" s="27" t="s">
        <v>2</v>
      </c>
      <c r="DU9" s="27" t="s">
        <v>2</v>
      </c>
      <c r="DV9" s="27" t="s">
        <v>2</v>
      </c>
      <c r="DW9" s="27">
        <v>5</v>
      </c>
      <c r="DX9" s="27" t="s">
        <v>2</v>
      </c>
      <c r="DY9" s="27">
        <v>3</v>
      </c>
      <c r="DZ9" s="27">
        <v>2</v>
      </c>
      <c r="EA9" s="27" t="s">
        <v>2</v>
      </c>
      <c r="EB9" s="27">
        <v>45</v>
      </c>
      <c r="EC9" s="27">
        <v>14</v>
      </c>
      <c r="ED9" s="27">
        <v>27</v>
      </c>
      <c r="EE9" s="27">
        <v>1</v>
      </c>
      <c r="EF9" s="27">
        <v>5</v>
      </c>
      <c r="EG9" s="27">
        <v>2609</v>
      </c>
      <c r="EH9" s="27" t="s">
        <v>2</v>
      </c>
      <c r="EI9" s="27" t="s">
        <v>2</v>
      </c>
      <c r="EJ9" s="27" t="s">
        <v>2</v>
      </c>
      <c r="EK9" s="27">
        <v>5</v>
      </c>
      <c r="EL9" s="27" t="s">
        <v>2</v>
      </c>
      <c r="EM9" s="27" t="s">
        <v>14</v>
      </c>
      <c r="EN9" s="27" t="s">
        <v>14</v>
      </c>
      <c r="EO9" s="27" t="s">
        <v>2</v>
      </c>
      <c r="EP9" s="27" t="s">
        <v>14</v>
      </c>
      <c r="EQ9" s="27" t="s">
        <v>14</v>
      </c>
      <c r="ER9" s="27" t="s">
        <v>14</v>
      </c>
      <c r="ES9" s="27" t="s">
        <v>14</v>
      </c>
      <c r="ET9" s="27">
        <v>17</v>
      </c>
      <c r="EU9" s="27" t="s">
        <v>14</v>
      </c>
      <c r="EV9" s="27" t="s">
        <v>14</v>
      </c>
      <c r="EW9" s="27" t="s">
        <v>14</v>
      </c>
      <c r="EX9" s="27" t="s">
        <v>14</v>
      </c>
      <c r="EY9" s="27" t="s">
        <v>14</v>
      </c>
      <c r="EZ9" s="27" t="s">
        <v>14</v>
      </c>
      <c r="FA9" s="27" t="s">
        <v>14</v>
      </c>
      <c r="FB9" s="27" t="s">
        <v>14</v>
      </c>
      <c r="FC9" s="27" t="s">
        <v>14</v>
      </c>
      <c r="FD9" s="27" t="s">
        <v>14</v>
      </c>
      <c r="FE9" s="27" t="s">
        <v>14</v>
      </c>
      <c r="FF9" s="27" t="s">
        <v>14</v>
      </c>
      <c r="FG9" s="27" t="s">
        <v>14</v>
      </c>
      <c r="FH9" s="27" t="s">
        <v>14</v>
      </c>
      <c r="FI9" s="27" t="s">
        <v>14</v>
      </c>
      <c r="FJ9" s="27" t="s">
        <v>14</v>
      </c>
      <c r="FK9" s="27" t="s">
        <v>14</v>
      </c>
      <c r="FL9" s="27" t="s">
        <v>14</v>
      </c>
      <c r="FM9" s="27" t="s">
        <v>14</v>
      </c>
      <c r="FN9" s="27" t="s">
        <v>14</v>
      </c>
      <c r="FO9" s="27" t="s">
        <v>14</v>
      </c>
      <c r="FP9" s="27" t="s">
        <v>14</v>
      </c>
      <c r="FQ9" s="27" t="s">
        <v>14</v>
      </c>
      <c r="FR9" s="27" t="s">
        <v>14</v>
      </c>
      <c r="FS9" s="27" t="s">
        <v>14</v>
      </c>
      <c r="FT9" s="27" t="s">
        <v>14</v>
      </c>
      <c r="FU9" s="27" t="s">
        <v>14</v>
      </c>
      <c r="FV9" s="27" t="s">
        <v>14</v>
      </c>
      <c r="FW9" s="77">
        <v>23</v>
      </c>
      <c r="FX9" s="77">
        <v>2</v>
      </c>
      <c r="FY9" s="87">
        <v>23</v>
      </c>
      <c r="FZ9" s="87" t="s">
        <v>2</v>
      </c>
      <c r="GA9" s="87">
        <v>2</v>
      </c>
      <c r="GB9" s="87" t="s">
        <v>2</v>
      </c>
      <c r="GC9" s="87" t="s">
        <v>2</v>
      </c>
      <c r="GD9" s="87" t="s">
        <v>2</v>
      </c>
      <c r="GE9" s="87" t="s">
        <v>2</v>
      </c>
      <c r="GF9" s="17" t="s">
        <v>14</v>
      </c>
      <c r="GG9" s="17" t="s">
        <v>14</v>
      </c>
      <c r="GH9" s="17" t="s">
        <v>14</v>
      </c>
      <c r="GI9" s="17" t="s">
        <v>14</v>
      </c>
      <c r="GJ9" s="17" t="s">
        <v>14</v>
      </c>
      <c r="GK9" s="17" t="s">
        <v>14</v>
      </c>
      <c r="GL9" s="17" t="s">
        <v>14</v>
      </c>
      <c r="GM9" s="17" t="s">
        <v>14</v>
      </c>
      <c r="GN9" s="17" t="s">
        <v>14</v>
      </c>
      <c r="GO9" s="25">
        <v>3</v>
      </c>
      <c r="GP9" s="25" t="s">
        <v>14</v>
      </c>
      <c r="GQ9" s="25">
        <v>3</v>
      </c>
      <c r="GR9" s="25">
        <v>3</v>
      </c>
      <c r="GS9" s="136" t="s">
        <v>2</v>
      </c>
      <c r="GT9" s="77" t="s">
        <v>2</v>
      </c>
      <c r="GU9" s="77">
        <v>1</v>
      </c>
      <c r="GV9" s="17">
        <v>65</v>
      </c>
      <c r="GW9" s="17">
        <v>16</v>
      </c>
      <c r="GX9" s="17">
        <v>25</v>
      </c>
      <c r="GY9" s="17">
        <v>20</v>
      </c>
      <c r="GZ9" s="17">
        <v>4</v>
      </c>
      <c r="HA9" s="17" t="s">
        <v>2</v>
      </c>
      <c r="HB9" s="17" t="s">
        <v>2</v>
      </c>
      <c r="HC9" s="17" t="s">
        <v>2</v>
      </c>
      <c r="HD9" s="17" t="s">
        <v>2</v>
      </c>
      <c r="HE9" s="17" t="s">
        <v>14</v>
      </c>
      <c r="HF9" s="17" t="s">
        <v>14</v>
      </c>
      <c r="HG9" s="17" t="s">
        <v>14</v>
      </c>
      <c r="HH9" s="17" t="s">
        <v>14</v>
      </c>
      <c r="HI9" s="17" t="s">
        <v>14</v>
      </c>
      <c r="HJ9" s="17" t="s">
        <v>14</v>
      </c>
      <c r="HK9" s="17" t="s">
        <v>14</v>
      </c>
      <c r="HL9" s="17" t="s">
        <v>14</v>
      </c>
      <c r="HM9" s="17" t="s">
        <v>14</v>
      </c>
      <c r="HN9" s="659">
        <v>1920102000</v>
      </c>
      <c r="HO9" s="657" t="s">
        <v>483</v>
      </c>
      <c r="HP9" s="657" t="s">
        <v>454</v>
      </c>
      <c r="HQ9" s="657" t="s">
        <v>456</v>
      </c>
      <c r="HR9" s="657" t="s">
        <v>458</v>
      </c>
      <c r="HS9" s="657" t="s">
        <v>455</v>
      </c>
    </row>
    <row r="10" spans="1:227" ht="14.25" customHeight="1">
      <c r="A10" s="614" t="s">
        <v>767</v>
      </c>
      <c r="B10" s="614" t="s">
        <v>768</v>
      </c>
      <c r="C10" s="614" t="s">
        <v>770</v>
      </c>
      <c r="D10" s="4" t="s">
        <v>422</v>
      </c>
      <c r="E10" s="17">
        <v>60</v>
      </c>
      <c r="F10" s="17" t="s">
        <v>2</v>
      </c>
      <c r="G10" s="17" t="s">
        <v>2</v>
      </c>
      <c r="H10" s="17" t="s">
        <v>2</v>
      </c>
      <c r="I10" s="17" t="s">
        <v>2</v>
      </c>
      <c r="J10" s="17" t="s">
        <v>2</v>
      </c>
      <c r="K10" s="17" t="s">
        <v>2</v>
      </c>
      <c r="L10" s="17">
        <v>60</v>
      </c>
      <c r="M10" s="665">
        <v>4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671" t="s">
        <v>2</v>
      </c>
      <c r="W10" s="25">
        <v>13</v>
      </c>
      <c r="X10" s="25">
        <v>399</v>
      </c>
      <c r="Y10" s="25">
        <v>1</v>
      </c>
      <c r="Z10" s="25">
        <v>15</v>
      </c>
      <c r="AA10" s="136">
        <v>47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>
        <v>60</v>
      </c>
      <c r="AH10" s="77">
        <v>2</v>
      </c>
      <c r="AI10" s="77">
        <v>27</v>
      </c>
      <c r="AJ10" s="77">
        <v>26</v>
      </c>
      <c r="AK10" s="77">
        <v>5</v>
      </c>
      <c r="AL10" s="77" t="s">
        <v>2</v>
      </c>
      <c r="AM10" s="77" t="s">
        <v>2</v>
      </c>
      <c r="AN10" s="77" t="s">
        <v>2</v>
      </c>
      <c r="AO10" s="77" t="s">
        <v>2</v>
      </c>
      <c r="AP10" s="77" t="s">
        <v>2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3456</v>
      </c>
      <c r="BJ10" s="77">
        <v>35</v>
      </c>
      <c r="BK10" s="77">
        <v>1003</v>
      </c>
      <c r="BL10" s="77">
        <v>1864</v>
      </c>
      <c r="BM10" s="77">
        <v>554</v>
      </c>
      <c r="BN10" s="77" t="s">
        <v>2</v>
      </c>
      <c r="BO10" s="77" t="s">
        <v>2</v>
      </c>
      <c r="BP10" s="77" t="s">
        <v>2</v>
      </c>
      <c r="BQ10" s="77" t="s">
        <v>2</v>
      </c>
      <c r="BR10" s="77" t="s">
        <v>2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127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>
        <v>49</v>
      </c>
      <c r="CN10" s="90">
        <v>21</v>
      </c>
      <c r="CO10" s="90" t="s">
        <v>2</v>
      </c>
      <c r="CP10" s="90" t="s">
        <v>2</v>
      </c>
      <c r="CQ10" s="90" t="s">
        <v>2</v>
      </c>
      <c r="CR10" s="90">
        <v>11</v>
      </c>
      <c r="CS10" s="90">
        <v>1</v>
      </c>
      <c r="CT10" s="90">
        <v>14</v>
      </c>
      <c r="CU10" s="90">
        <v>2</v>
      </c>
      <c r="CV10" s="90" t="s">
        <v>2</v>
      </c>
      <c r="CW10" s="90" t="s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40</v>
      </c>
      <c r="DT10" s="27" t="s">
        <v>2</v>
      </c>
      <c r="DU10" s="27" t="s">
        <v>2</v>
      </c>
      <c r="DV10" s="27" t="s">
        <v>2</v>
      </c>
      <c r="DW10" s="27">
        <v>3</v>
      </c>
      <c r="DX10" s="27">
        <v>1</v>
      </c>
      <c r="DY10" s="27">
        <v>1</v>
      </c>
      <c r="DZ10" s="27">
        <v>1</v>
      </c>
      <c r="EA10" s="27" t="s">
        <v>2</v>
      </c>
      <c r="EB10" s="27">
        <v>23</v>
      </c>
      <c r="EC10" s="27">
        <v>3</v>
      </c>
      <c r="ED10" s="27">
        <v>22</v>
      </c>
      <c r="EE10" s="27" t="s">
        <v>2</v>
      </c>
      <c r="EF10" s="27">
        <v>6</v>
      </c>
      <c r="EG10" s="27">
        <v>1433</v>
      </c>
      <c r="EH10" s="27" t="s">
        <v>2</v>
      </c>
      <c r="EI10" s="27" t="s">
        <v>2</v>
      </c>
      <c r="EJ10" s="27" t="s">
        <v>2</v>
      </c>
      <c r="EK10" s="27">
        <v>5</v>
      </c>
      <c r="EL10" s="27" t="s">
        <v>14</v>
      </c>
      <c r="EM10" s="27" t="s">
        <v>14</v>
      </c>
      <c r="EN10" s="27" t="s">
        <v>14</v>
      </c>
      <c r="EO10" s="27" t="s">
        <v>2</v>
      </c>
      <c r="EP10" s="27" t="s">
        <v>14</v>
      </c>
      <c r="EQ10" s="27" t="s">
        <v>14</v>
      </c>
      <c r="ER10" s="27" t="s">
        <v>14</v>
      </c>
      <c r="ES10" s="27" t="s">
        <v>2</v>
      </c>
      <c r="ET10" s="27" t="s">
        <v>14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14</v>
      </c>
      <c r="FW10" s="77">
        <v>11</v>
      </c>
      <c r="FX10" s="77" t="s">
        <v>2</v>
      </c>
      <c r="FY10" s="87">
        <v>11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>
        <v>2</v>
      </c>
      <c r="GP10" s="25" t="s">
        <v>2</v>
      </c>
      <c r="GQ10" s="25">
        <v>2</v>
      </c>
      <c r="GR10" s="25">
        <v>2</v>
      </c>
      <c r="GS10" s="136" t="s">
        <v>2</v>
      </c>
      <c r="GT10" s="77" t="s">
        <v>2</v>
      </c>
      <c r="GU10" s="77" t="s">
        <v>2</v>
      </c>
      <c r="GV10" s="17">
        <v>49</v>
      </c>
      <c r="GW10" s="17">
        <v>27</v>
      </c>
      <c r="GX10" s="17">
        <v>17</v>
      </c>
      <c r="GY10" s="17">
        <v>5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9">
        <v>1920103000</v>
      </c>
      <c r="HO10" s="657" t="s">
        <v>483</v>
      </c>
      <c r="HP10" s="657" t="s">
        <v>454</v>
      </c>
      <c r="HQ10" s="657" t="s">
        <v>456</v>
      </c>
      <c r="HR10" s="657" t="s">
        <v>459</v>
      </c>
      <c r="HS10" s="657" t="s">
        <v>455</v>
      </c>
    </row>
    <row r="11" spans="1:227" ht="14.25" customHeight="1">
      <c r="A11" s="614" t="s">
        <v>767</v>
      </c>
      <c r="B11" s="614" t="s">
        <v>768</v>
      </c>
      <c r="C11" s="614" t="s">
        <v>771</v>
      </c>
      <c r="D11" s="4" t="s">
        <v>423</v>
      </c>
      <c r="E11" s="17">
        <v>54</v>
      </c>
      <c r="F11" s="17" t="s">
        <v>2</v>
      </c>
      <c r="G11" s="17" t="s">
        <v>2</v>
      </c>
      <c r="H11" s="17" t="s">
        <v>2</v>
      </c>
      <c r="I11" s="17" t="s">
        <v>2</v>
      </c>
      <c r="J11" s="17" t="s">
        <v>2</v>
      </c>
      <c r="K11" s="17" t="s">
        <v>2</v>
      </c>
      <c r="L11" s="17">
        <v>54</v>
      </c>
      <c r="M11" s="665">
        <v>11</v>
      </c>
      <c r="N11" s="17" t="s">
        <v>2</v>
      </c>
      <c r="O11" s="17" t="s">
        <v>2</v>
      </c>
      <c r="P11" s="17" t="s">
        <v>2</v>
      </c>
      <c r="Q11" s="17" t="s">
        <v>2</v>
      </c>
      <c r="R11" s="17" t="s">
        <v>2</v>
      </c>
      <c r="S11" s="17" t="s">
        <v>2</v>
      </c>
      <c r="T11" s="17" t="s">
        <v>2</v>
      </c>
      <c r="U11" s="25" t="s">
        <v>2</v>
      </c>
      <c r="V11" s="671" t="s">
        <v>2</v>
      </c>
      <c r="W11" s="25">
        <v>16</v>
      </c>
      <c r="X11" s="25">
        <v>1533</v>
      </c>
      <c r="Y11" s="25">
        <v>5</v>
      </c>
      <c r="Z11" s="25">
        <v>715</v>
      </c>
      <c r="AA11" s="136">
        <v>38</v>
      </c>
      <c r="AB11" s="25" t="s">
        <v>2</v>
      </c>
      <c r="AC11" s="25" t="s">
        <v>2</v>
      </c>
      <c r="AD11" s="25" t="s">
        <v>2</v>
      </c>
      <c r="AE11" s="25" t="s">
        <v>2</v>
      </c>
      <c r="AF11" s="143" t="s">
        <v>2</v>
      </c>
      <c r="AG11" s="77">
        <v>54</v>
      </c>
      <c r="AH11" s="77" t="s">
        <v>2</v>
      </c>
      <c r="AI11" s="77">
        <v>12</v>
      </c>
      <c r="AJ11" s="77">
        <v>18</v>
      </c>
      <c r="AK11" s="77">
        <v>20</v>
      </c>
      <c r="AL11" s="77">
        <v>1</v>
      </c>
      <c r="AM11" s="77">
        <v>3</v>
      </c>
      <c r="AN11" s="77" t="s">
        <v>2</v>
      </c>
      <c r="AO11" s="77" t="s">
        <v>2</v>
      </c>
      <c r="AP11" s="77" t="s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 t="s">
        <v>2</v>
      </c>
      <c r="AV11" s="77" t="s">
        <v>2</v>
      </c>
      <c r="AW11" s="77" t="s">
        <v>2</v>
      </c>
      <c r="AX11" s="77" t="s">
        <v>2</v>
      </c>
      <c r="AY11" s="77" t="s">
        <v>2</v>
      </c>
      <c r="AZ11" s="77" t="s">
        <v>2</v>
      </c>
      <c r="BA11" s="77" t="s">
        <v>2</v>
      </c>
      <c r="BB11" s="77" t="s">
        <v>2</v>
      </c>
      <c r="BC11" s="77" t="s">
        <v>2</v>
      </c>
      <c r="BD11" s="77" t="s">
        <v>2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>
        <v>4943</v>
      </c>
      <c r="BJ11" s="77" t="s">
        <v>2</v>
      </c>
      <c r="BK11" s="77">
        <v>451</v>
      </c>
      <c r="BL11" s="77">
        <v>1306</v>
      </c>
      <c r="BM11" s="77">
        <v>2341</v>
      </c>
      <c r="BN11" s="77">
        <v>180</v>
      </c>
      <c r="BO11" s="77">
        <v>665</v>
      </c>
      <c r="BP11" s="77" t="s">
        <v>2</v>
      </c>
      <c r="BQ11" s="77" t="s">
        <v>2</v>
      </c>
      <c r="BR11" s="77" t="s">
        <v>2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1036</v>
      </c>
      <c r="BX11" s="77" t="s">
        <v>2</v>
      </c>
      <c r="BY11" s="77" t="s">
        <v>2</v>
      </c>
      <c r="BZ11" s="77" t="s">
        <v>2</v>
      </c>
      <c r="CA11" s="77" t="s">
        <v>2</v>
      </c>
      <c r="CB11" s="77" t="s">
        <v>2</v>
      </c>
      <c r="CC11" s="77" t="s">
        <v>2</v>
      </c>
      <c r="CD11" s="77" t="s">
        <v>2</v>
      </c>
      <c r="CE11" s="77" t="s">
        <v>2</v>
      </c>
      <c r="CF11" s="77" t="s">
        <v>2</v>
      </c>
      <c r="CG11" s="77" t="s">
        <v>2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 t="s">
        <v>2</v>
      </c>
      <c r="CM11" s="90">
        <v>47</v>
      </c>
      <c r="CN11" s="90">
        <v>14</v>
      </c>
      <c r="CO11" s="90" t="s">
        <v>2</v>
      </c>
      <c r="CP11" s="90" t="s">
        <v>2</v>
      </c>
      <c r="CQ11" s="90" t="s">
        <v>2</v>
      </c>
      <c r="CR11" s="90">
        <v>19</v>
      </c>
      <c r="CS11" s="90">
        <v>11</v>
      </c>
      <c r="CT11" s="90">
        <v>2</v>
      </c>
      <c r="CU11" s="90">
        <v>1</v>
      </c>
      <c r="CV11" s="90" t="s">
        <v>2</v>
      </c>
      <c r="CW11" s="90" t="s">
        <v>2</v>
      </c>
      <c r="CX11" s="90" t="s">
        <v>2</v>
      </c>
      <c r="CY11" s="90" t="s">
        <v>2</v>
      </c>
      <c r="CZ11" s="90" t="s">
        <v>2</v>
      </c>
      <c r="DA11" s="90" t="s">
        <v>2</v>
      </c>
      <c r="DB11" s="90" t="s">
        <v>2</v>
      </c>
      <c r="DC11" s="90" t="s">
        <v>2</v>
      </c>
      <c r="DD11" s="90" t="s">
        <v>2</v>
      </c>
      <c r="DE11" s="90" t="s">
        <v>2</v>
      </c>
      <c r="DF11" s="90" t="s">
        <v>2</v>
      </c>
      <c r="DG11" s="90" t="s">
        <v>2</v>
      </c>
      <c r="DH11" s="90" t="s">
        <v>2</v>
      </c>
      <c r="DI11" s="90" t="s">
        <v>2</v>
      </c>
      <c r="DJ11" s="90" t="s">
        <v>2</v>
      </c>
      <c r="DK11" s="90" t="s">
        <v>2</v>
      </c>
      <c r="DL11" s="90" t="s">
        <v>2</v>
      </c>
      <c r="DM11" s="90" t="s">
        <v>2</v>
      </c>
      <c r="DN11" s="90" t="s">
        <v>2</v>
      </c>
      <c r="DO11" s="90" t="s">
        <v>2</v>
      </c>
      <c r="DP11" s="90" t="s">
        <v>2</v>
      </c>
      <c r="DQ11" s="90" t="s">
        <v>2</v>
      </c>
      <c r="DR11" s="90" t="s">
        <v>2</v>
      </c>
      <c r="DS11" s="27">
        <v>47</v>
      </c>
      <c r="DT11" s="27">
        <v>1</v>
      </c>
      <c r="DU11" s="27" t="s">
        <v>2</v>
      </c>
      <c r="DV11" s="27" t="s">
        <v>2</v>
      </c>
      <c r="DW11" s="27">
        <v>1</v>
      </c>
      <c r="DX11" s="27" t="s">
        <v>2</v>
      </c>
      <c r="DY11" s="27">
        <v>1</v>
      </c>
      <c r="DZ11" s="27">
        <v>1</v>
      </c>
      <c r="EA11" s="27" t="s">
        <v>2</v>
      </c>
      <c r="EB11" s="27">
        <v>33</v>
      </c>
      <c r="EC11" s="27">
        <v>15</v>
      </c>
      <c r="ED11" s="27">
        <v>11</v>
      </c>
      <c r="EE11" s="27" t="s">
        <v>2</v>
      </c>
      <c r="EF11" s="27">
        <v>3</v>
      </c>
      <c r="EG11" s="27">
        <v>2672</v>
      </c>
      <c r="EH11" s="27" t="s">
        <v>14</v>
      </c>
      <c r="EI11" s="27" t="s">
        <v>2</v>
      </c>
      <c r="EJ11" s="27" t="s">
        <v>2</v>
      </c>
      <c r="EK11" s="27" t="s">
        <v>14</v>
      </c>
      <c r="EL11" s="27" t="s">
        <v>2</v>
      </c>
      <c r="EM11" s="27" t="s">
        <v>14</v>
      </c>
      <c r="EN11" s="27" t="s">
        <v>14</v>
      </c>
      <c r="EO11" s="27" t="s">
        <v>2</v>
      </c>
      <c r="EP11" s="27" t="s">
        <v>14</v>
      </c>
      <c r="EQ11" s="27" t="s">
        <v>14</v>
      </c>
      <c r="ER11" s="27" t="s">
        <v>14</v>
      </c>
      <c r="ES11" s="27" t="s">
        <v>2</v>
      </c>
      <c r="ET11" s="27" t="s">
        <v>14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27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27" t="s">
        <v>14</v>
      </c>
      <c r="FW11" s="77">
        <v>20</v>
      </c>
      <c r="FX11" s="77">
        <v>4</v>
      </c>
      <c r="FY11" s="87">
        <v>20</v>
      </c>
      <c r="FZ11" s="87">
        <v>1</v>
      </c>
      <c r="GA11" s="87">
        <v>12</v>
      </c>
      <c r="GB11" s="87" t="s">
        <v>2</v>
      </c>
      <c r="GC11" s="87" t="s">
        <v>2</v>
      </c>
      <c r="GD11" s="87" t="s">
        <v>2</v>
      </c>
      <c r="GE11" s="87" t="s">
        <v>2</v>
      </c>
      <c r="GF11" s="17" t="s">
        <v>2</v>
      </c>
      <c r="GG11" s="17" t="s">
        <v>2</v>
      </c>
      <c r="GH11" s="17" t="s">
        <v>2</v>
      </c>
      <c r="GI11" s="17" t="s">
        <v>2</v>
      </c>
      <c r="GJ11" s="17" t="s">
        <v>2</v>
      </c>
      <c r="GK11" s="17" t="s">
        <v>2</v>
      </c>
      <c r="GL11" s="17" t="s">
        <v>2</v>
      </c>
      <c r="GM11" s="17" t="s">
        <v>2</v>
      </c>
      <c r="GN11" s="17" t="s">
        <v>2</v>
      </c>
      <c r="GO11" s="25" t="s">
        <v>2</v>
      </c>
      <c r="GP11" s="25" t="s">
        <v>2</v>
      </c>
      <c r="GQ11" s="25" t="s">
        <v>2</v>
      </c>
      <c r="GR11" s="25" t="s">
        <v>2</v>
      </c>
      <c r="GS11" s="136" t="s">
        <v>2</v>
      </c>
      <c r="GT11" s="77" t="s">
        <v>2</v>
      </c>
      <c r="GU11" s="77" t="s">
        <v>2</v>
      </c>
      <c r="GV11" s="17">
        <v>47</v>
      </c>
      <c r="GW11" s="17">
        <v>12</v>
      </c>
      <c r="GX11" s="17">
        <v>17</v>
      </c>
      <c r="GY11" s="17">
        <v>12</v>
      </c>
      <c r="GZ11" s="17">
        <v>6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59">
        <v>1920104000</v>
      </c>
      <c r="HO11" s="657" t="s">
        <v>483</v>
      </c>
      <c r="HP11" s="657" t="s">
        <v>454</v>
      </c>
      <c r="HQ11" s="657" t="s">
        <v>456</v>
      </c>
      <c r="HR11" s="657" t="s">
        <v>460</v>
      </c>
      <c r="HS11" s="657" t="s">
        <v>455</v>
      </c>
    </row>
    <row r="12" spans="1:227" ht="14.25" customHeight="1">
      <c r="A12" s="614" t="s">
        <v>767</v>
      </c>
      <c r="B12" s="614" t="s">
        <v>768</v>
      </c>
      <c r="C12" s="614" t="s">
        <v>772</v>
      </c>
      <c r="D12" s="4" t="s">
        <v>424</v>
      </c>
      <c r="E12" s="17">
        <v>138</v>
      </c>
      <c r="F12" s="17" t="s">
        <v>2</v>
      </c>
      <c r="G12" s="17" t="s">
        <v>2</v>
      </c>
      <c r="H12" s="17" t="s">
        <v>2</v>
      </c>
      <c r="I12" s="17" t="s">
        <v>2</v>
      </c>
      <c r="J12" s="17" t="s">
        <v>2</v>
      </c>
      <c r="K12" s="17" t="s">
        <v>2</v>
      </c>
      <c r="L12" s="17">
        <v>138</v>
      </c>
      <c r="M12" s="665">
        <v>30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671" t="s">
        <v>2</v>
      </c>
      <c r="W12" s="25">
        <v>52</v>
      </c>
      <c r="X12" s="25">
        <v>5380</v>
      </c>
      <c r="Y12" s="25">
        <v>9</v>
      </c>
      <c r="Z12" s="25">
        <v>3029</v>
      </c>
      <c r="AA12" s="136">
        <v>86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>
        <v>138</v>
      </c>
      <c r="AH12" s="77">
        <v>28</v>
      </c>
      <c r="AI12" s="77">
        <v>39</v>
      </c>
      <c r="AJ12" s="77">
        <v>54</v>
      </c>
      <c r="AK12" s="77">
        <v>14</v>
      </c>
      <c r="AL12" s="77">
        <v>3</v>
      </c>
      <c r="AM12" s="77" t="s">
        <v>2</v>
      </c>
      <c r="AN12" s="77" t="s">
        <v>2</v>
      </c>
      <c r="AO12" s="77" t="s">
        <v>2</v>
      </c>
      <c r="AP12" s="77" t="s">
        <v>2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>
        <v>7876</v>
      </c>
      <c r="BJ12" s="77">
        <v>485</v>
      </c>
      <c r="BK12" s="77">
        <v>1431</v>
      </c>
      <c r="BL12" s="77">
        <v>3893</v>
      </c>
      <c r="BM12" s="77">
        <v>1584</v>
      </c>
      <c r="BN12" s="77">
        <v>483</v>
      </c>
      <c r="BO12" s="77" t="s">
        <v>2</v>
      </c>
      <c r="BP12" s="77" t="s">
        <v>2</v>
      </c>
      <c r="BQ12" s="77" t="s">
        <v>2</v>
      </c>
      <c r="BR12" s="77" t="s">
        <v>2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748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>
        <v>138</v>
      </c>
      <c r="CN12" s="90" t="s">
        <v>2</v>
      </c>
      <c r="CO12" s="90" t="s">
        <v>2</v>
      </c>
      <c r="CP12" s="90" t="s">
        <v>2</v>
      </c>
      <c r="CQ12" s="90" t="s">
        <v>2</v>
      </c>
      <c r="CR12" s="90">
        <v>1</v>
      </c>
      <c r="CS12" s="90">
        <v>1</v>
      </c>
      <c r="CT12" s="90">
        <v>136</v>
      </c>
      <c r="CU12" s="90" t="s">
        <v>2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 t="s">
        <v>2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 t="s">
        <v>2</v>
      </c>
      <c r="DZ12" s="27" t="s">
        <v>2</v>
      </c>
      <c r="EA12" s="27" t="s">
        <v>2</v>
      </c>
      <c r="EB12" s="27">
        <v>2</v>
      </c>
      <c r="EC12" s="27">
        <v>2</v>
      </c>
      <c r="ED12" s="27">
        <v>138</v>
      </c>
      <c r="EE12" s="27">
        <v>2</v>
      </c>
      <c r="EF12" s="27">
        <v>1</v>
      </c>
      <c r="EG12" s="27" t="s">
        <v>2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</v>
      </c>
      <c r="EN12" s="27" t="s">
        <v>2</v>
      </c>
      <c r="EO12" s="27" t="s">
        <v>2</v>
      </c>
      <c r="EP12" s="27" t="s">
        <v>14</v>
      </c>
      <c r="EQ12" s="27" t="s">
        <v>14</v>
      </c>
      <c r="ER12" s="27" t="s">
        <v>14</v>
      </c>
      <c r="ES12" s="27" t="s">
        <v>14</v>
      </c>
      <c r="ET12" s="27" t="s">
        <v>14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14</v>
      </c>
      <c r="FW12" s="77">
        <v>17</v>
      </c>
      <c r="FX12" s="77">
        <v>1</v>
      </c>
      <c r="FY12" s="87">
        <v>17</v>
      </c>
      <c r="FZ12" s="87" t="s">
        <v>2</v>
      </c>
      <c r="GA12" s="87">
        <v>1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 t="s">
        <v>2</v>
      </c>
      <c r="GP12" s="25" t="s">
        <v>2</v>
      </c>
      <c r="GQ12" s="25" t="s">
        <v>2</v>
      </c>
      <c r="GR12" s="25" t="s">
        <v>2</v>
      </c>
      <c r="GS12" s="136" t="s">
        <v>2</v>
      </c>
      <c r="GT12" s="77" t="s">
        <v>2</v>
      </c>
      <c r="GU12" s="77" t="s">
        <v>2</v>
      </c>
      <c r="GV12" s="17">
        <v>138</v>
      </c>
      <c r="GW12" s="17">
        <v>19</v>
      </c>
      <c r="GX12" s="17">
        <v>65</v>
      </c>
      <c r="GY12" s="17">
        <v>52</v>
      </c>
      <c r="GZ12" s="17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9">
        <v>1920105000</v>
      </c>
      <c r="HO12" s="657" t="s">
        <v>483</v>
      </c>
      <c r="HP12" s="657" t="s">
        <v>454</v>
      </c>
      <c r="HQ12" s="657" t="s">
        <v>456</v>
      </c>
      <c r="HR12" s="657" t="s">
        <v>461</v>
      </c>
      <c r="HS12" s="657" t="s">
        <v>455</v>
      </c>
    </row>
    <row r="13" spans="1:227" ht="14.25" customHeight="1">
      <c r="A13" s="614" t="s">
        <v>767</v>
      </c>
      <c r="B13" s="614" t="s">
        <v>768</v>
      </c>
      <c r="C13" s="614" t="s">
        <v>773</v>
      </c>
      <c r="D13" s="4" t="s">
        <v>425</v>
      </c>
      <c r="E13" s="17">
        <v>184</v>
      </c>
      <c r="F13" s="17">
        <v>1</v>
      </c>
      <c r="G13" s="17" t="s">
        <v>2</v>
      </c>
      <c r="H13" s="17">
        <v>1</v>
      </c>
      <c r="I13" s="17" t="s">
        <v>2</v>
      </c>
      <c r="J13" s="17" t="s">
        <v>2</v>
      </c>
      <c r="K13" s="17" t="s">
        <v>2</v>
      </c>
      <c r="L13" s="17">
        <v>183</v>
      </c>
      <c r="M13" s="665">
        <v>43</v>
      </c>
      <c r="N13" s="17">
        <v>1</v>
      </c>
      <c r="O13" s="17" t="s">
        <v>14</v>
      </c>
      <c r="P13" s="17" t="s">
        <v>14</v>
      </c>
      <c r="Q13" s="17" t="s">
        <v>14</v>
      </c>
      <c r="R13" s="17" t="s">
        <v>14</v>
      </c>
      <c r="S13" s="17" t="s">
        <v>14</v>
      </c>
      <c r="T13" s="17" t="s">
        <v>14</v>
      </c>
      <c r="U13" s="25" t="s">
        <v>14</v>
      </c>
      <c r="V13" s="671" t="s">
        <v>2</v>
      </c>
      <c r="W13" s="25">
        <v>81</v>
      </c>
      <c r="X13" s="25">
        <v>5891</v>
      </c>
      <c r="Y13" s="25">
        <v>4</v>
      </c>
      <c r="Z13" s="25">
        <v>670</v>
      </c>
      <c r="AA13" s="136">
        <v>103</v>
      </c>
      <c r="AB13" s="25" t="s">
        <v>14</v>
      </c>
      <c r="AC13" s="25" t="s">
        <v>14</v>
      </c>
      <c r="AD13" s="25" t="s">
        <v>14</v>
      </c>
      <c r="AE13" s="25" t="s">
        <v>14</v>
      </c>
      <c r="AF13" s="143" t="s">
        <v>14</v>
      </c>
      <c r="AG13" s="77">
        <v>184</v>
      </c>
      <c r="AH13" s="77">
        <v>45</v>
      </c>
      <c r="AI13" s="77">
        <v>38</v>
      </c>
      <c r="AJ13" s="77">
        <v>71</v>
      </c>
      <c r="AK13" s="77">
        <v>27</v>
      </c>
      <c r="AL13" s="77">
        <v>1</v>
      </c>
      <c r="AM13" s="77">
        <v>1</v>
      </c>
      <c r="AN13" s="77">
        <v>1</v>
      </c>
      <c r="AO13" s="77" t="s">
        <v>2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 t="s">
        <v>14</v>
      </c>
      <c r="AV13" s="77" t="s">
        <v>14</v>
      </c>
      <c r="AW13" s="77" t="s">
        <v>14</v>
      </c>
      <c r="AX13" s="77" t="s">
        <v>14</v>
      </c>
      <c r="AY13" s="77" t="s">
        <v>14</v>
      </c>
      <c r="AZ13" s="77" t="s">
        <v>14</v>
      </c>
      <c r="BA13" s="77" t="s">
        <v>14</v>
      </c>
      <c r="BB13" s="77" t="s">
        <v>14</v>
      </c>
      <c r="BC13" s="77" t="s">
        <v>14</v>
      </c>
      <c r="BD13" s="77" t="s">
        <v>14</v>
      </c>
      <c r="BE13" s="77" t="s">
        <v>14</v>
      </c>
      <c r="BF13" s="77" t="s">
        <v>14</v>
      </c>
      <c r="BG13" s="77" t="s">
        <v>14</v>
      </c>
      <c r="BH13" s="77" t="s">
        <v>14</v>
      </c>
      <c r="BI13" s="77">
        <v>11096</v>
      </c>
      <c r="BJ13" s="77">
        <v>867</v>
      </c>
      <c r="BK13" s="77">
        <v>1414</v>
      </c>
      <c r="BL13" s="77">
        <v>5043</v>
      </c>
      <c r="BM13" s="77">
        <v>3022</v>
      </c>
      <c r="BN13" s="77">
        <v>160</v>
      </c>
      <c r="BO13" s="77">
        <v>220</v>
      </c>
      <c r="BP13" s="77">
        <v>370</v>
      </c>
      <c r="BQ13" s="77" t="s">
        <v>2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2233</v>
      </c>
      <c r="BX13" s="77" t="s">
        <v>14</v>
      </c>
      <c r="BY13" s="77" t="s">
        <v>14</v>
      </c>
      <c r="BZ13" s="77" t="s">
        <v>14</v>
      </c>
      <c r="CA13" s="77" t="s">
        <v>14</v>
      </c>
      <c r="CB13" s="77" t="s">
        <v>14</v>
      </c>
      <c r="CC13" s="77" t="s">
        <v>14</v>
      </c>
      <c r="CD13" s="77" t="s">
        <v>14</v>
      </c>
      <c r="CE13" s="77" t="s">
        <v>14</v>
      </c>
      <c r="CF13" s="77" t="s">
        <v>14</v>
      </c>
      <c r="CG13" s="77" t="s">
        <v>14</v>
      </c>
      <c r="CH13" s="77" t="s">
        <v>14</v>
      </c>
      <c r="CI13" s="77" t="s">
        <v>14</v>
      </c>
      <c r="CJ13" s="77" t="s">
        <v>14</v>
      </c>
      <c r="CK13" s="77" t="s">
        <v>14</v>
      </c>
      <c r="CL13" s="77" t="s">
        <v>14</v>
      </c>
      <c r="CM13" s="90">
        <v>180</v>
      </c>
      <c r="CN13" s="90" t="s">
        <v>2</v>
      </c>
      <c r="CO13" s="90" t="s">
        <v>2</v>
      </c>
      <c r="CP13" s="90" t="s">
        <v>2</v>
      </c>
      <c r="CQ13" s="90" t="s">
        <v>2</v>
      </c>
      <c r="CR13" s="90" t="s">
        <v>2</v>
      </c>
      <c r="CS13" s="90">
        <v>1</v>
      </c>
      <c r="CT13" s="90">
        <v>179</v>
      </c>
      <c r="CU13" s="90" t="s">
        <v>2</v>
      </c>
      <c r="CV13" s="90" t="s">
        <v>2</v>
      </c>
      <c r="CW13" s="90" t="s">
        <v>2</v>
      </c>
      <c r="CX13" s="90" t="s">
        <v>2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 t="s">
        <v>14</v>
      </c>
      <c r="DD13" s="90" t="s">
        <v>14</v>
      </c>
      <c r="DE13" s="90" t="s">
        <v>14</v>
      </c>
      <c r="DF13" s="90" t="s">
        <v>14</v>
      </c>
      <c r="DG13" s="90" t="s">
        <v>14</v>
      </c>
      <c r="DH13" s="90" t="s">
        <v>14</v>
      </c>
      <c r="DI13" s="90" t="s">
        <v>14</v>
      </c>
      <c r="DJ13" s="90" t="s">
        <v>14</v>
      </c>
      <c r="DK13" s="90" t="s">
        <v>14</v>
      </c>
      <c r="DL13" s="90" t="s">
        <v>14</v>
      </c>
      <c r="DM13" s="90" t="s">
        <v>14</v>
      </c>
      <c r="DN13" s="90" t="s">
        <v>14</v>
      </c>
      <c r="DO13" s="90" t="s">
        <v>14</v>
      </c>
      <c r="DP13" s="90" t="s">
        <v>14</v>
      </c>
      <c r="DQ13" s="90" t="s">
        <v>14</v>
      </c>
      <c r="DR13" s="90" t="s">
        <v>14</v>
      </c>
      <c r="DS13" s="27" t="s">
        <v>2</v>
      </c>
      <c r="DT13" s="27" t="s">
        <v>2</v>
      </c>
      <c r="DU13" s="27" t="s">
        <v>2</v>
      </c>
      <c r="DV13" s="27" t="s">
        <v>2</v>
      </c>
      <c r="DW13" s="27">
        <v>1</v>
      </c>
      <c r="DX13" s="27" t="s">
        <v>2</v>
      </c>
      <c r="DY13" s="27" t="s">
        <v>2</v>
      </c>
      <c r="DZ13" s="27" t="s">
        <v>2</v>
      </c>
      <c r="EA13" s="27" t="s">
        <v>2</v>
      </c>
      <c r="EB13" s="27">
        <v>1</v>
      </c>
      <c r="EC13" s="27">
        <v>2</v>
      </c>
      <c r="ED13" s="27">
        <v>184</v>
      </c>
      <c r="EE13" s="27">
        <v>3</v>
      </c>
      <c r="EF13" s="27" t="s">
        <v>2</v>
      </c>
      <c r="EG13" s="27" t="s">
        <v>2</v>
      </c>
      <c r="EH13" s="27" t="s">
        <v>2</v>
      </c>
      <c r="EI13" s="27" t="s">
        <v>2</v>
      </c>
      <c r="EJ13" s="27" t="s">
        <v>2</v>
      </c>
      <c r="EK13" s="27" t="s">
        <v>14</v>
      </c>
      <c r="EL13" s="27" t="s">
        <v>2</v>
      </c>
      <c r="EM13" s="27" t="s">
        <v>2</v>
      </c>
      <c r="EN13" s="27" t="s">
        <v>2</v>
      </c>
      <c r="EO13" s="27" t="s">
        <v>2</v>
      </c>
      <c r="EP13" s="27" t="s">
        <v>14</v>
      </c>
      <c r="EQ13" s="27" t="s">
        <v>14</v>
      </c>
      <c r="ER13" s="27" t="s">
        <v>14</v>
      </c>
      <c r="ES13" s="27">
        <v>36</v>
      </c>
      <c r="ET13" s="27" t="s">
        <v>2</v>
      </c>
      <c r="EU13" s="27" t="s">
        <v>14</v>
      </c>
      <c r="EV13" s="27" t="s">
        <v>14</v>
      </c>
      <c r="EW13" s="27" t="s">
        <v>14</v>
      </c>
      <c r="EX13" s="27" t="s">
        <v>14</v>
      </c>
      <c r="EY13" s="27" t="s">
        <v>14</v>
      </c>
      <c r="EZ13" s="27" t="s">
        <v>14</v>
      </c>
      <c r="FA13" s="27" t="s">
        <v>14</v>
      </c>
      <c r="FB13" s="27" t="s">
        <v>14</v>
      </c>
      <c r="FC13" s="27" t="s">
        <v>14</v>
      </c>
      <c r="FD13" s="27" t="s">
        <v>14</v>
      </c>
      <c r="FE13" s="27" t="s">
        <v>14</v>
      </c>
      <c r="FF13" s="27" t="s">
        <v>14</v>
      </c>
      <c r="FG13" s="27" t="s">
        <v>14</v>
      </c>
      <c r="FH13" s="27" t="s">
        <v>14</v>
      </c>
      <c r="FI13" s="27" t="s">
        <v>14</v>
      </c>
      <c r="FJ13" s="27" t="s">
        <v>14</v>
      </c>
      <c r="FK13" s="27" t="s">
        <v>14</v>
      </c>
      <c r="FL13" s="27" t="s">
        <v>14</v>
      </c>
      <c r="FM13" s="27" t="s">
        <v>14</v>
      </c>
      <c r="FN13" s="27" t="s">
        <v>14</v>
      </c>
      <c r="FO13" s="27" t="s">
        <v>14</v>
      </c>
      <c r="FP13" s="27" t="s">
        <v>14</v>
      </c>
      <c r="FQ13" s="27" t="s">
        <v>14</v>
      </c>
      <c r="FR13" s="27" t="s">
        <v>14</v>
      </c>
      <c r="FS13" s="27" t="s">
        <v>14</v>
      </c>
      <c r="FT13" s="27" t="s">
        <v>14</v>
      </c>
      <c r="FU13" s="27" t="s">
        <v>14</v>
      </c>
      <c r="FV13" s="27" t="s">
        <v>14</v>
      </c>
      <c r="FW13" s="77">
        <v>14</v>
      </c>
      <c r="FX13" s="77">
        <v>2</v>
      </c>
      <c r="FY13" s="87">
        <v>14</v>
      </c>
      <c r="FZ13" s="87" t="s">
        <v>2</v>
      </c>
      <c r="GA13" s="87">
        <v>1</v>
      </c>
      <c r="GB13" s="87" t="s">
        <v>2</v>
      </c>
      <c r="GC13" s="87">
        <v>1</v>
      </c>
      <c r="GD13" s="87">
        <v>1</v>
      </c>
      <c r="GE13" s="87" t="s">
        <v>2</v>
      </c>
      <c r="GF13" s="17" t="s">
        <v>14</v>
      </c>
      <c r="GG13" s="17" t="s">
        <v>14</v>
      </c>
      <c r="GH13" s="17" t="s">
        <v>14</v>
      </c>
      <c r="GI13" s="17" t="s">
        <v>14</v>
      </c>
      <c r="GJ13" s="17" t="s">
        <v>14</v>
      </c>
      <c r="GK13" s="17" t="s">
        <v>14</v>
      </c>
      <c r="GL13" s="17" t="s">
        <v>14</v>
      </c>
      <c r="GM13" s="17" t="s">
        <v>14</v>
      </c>
      <c r="GN13" s="17" t="s">
        <v>14</v>
      </c>
      <c r="GO13" s="25">
        <v>6</v>
      </c>
      <c r="GP13" s="25" t="s">
        <v>14</v>
      </c>
      <c r="GQ13" s="25">
        <v>6</v>
      </c>
      <c r="GR13" s="25" t="s">
        <v>2</v>
      </c>
      <c r="GS13" s="136" t="s">
        <v>2</v>
      </c>
      <c r="GT13" s="77" t="s">
        <v>2</v>
      </c>
      <c r="GU13" s="77">
        <v>1</v>
      </c>
      <c r="GV13" s="17">
        <v>180</v>
      </c>
      <c r="GW13" s="17">
        <v>25</v>
      </c>
      <c r="GX13" s="17">
        <v>77</v>
      </c>
      <c r="GY13" s="17">
        <v>72</v>
      </c>
      <c r="GZ13" s="17">
        <v>6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14</v>
      </c>
      <c r="HF13" s="17" t="s">
        <v>14</v>
      </c>
      <c r="HG13" s="17" t="s">
        <v>14</v>
      </c>
      <c r="HH13" s="17" t="s">
        <v>14</v>
      </c>
      <c r="HI13" s="17" t="s">
        <v>14</v>
      </c>
      <c r="HJ13" s="17" t="s">
        <v>14</v>
      </c>
      <c r="HK13" s="17" t="s">
        <v>14</v>
      </c>
      <c r="HL13" s="17" t="s">
        <v>14</v>
      </c>
      <c r="HM13" s="17" t="s">
        <v>14</v>
      </c>
      <c r="HN13" s="659">
        <v>1920106000</v>
      </c>
      <c r="HO13" s="657" t="s">
        <v>483</v>
      </c>
      <c r="HP13" s="657" t="s">
        <v>454</v>
      </c>
      <c r="HQ13" s="657" t="s">
        <v>456</v>
      </c>
      <c r="HR13" s="657" t="s">
        <v>462</v>
      </c>
      <c r="HS13" s="657" t="s">
        <v>455</v>
      </c>
    </row>
    <row r="14" spans="1:227" ht="14.25" customHeight="1">
      <c r="A14" s="614" t="s">
        <v>767</v>
      </c>
      <c r="B14" s="614" t="s">
        <v>768</v>
      </c>
      <c r="C14" s="614" t="s">
        <v>774</v>
      </c>
      <c r="D14" s="4" t="s">
        <v>426</v>
      </c>
      <c r="E14" s="17">
        <v>39</v>
      </c>
      <c r="F14" s="17" t="s">
        <v>2</v>
      </c>
      <c r="G14" s="17" t="s">
        <v>2</v>
      </c>
      <c r="H14" s="17" t="s">
        <v>2</v>
      </c>
      <c r="I14" s="17" t="s">
        <v>2</v>
      </c>
      <c r="J14" s="17" t="s">
        <v>2</v>
      </c>
      <c r="K14" s="17" t="s">
        <v>2</v>
      </c>
      <c r="L14" s="17">
        <v>39</v>
      </c>
      <c r="M14" s="665" t="s">
        <v>2</v>
      </c>
      <c r="N14" s="17" t="s">
        <v>2</v>
      </c>
      <c r="O14" s="17" t="s">
        <v>2</v>
      </c>
      <c r="P14" s="17" t="s">
        <v>2</v>
      </c>
      <c r="Q14" s="17" t="s">
        <v>2</v>
      </c>
      <c r="R14" s="17" t="s">
        <v>2</v>
      </c>
      <c r="S14" s="17" t="s">
        <v>2</v>
      </c>
      <c r="T14" s="17" t="s">
        <v>2</v>
      </c>
      <c r="U14" s="25" t="s">
        <v>2</v>
      </c>
      <c r="V14" s="671" t="s">
        <v>2</v>
      </c>
      <c r="W14" s="25">
        <v>1</v>
      </c>
      <c r="X14" s="25">
        <v>21</v>
      </c>
      <c r="Y14" s="25" t="s">
        <v>2</v>
      </c>
      <c r="Z14" s="25" t="s">
        <v>2</v>
      </c>
      <c r="AA14" s="136">
        <v>38</v>
      </c>
      <c r="AB14" s="25" t="s">
        <v>2</v>
      </c>
      <c r="AC14" s="25" t="s">
        <v>2</v>
      </c>
      <c r="AD14" s="25" t="s">
        <v>2</v>
      </c>
      <c r="AE14" s="25" t="s">
        <v>2</v>
      </c>
      <c r="AF14" s="143" t="s">
        <v>2</v>
      </c>
      <c r="AG14" s="77">
        <v>39</v>
      </c>
      <c r="AH14" s="77" t="s">
        <v>2</v>
      </c>
      <c r="AI14" s="77">
        <v>14</v>
      </c>
      <c r="AJ14" s="77">
        <v>25</v>
      </c>
      <c r="AK14" s="77" t="s">
        <v>2</v>
      </c>
      <c r="AL14" s="77" t="s">
        <v>2</v>
      </c>
      <c r="AM14" s="77" t="s">
        <v>2</v>
      </c>
      <c r="AN14" s="77" t="s">
        <v>2</v>
      </c>
      <c r="AO14" s="77" t="s">
        <v>2</v>
      </c>
      <c r="AP14" s="77" t="s">
        <v>2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</v>
      </c>
      <c r="AV14" s="77" t="s">
        <v>2</v>
      </c>
      <c r="AW14" s="77" t="s">
        <v>2</v>
      </c>
      <c r="AX14" s="77" t="s">
        <v>2</v>
      </c>
      <c r="AY14" s="77" t="s">
        <v>2</v>
      </c>
      <c r="AZ14" s="77" t="s">
        <v>2</v>
      </c>
      <c r="BA14" s="77" t="s">
        <v>2</v>
      </c>
      <c r="BB14" s="77" t="s">
        <v>2</v>
      </c>
      <c r="BC14" s="77" t="s">
        <v>2</v>
      </c>
      <c r="BD14" s="77" t="s">
        <v>2</v>
      </c>
      <c r="BE14" s="77" t="s">
        <v>2</v>
      </c>
      <c r="BF14" s="77" t="s">
        <v>2</v>
      </c>
      <c r="BG14" s="77" t="s">
        <v>2</v>
      </c>
      <c r="BH14" s="77" t="s">
        <v>2</v>
      </c>
      <c r="BI14" s="77">
        <v>2038</v>
      </c>
      <c r="BJ14" s="77" t="s">
        <v>2</v>
      </c>
      <c r="BK14" s="77">
        <v>484</v>
      </c>
      <c r="BL14" s="77">
        <v>1554</v>
      </c>
      <c r="BM14" s="77" t="s">
        <v>2</v>
      </c>
      <c r="BN14" s="77" t="s">
        <v>2</v>
      </c>
      <c r="BO14" s="77" t="s">
        <v>2</v>
      </c>
      <c r="BP14" s="77" t="s">
        <v>2</v>
      </c>
      <c r="BQ14" s="77" t="s">
        <v>2</v>
      </c>
      <c r="BR14" s="77" t="s">
        <v>2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155</v>
      </c>
      <c r="BX14" s="77" t="s">
        <v>2</v>
      </c>
      <c r="BY14" s="77" t="s">
        <v>2</v>
      </c>
      <c r="BZ14" s="77" t="s">
        <v>2</v>
      </c>
      <c r="CA14" s="77" t="s">
        <v>2</v>
      </c>
      <c r="CB14" s="77" t="s">
        <v>2</v>
      </c>
      <c r="CC14" s="77" t="s">
        <v>2</v>
      </c>
      <c r="CD14" s="77" t="s">
        <v>2</v>
      </c>
      <c r="CE14" s="77" t="s">
        <v>2</v>
      </c>
      <c r="CF14" s="77" t="s">
        <v>2</v>
      </c>
      <c r="CG14" s="77" t="s">
        <v>2</v>
      </c>
      <c r="CH14" s="77" t="s">
        <v>2</v>
      </c>
      <c r="CI14" s="77" t="s">
        <v>2</v>
      </c>
      <c r="CJ14" s="77" t="s">
        <v>2</v>
      </c>
      <c r="CK14" s="77" t="s">
        <v>2</v>
      </c>
      <c r="CL14" s="77" t="s">
        <v>2</v>
      </c>
      <c r="CM14" s="90">
        <v>17</v>
      </c>
      <c r="CN14" s="90">
        <v>15</v>
      </c>
      <c r="CO14" s="90" t="s">
        <v>2</v>
      </c>
      <c r="CP14" s="90" t="s">
        <v>2</v>
      </c>
      <c r="CQ14" s="90" t="s">
        <v>2</v>
      </c>
      <c r="CR14" s="90">
        <v>1</v>
      </c>
      <c r="CS14" s="90" t="s">
        <v>2</v>
      </c>
      <c r="CT14" s="90">
        <v>1</v>
      </c>
      <c r="CU14" s="90" t="s">
        <v>2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</v>
      </c>
      <c r="DD14" s="90" t="s">
        <v>2</v>
      </c>
      <c r="DE14" s="90" t="s">
        <v>2</v>
      </c>
      <c r="DF14" s="90" t="s">
        <v>2</v>
      </c>
      <c r="DG14" s="90" t="s">
        <v>2</v>
      </c>
      <c r="DH14" s="90" t="s">
        <v>2</v>
      </c>
      <c r="DI14" s="90" t="s">
        <v>2</v>
      </c>
      <c r="DJ14" s="90" t="s">
        <v>2</v>
      </c>
      <c r="DK14" s="90" t="s">
        <v>2</v>
      </c>
      <c r="DL14" s="90" t="s">
        <v>2</v>
      </c>
      <c r="DM14" s="90" t="s">
        <v>2</v>
      </c>
      <c r="DN14" s="90" t="s">
        <v>2</v>
      </c>
      <c r="DO14" s="90" t="s">
        <v>2</v>
      </c>
      <c r="DP14" s="90" t="s">
        <v>2</v>
      </c>
      <c r="DQ14" s="90" t="s">
        <v>2</v>
      </c>
      <c r="DR14" s="90" t="s">
        <v>2</v>
      </c>
      <c r="DS14" s="27">
        <v>20</v>
      </c>
      <c r="DT14" s="27">
        <v>2</v>
      </c>
      <c r="DU14" s="27" t="s">
        <v>2</v>
      </c>
      <c r="DV14" s="27">
        <v>1</v>
      </c>
      <c r="DW14" s="27">
        <v>4</v>
      </c>
      <c r="DX14" s="27" t="s">
        <v>2</v>
      </c>
      <c r="DY14" s="27">
        <v>3</v>
      </c>
      <c r="DZ14" s="27">
        <v>2</v>
      </c>
      <c r="EA14" s="27" t="s">
        <v>2</v>
      </c>
      <c r="EB14" s="27">
        <v>10</v>
      </c>
      <c r="EC14" s="27" t="s">
        <v>2</v>
      </c>
      <c r="ED14" s="27">
        <v>6</v>
      </c>
      <c r="EE14" s="27" t="s">
        <v>2</v>
      </c>
      <c r="EF14" s="27" t="s">
        <v>2</v>
      </c>
      <c r="EG14" s="27" t="s">
        <v>14</v>
      </c>
      <c r="EH14" s="27" t="s">
        <v>14</v>
      </c>
      <c r="EI14" s="27" t="s">
        <v>2</v>
      </c>
      <c r="EJ14" s="27" t="s">
        <v>14</v>
      </c>
      <c r="EK14" s="27">
        <v>18</v>
      </c>
      <c r="EL14" s="27" t="s">
        <v>2</v>
      </c>
      <c r="EM14" s="27" t="s">
        <v>14</v>
      </c>
      <c r="EN14" s="27" t="s">
        <v>14</v>
      </c>
      <c r="EO14" s="27" t="s">
        <v>2</v>
      </c>
      <c r="EP14" s="27" t="s">
        <v>14</v>
      </c>
      <c r="EQ14" s="27" t="s">
        <v>2</v>
      </c>
      <c r="ER14" s="27" t="s">
        <v>14</v>
      </c>
      <c r="ES14" s="27" t="s">
        <v>2</v>
      </c>
      <c r="ET14" s="27" t="s">
        <v>2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27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27" t="s">
        <v>2</v>
      </c>
      <c r="FW14" s="77">
        <v>5</v>
      </c>
      <c r="FX14" s="77">
        <v>1</v>
      </c>
      <c r="FY14" s="87">
        <v>4</v>
      </c>
      <c r="FZ14" s="87" t="s">
        <v>2</v>
      </c>
      <c r="GA14" s="87">
        <v>1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</v>
      </c>
      <c r="GG14" s="17" t="s">
        <v>2</v>
      </c>
      <c r="GH14" s="17" t="s">
        <v>2</v>
      </c>
      <c r="GI14" s="17" t="s">
        <v>2</v>
      </c>
      <c r="GJ14" s="17" t="s">
        <v>2</v>
      </c>
      <c r="GK14" s="17" t="s">
        <v>2</v>
      </c>
      <c r="GL14" s="17" t="s">
        <v>2</v>
      </c>
      <c r="GM14" s="17" t="s">
        <v>2</v>
      </c>
      <c r="GN14" s="17" t="s">
        <v>2</v>
      </c>
      <c r="GO14" s="25">
        <v>1</v>
      </c>
      <c r="GP14" s="25" t="s">
        <v>2</v>
      </c>
      <c r="GQ14" s="25">
        <v>1</v>
      </c>
      <c r="GR14" s="25">
        <v>1</v>
      </c>
      <c r="GS14" s="136" t="s">
        <v>2</v>
      </c>
      <c r="GT14" s="77" t="s">
        <v>2</v>
      </c>
      <c r="GU14" s="77" t="s">
        <v>2</v>
      </c>
      <c r="GV14" s="17">
        <v>17</v>
      </c>
      <c r="GW14" s="17">
        <v>15</v>
      </c>
      <c r="GX14" s="17">
        <v>2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9">
        <v>1920107000</v>
      </c>
      <c r="HO14" s="657" t="s">
        <v>483</v>
      </c>
      <c r="HP14" s="657" t="s">
        <v>454</v>
      </c>
      <c r="HQ14" s="657" t="s">
        <v>456</v>
      </c>
      <c r="HR14" s="657" t="s">
        <v>463</v>
      </c>
      <c r="HS14" s="657" t="s">
        <v>455</v>
      </c>
    </row>
    <row r="15" spans="1:227" ht="14.25" customHeight="1">
      <c r="A15" s="614" t="s">
        <v>767</v>
      </c>
      <c r="B15" s="614" t="s">
        <v>768</v>
      </c>
      <c r="C15" s="614" t="s">
        <v>775</v>
      </c>
      <c r="D15" s="4" t="s">
        <v>427</v>
      </c>
      <c r="E15" s="17" t="s">
        <v>2</v>
      </c>
      <c r="F15" s="17" t="s">
        <v>2</v>
      </c>
      <c r="G15" s="17" t="s">
        <v>2</v>
      </c>
      <c r="H15" s="17" t="s">
        <v>2</v>
      </c>
      <c r="I15" s="17" t="s">
        <v>2</v>
      </c>
      <c r="J15" s="17" t="s">
        <v>2</v>
      </c>
      <c r="K15" s="17" t="s">
        <v>2</v>
      </c>
      <c r="L15" s="17" t="s">
        <v>2</v>
      </c>
      <c r="M15" s="665" t="s">
        <v>2</v>
      </c>
      <c r="N15" s="17" t="s">
        <v>2</v>
      </c>
      <c r="O15" s="17" t="s">
        <v>2</v>
      </c>
      <c r="P15" s="17" t="s">
        <v>2</v>
      </c>
      <c r="Q15" s="17" t="s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671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 t="s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43" t="s">
        <v>2</v>
      </c>
      <c r="AG15" s="77" t="s">
        <v>2</v>
      </c>
      <c r="AH15" s="77" t="s">
        <v>2</v>
      </c>
      <c r="AI15" s="77" t="s">
        <v>2</v>
      </c>
      <c r="AJ15" s="77" t="s">
        <v>2</v>
      </c>
      <c r="AK15" s="77" t="s">
        <v>2</v>
      </c>
      <c r="AL15" s="77" t="s">
        <v>2</v>
      </c>
      <c r="AM15" s="77" t="s">
        <v>2</v>
      </c>
      <c r="AN15" s="77" t="s">
        <v>2</v>
      </c>
      <c r="AO15" s="77" t="s">
        <v>2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 t="s">
        <v>2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 t="s">
        <v>2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 t="s">
        <v>2</v>
      </c>
      <c r="BJ15" s="77" t="s">
        <v>2</v>
      </c>
      <c r="BK15" s="77" t="s">
        <v>2</v>
      </c>
      <c r="BL15" s="77" t="s">
        <v>2</v>
      </c>
      <c r="BM15" s="77" t="s">
        <v>2</v>
      </c>
      <c r="BN15" s="77" t="s">
        <v>2</v>
      </c>
      <c r="BO15" s="77" t="s">
        <v>2</v>
      </c>
      <c r="BP15" s="77" t="s">
        <v>2</v>
      </c>
      <c r="BQ15" s="77" t="s">
        <v>2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 t="s">
        <v>2</v>
      </c>
      <c r="BX15" s="77" t="s">
        <v>2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 t="s">
        <v>2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 t="s">
        <v>2</v>
      </c>
      <c r="CM15" s="90" t="s">
        <v>2</v>
      </c>
      <c r="CN15" s="90" t="s">
        <v>2</v>
      </c>
      <c r="CO15" s="90" t="s">
        <v>2</v>
      </c>
      <c r="CP15" s="90" t="s">
        <v>2</v>
      </c>
      <c r="CQ15" s="90" t="s">
        <v>2</v>
      </c>
      <c r="CR15" s="90" t="s">
        <v>2</v>
      </c>
      <c r="CS15" s="90" t="s">
        <v>2</v>
      </c>
      <c r="CT15" s="90" t="s">
        <v>2</v>
      </c>
      <c r="CU15" s="90" t="s">
        <v>2</v>
      </c>
      <c r="CV15" s="90" t="s">
        <v>2</v>
      </c>
      <c r="CW15" s="90" t="s">
        <v>2</v>
      </c>
      <c r="CX15" s="90" t="s">
        <v>2</v>
      </c>
      <c r="CY15" s="90" t="s">
        <v>2</v>
      </c>
      <c r="CZ15" s="90" t="s">
        <v>2</v>
      </c>
      <c r="DA15" s="90" t="s">
        <v>2</v>
      </c>
      <c r="DB15" s="90" t="s">
        <v>2</v>
      </c>
      <c r="DC15" s="90" t="s">
        <v>2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 t="s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 t="s">
        <v>2</v>
      </c>
      <c r="DP15" s="90" t="s">
        <v>2</v>
      </c>
      <c r="DQ15" s="90" t="s">
        <v>2</v>
      </c>
      <c r="DR15" s="90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 t="s">
        <v>2</v>
      </c>
      <c r="EC15" s="27" t="s">
        <v>2</v>
      </c>
      <c r="ED15" s="27" t="s">
        <v>2</v>
      </c>
      <c r="EE15" s="27" t="s">
        <v>2</v>
      </c>
      <c r="EF15" s="27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</v>
      </c>
      <c r="EQ15" s="27" t="s">
        <v>2</v>
      </c>
      <c r="ER15" s="27" t="s">
        <v>2</v>
      </c>
      <c r="ES15" s="27" t="s">
        <v>2</v>
      </c>
      <c r="ET15" s="27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27" t="s">
        <v>2</v>
      </c>
      <c r="FW15" s="77" t="s">
        <v>2</v>
      </c>
      <c r="FX15" s="77" t="s">
        <v>2</v>
      </c>
      <c r="FY15" s="87" t="s">
        <v>2</v>
      </c>
      <c r="FZ15" s="87" t="s">
        <v>2</v>
      </c>
      <c r="GA15" s="87" t="s">
        <v>2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 t="s">
        <v>2</v>
      </c>
      <c r="GG15" s="17" t="s">
        <v>2</v>
      </c>
      <c r="GH15" s="17" t="s">
        <v>2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 t="s">
        <v>2</v>
      </c>
      <c r="GW15" s="17" t="s">
        <v>2</v>
      </c>
      <c r="GX15" s="17" t="s">
        <v>2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9">
        <v>1920108000</v>
      </c>
      <c r="HO15" s="657" t="s">
        <v>483</v>
      </c>
      <c r="HP15" s="657" t="s">
        <v>454</v>
      </c>
      <c r="HQ15" s="657" t="s">
        <v>456</v>
      </c>
      <c r="HR15" s="657" t="s">
        <v>453</v>
      </c>
      <c r="HS15" s="657" t="s">
        <v>455</v>
      </c>
    </row>
    <row r="16" spans="1:227" ht="14.25" customHeight="1">
      <c r="A16" s="614" t="s">
        <v>767</v>
      </c>
      <c r="B16" s="614" t="s">
        <v>768</v>
      </c>
      <c r="C16" s="614" t="s">
        <v>776</v>
      </c>
      <c r="D16" s="4" t="s">
        <v>428</v>
      </c>
      <c r="E16" s="17" t="s">
        <v>2</v>
      </c>
      <c r="F16" s="17" t="s">
        <v>2</v>
      </c>
      <c r="G16" s="17" t="s">
        <v>2</v>
      </c>
      <c r="H16" s="17" t="s">
        <v>2</v>
      </c>
      <c r="I16" s="17" t="s">
        <v>2</v>
      </c>
      <c r="J16" s="17" t="s">
        <v>2</v>
      </c>
      <c r="K16" s="17" t="s">
        <v>2</v>
      </c>
      <c r="L16" s="17" t="s">
        <v>2</v>
      </c>
      <c r="M16" s="665" t="s">
        <v>2</v>
      </c>
      <c r="N16" s="17" t="s">
        <v>2</v>
      </c>
      <c r="O16" s="17" t="s">
        <v>2</v>
      </c>
      <c r="P16" s="17" t="s">
        <v>2</v>
      </c>
      <c r="Q16" s="17" t="s">
        <v>2</v>
      </c>
      <c r="R16" s="17" t="s">
        <v>2</v>
      </c>
      <c r="S16" s="17" t="s">
        <v>2</v>
      </c>
      <c r="T16" s="17" t="s">
        <v>2</v>
      </c>
      <c r="U16" s="25" t="s">
        <v>2</v>
      </c>
      <c r="V16" s="671" t="s">
        <v>2</v>
      </c>
      <c r="W16" s="25" t="s">
        <v>2</v>
      </c>
      <c r="X16" s="25" t="s">
        <v>2</v>
      </c>
      <c r="Y16" s="25" t="s">
        <v>2</v>
      </c>
      <c r="Z16" s="25" t="s">
        <v>2</v>
      </c>
      <c r="AA16" s="136" t="s">
        <v>2</v>
      </c>
      <c r="AB16" s="25" t="s">
        <v>2</v>
      </c>
      <c r="AC16" s="25" t="s">
        <v>2</v>
      </c>
      <c r="AD16" s="25" t="s">
        <v>2</v>
      </c>
      <c r="AE16" s="25" t="s">
        <v>2</v>
      </c>
      <c r="AF16" s="143" t="s">
        <v>2</v>
      </c>
      <c r="AG16" s="77" t="s">
        <v>2</v>
      </c>
      <c r="AH16" s="77" t="s">
        <v>2</v>
      </c>
      <c r="AI16" s="77" t="s">
        <v>2</v>
      </c>
      <c r="AJ16" s="77" t="s">
        <v>2</v>
      </c>
      <c r="AK16" s="77" t="s">
        <v>2</v>
      </c>
      <c r="AL16" s="77" t="s">
        <v>2</v>
      </c>
      <c r="AM16" s="77" t="s">
        <v>2</v>
      </c>
      <c r="AN16" s="77" t="s">
        <v>2</v>
      </c>
      <c r="AO16" s="77" t="s">
        <v>2</v>
      </c>
      <c r="AP16" s="77" t="s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</v>
      </c>
      <c r="AV16" s="77" t="s">
        <v>2</v>
      </c>
      <c r="AW16" s="77" t="s">
        <v>2</v>
      </c>
      <c r="AX16" s="77" t="s">
        <v>2</v>
      </c>
      <c r="AY16" s="77" t="s">
        <v>2</v>
      </c>
      <c r="AZ16" s="77" t="s">
        <v>2</v>
      </c>
      <c r="BA16" s="77" t="s">
        <v>2</v>
      </c>
      <c r="BB16" s="77" t="s">
        <v>2</v>
      </c>
      <c r="BC16" s="77" t="s">
        <v>2</v>
      </c>
      <c r="BD16" s="77" t="s">
        <v>2</v>
      </c>
      <c r="BE16" s="77" t="s">
        <v>2</v>
      </c>
      <c r="BF16" s="77" t="s">
        <v>2</v>
      </c>
      <c r="BG16" s="77" t="s">
        <v>2</v>
      </c>
      <c r="BH16" s="77" t="s">
        <v>2</v>
      </c>
      <c r="BI16" s="77" t="s">
        <v>2</v>
      </c>
      <c r="BJ16" s="77" t="s">
        <v>2</v>
      </c>
      <c r="BK16" s="77" t="s">
        <v>2</v>
      </c>
      <c r="BL16" s="77" t="s">
        <v>2</v>
      </c>
      <c r="BM16" s="77" t="s">
        <v>2</v>
      </c>
      <c r="BN16" s="77" t="s">
        <v>2</v>
      </c>
      <c r="BO16" s="77" t="s">
        <v>2</v>
      </c>
      <c r="BP16" s="77" t="s">
        <v>2</v>
      </c>
      <c r="BQ16" s="77" t="s">
        <v>2</v>
      </c>
      <c r="BR16" s="77" t="s">
        <v>2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 t="s">
        <v>2</v>
      </c>
      <c r="BX16" s="77" t="s">
        <v>2</v>
      </c>
      <c r="BY16" s="77" t="s">
        <v>2</v>
      </c>
      <c r="BZ16" s="77" t="s">
        <v>2</v>
      </c>
      <c r="CA16" s="77" t="s">
        <v>2</v>
      </c>
      <c r="CB16" s="77" t="s">
        <v>2</v>
      </c>
      <c r="CC16" s="77" t="s">
        <v>2</v>
      </c>
      <c r="CD16" s="77" t="s">
        <v>2</v>
      </c>
      <c r="CE16" s="77" t="s">
        <v>2</v>
      </c>
      <c r="CF16" s="77" t="s">
        <v>2</v>
      </c>
      <c r="CG16" s="77" t="s">
        <v>2</v>
      </c>
      <c r="CH16" s="77" t="s">
        <v>2</v>
      </c>
      <c r="CI16" s="77" t="s">
        <v>2</v>
      </c>
      <c r="CJ16" s="77" t="s">
        <v>2</v>
      </c>
      <c r="CK16" s="77" t="s">
        <v>2</v>
      </c>
      <c r="CL16" s="77" t="s">
        <v>2</v>
      </c>
      <c r="CM16" s="90" t="s">
        <v>2</v>
      </c>
      <c r="CN16" s="90" t="s">
        <v>2</v>
      </c>
      <c r="CO16" s="90" t="s">
        <v>2</v>
      </c>
      <c r="CP16" s="90" t="s">
        <v>2</v>
      </c>
      <c r="CQ16" s="90" t="s">
        <v>2</v>
      </c>
      <c r="CR16" s="90" t="s">
        <v>2</v>
      </c>
      <c r="CS16" s="90" t="s">
        <v>2</v>
      </c>
      <c r="CT16" s="90" t="s">
        <v>2</v>
      </c>
      <c r="CU16" s="90" t="s">
        <v>2</v>
      </c>
      <c r="CV16" s="90" t="s">
        <v>2</v>
      </c>
      <c r="CW16" s="90" t="s">
        <v>2</v>
      </c>
      <c r="CX16" s="90" t="s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</v>
      </c>
      <c r="DD16" s="90" t="s">
        <v>2</v>
      </c>
      <c r="DE16" s="90" t="s">
        <v>2</v>
      </c>
      <c r="DF16" s="90" t="s">
        <v>2</v>
      </c>
      <c r="DG16" s="90" t="s">
        <v>2</v>
      </c>
      <c r="DH16" s="90" t="s">
        <v>2</v>
      </c>
      <c r="DI16" s="90" t="s">
        <v>2</v>
      </c>
      <c r="DJ16" s="90" t="s">
        <v>2</v>
      </c>
      <c r="DK16" s="90" t="s">
        <v>2</v>
      </c>
      <c r="DL16" s="90" t="s">
        <v>2</v>
      </c>
      <c r="DM16" s="90" t="s">
        <v>2</v>
      </c>
      <c r="DN16" s="90" t="s">
        <v>2</v>
      </c>
      <c r="DO16" s="90" t="s">
        <v>2</v>
      </c>
      <c r="DP16" s="90" t="s">
        <v>2</v>
      </c>
      <c r="DQ16" s="90" t="s">
        <v>2</v>
      </c>
      <c r="DR16" s="90" t="s">
        <v>2</v>
      </c>
      <c r="DS16" s="27" t="s">
        <v>2</v>
      </c>
      <c r="DT16" s="27" t="s">
        <v>2</v>
      </c>
      <c r="DU16" s="27" t="s">
        <v>2</v>
      </c>
      <c r="DV16" s="27" t="s">
        <v>2</v>
      </c>
      <c r="DW16" s="27" t="s">
        <v>2</v>
      </c>
      <c r="DX16" s="27" t="s">
        <v>2</v>
      </c>
      <c r="DY16" s="27" t="s">
        <v>2</v>
      </c>
      <c r="DZ16" s="27" t="s">
        <v>2</v>
      </c>
      <c r="EA16" s="27" t="s">
        <v>2</v>
      </c>
      <c r="EB16" s="27" t="s">
        <v>2</v>
      </c>
      <c r="EC16" s="27" t="s">
        <v>2</v>
      </c>
      <c r="ED16" s="27" t="s">
        <v>2</v>
      </c>
      <c r="EE16" s="27" t="s">
        <v>2</v>
      </c>
      <c r="EF16" s="27" t="s">
        <v>2</v>
      </c>
      <c r="EG16" s="27" t="s">
        <v>2</v>
      </c>
      <c r="EH16" s="27" t="s">
        <v>2</v>
      </c>
      <c r="EI16" s="27" t="s">
        <v>2</v>
      </c>
      <c r="EJ16" s="27" t="s">
        <v>2</v>
      </c>
      <c r="EK16" s="27" t="s">
        <v>2</v>
      </c>
      <c r="EL16" s="27" t="s">
        <v>2</v>
      </c>
      <c r="EM16" s="27" t="s">
        <v>2</v>
      </c>
      <c r="EN16" s="27" t="s">
        <v>2</v>
      </c>
      <c r="EO16" s="27" t="s">
        <v>2</v>
      </c>
      <c r="EP16" s="27" t="s">
        <v>2</v>
      </c>
      <c r="EQ16" s="27" t="s">
        <v>2</v>
      </c>
      <c r="ER16" s="27" t="s">
        <v>2</v>
      </c>
      <c r="ES16" s="27" t="s">
        <v>2</v>
      </c>
      <c r="ET16" s="27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27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27" t="s">
        <v>2</v>
      </c>
      <c r="FW16" s="77" t="s">
        <v>2</v>
      </c>
      <c r="FX16" s="77" t="s">
        <v>2</v>
      </c>
      <c r="FY16" s="87" t="s">
        <v>2</v>
      </c>
      <c r="FZ16" s="87" t="s">
        <v>2</v>
      </c>
      <c r="GA16" s="87" t="s">
        <v>2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</v>
      </c>
      <c r="GG16" s="17" t="s">
        <v>2</v>
      </c>
      <c r="GH16" s="17" t="s">
        <v>2</v>
      </c>
      <c r="GI16" s="17" t="s">
        <v>2</v>
      </c>
      <c r="GJ16" s="17" t="s">
        <v>2</v>
      </c>
      <c r="GK16" s="17" t="s">
        <v>2</v>
      </c>
      <c r="GL16" s="17" t="s">
        <v>2</v>
      </c>
      <c r="GM16" s="17" t="s">
        <v>2</v>
      </c>
      <c r="GN16" s="17" t="s">
        <v>2</v>
      </c>
      <c r="GO16" s="25" t="s">
        <v>2</v>
      </c>
      <c r="GP16" s="25" t="s">
        <v>2</v>
      </c>
      <c r="GQ16" s="25" t="s">
        <v>2</v>
      </c>
      <c r="GR16" s="25" t="s">
        <v>2</v>
      </c>
      <c r="GS16" s="136" t="s">
        <v>2</v>
      </c>
      <c r="GT16" s="77" t="s">
        <v>2</v>
      </c>
      <c r="GU16" s="77" t="s">
        <v>2</v>
      </c>
      <c r="GV16" s="17" t="s">
        <v>2</v>
      </c>
      <c r="GW16" s="17" t="s">
        <v>2</v>
      </c>
      <c r="GX16" s="17" t="s">
        <v>2</v>
      </c>
      <c r="GY16" s="17" t="s">
        <v>2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9">
        <v>1920109000</v>
      </c>
      <c r="HO16" s="657" t="s">
        <v>483</v>
      </c>
      <c r="HP16" s="657" t="s">
        <v>454</v>
      </c>
      <c r="HQ16" s="657" t="s">
        <v>456</v>
      </c>
      <c r="HR16" s="657" t="s">
        <v>464</v>
      </c>
      <c r="HS16" s="657" t="s">
        <v>455</v>
      </c>
    </row>
    <row r="17" spans="1:227" ht="14.25" customHeight="1">
      <c r="A17" s="614" t="s">
        <v>767</v>
      </c>
      <c r="B17" s="614" t="s">
        <v>768</v>
      </c>
      <c r="C17" s="614" t="s">
        <v>777</v>
      </c>
      <c r="D17" s="4" t="s">
        <v>429</v>
      </c>
      <c r="E17" s="17">
        <v>42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2</v>
      </c>
      <c r="K17" s="17" t="s">
        <v>2</v>
      </c>
      <c r="L17" s="17">
        <v>42</v>
      </c>
      <c r="M17" s="665">
        <v>3</v>
      </c>
      <c r="N17" s="17" t="s">
        <v>2</v>
      </c>
      <c r="O17" s="17" t="s">
        <v>2</v>
      </c>
      <c r="P17" s="17" t="s">
        <v>2</v>
      </c>
      <c r="Q17" s="17" t="s">
        <v>2</v>
      </c>
      <c r="R17" s="17" t="s">
        <v>2</v>
      </c>
      <c r="S17" s="17" t="s">
        <v>2</v>
      </c>
      <c r="T17" s="17" t="s">
        <v>2</v>
      </c>
      <c r="U17" s="25" t="s">
        <v>2</v>
      </c>
      <c r="V17" s="671" t="s">
        <v>2</v>
      </c>
      <c r="W17" s="25">
        <v>10</v>
      </c>
      <c r="X17" s="25">
        <v>1216</v>
      </c>
      <c r="Y17" s="25">
        <v>1</v>
      </c>
      <c r="Z17" s="25">
        <v>300</v>
      </c>
      <c r="AA17" s="136">
        <v>32</v>
      </c>
      <c r="AB17" s="25" t="s">
        <v>2</v>
      </c>
      <c r="AC17" s="25" t="s">
        <v>2</v>
      </c>
      <c r="AD17" s="25" t="s">
        <v>2</v>
      </c>
      <c r="AE17" s="25" t="s">
        <v>2</v>
      </c>
      <c r="AF17" s="143" t="s">
        <v>2</v>
      </c>
      <c r="AG17" s="77">
        <v>40</v>
      </c>
      <c r="AH17" s="77" t="s">
        <v>2</v>
      </c>
      <c r="AI17" s="77">
        <v>20</v>
      </c>
      <c r="AJ17" s="77">
        <v>15</v>
      </c>
      <c r="AK17" s="77">
        <v>5</v>
      </c>
      <c r="AL17" s="77" t="s">
        <v>2</v>
      </c>
      <c r="AM17" s="77" t="s">
        <v>2</v>
      </c>
      <c r="AN17" s="77" t="s">
        <v>2</v>
      </c>
      <c r="AO17" s="77" t="s">
        <v>2</v>
      </c>
      <c r="AP17" s="77" t="s">
        <v>2</v>
      </c>
      <c r="AQ17" s="77" t="s">
        <v>2</v>
      </c>
      <c r="AR17" s="77" t="s">
        <v>2</v>
      </c>
      <c r="AS17" s="77" t="s">
        <v>2</v>
      </c>
      <c r="AT17" s="77" t="s">
        <v>2</v>
      </c>
      <c r="AU17" s="77" t="s">
        <v>2</v>
      </c>
      <c r="AV17" s="77" t="s">
        <v>2</v>
      </c>
      <c r="AW17" s="77" t="s">
        <v>2</v>
      </c>
      <c r="AX17" s="77" t="s">
        <v>2</v>
      </c>
      <c r="AY17" s="77" t="s">
        <v>2</v>
      </c>
      <c r="AZ17" s="77" t="s">
        <v>2</v>
      </c>
      <c r="BA17" s="77" t="s">
        <v>2</v>
      </c>
      <c r="BB17" s="77" t="s">
        <v>2</v>
      </c>
      <c r="BC17" s="77" t="s">
        <v>2</v>
      </c>
      <c r="BD17" s="77" t="s">
        <v>2</v>
      </c>
      <c r="BE17" s="77" t="s">
        <v>2</v>
      </c>
      <c r="BF17" s="77" t="s">
        <v>2</v>
      </c>
      <c r="BG17" s="77" t="s">
        <v>2</v>
      </c>
      <c r="BH17" s="77" t="s">
        <v>2</v>
      </c>
      <c r="BI17" s="77">
        <v>2245</v>
      </c>
      <c r="BJ17" s="77" t="s">
        <v>2</v>
      </c>
      <c r="BK17" s="77">
        <v>765</v>
      </c>
      <c r="BL17" s="77">
        <v>919</v>
      </c>
      <c r="BM17" s="77">
        <v>561</v>
      </c>
      <c r="BN17" s="77" t="s">
        <v>2</v>
      </c>
      <c r="BO17" s="77" t="s">
        <v>2</v>
      </c>
      <c r="BP17" s="77" t="s">
        <v>2</v>
      </c>
      <c r="BQ17" s="77" t="s">
        <v>2</v>
      </c>
      <c r="BR17" s="77" t="s">
        <v>2</v>
      </c>
      <c r="BS17" s="77" t="s">
        <v>2</v>
      </c>
      <c r="BT17" s="77" t="s">
        <v>2</v>
      </c>
      <c r="BU17" s="77" t="s">
        <v>2</v>
      </c>
      <c r="BV17" s="77" t="s">
        <v>2</v>
      </c>
      <c r="BW17" s="77">
        <v>225</v>
      </c>
      <c r="BX17" s="77" t="s">
        <v>2</v>
      </c>
      <c r="BY17" s="77" t="s">
        <v>2</v>
      </c>
      <c r="BZ17" s="77" t="s">
        <v>2</v>
      </c>
      <c r="CA17" s="77" t="s">
        <v>2</v>
      </c>
      <c r="CB17" s="77" t="s">
        <v>2</v>
      </c>
      <c r="CC17" s="77" t="s">
        <v>2</v>
      </c>
      <c r="CD17" s="77" t="s">
        <v>2</v>
      </c>
      <c r="CE17" s="77" t="s">
        <v>2</v>
      </c>
      <c r="CF17" s="77" t="s">
        <v>2</v>
      </c>
      <c r="CG17" s="77" t="s">
        <v>2</v>
      </c>
      <c r="CH17" s="77" t="s">
        <v>2</v>
      </c>
      <c r="CI17" s="77" t="s">
        <v>2</v>
      </c>
      <c r="CJ17" s="77" t="s">
        <v>2</v>
      </c>
      <c r="CK17" s="77" t="s">
        <v>2</v>
      </c>
      <c r="CL17" s="77" t="s">
        <v>2</v>
      </c>
      <c r="CM17" s="90">
        <v>34</v>
      </c>
      <c r="CN17" s="90">
        <v>10</v>
      </c>
      <c r="CO17" s="90" t="s">
        <v>2</v>
      </c>
      <c r="CP17" s="90" t="s">
        <v>2</v>
      </c>
      <c r="CQ17" s="90" t="s">
        <v>2</v>
      </c>
      <c r="CR17" s="90">
        <v>17</v>
      </c>
      <c r="CS17" s="90">
        <v>2</v>
      </c>
      <c r="CT17" s="90">
        <v>2</v>
      </c>
      <c r="CU17" s="90">
        <v>1</v>
      </c>
      <c r="CV17" s="90" t="s">
        <v>2</v>
      </c>
      <c r="CW17" s="90" t="s">
        <v>2</v>
      </c>
      <c r="CX17" s="90" t="s">
        <v>2</v>
      </c>
      <c r="CY17" s="90">
        <v>1</v>
      </c>
      <c r="CZ17" s="90" t="s">
        <v>2</v>
      </c>
      <c r="DA17" s="90" t="s">
        <v>2</v>
      </c>
      <c r="DB17" s="90">
        <v>1</v>
      </c>
      <c r="DC17" s="90" t="s">
        <v>2</v>
      </c>
      <c r="DD17" s="90" t="s">
        <v>2</v>
      </c>
      <c r="DE17" s="90" t="s">
        <v>2</v>
      </c>
      <c r="DF17" s="90" t="s">
        <v>2</v>
      </c>
      <c r="DG17" s="90" t="s">
        <v>2</v>
      </c>
      <c r="DH17" s="90" t="s">
        <v>2</v>
      </c>
      <c r="DI17" s="90" t="s">
        <v>2</v>
      </c>
      <c r="DJ17" s="90" t="s">
        <v>2</v>
      </c>
      <c r="DK17" s="90" t="s">
        <v>2</v>
      </c>
      <c r="DL17" s="90" t="s">
        <v>2</v>
      </c>
      <c r="DM17" s="90" t="s">
        <v>2</v>
      </c>
      <c r="DN17" s="90" t="s">
        <v>2</v>
      </c>
      <c r="DO17" s="90" t="s">
        <v>2</v>
      </c>
      <c r="DP17" s="90" t="s">
        <v>2</v>
      </c>
      <c r="DQ17" s="90" t="s">
        <v>2</v>
      </c>
      <c r="DR17" s="90" t="s">
        <v>2</v>
      </c>
      <c r="DS17" s="27">
        <v>29</v>
      </c>
      <c r="DT17" s="27" t="s">
        <v>2</v>
      </c>
      <c r="DU17" s="27" t="s">
        <v>2</v>
      </c>
      <c r="DV17" s="27">
        <v>1</v>
      </c>
      <c r="DW17" s="27">
        <v>1</v>
      </c>
      <c r="DX17" s="27" t="s">
        <v>2</v>
      </c>
      <c r="DY17" s="27">
        <v>2</v>
      </c>
      <c r="DZ17" s="27">
        <v>2</v>
      </c>
      <c r="EA17" s="27" t="s">
        <v>2</v>
      </c>
      <c r="EB17" s="27">
        <v>31</v>
      </c>
      <c r="EC17" s="27">
        <v>3</v>
      </c>
      <c r="ED17" s="27">
        <v>9</v>
      </c>
      <c r="EE17" s="27" t="s">
        <v>2</v>
      </c>
      <c r="EF17" s="27">
        <v>1</v>
      </c>
      <c r="EG17" s="27">
        <v>1069</v>
      </c>
      <c r="EH17" s="27" t="s">
        <v>2</v>
      </c>
      <c r="EI17" s="27" t="s">
        <v>2</v>
      </c>
      <c r="EJ17" s="27" t="s">
        <v>14</v>
      </c>
      <c r="EK17" s="27" t="s">
        <v>14</v>
      </c>
      <c r="EL17" s="27" t="s">
        <v>2</v>
      </c>
      <c r="EM17" s="27" t="s">
        <v>14</v>
      </c>
      <c r="EN17" s="27" t="s">
        <v>14</v>
      </c>
      <c r="EO17" s="27" t="s">
        <v>2</v>
      </c>
      <c r="EP17" s="27" t="s">
        <v>14</v>
      </c>
      <c r="EQ17" s="27" t="s">
        <v>14</v>
      </c>
      <c r="ER17" s="27" t="s">
        <v>14</v>
      </c>
      <c r="ES17" s="27" t="s">
        <v>2</v>
      </c>
      <c r="ET17" s="27" t="s">
        <v>14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27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27" t="s">
        <v>14</v>
      </c>
      <c r="FW17" s="77">
        <v>7</v>
      </c>
      <c r="FX17" s="77" t="s">
        <v>2</v>
      </c>
      <c r="FY17" s="87">
        <v>7</v>
      </c>
      <c r="FZ17" s="87" t="s">
        <v>2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</v>
      </c>
      <c r="GG17" s="17" t="s">
        <v>2</v>
      </c>
      <c r="GH17" s="17" t="s">
        <v>2</v>
      </c>
      <c r="GI17" s="17" t="s">
        <v>2</v>
      </c>
      <c r="GJ17" s="17" t="s">
        <v>2</v>
      </c>
      <c r="GK17" s="17" t="s">
        <v>2</v>
      </c>
      <c r="GL17" s="17" t="s">
        <v>2</v>
      </c>
      <c r="GM17" s="17" t="s">
        <v>2</v>
      </c>
      <c r="GN17" s="17" t="s">
        <v>2</v>
      </c>
      <c r="GO17" s="25">
        <v>2</v>
      </c>
      <c r="GP17" s="25" t="s">
        <v>2</v>
      </c>
      <c r="GQ17" s="25">
        <v>2</v>
      </c>
      <c r="GR17" s="25">
        <v>2</v>
      </c>
      <c r="GS17" s="136" t="s">
        <v>2</v>
      </c>
      <c r="GT17" s="77" t="s">
        <v>2</v>
      </c>
      <c r="GU17" s="77" t="s">
        <v>2</v>
      </c>
      <c r="GV17" s="17">
        <v>34</v>
      </c>
      <c r="GW17" s="17">
        <v>13</v>
      </c>
      <c r="GX17" s="17">
        <v>14</v>
      </c>
      <c r="GY17" s="17">
        <v>3</v>
      </c>
      <c r="GZ17" s="17">
        <v>3</v>
      </c>
      <c r="HA17" s="17">
        <v>1</v>
      </c>
      <c r="HB17" s="17" t="s">
        <v>2</v>
      </c>
      <c r="HC17" s="17" t="s">
        <v>2</v>
      </c>
      <c r="HD17" s="17">
        <v>1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9">
        <v>1920110000</v>
      </c>
      <c r="HO17" s="657" t="s">
        <v>483</v>
      </c>
      <c r="HP17" s="657" t="s">
        <v>454</v>
      </c>
      <c r="HQ17" s="657" t="s">
        <v>456</v>
      </c>
      <c r="HR17" s="657" t="s">
        <v>465</v>
      </c>
      <c r="HS17" s="657" t="s">
        <v>455</v>
      </c>
    </row>
    <row r="18" spans="1:227" ht="14.25" customHeight="1">
      <c r="A18" s="614" t="s">
        <v>767</v>
      </c>
      <c r="B18" s="614" t="s">
        <v>768</v>
      </c>
      <c r="C18" s="614" t="s">
        <v>677</v>
      </c>
      <c r="D18" s="4" t="s">
        <v>430</v>
      </c>
      <c r="E18" s="17">
        <v>50</v>
      </c>
      <c r="F18" s="17" t="s">
        <v>2</v>
      </c>
      <c r="G18" s="17" t="s">
        <v>2</v>
      </c>
      <c r="H18" s="17" t="s">
        <v>2</v>
      </c>
      <c r="I18" s="17" t="s">
        <v>2</v>
      </c>
      <c r="J18" s="17" t="s">
        <v>2</v>
      </c>
      <c r="K18" s="17" t="s">
        <v>2</v>
      </c>
      <c r="L18" s="17">
        <v>50</v>
      </c>
      <c r="M18" s="665">
        <v>11</v>
      </c>
      <c r="N18" s="17" t="s">
        <v>2</v>
      </c>
      <c r="O18" s="17" t="s">
        <v>2</v>
      </c>
      <c r="P18" s="17" t="s">
        <v>2</v>
      </c>
      <c r="Q18" s="17" t="s">
        <v>2</v>
      </c>
      <c r="R18" s="17" t="s">
        <v>2</v>
      </c>
      <c r="S18" s="17" t="s">
        <v>2</v>
      </c>
      <c r="T18" s="17" t="s">
        <v>2</v>
      </c>
      <c r="U18" s="25" t="s">
        <v>2</v>
      </c>
      <c r="V18" s="671" t="s">
        <v>2</v>
      </c>
      <c r="W18" s="25">
        <v>16</v>
      </c>
      <c r="X18" s="25">
        <v>1444</v>
      </c>
      <c r="Y18" s="25">
        <v>4</v>
      </c>
      <c r="Z18" s="25">
        <v>780</v>
      </c>
      <c r="AA18" s="136">
        <v>34</v>
      </c>
      <c r="AB18" s="25" t="s">
        <v>2</v>
      </c>
      <c r="AC18" s="25" t="s">
        <v>2</v>
      </c>
      <c r="AD18" s="25" t="s">
        <v>2</v>
      </c>
      <c r="AE18" s="25" t="s">
        <v>2</v>
      </c>
      <c r="AF18" s="143" t="s">
        <v>2</v>
      </c>
      <c r="AG18" s="77">
        <v>50</v>
      </c>
      <c r="AH18" s="77" t="s">
        <v>2</v>
      </c>
      <c r="AI18" s="77">
        <v>16</v>
      </c>
      <c r="AJ18" s="77">
        <v>15</v>
      </c>
      <c r="AK18" s="77">
        <v>11</v>
      </c>
      <c r="AL18" s="77">
        <v>5</v>
      </c>
      <c r="AM18" s="77">
        <v>2</v>
      </c>
      <c r="AN18" s="77">
        <v>1</v>
      </c>
      <c r="AO18" s="77" t="s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</v>
      </c>
      <c r="AV18" s="77" t="s">
        <v>2</v>
      </c>
      <c r="AW18" s="77" t="s">
        <v>2</v>
      </c>
      <c r="AX18" s="77" t="s">
        <v>2</v>
      </c>
      <c r="AY18" s="77" t="s">
        <v>2</v>
      </c>
      <c r="AZ18" s="77" t="s">
        <v>2</v>
      </c>
      <c r="BA18" s="77" t="s">
        <v>2</v>
      </c>
      <c r="BB18" s="77" t="s">
        <v>2</v>
      </c>
      <c r="BC18" s="77" t="s">
        <v>2</v>
      </c>
      <c r="BD18" s="77" t="s">
        <v>2</v>
      </c>
      <c r="BE18" s="77" t="s">
        <v>2</v>
      </c>
      <c r="BF18" s="77" t="s">
        <v>2</v>
      </c>
      <c r="BG18" s="77" t="s">
        <v>2</v>
      </c>
      <c r="BH18" s="77" t="s">
        <v>2</v>
      </c>
      <c r="BI18" s="77">
        <v>4747</v>
      </c>
      <c r="BJ18" s="77" t="s">
        <v>2</v>
      </c>
      <c r="BK18" s="77">
        <v>618</v>
      </c>
      <c r="BL18" s="77">
        <v>981</v>
      </c>
      <c r="BM18" s="77">
        <v>1383</v>
      </c>
      <c r="BN18" s="77">
        <v>814</v>
      </c>
      <c r="BO18" s="77">
        <v>549</v>
      </c>
      <c r="BP18" s="77">
        <v>402</v>
      </c>
      <c r="BQ18" s="77" t="s">
        <v>2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1233</v>
      </c>
      <c r="BX18" s="77" t="s">
        <v>2</v>
      </c>
      <c r="BY18" s="77" t="s">
        <v>2</v>
      </c>
      <c r="BZ18" s="77" t="s">
        <v>2</v>
      </c>
      <c r="CA18" s="77" t="s">
        <v>2</v>
      </c>
      <c r="CB18" s="77" t="s">
        <v>2</v>
      </c>
      <c r="CC18" s="77" t="s">
        <v>2</v>
      </c>
      <c r="CD18" s="77" t="s">
        <v>2</v>
      </c>
      <c r="CE18" s="77" t="s">
        <v>2</v>
      </c>
      <c r="CF18" s="77" t="s">
        <v>2</v>
      </c>
      <c r="CG18" s="77" t="s">
        <v>2</v>
      </c>
      <c r="CH18" s="77" t="s">
        <v>2</v>
      </c>
      <c r="CI18" s="77" t="s">
        <v>2</v>
      </c>
      <c r="CJ18" s="77" t="s">
        <v>2</v>
      </c>
      <c r="CK18" s="77" t="s">
        <v>2</v>
      </c>
      <c r="CL18" s="77" t="s">
        <v>2</v>
      </c>
      <c r="CM18" s="90">
        <v>39</v>
      </c>
      <c r="CN18" s="90">
        <v>19</v>
      </c>
      <c r="CO18" s="90" t="s">
        <v>2</v>
      </c>
      <c r="CP18" s="90" t="s">
        <v>2</v>
      </c>
      <c r="CQ18" s="90" t="s">
        <v>2</v>
      </c>
      <c r="CR18" s="90">
        <v>19</v>
      </c>
      <c r="CS18" s="90">
        <v>1</v>
      </c>
      <c r="CT18" s="90" t="s">
        <v>2</v>
      </c>
      <c r="CU18" s="90" t="s">
        <v>2</v>
      </c>
      <c r="CV18" s="90" t="s">
        <v>2</v>
      </c>
      <c r="CW18" s="90" t="s">
        <v>2</v>
      </c>
      <c r="CX18" s="90" t="s">
        <v>2</v>
      </c>
      <c r="CY18" s="90" t="s">
        <v>2</v>
      </c>
      <c r="CZ18" s="90" t="s">
        <v>2</v>
      </c>
      <c r="DA18" s="90" t="s">
        <v>2</v>
      </c>
      <c r="DB18" s="90" t="s">
        <v>2</v>
      </c>
      <c r="DC18" s="90" t="s">
        <v>2</v>
      </c>
      <c r="DD18" s="90" t="s">
        <v>2</v>
      </c>
      <c r="DE18" s="90" t="s">
        <v>2</v>
      </c>
      <c r="DF18" s="90" t="s">
        <v>2</v>
      </c>
      <c r="DG18" s="90" t="s">
        <v>2</v>
      </c>
      <c r="DH18" s="90" t="s">
        <v>2</v>
      </c>
      <c r="DI18" s="90" t="s">
        <v>2</v>
      </c>
      <c r="DJ18" s="90" t="s">
        <v>2</v>
      </c>
      <c r="DK18" s="90" t="s">
        <v>2</v>
      </c>
      <c r="DL18" s="90" t="s">
        <v>2</v>
      </c>
      <c r="DM18" s="90" t="s">
        <v>2</v>
      </c>
      <c r="DN18" s="90" t="s">
        <v>2</v>
      </c>
      <c r="DO18" s="90" t="s">
        <v>2</v>
      </c>
      <c r="DP18" s="90" t="s">
        <v>2</v>
      </c>
      <c r="DQ18" s="90" t="s">
        <v>2</v>
      </c>
      <c r="DR18" s="90" t="s">
        <v>2</v>
      </c>
      <c r="DS18" s="27">
        <v>38</v>
      </c>
      <c r="DT18" s="27" t="s">
        <v>2</v>
      </c>
      <c r="DU18" s="27" t="s">
        <v>2</v>
      </c>
      <c r="DV18" s="27" t="s">
        <v>2</v>
      </c>
      <c r="DW18" s="27">
        <v>1</v>
      </c>
      <c r="DX18" s="27" t="s">
        <v>2</v>
      </c>
      <c r="DY18" s="27" t="s">
        <v>2</v>
      </c>
      <c r="DZ18" s="27" t="s">
        <v>2</v>
      </c>
      <c r="EA18" s="27" t="s">
        <v>2</v>
      </c>
      <c r="EB18" s="27">
        <v>26</v>
      </c>
      <c r="EC18" s="27">
        <v>2</v>
      </c>
      <c r="ED18" s="27">
        <v>1</v>
      </c>
      <c r="EE18" s="27" t="s">
        <v>2</v>
      </c>
      <c r="EF18" s="27">
        <v>3</v>
      </c>
      <c r="EG18" s="27">
        <v>2893</v>
      </c>
      <c r="EH18" s="27" t="s">
        <v>2</v>
      </c>
      <c r="EI18" s="27" t="s">
        <v>2</v>
      </c>
      <c r="EJ18" s="27" t="s">
        <v>2</v>
      </c>
      <c r="EK18" s="27" t="s">
        <v>14</v>
      </c>
      <c r="EL18" s="27" t="s">
        <v>2</v>
      </c>
      <c r="EM18" s="27" t="s">
        <v>2</v>
      </c>
      <c r="EN18" s="27" t="s">
        <v>2</v>
      </c>
      <c r="EO18" s="27" t="s">
        <v>2</v>
      </c>
      <c r="EP18" s="27" t="s">
        <v>14</v>
      </c>
      <c r="EQ18" s="27" t="s">
        <v>14</v>
      </c>
      <c r="ER18" s="27" t="s">
        <v>14</v>
      </c>
      <c r="ES18" s="27" t="s">
        <v>2</v>
      </c>
      <c r="ET18" s="27" t="s">
        <v>14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27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27" t="s">
        <v>14</v>
      </c>
      <c r="FW18" s="77">
        <v>7</v>
      </c>
      <c r="FX18" s="77">
        <v>1</v>
      </c>
      <c r="FY18" s="87">
        <v>5</v>
      </c>
      <c r="FZ18" s="87" t="s">
        <v>2</v>
      </c>
      <c r="GA18" s="87" t="s">
        <v>2</v>
      </c>
      <c r="GB18" s="87" t="s">
        <v>2</v>
      </c>
      <c r="GC18" s="87">
        <v>1</v>
      </c>
      <c r="GD18" s="87" t="s">
        <v>2</v>
      </c>
      <c r="GE18" s="87" t="s">
        <v>2</v>
      </c>
      <c r="GF18" s="17" t="s">
        <v>2</v>
      </c>
      <c r="GG18" s="17" t="s">
        <v>2</v>
      </c>
      <c r="GH18" s="17" t="s">
        <v>2</v>
      </c>
      <c r="GI18" s="17" t="s">
        <v>2</v>
      </c>
      <c r="GJ18" s="17" t="s">
        <v>2</v>
      </c>
      <c r="GK18" s="17" t="s">
        <v>2</v>
      </c>
      <c r="GL18" s="17" t="s">
        <v>2</v>
      </c>
      <c r="GM18" s="17" t="s">
        <v>2</v>
      </c>
      <c r="GN18" s="17" t="s">
        <v>2</v>
      </c>
      <c r="GO18" s="25">
        <v>5</v>
      </c>
      <c r="GP18" s="25" t="s">
        <v>2</v>
      </c>
      <c r="GQ18" s="25">
        <v>5</v>
      </c>
      <c r="GR18" s="25">
        <v>5</v>
      </c>
      <c r="GS18" s="136" t="s">
        <v>2</v>
      </c>
      <c r="GT18" s="77" t="s">
        <v>2</v>
      </c>
      <c r="GU18" s="77" t="s">
        <v>2</v>
      </c>
      <c r="GV18" s="17">
        <v>39</v>
      </c>
      <c r="GW18" s="17">
        <v>15</v>
      </c>
      <c r="GX18" s="17">
        <v>9</v>
      </c>
      <c r="GY18" s="17">
        <v>9</v>
      </c>
      <c r="GZ18" s="17">
        <v>6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9">
        <v>1920111000</v>
      </c>
      <c r="HO18" s="657" t="s">
        <v>483</v>
      </c>
      <c r="HP18" s="657" t="s">
        <v>454</v>
      </c>
      <c r="HQ18" s="657" t="s">
        <v>456</v>
      </c>
      <c r="HR18" s="657" t="s">
        <v>466</v>
      </c>
      <c r="HS18" s="657" t="s">
        <v>455</v>
      </c>
    </row>
    <row r="19" spans="1:227" ht="14.25" customHeight="1">
      <c r="A19" s="614" t="s">
        <v>767</v>
      </c>
      <c r="B19" s="614" t="s">
        <v>768</v>
      </c>
      <c r="C19" s="614" t="s">
        <v>778</v>
      </c>
      <c r="D19" s="4" t="s">
        <v>431</v>
      </c>
      <c r="E19" s="17">
        <v>152</v>
      </c>
      <c r="F19" s="17">
        <v>2</v>
      </c>
      <c r="G19" s="17" t="s">
        <v>2</v>
      </c>
      <c r="H19" s="17">
        <v>1</v>
      </c>
      <c r="I19" s="17">
        <v>1</v>
      </c>
      <c r="J19" s="17" t="s">
        <v>2</v>
      </c>
      <c r="K19" s="17" t="s">
        <v>2</v>
      </c>
      <c r="L19" s="17">
        <v>150</v>
      </c>
      <c r="M19" s="665">
        <v>52</v>
      </c>
      <c r="N19" s="17">
        <v>2</v>
      </c>
      <c r="O19" s="17" t="s">
        <v>14</v>
      </c>
      <c r="P19" s="17" t="s">
        <v>14</v>
      </c>
      <c r="Q19" s="17" t="s">
        <v>14</v>
      </c>
      <c r="R19" s="17" t="s">
        <v>14</v>
      </c>
      <c r="S19" s="17" t="s">
        <v>14</v>
      </c>
      <c r="T19" s="17" t="s">
        <v>14</v>
      </c>
      <c r="U19" s="25" t="s">
        <v>14</v>
      </c>
      <c r="V19" s="671" t="s">
        <v>2</v>
      </c>
      <c r="W19" s="25">
        <v>57</v>
      </c>
      <c r="X19" s="25">
        <v>3364</v>
      </c>
      <c r="Y19" s="25">
        <v>4</v>
      </c>
      <c r="Z19" s="25">
        <v>380</v>
      </c>
      <c r="AA19" s="136">
        <v>95</v>
      </c>
      <c r="AB19" s="25" t="s">
        <v>14</v>
      </c>
      <c r="AC19" s="25" t="s">
        <v>14</v>
      </c>
      <c r="AD19" s="25" t="s">
        <v>14</v>
      </c>
      <c r="AE19" s="25" t="s">
        <v>14</v>
      </c>
      <c r="AF19" s="143" t="s">
        <v>14</v>
      </c>
      <c r="AG19" s="77">
        <v>151</v>
      </c>
      <c r="AH19" s="77">
        <v>11</v>
      </c>
      <c r="AI19" s="77">
        <v>26</v>
      </c>
      <c r="AJ19" s="77">
        <v>76</v>
      </c>
      <c r="AK19" s="77">
        <v>27</v>
      </c>
      <c r="AL19" s="77">
        <v>7</v>
      </c>
      <c r="AM19" s="77">
        <v>2</v>
      </c>
      <c r="AN19" s="77">
        <v>2</v>
      </c>
      <c r="AO19" s="77" t="s">
        <v>2</v>
      </c>
      <c r="AP19" s="77" t="s">
        <v>2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 t="s">
        <v>14</v>
      </c>
      <c r="AV19" s="77" t="s">
        <v>14</v>
      </c>
      <c r="AW19" s="77" t="s">
        <v>14</v>
      </c>
      <c r="AX19" s="77" t="s">
        <v>14</v>
      </c>
      <c r="AY19" s="77" t="s">
        <v>14</v>
      </c>
      <c r="AZ19" s="77" t="s">
        <v>14</v>
      </c>
      <c r="BA19" s="77" t="s">
        <v>14</v>
      </c>
      <c r="BB19" s="77" t="s">
        <v>14</v>
      </c>
      <c r="BC19" s="77" t="s">
        <v>14</v>
      </c>
      <c r="BD19" s="77" t="s">
        <v>14</v>
      </c>
      <c r="BE19" s="77" t="s">
        <v>14</v>
      </c>
      <c r="BF19" s="77" t="s">
        <v>14</v>
      </c>
      <c r="BG19" s="77" t="s">
        <v>14</v>
      </c>
      <c r="BH19" s="77" t="s">
        <v>14</v>
      </c>
      <c r="BI19" s="77">
        <v>12088</v>
      </c>
      <c r="BJ19" s="77">
        <v>219</v>
      </c>
      <c r="BK19" s="77">
        <v>1070</v>
      </c>
      <c r="BL19" s="77">
        <v>5298</v>
      </c>
      <c r="BM19" s="77">
        <v>3031</v>
      </c>
      <c r="BN19" s="77">
        <v>1210</v>
      </c>
      <c r="BO19" s="77">
        <v>410</v>
      </c>
      <c r="BP19" s="77">
        <v>850</v>
      </c>
      <c r="BQ19" s="77" t="s">
        <v>2</v>
      </c>
      <c r="BR19" s="77" t="s">
        <v>2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2861</v>
      </c>
      <c r="BX19" s="77" t="s">
        <v>14</v>
      </c>
      <c r="BY19" s="77" t="s">
        <v>14</v>
      </c>
      <c r="BZ19" s="77" t="s">
        <v>14</v>
      </c>
      <c r="CA19" s="77" t="s">
        <v>14</v>
      </c>
      <c r="CB19" s="77" t="s">
        <v>14</v>
      </c>
      <c r="CC19" s="77" t="s">
        <v>14</v>
      </c>
      <c r="CD19" s="77" t="s">
        <v>14</v>
      </c>
      <c r="CE19" s="77" t="s">
        <v>14</v>
      </c>
      <c r="CF19" s="77" t="s">
        <v>14</v>
      </c>
      <c r="CG19" s="77" t="s">
        <v>14</v>
      </c>
      <c r="CH19" s="77" t="s">
        <v>14</v>
      </c>
      <c r="CI19" s="77" t="s">
        <v>14</v>
      </c>
      <c r="CJ19" s="77" t="s">
        <v>14</v>
      </c>
      <c r="CK19" s="77" t="s">
        <v>14</v>
      </c>
      <c r="CL19" s="77" t="s">
        <v>14</v>
      </c>
      <c r="CM19" s="90">
        <v>151</v>
      </c>
      <c r="CN19" s="90">
        <v>1</v>
      </c>
      <c r="CO19" s="90" t="s">
        <v>2</v>
      </c>
      <c r="CP19" s="90" t="s">
        <v>2</v>
      </c>
      <c r="CQ19" s="90" t="s">
        <v>2</v>
      </c>
      <c r="CR19" s="90">
        <v>50</v>
      </c>
      <c r="CS19" s="90" t="s">
        <v>2</v>
      </c>
      <c r="CT19" s="90">
        <v>98</v>
      </c>
      <c r="CU19" s="90">
        <v>1</v>
      </c>
      <c r="CV19" s="90" t="s">
        <v>2</v>
      </c>
      <c r="CW19" s="90" t="s">
        <v>2</v>
      </c>
      <c r="CX19" s="90">
        <v>1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 t="s">
        <v>14</v>
      </c>
      <c r="DD19" s="90" t="s">
        <v>14</v>
      </c>
      <c r="DE19" s="90" t="s">
        <v>14</v>
      </c>
      <c r="DF19" s="90" t="s">
        <v>14</v>
      </c>
      <c r="DG19" s="90" t="s">
        <v>14</v>
      </c>
      <c r="DH19" s="90" t="s">
        <v>14</v>
      </c>
      <c r="DI19" s="90" t="s">
        <v>14</v>
      </c>
      <c r="DJ19" s="90" t="s">
        <v>14</v>
      </c>
      <c r="DK19" s="90" t="s">
        <v>14</v>
      </c>
      <c r="DL19" s="90" t="s">
        <v>14</v>
      </c>
      <c r="DM19" s="90" t="s">
        <v>14</v>
      </c>
      <c r="DN19" s="90" t="s">
        <v>14</v>
      </c>
      <c r="DO19" s="90" t="s">
        <v>14</v>
      </c>
      <c r="DP19" s="90" t="s">
        <v>14</v>
      </c>
      <c r="DQ19" s="90" t="s">
        <v>14</v>
      </c>
      <c r="DR19" s="90" t="s">
        <v>14</v>
      </c>
      <c r="DS19" s="27">
        <v>28</v>
      </c>
      <c r="DT19" s="27">
        <v>1</v>
      </c>
      <c r="DU19" s="27" t="s">
        <v>2</v>
      </c>
      <c r="DV19" s="27">
        <v>1</v>
      </c>
      <c r="DW19" s="27">
        <v>1</v>
      </c>
      <c r="DX19" s="27" t="s">
        <v>2</v>
      </c>
      <c r="DY19" s="27">
        <v>3</v>
      </c>
      <c r="DZ19" s="27">
        <v>2</v>
      </c>
      <c r="EA19" s="27" t="s">
        <v>2</v>
      </c>
      <c r="EB19" s="27">
        <v>95</v>
      </c>
      <c r="EC19" s="27">
        <v>7</v>
      </c>
      <c r="ED19" s="27">
        <v>135</v>
      </c>
      <c r="EE19" s="27" t="s">
        <v>2</v>
      </c>
      <c r="EF19" s="27">
        <v>1</v>
      </c>
      <c r="EG19" s="27">
        <v>777</v>
      </c>
      <c r="EH19" s="27" t="s">
        <v>14</v>
      </c>
      <c r="EI19" s="27" t="s">
        <v>2</v>
      </c>
      <c r="EJ19" s="27" t="s">
        <v>14</v>
      </c>
      <c r="EK19" s="27" t="s">
        <v>14</v>
      </c>
      <c r="EL19" s="27" t="s">
        <v>2</v>
      </c>
      <c r="EM19" s="27" t="s">
        <v>14</v>
      </c>
      <c r="EN19" s="27" t="s">
        <v>14</v>
      </c>
      <c r="EO19" s="27" t="s">
        <v>2</v>
      </c>
      <c r="EP19" s="27" t="s">
        <v>14</v>
      </c>
      <c r="EQ19" s="27" t="s">
        <v>14</v>
      </c>
      <c r="ER19" s="27" t="s">
        <v>14</v>
      </c>
      <c r="ES19" s="27" t="s">
        <v>2</v>
      </c>
      <c r="ET19" s="27" t="s">
        <v>14</v>
      </c>
      <c r="EU19" s="27" t="s">
        <v>14</v>
      </c>
      <c r="EV19" s="27" t="s">
        <v>14</v>
      </c>
      <c r="EW19" s="27" t="s">
        <v>14</v>
      </c>
      <c r="EX19" s="27" t="s">
        <v>14</v>
      </c>
      <c r="EY19" s="27" t="s">
        <v>14</v>
      </c>
      <c r="EZ19" s="27" t="s">
        <v>14</v>
      </c>
      <c r="FA19" s="27" t="s">
        <v>14</v>
      </c>
      <c r="FB19" s="27" t="s">
        <v>14</v>
      </c>
      <c r="FC19" s="27" t="s">
        <v>14</v>
      </c>
      <c r="FD19" s="27" t="s">
        <v>14</v>
      </c>
      <c r="FE19" s="27" t="s">
        <v>14</v>
      </c>
      <c r="FF19" s="27" t="s">
        <v>14</v>
      </c>
      <c r="FG19" s="27" t="s">
        <v>14</v>
      </c>
      <c r="FH19" s="27" t="s">
        <v>14</v>
      </c>
      <c r="FI19" s="27" t="s">
        <v>14</v>
      </c>
      <c r="FJ19" s="27" t="s">
        <v>14</v>
      </c>
      <c r="FK19" s="27" t="s">
        <v>14</v>
      </c>
      <c r="FL19" s="27" t="s">
        <v>14</v>
      </c>
      <c r="FM19" s="27" t="s">
        <v>14</v>
      </c>
      <c r="FN19" s="27" t="s">
        <v>14</v>
      </c>
      <c r="FO19" s="27" t="s">
        <v>14</v>
      </c>
      <c r="FP19" s="27" t="s">
        <v>14</v>
      </c>
      <c r="FQ19" s="27" t="s">
        <v>14</v>
      </c>
      <c r="FR19" s="27" t="s">
        <v>14</v>
      </c>
      <c r="FS19" s="27" t="s">
        <v>14</v>
      </c>
      <c r="FT19" s="27" t="s">
        <v>14</v>
      </c>
      <c r="FU19" s="27" t="s">
        <v>14</v>
      </c>
      <c r="FV19" s="27" t="s">
        <v>14</v>
      </c>
      <c r="FW19" s="77">
        <v>21</v>
      </c>
      <c r="FX19" s="77" t="s">
        <v>2</v>
      </c>
      <c r="FY19" s="87">
        <v>21</v>
      </c>
      <c r="FZ19" s="87" t="s">
        <v>2</v>
      </c>
      <c r="GA19" s="87">
        <v>1</v>
      </c>
      <c r="GB19" s="87" t="s">
        <v>2</v>
      </c>
      <c r="GC19" s="87" t="s">
        <v>2</v>
      </c>
      <c r="GD19" s="87" t="s">
        <v>2</v>
      </c>
      <c r="GE19" s="87" t="s">
        <v>2</v>
      </c>
      <c r="GF19" s="17" t="s">
        <v>14</v>
      </c>
      <c r="GG19" s="17" t="s">
        <v>14</v>
      </c>
      <c r="GH19" s="17" t="s">
        <v>14</v>
      </c>
      <c r="GI19" s="17" t="s">
        <v>14</v>
      </c>
      <c r="GJ19" s="17" t="s">
        <v>14</v>
      </c>
      <c r="GK19" s="17" t="s">
        <v>14</v>
      </c>
      <c r="GL19" s="17" t="s">
        <v>14</v>
      </c>
      <c r="GM19" s="17" t="s">
        <v>14</v>
      </c>
      <c r="GN19" s="17" t="s">
        <v>14</v>
      </c>
      <c r="GO19" s="25">
        <v>2</v>
      </c>
      <c r="GP19" s="25" t="s">
        <v>14</v>
      </c>
      <c r="GQ19" s="25">
        <v>2</v>
      </c>
      <c r="GR19" s="25">
        <v>2</v>
      </c>
      <c r="GS19" s="136">
        <v>1</v>
      </c>
      <c r="GT19" s="77" t="s">
        <v>2</v>
      </c>
      <c r="GU19" s="77" t="s">
        <v>2</v>
      </c>
      <c r="GV19" s="17">
        <v>151</v>
      </c>
      <c r="GW19" s="17">
        <v>12</v>
      </c>
      <c r="GX19" s="17">
        <v>89</v>
      </c>
      <c r="GY19" s="17">
        <v>43</v>
      </c>
      <c r="GZ19" s="17">
        <v>6</v>
      </c>
      <c r="HA19" s="17">
        <v>1</v>
      </c>
      <c r="HB19" s="17">
        <v>1</v>
      </c>
      <c r="HC19" s="17" t="s">
        <v>2</v>
      </c>
      <c r="HD19" s="17" t="s">
        <v>2</v>
      </c>
      <c r="HE19" s="17" t="s">
        <v>14</v>
      </c>
      <c r="HF19" s="17" t="s">
        <v>14</v>
      </c>
      <c r="HG19" s="17" t="s">
        <v>14</v>
      </c>
      <c r="HH19" s="17" t="s">
        <v>14</v>
      </c>
      <c r="HI19" s="17" t="s">
        <v>14</v>
      </c>
      <c r="HJ19" s="17" t="s">
        <v>14</v>
      </c>
      <c r="HK19" s="17" t="s">
        <v>14</v>
      </c>
      <c r="HL19" s="17" t="s">
        <v>14</v>
      </c>
      <c r="HM19" s="17" t="s">
        <v>14</v>
      </c>
      <c r="HN19" s="659">
        <v>1920112000</v>
      </c>
      <c r="HO19" s="657" t="s">
        <v>483</v>
      </c>
      <c r="HP19" s="657" t="s">
        <v>454</v>
      </c>
      <c r="HQ19" s="657" t="s">
        <v>456</v>
      </c>
      <c r="HR19" s="657" t="s">
        <v>467</v>
      </c>
      <c r="HS19" s="657" t="s">
        <v>455</v>
      </c>
    </row>
    <row r="20" spans="1:227" ht="14.25" customHeight="1">
      <c r="A20" s="614" t="s">
        <v>767</v>
      </c>
      <c r="B20" s="614" t="s">
        <v>768</v>
      </c>
      <c r="C20" s="614" t="s">
        <v>779</v>
      </c>
      <c r="D20" s="4" t="s">
        <v>432</v>
      </c>
      <c r="E20" s="17">
        <v>232</v>
      </c>
      <c r="F20" s="17">
        <v>3</v>
      </c>
      <c r="G20" s="17" t="s">
        <v>2</v>
      </c>
      <c r="H20" s="17">
        <v>2</v>
      </c>
      <c r="I20" s="17">
        <v>1</v>
      </c>
      <c r="J20" s="17" t="s">
        <v>2</v>
      </c>
      <c r="K20" s="17" t="s">
        <v>2</v>
      </c>
      <c r="L20" s="17">
        <v>229</v>
      </c>
      <c r="M20" s="665">
        <v>56</v>
      </c>
      <c r="N20" s="17">
        <v>3</v>
      </c>
      <c r="O20" s="17">
        <v>3</v>
      </c>
      <c r="P20" s="17" t="s">
        <v>2</v>
      </c>
      <c r="Q20" s="17">
        <v>2</v>
      </c>
      <c r="R20" s="17">
        <v>1</v>
      </c>
      <c r="S20" s="17" t="s">
        <v>2</v>
      </c>
      <c r="T20" s="17" t="s">
        <v>2</v>
      </c>
      <c r="U20" s="25" t="s">
        <v>2</v>
      </c>
      <c r="V20" s="671" t="s">
        <v>2</v>
      </c>
      <c r="W20" s="25">
        <v>61</v>
      </c>
      <c r="X20" s="25">
        <v>12614</v>
      </c>
      <c r="Y20" s="25">
        <v>9</v>
      </c>
      <c r="Z20" s="25">
        <v>3330</v>
      </c>
      <c r="AA20" s="136">
        <v>171</v>
      </c>
      <c r="AB20" s="25">
        <v>3</v>
      </c>
      <c r="AC20" s="25">
        <v>6130</v>
      </c>
      <c r="AD20" s="25">
        <v>2</v>
      </c>
      <c r="AE20" s="25">
        <v>1360</v>
      </c>
      <c r="AF20" s="143" t="s">
        <v>2</v>
      </c>
      <c r="AG20" s="77">
        <v>230</v>
      </c>
      <c r="AH20" s="77">
        <v>2</v>
      </c>
      <c r="AI20" s="77">
        <v>49</v>
      </c>
      <c r="AJ20" s="77">
        <v>123</v>
      </c>
      <c r="AK20" s="77">
        <v>32</v>
      </c>
      <c r="AL20" s="77">
        <v>18</v>
      </c>
      <c r="AM20" s="77">
        <v>4</v>
      </c>
      <c r="AN20" s="77">
        <v>2</v>
      </c>
      <c r="AO20" s="77" t="s">
        <v>2</v>
      </c>
      <c r="AP20" s="77" t="s">
        <v>2</v>
      </c>
      <c r="AQ20" s="77" t="s">
        <v>2</v>
      </c>
      <c r="AR20" s="77" t="s">
        <v>2</v>
      </c>
      <c r="AS20" s="77" t="s">
        <v>2</v>
      </c>
      <c r="AT20" s="77" t="s">
        <v>2</v>
      </c>
      <c r="AU20" s="77">
        <v>2</v>
      </c>
      <c r="AV20" s="77" t="s">
        <v>2</v>
      </c>
      <c r="AW20" s="77">
        <v>1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>
        <v>1</v>
      </c>
      <c r="BC20" s="77" t="s">
        <v>2</v>
      </c>
      <c r="BD20" s="77" t="s">
        <v>2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19014</v>
      </c>
      <c r="BJ20" s="77">
        <v>44</v>
      </c>
      <c r="BK20" s="77">
        <v>1861</v>
      </c>
      <c r="BL20" s="77">
        <v>8596</v>
      </c>
      <c r="BM20" s="77">
        <v>3692</v>
      </c>
      <c r="BN20" s="77">
        <v>3047</v>
      </c>
      <c r="BO20" s="77">
        <v>964</v>
      </c>
      <c r="BP20" s="77">
        <v>810</v>
      </c>
      <c r="BQ20" s="77" t="s">
        <v>2</v>
      </c>
      <c r="BR20" s="77" t="s">
        <v>2</v>
      </c>
      <c r="BS20" s="77" t="s">
        <v>2</v>
      </c>
      <c r="BT20" s="77" t="s">
        <v>2</v>
      </c>
      <c r="BU20" s="77" t="s">
        <v>2</v>
      </c>
      <c r="BV20" s="77" t="s">
        <v>2</v>
      </c>
      <c r="BW20" s="77">
        <v>3444</v>
      </c>
      <c r="BX20" s="77">
        <v>497</v>
      </c>
      <c r="BY20" s="77" t="s">
        <v>2</v>
      </c>
      <c r="BZ20" s="77">
        <v>37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>
        <v>460</v>
      </c>
      <c r="CF20" s="77" t="s">
        <v>2</v>
      </c>
      <c r="CG20" s="77" t="s">
        <v>2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>
        <v>497</v>
      </c>
      <c r="CM20" s="90">
        <v>218</v>
      </c>
      <c r="CN20" s="90">
        <v>1</v>
      </c>
      <c r="CO20" s="90" t="s">
        <v>2</v>
      </c>
      <c r="CP20" s="90" t="s">
        <v>2</v>
      </c>
      <c r="CQ20" s="90" t="s">
        <v>2</v>
      </c>
      <c r="CR20" s="90">
        <v>74</v>
      </c>
      <c r="CS20" s="90" t="s">
        <v>2</v>
      </c>
      <c r="CT20" s="90">
        <v>139</v>
      </c>
      <c r="CU20" s="90">
        <v>1</v>
      </c>
      <c r="CV20" s="90">
        <v>1</v>
      </c>
      <c r="CW20" s="90" t="s">
        <v>2</v>
      </c>
      <c r="CX20" s="90" t="s">
        <v>2</v>
      </c>
      <c r="CY20" s="90">
        <v>2</v>
      </c>
      <c r="CZ20" s="90" t="s">
        <v>2</v>
      </c>
      <c r="DA20" s="90" t="s">
        <v>2</v>
      </c>
      <c r="DB20" s="90" t="s">
        <v>2</v>
      </c>
      <c r="DC20" s="90">
        <v>2</v>
      </c>
      <c r="DD20" s="90" t="s">
        <v>2</v>
      </c>
      <c r="DE20" s="90" t="s">
        <v>2</v>
      </c>
      <c r="DF20" s="90" t="s">
        <v>2</v>
      </c>
      <c r="DG20" s="90" t="s">
        <v>2</v>
      </c>
      <c r="DH20" s="90">
        <v>1</v>
      </c>
      <c r="DI20" s="90" t="s">
        <v>2</v>
      </c>
      <c r="DJ20" s="90">
        <v>1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43</v>
      </c>
      <c r="DT20" s="27">
        <v>1</v>
      </c>
      <c r="DU20" s="27" t="s">
        <v>2</v>
      </c>
      <c r="DV20" s="27">
        <v>1</v>
      </c>
      <c r="DW20" s="27">
        <v>8</v>
      </c>
      <c r="DX20" s="27" t="s">
        <v>2</v>
      </c>
      <c r="DY20" s="27">
        <v>4</v>
      </c>
      <c r="DZ20" s="27">
        <v>1</v>
      </c>
      <c r="EA20" s="27" t="s">
        <v>14</v>
      </c>
      <c r="EB20" s="27">
        <v>168</v>
      </c>
      <c r="EC20" s="27">
        <v>4</v>
      </c>
      <c r="ED20" s="27">
        <v>185</v>
      </c>
      <c r="EE20" s="27" t="s">
        <v>2</v>
      </c>
      <c r="EF20" s="27">
        <v>3</v>
      </c>
      <c r="EG20" s="27">
        <v>955</v>
      </c>
      <c r="EH20" s="27" t="s">
        <v>14</v>
      </c>
      <c r="EI20" s="27" t="s">
        <v>2</v>
      </c>
      <c r="EJ20" s="27" t="s">
        <v>14</v>
      </c>
      <c r="EK20" s="27">
        <v>49</v>
      </c>
      <c r="EL20" s="27" t="s">
        <v>2</v>
      </c>
      <c r="EM20" s="27" t="s">
        <v>14</v>
      </c>
      <c r="EN20" s="27" t="s">
        <v>14</v>
      </c>
      <c r="EO20" s="27" t="s">
        <v>14</v>
      </c>
      <c r="EP20" s="27" t="s">
        <v>14</v>
      </c>
      <c r="EQ20" s="27" t="s">
        <v>14</v>
      </c>
      <c r="ER20" s="27" t="s">
        <v>14</v>
      </c>
      <c r="ES20" s="27" t="s">
        <v>2</v>
      </c>
      <c r="ET20" s="27" t="s">
        <v>14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1</v>
      </c>
      <c r="FE20" s="27" t="s">
        <v>14</v>
      </c>
      <c r="FF20" s="27" t="s">
        <v>14</v>
      </c>
      <c r="FG20" s="27" t="s">
        <v>2</v>
      </c>
      <c r="FH20" s="27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14</v>
      </c>
      <c r="FS20" s="27" t="s">
        <v>14</v>
      </c>
      <c r="FT20" s="27" t="s">
        <v>14</v>
      </c>
      <c r="FU20" s="27" t="s">
        <v>2</v>
      </c>
      <c r="FV20" s="27" t="s">
        <v>14</v>
      </c>
      <c r="FW20" s="77">
        <v>67</v>
      </c>
      <c r="FX20" s="77">
        <v>6</v>
      </c>
      <c r="FY20" s="87">
        <v>66</v>
      </c>
      <c r="FZ20" s="87">
        <v>1</v>
      </c>
      <c r="GA20" s="87">
        <v>4</v>
      </c>
      <c r="GB20" s="87" t="s">
        <v>2</v>
      </c>
      <c r="GC20" s="87" t="s">
        <v>2</v>
      </c>
      <c r="GD20" s="87" t="s">
        <v>2</v>
      </c>
      <c r="GE20" s="87" t="s">
        <v>2</v>
      </c>
      <c r="GF20" s="17">
        <v>1</v>
      </c>
      <c r="GG20" s="17" t="s">
        <v>2</v>
      </c>
      <c r="GH20" s="17">
        <v>1</v>
      </c>
      <c r="GI20" s="17" t="s">
        <v>2</v>
      </c>
      <c r="GJ20" s="17">
        <v>1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2</v>
      </c>
      <c r="GP20" s="25">
        <v>1</v>
      </c>
      <c r="GQ20" s="25">
        <v>2</v>
      </c>
      <c r="GR20" s="25" t="s">
        <v>2</v>
      </c>
      <c r="GS20" s="136">
        <v>2</v>
      </c>
      <c r="GT20" s="77" t="s">
        <v>2</v>
      </c>
      <c r="GU20" s="77">
        <v>1</v>
      </c>
      <c r="GV20" s="17">
        <v>218</v>
      </c>
      <c r="GW20" s="17">
        <v>35</v>
      </c>
      <c r="GX20" s="17">
        <v>133</v>
      </c>
      <c r="GY20" s="17">
        <v>43</v>
      </c>
      <c r="GZ20" s="17">
        <v>6</v>
      </c>
      <c r="HA20" s="17">
        <v>1</v>
      </c>
      <c r="HB20" s="17">
        <v>1</v>
      </c>
      <c r="HC20" s="17" t="s">
        <v>2</v>
      </c>
      <c r="HD20" s="17" t="s">
        <v>2</v>
      </c>
      <c r="HE20" s="17">
        <v>2</v>
      </c>
      <c r="HF20" s="17">
        <v>1</v>
      </c>
      <c r="HG20" s="17" t="s">
        <v>2</v>
      </c>
      <c r="HH20" s="17" t="s">
        <v>2</v>
      </c>
      <c r="HI20" s="17">
        <v>1</v>
      </c>
      <c r="HJ20" s="17" t="s">
        <v>2</v>
      </c>
      <c r="HK20" s="17" t="s">
        <v>2</v>
      </c>
      <c r="HL20" s="17" t="s">
        <v>2</v>
      </c>
      <c r="HM20" s="17" t="s">
        <v>2</v>
      </c>
      <c r="HN20" s="659">
        <v>1920113000</v>
      </c>
      <c r="HO20" s="657" t="s">
        <v>483</v>
      </c>
      <c r="HP20" s="657" t="s">
        <v>454</v>
      </c>
      <c r="HQ20" s="657" t="s">
        <v>456</v>
      </c>
      <c r="HR20" s="657" t="s">
        <v>468</v>
      </c>
      <c r="HS20" s="657" t="s">
        <v>455</v>
      </c>
    </row>
    <row r="21" spans="1:227" ht="14.25" customHeight="1">
      <c r="A21" s="614" t="s">
        <v>767</v>
      </c>
      <c r="B21" s="614" t="s">
        <v>768</v>
      </c>
      <c r="C21" s="614" t="s">
        <v>780</v>
      </c>
      <c r="D21" s="4" t="s">
        <v>433</v>
      </c>
      <c r="E21" s="17">
        <v>4</v>
      </c>
      <c r="F21" s="17" t="s">
        <v>2</v>
      </c>
      <c r="G21" s="17" t="s">
        <v>2</v>
      </c>
      <c r="H21" s="17" t="s">
        <v>2</v>
      </c>
      <c r="I21" s="17" t="s">
        <v>2</v>
      </c>
      <c r="J21" s="17" t="s">
        <v>2</v>
      </c>
      <c r="K21" s="17" t="s">
        <v>2</v>
      </c>
      <c r="L21" s="17">
        <v>4</v>
      </c>
      <c r="M21" s="665" t="s">
        <v>2</v>
      </c>
      <c r="N21" s="17" t="s">
        <v>2</v>
      </c>
      <c r="O21" s="17" t="s">
        <v>2</v>
      </c>
      <c r="P21" s="17" t="s">
        <v>2</v>
      </c>
      <c r="Q21" s="17" t="s">
        <v>2</v>
      </c>
      <c r="R21" s="17" t="s">
        <v>2</v>
      </c>
      <c r="S21" s="17" t="s">
        <v>2</v>
      </c>
      <c r="T21" s="17" t="s">
        <v>2</v>
      </c>
      <c r="U21" s="25" t="s">
        <v>2</v>
      </c>
      <c r="V21" s="671" t="s">
        <v>2</v>
      </c>
      <c r="W21" s="25" t="s">
        <v>2</v>
      </c>
      <c r="X21" s="25" t="s">
        <v>2</v>
      </c>
      <c r="Y21" s="25" t="s">
        <v>2</v>
      </c>
      <c r="Z21" s="25" t="s">
        <v>2</v>
      </c>
      <c r="AA21" s="136">
        <v>4</v>
      </c>
      <c r="AB21" s="25" t="s">
        <v>2</v>
      </c>
      <c r="AC21" s="25" t="s">
        <v>2</v>
      </c>
      <c r="AD21" s="25" t="s">
        <v>2</v>
      </c>
      <c r="AE21" s="25" t="s">
        <v>2</v>
      </c>
      <c r="AF21" s="143" t="s">
        <v>2</v>
      </c>
      <c r="AG21" s="77">
        <v>4</v>
      </c>
      <c r="AH21" s="77" t="s">
        <v>2</v>
      </c>
      <c r="AI21" s="77">
        <v>3</v>
      </c>
      <c r="AJ21" s="77">
        <v>1</v>
      </c>
      <c r="AK21" s="77" t="s">
        <v>2</v>
      </c>
      <c r="AL21" s="77" t="s">
        <v>2</v>
      </c>
      <c r="AM21" s="77" t="s">
        <v>2</v>
      </c>
      <c r="AN21" s="77" t="s">
        <v>2</v>
      </c>
      <c r="AO21" s="77" t="s">
        <v>2</v>
      </c>
      <c r="AP21" s="77" t="s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2</v>
      </c>
      <c r="AV21" s="77" t="s">
        <v>2</v>
      </c>
      <c r="AW21" s="77" t="s">
        <v>2</v>
      </c>
      <c r="AX21" s="77" t="s">
        <v>2</v>
      </c>
      <c r="AY21" s="77" t="s">
        <v>2</v>
      </c>
      <c r="AZ21" s="77" t="s">
        <v>2</v>
      </c>
      <c r="BA21" s="77" t="s">
        <v>2</v>
      </c>
      <c r="BB21" s="77" t="s">
        <v>2</v>
      </c>
      <c r="BC21" s="77" t="s">
        <v>2</v>
      </c>
      <c r="BD21" s="77" t="s">
        <v>2</v>
      </c>
      <c r="BE21" s="77" t="s">
        <v>2</v>
      </c>
      <c r="BF21" s="77" t="s">
        <v>2</v>
      </c>
      <c r="BG21" s="77" t="s">
        <v>2</v>
      </c>
      <c r="BH21" s="77" t="s">
        <v>2</v>
      </c>
      <c r="BI21" s="77">
        <v>195</v>
      </c>
      <c r="BJ21" s="77" t="s">
        <v>2</v>
      </c>
      <c r="BK21" s="77">
        <v>122</v>
      </c>
      <c r="BL21" s="77">
        <v>73</v>
      </c>
      <c r="BM21" s="77" t="s">
        <v>2</v>
      </c>
      <c r="BN21" s="77" t="s">
        <v>2</v>
      </c>
      <c r="BO21" s="77" t="s">
        <v>2</v>
      </c>
      <c r="BP21" s="77" t="s">
        <v>2</v>
      </c>
      <c r="BQ21" s="77" t="s">
        <v>2</v>
      </c>
      <c r="BR21" s="77" t="s">
        <v>2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42</v>
      </c>
      <c r="BX21" s="77" t="s">
        <v>2</v>
      </c>
      <c r="BY21" s="77" t="s">
        <v>2</v>
      </c>
      <c r="BZ21" s="77" t="s">
        <v>2</v>
      </c>
      <c r="CA21" s="77" t="s">
        <v>2</v>
      </c>
      <c r="CB21" s="77" t="s">
        <v>2</v>
      </c>
      <c r="CC21" s="77" t="s">
        <v>2</v>
      </c>
      <c r="CD21" s="77" t="s">
        <v>2</v>
      </c>
      <c r="CE21" s="77" t="s">
        <v>2</v>
      </c>
      <c r="CF21" s="77" t="s">
        <v>2</v>
      </c>
      <c r="CG21" s="77" t="s">
        <v>2</v>
      </c>
      <c r="CH21" s="77" t="s">
        <v>2</v>
      </c>
      <c r="CI21" s="77" t="s">
        <v>2</v>
      </c>
      <c r="CJ21" s="77" t="s">
        <v>2</v>
      </c>
      <c r="CK21" s="77" t="s">
        <v>2</v>
      </c>
      <c r="CL21" s="77" t="s">
        <v>2</v>
      </c>
      <c r="CM21" s="90">
        <v>3</v>
      </c>
      <c r="CN21" s="90" t="s">
        <v>2</v>
      </c>
      <c r="CO21" s="90" t="s">
        <v>2</v>
      </c>
      <c r="CP21" s="90" t="s">
        <v>2</v>
      </c>
      <c r="CQ21" s="90" t="s">
        <v>2</v>
      </c>
      <c r="CR21" s="90">
        <v>3</v>
      </c>
      <c r="CS21" s="90" t="s">
        <v>2</v>
      </c>
      <c r="CT21" s="90" t="s">
        <v>2</v>
      </c>
      <c r="CU21" s="90" t="s">
        <v>2</v>
      </c>
      <c r="CV21" s="90" t="s">
        <v>2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 t="s">
        <v>2</v>
      </c>
      <c r="DD21" s="90" t="s">
        <v>2</v>
      </c>
      <c r="DE21" s="90" t="s">
        <v>2</v>
      </c>
      <c r="DF21" s="90" t="s">
        <v>2</v>
      </c>
      <c r="DG21" s="90" t="s">
        <v>2</v>
      </c>
      <c r="DH21" s="90" t="s">
        <v>2</v>
      </c>
      <c r="DI21" s="90" t="s">
        <v>2</v>
      </c>
      <c r="DJ21" s="90" t="s">
        <v>2</v>
      </c>
      <c r="DK21" s="90" t="s">
        <v>2</v>
      </c>
      <c r="DL21" s="90" t="s">
        <v>2</v>
      </c>
      <c r="DM21" s="90" t="s">
        <v>2</v>
      </c>
      <c r="DN21" s="90" t="s">
        <v>2</v>
      </c>
      <c r="DO21" s="90" t="s">
        <v>2</v>
      </c>
      <c r="DP21" s="90" t="s">
        <v>2</v>
      </c>
      <c r="DQ21" s="90" t="s">
        <v>2</v>
      </c>
      <c r="DR21" s="90" t="s">
        <v>2</v>
      </c>
      <c r="DS21" s="27">
        <v>1</v>
      </c>
      <c r="DT21" s="27" t="s">
        <v>2</v>
      </c>
      <c r="DU21" s="27" t="s">
        <v>2</v>
      </c>
      <c r="DV21" s="27" t="s">
        <v>2</v>
      </c>
      <c r="DW21" s="27" t="s">
        <v>2</v>
      </c>
      <c r="DX21" s="27" t="s">
        <v>2</v>
      </c>
      <c r="DY21" s="27">
        <v>1</v>
      </c>
      <c r="DZ21" s="27">
        <v>1</v>
      </c>
      <c r="EA21" s="27" t="s">
        <v>2</v>
      </c>
      <c r="EB21" s="27">
        <v>3</v>
      </c>
      <c r="EC21" s="27" t="s">
        <v>2</v>
      </c>
      <c r="ED21" s="27">
        <v>2</v>
      </c>
      <c r="EE21" s="27" t="s">
        <v>2</v>
      </c>
      <c r="EF21" s="27" t="s">
        <v>2</v>
      </c>
      <c r="EG21" s="27" t="s">
        <v>14</v>
      </c>
      <c r="EH21" s="27" t="s">
        <v>2</v>
      </c>
      <c r="EI21" s="27" t="s">
        <v>2</v>
      </c>
      <c r="EJ21" s="27" t="s">
        <v>2</v>
      </c>
      <c r="EK21" s="27" t="s">
        <v>2</v>
      </c>
      <c r="EL21" s="27" t="s">
        <v>2</v>
      </c>
      <c r="EM21" s="27" t="s">
        <v>14</v>
      </c>
      <c r="EN21" s="27" t="s">
        <v>14</v>
      </c>
      <c r="EO21" s="27" t="s">
        <v>2</v>
      </c>
      <c r="EP21" s="27" t="s">
        <v>14</v>
      </c>
      <c r="EQ21" s="27" t="s">
        <v>2</v>
      </c>
      <c r="ER21" s="27" t="s">
        <v>14</v>
      </c>
      <c r="ES21" s="27" t="s">
        <v>2</v>
      </c>
      <c r="ET21" s="27" t="s">
        <v>2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27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27" t="s">
        <v>2</v>
      </c>
      <c r="FW21" s="77">
        <v>3</v>
      </c>
      <c r="FX21" s="77" t="s">
        <v>2</v>
      </c>
      <c r="FY21" s="87">
        <v>3</v>
      </c>
      <c r="FZ21" s="87" t="s">
        <v>2</v>
      </c>
      <c r="GA21" s="87" t="s">
        <v>2</v>
      </c>
      <c r="GB21" s="87" t="s">
        <v>2</v>
      </c>
      <c r="GC21" s="87" t="s">
        <v>2</v>
      </c>
      <c r="GD21" s="87" t="s">
        <v>2</v>
      </c>
      <c r="GE21" s="87" t="s">
        <v>2</v>
      </c>
      <c r="GF21" s="17" t="s">
        <v>2</v>
      </c>
      <c r="GG21" s="17" t="s">
        <v>2</v>
      </c>
      <c r="GH21" s="17" t="s">
        <v>2</v>
      </c>
      <c r="GI21" s="17" t="s">
        <v>2</v>
      </c>
      <c r="GJ21" s="17" t="s">
        <v>2</v>
      </c>
      <c r="GK21" s="17" t="s">
        <v>2</v>
      </c>
      <c r="GL21" s="17" t="s">
        <v>2</v>
      </c>
      <c r="GM21" s="17" t="s">
        <v>2</v>
      </c>
      <c r="GN21" s="17" t="s">
        <v>2</v>
      </c>
      <c r="GO21" s="25" t="s">
        <v>2</v>
      </c>
      <c r="GP21" s="25" t="s">
        <v>2</v>
      </c>
      <c r="GQ21" s="25" t="s">
        <v>2</v>
      </c>
      <c r="GR21" s="25" t="s">
        <v>2</v>
      </c>
      <c r="GS21" s="136" t="s">
        <v>2</v>
      </c>
      <c r="GT21" s="77" t="s">
        <v>2</v>
      </c>
      <c r="GU21" s="77" t="s">
        <v>2</v>
      </c>
      <c r="GV21" s="17">
        <v>3</v>
      </c>
      <c r="GW21" s="17">
        <v>2</v>
      </c>
      <c r="GX21" s="17">
        <v>1</v>
      </c>
      <c r="GY21" s="17" t="s">
        <v>2</v>
      </c>
      <c r="GZ21" s="17" t="s">
        <v>2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2</v>
      </c>
      <c r="HF21" s="17" t="s">
        <v>2</v>
      </c>
      <c r="HG21" s="17" t="s">
        <v>2</v>
      </c>
      <c r="HH21" s="17" t="s">
        <v>2</v>
      </c>
      <c r="HI21" s="17" t="s">
        <v>2</v>
      </c>
      <c r="HJ21" s="17" t="s">
        <v>2</v>
      </c>
      <c r="HK21" s="17" t="s">
        <v>2</v>
      </c>
      <c r="HL21" s="17" t="s">
        <v>2</v>
      </c>
      <c r="HM21" s="17" t="s">
        <v>2</v>
      </c>
      <c r="HN21" s="659">
        <v>1920114000</v>
      </c>
      <c r="HO21" s="657" t="s">
        <v>483</v>
      </c>
      <c r="HP21" s="657" t="s">
        <v>454</v>
      </c>
      <c r="HQ21" s="657" t="s">
        <v>456</v>
      </c>
      <c r="HR21" s="657" t="s">
        <v>469</v>
      </c>
      <c r="HS21" s="657" t="s">
        <v>455</v>
      </c>
    </row>
    <row r="22" spans="1:227" ht="14.25" customHeight="1">
      <c r="A22" s="614" t="s">
        <v>767</v>
      </c>
      <c r="B22" s="614" t="s">
        <v>678</v>
      </c>
      <c r="C22" s="614"/>
      <c r="D22" s="4" t="s">
        <v>3</v>
      </c>
      <c r="E22" s="17">
        <v>115</v>
      </c>
      <c r="F22" s="17">
        <v>3</v>
      </c>
      <c r="G22" s="17" t="s">
        <v>2</v>
      </c>
      <c r="H22" s="17">
        <v>2</v>
      </c>
      <c r="I22" s="17" t="s">
        <v>2</v>
      </c>
      <c r="J22" s="17">
        <v>1</v>
      </c>
      <c r="K22" s="17">
        <v>1</v>
      </c>
      <c r="L22" s="17">
        <v>111</v>
      </c>
      <c r="M22" s="665">
        <v>4</v>
      </c>
      <c r="N22" s="17">
        <v>4</v>
      </c>
      <c r="O22" s="17">
        <v>3</v>
      </c>
      <c r="P22" s="17" t="s">
        <v>2</v>
      </c>
      <c r="Q22" s="17">
        <v>2</v>
      </c>
      <c r="R22" s="17" t="s">
        <v>2</v>
      </c>
      <c r="S22" s="17">
        <v>1</v>
      </c>
      <c r="T22" s="17">
        <v>1</v>
      </c>
      <c r="U22" s="25" t="s">
        <v>2</v>
      </c>
      <c r="V22" s="671" t="s">
        <v>2</v>
      </c>
      <c r="W22" s="25">
        <v>15</v>
      </c>
      <c r="X22" s="25">
        <v>11715</v>
      </c>
      <c r="Y22" s="25">
        <v>4</v>
      </c>
      <c r="Z22" s="25">
        <v>10044</v>
      </c>
      <c r="AA22" s="136">
        <v>100</v>
      </c>
      <c r="AB22" s="25">
        <v>3</v>
      </c>
      <c r="AC22" s="25">
        <v>11115</v>
      </c>
      <c r="AD22" s="25">
        <v>3</v>
      </c>
      <c r="AE22" s="25">
        <v>9844</v>
      </c>
      <c r="AF22" s="143">
        <v>1</v>
      </c>
      <c r="AG22" s="77">
        <v>110</v>
      </c>
      <c r="AH22" s="77">
        <v>3</v>
      </c>
      <c r="AI22" s="77">
        <v>62</v>
      </c>
      <c r="AJ22" s="77">
        <v>29</v>
      </c>
      <c r="AK22" s="77">
        <v>8</v>
      </c>
      <c r="AL22" s="77">
        <v>5</v>
      </c>
      <c r="AM22" s="77">
        <v>2</v>
      </c>
      <c r="AN22" s="77" t="s">
        <v>2</v>
      </c>
      <c r="AO22" s="77" t="s">
        <v>2</v>
      </c>
      <c r="AP22" s="77">
        <v>1</v>
      </c>
      <c r="AQ22" s="77" t="s">
        <v>2</v>
      </c>
      <c r="AR22" s="77" t="s">
        <v>2</v>
      </c>
      <c r="AS22" s="77" t="s">
        <v>2</v>
      </c>
      <c r="AT22" s="77" t="s">
        <v>2</v>
      </c>
      <c r="AU22" s="77" t="s">
        <v>2</v>
      </c>
      <c r="AV22" s="77" t="s">
        <v>2</v>
      </c>
      <c r="AW22" s="77" t="s">
        <v>2</v>
      </c>
      <c r="AX22" s="77" t="s">
        <v>2</v>
      </c>
      <c r="AY22" s="77" t="s">
        <v>2</v>
      </c>
      <c r="AZ22" s="77" t="s">
        <v>2</v>
      </c>
      <c r="BA22" s="77" t="s">
        <v>2</v>
      </c>
      <c r="BB22" s="77" t="s">
        <v>2</v>
      </c>
      <c r="BC22" s="77" t="s">
        <v>2</v>
      </c>
      <c r="BD22" s="77" t="s">
        <v>2</v>
      </c>
      <c r="BE22" s="77" t="s">
        <v>2</v>
      </c>
      <c r="BF22" s="77" t="s">
        <v>2</v>
      </c>
      <c r="BG22" s="77" t="s">
        <v>2</v>
      </c>
      <c r="BH22" s="77" t="s">
        <v>2</v>
      </c>
      <c r="BI22" s="77">
        <v>7630</v>
      </c>
      <c r="BJ22" s="77">
        <v>51</v>
      </c>
      <c r="BK22" s="77">
        <v>2331</v>
      </c>
      <c r="BL22" s="77">
        <v>1870</v>
      </c>
      <c r="BM22" s="77">
        <v>847</v>
      </c>
      <c r="BN22" s="77">
        <v>870</v>
      </c>
      <c r="BO22" s="77">
        <v>425</v>
      </c>
      <c r="BP22" s="77" t="s">
        <v>2</v>
      </c>
      <c r="BQ22" s="77" t="s">
        <v>2</v>
      </c>
      <c r="BR22" s="77">
        <v>1236</v>
      </c>
      <c r="BS22" s="77" t="s">
        <v>2</v>
      </c>
      <c r="BT22" s="77" t="s">
        <v>2</v>
      </c>
      <c r="BU22" s="77" t="s">
        <v>2</v>
      </c>
      <c r="BV22" s="77" t="s">
        <v>2</v>
      </c>
      <c r="BW22" s="77">
        <v>3156</v>
      </c>
      <c r="BX22" s="77" t="s">
        <v>2</v>
      </c>
      <c r="BY22" s="77" t="s">
        <v>2</v>
      </c>
      <c r="BZ22" s="77" t="s">
        <v>2</v>
      </c>
      <c r="CA22" s="77" t="s">
        <v>2</v>
      </c>
      <c r="CB22" s="77" t="s">
        <v>2</v>
      </c>
      <c r="CC22" s="77" t="s">
        <v>2</v>
      </c>
      <c r="CD22" s="77" t="s">
        <v>2</v>
      </c>
      <c r="CE22" s="77" t="s">
        <v>2</v>
      </c>
      <c r="CF22" s="77" t="s">
        <v>2</v>
      </c>
      <c r="CG22" s="77" t="s">
        <v>2</v>
      </c>
      <c r="CH22" s="77" t="s">
        <v>2</v>
      </c>
      <c r="CI22" s="77" t="s">
        <v>2</v>
      </c>
      <c r="CJ22" s="77" t="s">
        <v>2</v>
      </c>
      <c r="CK22" s="77" t="s">
        <v>2</v>
      </c>
      <c r="CL22" s="77" t="s">
        <v>2</v>
      </c>
      <c r="CM22" s="90">
        <v>61</v>
      </c>
      <c r="CN22" s="90">
        <v>38</v>
      </c>
      <c r="CO22" s="90" t="s">
        <v>2</v>
      </c>
      <c r="CP22" s="90">
        <v>1</v>
      </c>
      <c r="CQ22" s="90" t="s">
        <v>2</v>
      </c>
      <c r="CR22" s="90">
        <v>11</v>
      </c>
      <c r="CS22" s="90">
        <v>1</v>
      </c>
      <c r="CT22" s="90">
        <v>1</v>
      </c>
      <c r="CU22" s="90">
        <v>5</v>
      </c>
      <c r="CV22" s="90">
        <v>2</v>
      </c>
      <c r="CW22" s="90" t="s">
        <v>2</v>
      </c>
      <c r="CX22" s="90" t="s">
        <v>2</v>
      </c>
      <c r="CY22" s="90" t="s">
        <v>2</v>
      </c>
      <c r="CZ22" s="90">
        <v>1</v>
      </c>
      <c r="DA22" s="90" t="s">
        <v>2</v>
      </c>
      <c r="DB22" s="90">
        <v>1</v>
      </c>
      <c r="DC22" s="90">
        <v>3</v>
      </c>
      <c r="DD22" s="90" t="s">
        <v>2</v>
      </c>
      <c r="DE22" s="90" t="s">
        <v>2</v>
      </c>
      <c r="DF22" s="90" t="s">
        <v>2</v>
      </c>
      <c r="DG22" s="90" t="s">
        <v>2</v>
      </c>
      <c r="DH22" s="90" t="s">
        <v>2</v>
      </c>
      <c r="DI22" s="90" t="s">
        <v>2</v>
      </c>
      <c r="DJ22" s="90" t="s">
        <v>2</v>
      </c>
      <c r="DK22" s="90" t="s">
        <v>2</v>
      </c>
      <c r="DL22" s="90">
        <v>1</v>
      </c>
      <c r="DM22" s="90" t="s">
        <v>2</v>
      </c>
      <c r="DN22" s="90" t="s">
        <v>2</v>
      </c>
      <c r="DO22" s="90" t="s">
        <v>2</v>
      </c>
      <c r="DP22" s="90">
        <v>1</v>
      </c>
      <c r="DQ22" s="90" t="s">
        <v>2</v>
      </c>
      <c r="DR22" s="90">
        <v>1</v>
      </c>
      <c r="DS22" s="27">
        <v>50</v>
      </c>
      <c r="DT22" s="27" t="s">
        <v>2</v>
      </c>
      <c r="DU22" s="27" t="s">
        <v>2</v>
      </c>
      <c r="DV22" s="27">
        <v>1</v>
      </c>
      <c r="DW22" s="27">
        <v>12</v>
      </c>
      <c r="DX22" s="27">
        <v>1</v>
      </c>
      <c r="DY22" s="27">
        <v>10</v>
      </c>
      <c r="DZ22" s="27">
        <v>7</v>
      </c>
      <c r="EA22" s="27" t="s">
        <v>2</v>
      </c>
      <c r="EB22" s="27">
        <v>28</v>
      </c>
      <c r="EC22" s="27">
        <v>6</v>
      </c>
      <c r="ED22" s="27">
        <v>2</v>
      </c>
      <c r="EE22" s="27" t="s">
        <v>2</v>
      </c>
      <c r="EF22" s="27">
        <v>8</v>
      </c>
      <c r="EG22" s="27">
        <v>2803</v>
      </c>
      <c r="EH22" s="27" t="s">
        <v>2</v>
      </c>
      <c r="EI22" s="27" t="s">
        <v>2</v>
      </c>
      <c r="EJ22" s="27" t="s">
        <v>14</v>
      </c>
      <c r="EK22" s="27">
        <v>75</v>
      </c>
      <c r="EL22" s="27" t="s">
        <v>14</v>
      </c>
      <c r="EM22" s="27" t="s">
        <v>14</v>
      </c>
      <c r="EN22" s="27">
        <v>785</v>
      </c>
      <c r="EO22" s="27" t="s">
        <v>2</v>
      </c>
      <c r="EP22" s="27" t="s">
        <v>14</v>
      </c>
      <c r="EQ22" s="27" t="s">
        <v>14</v>
      </c>
      <c r="ER22" s="27" t="s">
        <v>14</v>
      </c>
      <c r="ES22" s="27" t="s">
        <v>2</v>
      </c>
      <c r="ET22" s="27">
        <v>88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27">
        <v>1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27" t="s">
        <v>14</v>
      </c>
      <c r="FW22" s="77">
        <v>32</v>
      </c>
      <c r="FX22" s="77">
        <v>1</v>
      </c>
      <c r="FY22" s="87">
        <v>31</v>
      </c>
      <c r="FZ22" s="87">
        <v>1</v>
      </c>
      <c r="GA22" s="87">
        <v>1</v>
      </c>
      <c r="GB22" s="87" t="s">
        <v>2</v>
      </c>
      <c r="GC22" s="87" t="s">
        <v>2</v>
      </c>
      <c r="GD22" s="87" t="s">
        <v>2</v>
      </c>
      <c r="GE22" s="87">
        <v>1</v>
      </c>
      <c r="GF22" s="17">
        <v>3</v>
      </c>
      <c r="GG22" s="17" t="s">
        <v>2</v>
      </c>
      <c r="GH22" s="17">
        <v>2</v>
      </c>
      <c r="GI22" s="17" t="s">
        <v>2</v>
      </c>
      <c r="GJ22" s="17" t="s">
        <v>2</v>
      </c>
      <c r="GK22" s="17" t="s">
        <v>2</v>
      </c>
      <c r="GL22" s="17" t="s">
        <v>2</v>
      </c>
      <c r="GM22" s="17" t="s">
        <v>2</v>
      </c>
      <c r="GN22" s="17">
        <v>1</v>
      </c>
      <c r="GO22" s="25">
        <v>8</v>
      </c>
      <c r="GP22" s="25">
        <v>1</v>
      </c>
      <c r="GQ22" s="25">
        <v>8</v>
      </c>
      <c r="GR22" s="25">
        <v>6</v>
      </c>
      <c r="GS22" s="136">
        <v>2</v>
      </c>
      <c r="GT22" s="77" t="s">
        <v>2</v>
      </c>
      <c r="GU22" s="77">
        <v>2</v>
      </c>
      <c r="GV22" s="17">
        <v>61</v>
      </c>
      <c r="GW22" s="17">
        <v>28</v>
      </c>
      <c r="GX22" s="17">
        <v>27</v>
      </c>
      <c r="GY22" s="17">
        <v>5</v>
      </c>
      <c r="GZ22" s="17" t="s">
        <v>2</v>
      </c>
      <c r="HA22" s="17">
        <v>1</v>
      </c>
      <c r="HB22" s="17" t="s">
        <v>2</v>
      </c>
      <c r="HC22" s="17" t="s">
        <v>2</v>
      </c>
      <c r="HD22" s="17">
        <v>1</v>
      </c>
      <c r="HE22" s="17">
        <v>3</v>
      </c>
      <c r="HF22" s="17" t="s">
        <v>2</v>
      </c>
      <c r="HG22" s="17">
        <v>1</v>
      </c>
      <c r="HH22" s="17">
        <v>1</v>
      </c>
      <c r="HI22" s="17" t="s">
        <v>2</v>
      </c>
      <c r="HJ22" s="17">
        <v>1</v>
      </c>
      <c r="HK22" s="17" t="s">
        <v>2</v>
      </c>
      <c r="HL22" s="17" t="s">
        <v>2</v>
      </c>
      <c r="HM22" s="17">
        <v>1</v>
      </c>
      <c r="HN22" s="659">
        <v>1920200000</v>
      </c>
      <c r="HO22" s="657" t="s">
        <v>483</v>
      </c>
      <c r="HP22" s="657" t="s">
        <v>454</v>
      </c>
      <c r="HQ22" s="657" t="s">
        <v>474</v>
      </c>
      <c r="HR22" s="657" t="s">
        <v>454</v>
      </c>
      <c r="HS22" s="657" t="s">
        <v>455</v>
      </c>
    </row>
    <row r="23" spans="1:227" ht="14.25" customHeight="1">
      <c r="A23" s="614" t="s">
        <v>767</v>
      </c>
      <c r="B23" s="614" t="s">
        <v>781</v>
      </c>
      <c r="C23" s="614" t="s">
        <v>782</v>
      </c>
      <c r="D23" s="4" t="s">
        <v>4</v>
      </c>
      <c r="E23" s="17">
        <v>27</v>
      </c>
      <c r="F23" s="17">
        <v>2</v>
      </c>
      <c r="G23" s="17" t="s">
        <v>2</v>
      </c>
      <c r="H23" s="17">
        <v>1</v>
      </c>
      <c r="I23" s="17" t="s">
        <v>2</v>
      </c>
      <c r="J23" s="17">
        <v>1</v>
      </c>
      <c r="K23" s="17" t="s">
        <v>2</v>
      </c>
      <c r="L23" s="17">
        <v>25</v>
      </c>
      <c r="M23" s="665">
        <v>1</v>
      </c>
      <c r="N23" s="17">
        <v>2</v>
      </c>
      <c r="O23" s="17" t="s">
        <v>14</v>
      </c>
      <c r="P23" s="17" t="s">
        <v>14</v>
      </c>
      <c r="Q23" s="17" t="s">
        <v>14</v>
      </c>
      <c r="R23" s="17" t="s">
        <v>14</v>
      </c>
      <c r="S23" s="17" t="s">
        <v>14</v>
      </c>
      <c r="T23" s="17" t="s">
        <v>14</v>
      </c>
      <c r="U23" s="25" t="s">
        <v>14</v>
      </c>
      <c r="V23" s="671" t="s">
        <v>2</v>
      </c>
      <c r="W23" s="25">
        <v>5</v>
      </c>
      <c r="X23" s="25">
        <v>8205</v>
      </c>
      <c r="Y23" s="25">
        <v>1</v>
      </c>
      <c r="Z23" s="25">
        <v>8060</v>
      </c>
      <c r="AA23" s="136">
        <v>22</v>
      </c>
      <c r="AB23" s="25" t="s">
        <v>14</v>
      </c>
      <c r="AC23" s="25" t="s">
        <v>14</v>
      </c>
      <c r="AD23" s="25" t="s">
        <v>14</v>
      </c>
      <c r="AE23" s="25" t="s">
        <v>14</v>
      </c>
      <c r="AF23" s="143" t="s">
        <v>14</v>
      </c>
      <c r="AG23" s="77">
        <v>24</v>
      </c>
      <c r="AH23" s="77">
        <v>2</v>
      </c>
      <c r="AI23" s="77">
        <v>16</v>
      </c>
      <c r="AJ23" s="77">
        <v>2</v>
      </c>
      <c r="AK23" s="77">
        <v>2</v>
      </c>
      <c r="AL23" s="77">
        <v>1</v>
      </c>
      <c r="AM23" s="77">
        <v>1</v>
      </c>
      <c r="AN23" s="77" t="s">
        <v>2</v>
      </c>
      <c r="AO23" s="77" t="s">
        <v>2</v>
      </c>
      <c r="AP23" s="77" t="s">
        <v>2</v>
      </c>
      <c r="AQ23" s="77" t="s">
        <v>2</v>
      </c>
      <c r="AR23" s="77" t="s">
        <v>2</v>
      </c>
      <c r="AS23" s="77" t="s">
        <v>2</v>
      </c>
      <c r="AT23" s="77" t="s">
        <v>2</v>
      </c>
      <c r="AU23" s="77" t="s">
        <v>14</v>
      </c>
      <c r="AV23" s="77" t="s">
        <v>14</v>
      </c>
      <c r="AW23" s="77" t="s">
        <v>14</v>
      </c>
      <c r="AX23" s="77" t="s">
        <v>14</v>
      </c>
      <c r="AY23" s="77" t="s">
        <v>14</v>
      </c>
      <c r="AZ23" s="77" t="s">
        <v>14</v>
      </c>
      <c r="BA23" s="77" t="s">
        <v>14</v>
      </c>
      <c r="BB23" s="77" t="s">
        <v>14</v>
      </c>
      <c r="BC23" s="77" t="s">
        <v>14</v>
      </c>
      <c r="BD23" s="77" t="s">
        <v>14</v>
      </c>
      <c r="BE23" s="77" t="s">
        <v>14</v>
      </c>
      <c r="BF23" s="77" t="s">
        <v>14</v>
      </c>
      <c r="BG23" s="77" t="s">
        <v>14</v>
      </c>
      <c r="BH23" s="77" t="s">
        <v>14</v>
      </c>
      <c r="BI23" s="77">
        <v>1308</v>
      </c>
      <c r="BJ23" s="77">
        <v>38</v>
      </c>
      <c r="BK23" s="77">
        <v>577</v>
      </c>
      <c r="BL23" s="77">
        <v>106</v>
      </c>
      <c r="BM23" s="77">
        <v>210</v>
      </c>
      <c r="BN23" s="77">
        <v>165</v>
      </c>
      <c r="BO23" s="77">
        <v>212</v>
      </c>
      <c r="BP23" s="77" t="s">
        <v>2</v>
      </c>
      <c r="BQ23" s="77" t="s">
        <v>2</v>
      </c>
      <c r="BR23" s="77" t="s">
        <v>2</v>
      </c>
      <c r="BS23" s="77" t="s">
        <v>2</v>
      </c>
      <c r="BT23" s="77" t="s">
        <v>2</v>
      </c>
      <c r="BU23" s="77" t="s">
        <v>2</v>
      </c>
      <c r="BV23" s="77" t="s">
        <v>2</v>
      </c>
      <c r="BW23" s="77">
        <v>464</v>
      </c>
      <c r="BX23" s="77" t="s">
        <v>14</v>
      </c>
      <c r="BY23" s="77" t="s">
        <v>14</v>
      </c>
      <c r="BZ23" s="77" t="s">
        <v>14</v>
      </c>
      <c r="CA23" s="77" t="s">
        <v>14</v>
      </c>
      <c r="CB23" s="77" t="s">
        <v>14</v>
      </c>
      <c r="CC23" s="77" t="s">
        <v>14</v>
      </c>
      <c r="CD23" s="77" t="s">
        <v>14</v>
      </c>
      <c r="CE23" s="77" t="s">
        <v>14</v>
      </c>
      <c r="CF23" s="77" t="s">
        <v>14</v>
      </c>
      <c r="CG23" s="77" t="s">
        <v>14</v>
      </c>
      <c r="CH23" s="77" t="s">
        <v>14</v>
      </c>
      <c r="CI23" s="77" t="s">
        <v>14</v>
      </c>
      <c r="CJ23" s="77" t="s">
        <v>14</v>
      </c>
      <c r="CK23" s="77" t="s">
        <v>14</v>
      </c>
      <c r="CL23" s="77" t="s">
        <v>14</v>
      </c>
      <c r="CM23" s="90">
        <v>13</v>
      </c>
      <c r="CN23" s="90">
        <v>8</v>
      </c>
      <c r="CO23" s="90" t="s">
        <v>2</v>
      </c>
      <c r="CP23" s="90">
        <v>1</v>
      </c>
      <c r="CQ23" s="90" t="s">
        <v>2</v>
      </c>
      <c r="CR23" s="90">
        <v>1</v>
      </c>
      <c r="CS23" s="90" t="s">
        <v>2</v>
      </c>
      <c r="CT23" s="90" t="s">
        <v>2</v>
      </c>
      <c r="CU23" s="90">
        <v>1</v>
      </c>
      <c r="CV23" s="90">
        <v>1</v>
      </c>
      <c r="CW23" s="90" t="s">
        <v>2</v>
      </c>
      <c r="CX23" s="90" t="s">
        <v>2</v>
      </c>
      <c r="CY23" s="90" t="s">
        <v>2</v>
      </c>
      <c r="CZ23" s="90">
        <v>1</v>
      </c>
      <c r="DA23" s="90" t="s">
        <v>2</v>
      </c>
      <c r="DB23" s="90" t="s">
        <v>2</v>
      </c>
      <c r="DC23" s="90" t="s">
        <v>14</v>
      </c>
      <c r="DD23" s="90" t="s">
        <v>14</v>
      </c>
      <c r="DE23" s="90" t="s">
        <v>14</v>
      </c>
      <c r="DF23" s="90" t="s">
        <v>14</v>
      </c>
      <c r="DG23" s="90" t="s">
        <v>14</v>
      </c>
      <c r="DH23" s="90" t="s">
        <v>14</v>
      </c>
      <c r="DI23" s="90" t="s">
        <v>14</v>
      </c>
      <c r="DJ23" s="90" t="s">
        <v>14</v>
      </c>
      <c r="DK23" s="90" t="s">
        <v>14</v>
      </c>
      <c r="DL23" s="90" t="s">
        <v>14</v>
      </c>
      <c r="DM23" s="90" t="s">
        <v>14</v>
      </c>
      <c r="DN23" s="90" t="s">
        <v>14</v>
      </c>
      <c r="DO23" s="90" t="s">
        <v>14</v>
      </c>
      <c r="DP23" s="90" t="s">
        <v>14</v>
      </c>
      <c r="DQ23" s="90" t="s">
        <v>14</v>
      </c>
      <c r="DR23" s="90" t="s">
        <v>14</v>
      </c>
      <c r="DS23" s="27">
        <v>10</v>
      </c>
      <c r="DT23" s="27" t="s">
        <v>2</v>
      </c>
      <c r="DU23" s="27" t="s">
        <v>2</v>
      </c>
      <c r="DV23" s="27" t="s">
        <v>2</v>
      </c>
      <c r="DW23" s="27">
        <v>3</v>
      </c>
      <c r="DX23" s="27">
        <v>1</v>
      </c>
      <c r="DY23" s="27">
        <v>3</v>
      </c>
      <c r="DZ23" s="27">
        <v>2</v>
      </c>
      <c r="EA23" s="27" t="s">
        <v>2</v>
      </c>
      <c r="EB23" s="27">
        <v>7</v>
      </c>
      <c r="EC23" s="27" t="s">
        <v>2</v>
      </c>
      <c r="ED23" s="27" t="s">
        <v>2</v>
      </c>
      <c r="EE23" s="27" t="s">
        <v>2</v>
      </c>
      <c r="EF23" s="27">
        <v>1</v>
      </c>
      <c r="EG23" s="27" t="s">
        <v>14</v>
      </c>
      <c r="EH23" s="27" t="s">
        <v>2</v>
      </c>
      <c r="EI23" s="27" t="s">
        <v>2</v>
      </c>
      <c r="EJ23" s="27" t="s">
        <v>2</v>
      </c>
      <c r="EK23" s="27" t="s">
        <v>14</v>
      </c>
      <c r="EL23" s="27" t="s">
        <v>14</v>
      </c>
      <c r="EM23" s="27" t="s">
        <v>14</v>
      </c>
      <c r="EN23" s="27" t="s">
        <v>14</v>
      </c>
      <c r="EO23" s="27" t="s">
        <v>2</v>
      </c>
      <c r="EP23" s="27" t="s">
        <v>14</v>
      </c>
      <c r="EQ23" s="27" t="s">
        <v>2</v>
      </c>
      <c r="ER23" s="27" t="s">
        <v>2</v>
      </c>
      <c r="ES23" s="27" t="s">
        <v>2</v>
      </c>
      <c r="ET23" s="27" t="s">
        <v>14</v>
      </c>
      <c r="EU23" s="27" t="s">
        <v>14</v>
      </c>
      <c r="EV23" s="27" t="s">
        <v>14</v>
      </c>
      <c r="EW23" s="27" t="s">
        <v>14</v>
      </c>
      <c r="EX23" s="27" t="s">
        <v>14</v>
      </c>
      <c r="EY23" s="27" t="s">
        <v>14</v>
      </c>
      <c r="EZ23" s="27" t="s">
        <v>14</v>
      </c>
      <c r="FA23" s="27" t="s">
        <v>14</v>
      </c>
      <c r="FB23" s="27" t="s">
        <v>14</v>
      </c>
      <c r="FC23" s="27" t="s">
        <v>14</v>
      </c>
      <c r="FD23" s="27" t="s">
        <v>14</v>
      </c>
      <c r="FE23" s="27" t="s">
        <v>14</v>
      </c>
      <c r="FF23" s="27" t="s">
        <v>14</v>
      </c>
      <c r="FG23" s="27" t="s">
        <v>14</v>
      </c>
      <c r="FH23" s="27" t="s">
        <v>14</v>
      </c>
      <c r="FI23" s="27" t="s">
        <v>14</v>
      </c>
      <c r="FJ23" s="27" t="s">
        <v>14</v>
      </c>
      <c r="FK23" s="27" t="s">
        <v>14</v>
      </c>
      <c r="FL23" s="27" t="s">
        <v>14</v>
      </c>
      <c r="FM23" s="27" t="s">
        <v>14</v>
      </c>
      <c r="FN23" s="27" t="s">
        <v>14</v>
      </c>
      <c r="FO23" s="27" t="s">
        <v>14</v>
      </c>
      <c r="FP23" s="27" t="s">
        <v>14</v>
      </c>
      <c r="FQ23" s="27" t="s">
        <v>14</v>
      </c>
      <c r="FR23" s="27" t="s">
        <v>14</v>
      </c>
      <c r="FS23" s="27" t="s">
        <v>14</v>
      </c>
      <c r="FT23" s="27" t="s">
        <v>14</v>
      </c>
      <c r="FU23" s="27" t="s">
        <v>14</v>
      </c>
      <c r="FV23" s="27" t="s">
        <v>14</v>
      </c>
      <c r="FW23" s="77">
        <v>6</v>
      </c>
      <c r="FX23" s="77">
        <v>1</v>
      </c>
      <c r="FY23" s="87">
        <v>6</v>
      </c>
      <c r="FZ23" s="87" t="s">
        <v>2</v>
      </c>
      <c r="GA23" s="87" t="s">
        <v>2</v>
      </c>
      <c r="GB23" s="87" t="s">
        <v>2</v>
      </c>
      <c r="GC23" s="87" t="s">
        <v>2</v>
      </c>
      <c r="GD23" s="87" t="s">
        <v>2</v>
      </c>
      <c r="GE23" s="87" t="s">
        <v>2</v>
      </c>
      <c r="GF23" s="17" t="s">
        <v>14</v>
      </c>
      <c r="GG23" s="17" t="s">
        <v>14</v>
      </c>
      <c r="GH23" s="17" t="s">
        <v>14</v>
      </c>
      <c r="GI23" s="17" t="s">
        <v>14</v>
      </c>
      <c r="GJ23" s="17" t="s">
        <v>14</v>
      </c>
      <c r="GK23" s="17" t="s">
        <v>14</v>
      </c>
      <c r="GL23" s="17" t="s">
        <v>14</v>
      </c>
      <c r="GM23" s="17" t="s">
        <v>14</v>
      </c>
      <c r="GN23" s="17" t="s">
        <v>14</v>
      </c>
      <c r="GO23" s="25">
        <v>5</v>
      </c>
      <c r="GP23" s="25" t="s">
        <v>14</v>
      </c>
      <c r="GQ23" s="25">
        <v>5</v>
      </c>
      <c r="GR23" s="25">
        <v>3</v>
      </c>
      <c r="GS23" s="136">
        <v>2</v>
      </c>
      <c r="GT23" s="77" t="s">
        <v>2</v>
      </c>
      <c r="GU23" s="77">
        <v>1</v>
      </c>
      <c r="GV23" s="17">
        <v>13</v>
      </c>
      <c r="GW23" s="17">
        <v>4</v>
      </c>
      <c r="GX23" s="17">
        <v>8</v>
      </c>
      <c r="GY23" s="17" t="s">
        <v>2</v>
      </c>
      <c r="GZ23" s="17" t="s">
        <v>2</v>
      </c>
      <c r="HA23" s="17">
        <v>1</v>
      </c>
      <c r="HB23" s="17" t="s">
        <v>2</v>
      </c>
      <c r="HC23" s="17" t="s">
        <v>2</v>
      </c>
      <c r="HD23" s="17">
        <v>1</v>
      </c>
      <c r="HE23" s="17" t="s">
        <v>14</v>
      </c>
      <c r="HF23" s="17" t="s">
        <v>14</v>
      </c>
      <c r="HG23" s="17" t="s">
        <v>14</v>
      </c>
      <c r="HH23" s="17" t="s">
        <v>14</v>
      </c>
      <c r="HI23" s="17" t="s">
        <v>14</v>
      </c>
      <c r="HJ23" s="17" t="s">
        <v>14</v>
      </c>
      <c r="HK23" s="17" t="s">
        <v>14</v>
      </c>
      <c r="HL23" s="17" t="s">
        <v>14</v>
      </c>
      <c r="HM23" s="17" t="s">
        <v>14</v>
      </c>
      <c r="HN23" s="659">
        <v>1920201000</v>
      </c>
      <c r="HO23" s="657" t="s">
        <v>483</v>
      </c>
      <c r="HP23" s="657" t="s">
        <v>454</v>
      </c>
      <c r="HQ23" s="657" t="s">
        <v>474</v>
      </c>
      <c r="HR23" s="657" t="s">
        <v>457</v>
      </c>
      <c r="HS23" s="657" t="s">
        <v>455</v>
      </c>
    </row>
    <row r="24" spans="1:227" ht="14.25" customHeight="1">
      <c r="A24" s="614" t="s">
        <v>767</v>
      </c>
      <c r="B24" s="614" t="s">
        <v>781</v>
      </c>
      <c r="C24" s="614" t="s">
        <v>679</v>
      </c>
      <c r="D24" s="4" t="s">
        <v>5</v>
      </c>
      <c r="E24" s="17">
        <v>39</v>
      </c>
      <c r="F24" s="17">
        <v>1</v>
      </c>
      <c r="G24" s="17" t="s">
        <v>2</v>
      </c>
      <c r="H24" s="17">
        <v>1</v>
      </c>
      <c r="I24" s="17" t="s">
        <v>2</v>
      </c>
      <c r="J24" s="17" t="s">
        <v>2</v>
      </c>
      <c r="K24" s="17" t="s">
        <v>2</v>
      </c>
      <c r="L24" s="17">
        <v>38</v>
      </c>
      <c r="M24" s="665">
        <v>1</v>
      </c>
      <c r="N24" s="17">
        <v>1</v>
      </c>
      <c r="O24" s="17" t="s">
        <v>14</v>
      </c>
      <c r="P24" s="17" t="s">
        <v>14</v>
      </c>
      <c r="Q24" s="17" t="s">
        <v>14</v>
      </c>
      <c r="R24" s="17" t="s">
        <v>14</v>
      </c>
      <c r="S24" s="17" t="s">
        <v>14</v>
      </c>
      <c r="T24" s="17" t="s">
        <v>14</v>
      </c>
      <c r="U24" s="25" t="s">
        <v>14</v>
      </c>
      <c r="V24" s="671" t="s">
        <v>2</v>
      </c>
      <c r="W24" s="25">
        <v>3</v>
      </c>
      <c r="X24" s="25">
        <v>771</v>
      </c>
      <c r="Y24" s="25">
        <v>1</v>
      </c>
      <c r="Z24" s="25">
        <v>500</v>
      </c>
      <c r="AA24" s="136">
        <v>36</v>
      </c>
      <c r="AB24" s="25" t="s">
        <v>14</v>
      </c>
      <c r="AC24" s="25" t="s">
        <v>14</v>
      </c>
      <c r="AD24" s="25" t="s">
        <v>14</v>
      </c>
      <c r="AE24" s="25" t="s">
        <v>14</v>
      </c>
      <c r="AF24" s="143" t="s">
        <v>14</v>
      </c>
      <c r="AG24" s="77">
        <v>38</v>
      </c>
      <c r="AH24" s="77" t="s">
        <v>2</v>
      </c>
      <c r="AI24" s="77">
        <v>24</v>
      </c>
      <c r="AJ24" s="77">
        <v>10</v>
      </c>
      <c r="AK24" s="77">
        <v>2</v>
      </c>
      <c r="AL24" s="77">
        <v>2</v>
      </c>
      <c r="AM24" s="77" t="s">
        <v>2</v>
      </c>
      <c r="AN24" s="77" t="s">
        <v>2</v>
      </c>
      <c r="AO24" s="77" t="s">
        <v>2</v>
      </c>
      <c r="AP24" s="77" t="s">
        <v>2</v>
      </c>
      <c r="AQ24" s="77" t="s">
        <v>2</v>
      </c>
      <c r="AR24" s="77" t="s">
        <v>2</v>
      </c>
      <c r="AS24" s="77" t="s">
        <v>2</v>
      </c>
      <c r="AT24" s="77" t="s">
        <v>2</v>
      </c>
      <c r="AU24" s="77" t="s">
        <v>14</v>
      </c>
      <c r="AV24" s="77" t="s">
        <v>14</v>
      </c>
      <c r="AW24" s="77" t="s">
        <v>14</v>
      </c>
      <c r="AX24" s="77" t="s">
        <v>14</v>
      </c>
      <c r="AY24" s="77" t="s">
        <v>14</v>
      </c>
      <c r="AZ24" s="77" t="s">
        <v>14</v>
      </c>
      <c r="BA24" s="77" t="s">
        <v>14</v>
      </c>
      <c r="BB24" s="77" t="s">
        <v>14</v>
      </c>
      <c r="BC24" s="77" t="s">
        <v>14</v>
      </c>
      <c r="BD24" s="77" t="s">
        <v>14</v>
      </c>
      <c r="BE24" s="77" t="s">
        <v>14</v>
      </c>
      <c r="BF24" s="77" t="s">
        <v>14</v>
      </c>
      <c r="BG24" s="77" t="s">
        <v>14</v>
      </c>
      <c r="BH24" s="77" t="s">
        <v>14</v>
      </c>
      <c r="BI24" s="77">
        <v>2088</v>
      </c>
      <c r="BJ24" s="77" t="s">
        <v>2</v>
      </c>
      <c r="BK24" s="77">
        <v>887</v>
      </c>
      <c r="BL24" s="77">
        <v>610</v>
      </c>
      <c r="BM24" s="77">
        <v>216</v>
      </c>
      <c r="BN24" s="77">
        <v>375</v>
      </c>
      <c r="BO24" s="77" t="s">
        <v>2</v>
      </c>
      <c r="BP24" s="77" t="s">
        <v>2</v>
      </c>
      <c r="BQ24" s="77" t="s">
        <v>2</v>
      </c>
      <c r="BR24" s="77" t="s">
        <v>2</v>
      </c>
      <c r="BS24" s="77" t="s">
        <v>2</v>
      </c>
      <c r="BT24" s="77" t="s">
        <v>2</v>
      </c>
      <c r="BU24" s="77" t="s">
        <v>2</v>
      </c>
      <c r="BV24" s="77" t="s">
        <v>2</v>
      </c>
      <c r="BW24" s="77">
        <v>629</v>
      </c>
      <c r="BX24" s="77" t="s">
        <v>14</v>
      </c>
      <c r="BY24" s="77" t="s">
        <v>14</v>
      </c>
      <c r="BZ24" s="77" t="s">
        <v>14</v>
      </c>
      <c r="CA24" s="77" t="s">
        <v>14</v>
      </c>
      <c r="CB24" s="77" t="s">
        <v>14</v>
      </c>
      <c r="CC24" s="77" t="s">
        <v>14</v>
      </c>
      <c r="CD24" s="77" t="s">
        <v>14</v>
      </c>
      <c r="CE24" s="77" t="s">
        <v>14</v>
      </c>
      <c r="CF24" s="77" t="s">
        <v>14</v>
      </c>
      <c r="CG24" s="77" t="s">
        <v>14</v>
      </c>
      <c r="CH24" s="77" t="s">
        <v>14</v>
      </c>
      <c r="CI24" s="77" t="s">
        <v>14</v>
      </c>
      <c r="CJ24" s="77" t="s">
        <v>14</v>
      </c>
      <c r="CK24" s="77" t="s">
        <v>14</v>
      </c>
      <c r="CL24" s="77" t="s">
        <v>14</v>
      </c>
      <c r="CM24" s="90">
        <v>18</v>
      </c>
      <c r="CN24" s="90">
        <v>13</v>
      </c>
      <c r="CO24" s="90" t="s">
        <v>2</v>
      </c>
      <c r="CP24" s="90" t="s">
        <v>2</v>
      </c>
      <c r="CQ24" s="90" t="s">
        <v>2</v>
      </c>
      <c r="CR24" s="90">
        <v>2</v>
      </c>
      <c r="CS24" s="90" t="s">
        <v>2</v>
      </c>
      <c r="CT24" s="90">
        <v>1</v>
      </c>
      <c r="CU24" s="90">
        <v>1</v>
      </c>
      <c r="CV24" s="90" t="s">
        <v>2</v>
      </c>
      <c r="CW24" s="90" t="s">
        <v>2</v>
      </c>
      <c r="CX24" s="90" t="s">
        <v>2</v>
      </c>
      <c r="CY24" s="90" t="s">
        <v>2</v>
      </c>
      <c r="CZ24" s="90" t="s">
        <v>2</v>
      </c>
      <c r="DA24" s="90" t="s">
        <v>2</v>
      </c>
      <c r="DB24" s="90">
        <v>1</v>
      </c>
      <c r="DC24" s="90" t="s">
        <v>14</v>
      </c>
      <c r="DD24" s="90" t="s">
        <v>14</v>
      </c>
      <c r="DE24" s="90" t="s">
        <v>14</v>
      </c>
      <c r="DF24" s="90" t="s">
        <v>14</v>
      </c>
      <c r="DG24" s="90" t="s">
        <v>14</v>
      </c>
      <c r="DH24" s="90" t="s">
        <v>14</v>
      </c>
      <c r="DI24" s="90" t="s">
        <v>14</v>
      </c>
      <c r="DJ24" s="90" t="s">
        <v>14</v>
      </c>
      <c r="DK24" s="90" t="s">
        <v>14</v>
      </c>
      <c r="DL24" s="90" t="s">
        <v>14</v>
      </c>
      <c r="DM24" s="90" t="s">
        <v>14</v>
      </c>
      <c r="DN24" s="90" t="s">
        <v>14</v>
      </c>
      <c r="DO24" s="90" t="s">
        <v>14</v>
      </c>
      <c r="DP24" s="90" t="s">
        <v>14</v>
      </c>
      <c r="DQ24" s="90" t="s">
        <v>14</v>
      </c>
      <c r="DR24" s="90" t="s">
        <v>14</v>
      </c>
      <c r="DS24" s="27">
        <v>16</v>
      </c>
      <c r="DT24" s="27" t="s">
        <v>2</v>
      </c>
      <c r="DU24" s="27" t="s">
        <v>2</v>
      </c>
      <c r="DV24" s="27" t="s">
        <v>2</v>
      </c>
      <c r="DW24" s="27">
        <v>2</v>
      </c>
      <c r="DX24" s="27" t="s">
        <v>2</v>
      </c>
      <c r="DY24" s="27">
        <v>4</v>
      </c>
      <c r="DZ24" s="27">
        <v>3</v>
      </c>
      <c r="EA24" s="27" t="s">
        <v>2</v>
      </c>
      <c r="EB24" s="27">
        <v>6</v>
      </c>
      <c r="EC24" s="27" t="s">
        <v>2</v>
      </c>
      <c r="ED24" s="27">
        <v>1</v>
      </c>
      <c r="EE24" s="27" t="s">
        <v>2</v>
      </c>
      <c r="EF24" s="27">
        <v>1</v>
      </c>
      <c r="EG24" s="27">
        <v>547</v>
      </c>
      <c r="EH24" s="27" t="s">
        <v>2</v>
      </c>
      <c r="EI24" s="27" t="s">
        <v>2</v>
      </c>
      <c r="EJ24" s="27" t="s">
        <v>2</v>
      </c>
      <c r="EK24" s="27" t="s">
        <v>14</v>
      </c>
      <c r="EL24" s="27" t="s">
        <v>2</v>
      </c>
      <c r="EM24" s="27" t="s">
        <v>14</v>
      </c>
      <c r="EN24" s="27">
        <v>150</v>
      </c>
      <c r="EO24" s="27" t="s">
        <v>2</v>
      </c>
      <c r="EP24" s="27" t="s">
        <v>14</v>
      </c>
      <c r="EQ24" s="27" t="s">
        <v>2</v>
      </c>
      <c r="ER24" s="27" t="s">
        <v>14</v>
      </c>
      <c r="ES24" s="27" t="s">
        <v>2</v>
      </c>
      <c r="ET24" s="27" t="s">
        <v>14</v>
      </c>
      <c r="EU24" s="27" t="s">
        <v>14</v>
      </c>
      <c r="EV24" s="27" t="s">
        <v>14</v>
      </c>
      <c r="EW24" s="27" t="s">
        <v>14</v>
      </c>
      <c r="EX24" s="27" t="s">
        <v>14</v>
      </c>
      <c r="EY24" s="27" t="s">
        <v>14</v>
      </c>
      <c r="EZ24" s="27" t="s">
        <v>14</v>
      </c>
      <c r="FA24" s="27" t="s">
        <v>14</v>
      </c>
      <c r="FB24" s="27" t="s">
        <v>14</v>
      </c>
      <c r="FC24" s="27" t="s">
        <v>14</v>
      </c>
      <c r="FD24" s="27" t="s">
        <v>14</v>
      </c>
      <c r="FE24" s="27" t="s">
        <v>14</v>
      </c>
      <c r="FF24" s="27" t="s">
        <v>14</v>
      </c>
      <c r="FG24" s="27" t="s">
        <v>14</v>
      </c>
      <c r="FH24" s="27" t="s">
        <v>14</v>
      </c>
      <c r="FI24" s="27" t="s">
        <v>14</v>
      </c>
      <c r="FJ24" s="27" t="s">
        <v>14</v>
      </c>
      <c r="FK24" s="27" t="s">
        <v>14</v>
      </c>
      <c r="FL24" s="27" t="s">
        <v>14</v>
      </c>
      <c r="FM24" s="27" t="s">
        <v>14</v>
      </c>
      <c r="FN24" s="27" t="s">
        <v>14</v>
      </c>
      <c r="FO24" s="27" t="s">
        <v>14</v>
      </c>
      <c r="FP24" s="27" t="s">
        <v>14</v>
      </c>
      <c r="FQ24" s="27" t="s">
        <v>14</v>
      </c>
      <c r="FR24" s="27" t="s">
        <v>14</v>
      </c>
      <c r="FS24" s="27" t="s">
        <v>14</v>
      </c>
      <c r="FT24" s="27" t="s">
        <v>14</v>
      </c>
      <c r="FU24" s="27" t="s">
        <v>14</v>
      </c>
      <c r="FV24" s="27" t="s">
        <v>14</v>
      </c>
      <c r="FW24" s="77">
        <v>10</v>
      </c>
      <c r="FX24" s="77" t="s">
        <v>2</v>
      </c>
      <c r="FY24" s="87">
        <v>9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>
        <v>1</v>
      </c>
      <c r="GF24" s="17" t="s">
        <v>14</v>
      </c>
      <c r="GG24" s="17" t="s">
        <v>14</v>
      </c>
      <c r="GH24" s="17" t="s">
        <v>14</v>
      </c>
      <c r="GI24" s="17" t="s">
        <v>14</v>
      </c>
      <c r="GJ24" s="17" t="s">
        <v>14</v>
      </c>
      <c r="GK24" s="17" t="s">
        <v>14</v>
      </c>
      <c r="GL24" s="17" t="s">
        <v>14</v>
      </c>
      <c r="GM24" s="17" t="s">
        <v>14</v>
      </c>
      <c r="GN24" s="17" t="s">
        <v>14</v>
      </c>
      <c r="GO24" s="25">
        <v>1</v>
      </c>
      <c r="GP24" s="25" t="s">
        <v>14</v>
      </c>
      <c r="GQ24" s="25">
        <v>1</v>
      </c>
      <c r="GR24" s="25">
        <v>1</v>
      </c>
      <c r="GS24" s="136" t="s">
        <v>2</v>
      </c>
      <c r="GT24" s="77" t="s">
        <v>2</v>
      </c>
      <c r="GU24" s="77">
        <v>1</v>
      </c>
      <c r="GV24" s="17">
        <v>18</v>
      </c>
      <c r="GW24" s="17">
        <v>9</v>
      </c>
      <c r="GX24" s="17">
        <v>7</v>
      </c>
      <c r="GY24" s="17">
        <v>2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14</v>
      </c>
      <c r="HF24" s="17" t="s">
        <v>14</v>
      </c>
      <c r="HG24" s="17" t="s">
        <v>14</v>
      </c>
      <c r="HH24" s="17" t="s">
        <v>14</v>
      </c>
      <c r="HI24" s="17" t="s">
        <v>14</v>
      </c>
      <c r="HJ24" s="17" t="s">
        <v>14</v>
      </c>
      <c r="HK24" s="17" t="s">
        <v>14</v>
      </c>
      <c r="HL24" s="17" t="s">
        <v>14</v>
      </c>
      <c r="HM24" s="17" t="s">
        <v>14</v>
      </c>
      <c r="HN24" s="659">
        <v>1920202000</v>
      </c>
      <c r="HO24" s="657" t="s">
        <v>483</v>
      </c>
      <c r="HP24" s="657" t="s">
        <v>454</v>
      </c>
      <c r="HQ24" s="657" t="s">
        <v>474</v>
      </c>
      <c r="HR24" s="657" t="s">
        <v>458</v>
      </c>
      <c r="HS24" s="657" t="s">
        <v>455</v>
      </c>
    </row>
    <row r="25" spans="1:227" ht="14.25" customHeight="1">
      <c r="A25" s="614" t="s">
        <v>767</v>
      </c>
      <c r="B25" s="614" t="s">
        <v>781</v>
      </c>
      <c r="C25" s="614" t="s">
        <v>783</v>
      </c>
      <c r="D25" s="4" t="s">
        <v>6</v>
      </c>
      <c r="E25" s="17">
        <v>44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>
        <v>1</v>
      </c>
      <c r="L25" s="17">
        <v>43</v>
      </c>
      <c r="M25" s="665">
        <v>2</v>
      </c>
      <c r="N25" s="17">
        <v>1</v>
      </c>
      <c r="O25" s="17" t="s">
        <v>14</v>
      </c>
      <c r="P25" s="17" t="s">
        <v>14</v>
      </c>
      <c r="Q25" s="17" t="s">
        <v>14</v>
      </c>
      <c r="R25" s="17" t="s">
        <v>14</v>
      </c>
      <c r="S25" s="17" t="s">
        <v>14</v>
      </c>
      <c r="T25" s="17" t="s">
        <v>14</v>
      </c>
      <c r="U25" s="25" t="s">
        <v>14</v>
      </c>
      <c r="V25" s="671" t="s">
        <v>2</v>
      </c>
      <c r="W25" s="25">
        <v>7</v>
      </c>
      <c r="X25" s="25">
        <v>2739</v>
      </c>
      <c r="Y25" s="25">
        <v>2</v>
      </c>
      <c r="Z25" s="25">
        <v>1484</v>
      </c>
      <c r="AA25" s="136">
        <v>37</v>
      </c>
      <c r="AB25" s="25" t="s">
        <v>14</v>
      </c>
      <c r="AC25" s="25" t="s">
        <v>14</v>
      </c>
      <c r="AD25" s="25" t="s">
        <v>14</v>
      </c>
      <c r="AE25" s="25" t="s">
        <v>14</v>
      </c>
      <c r="AF25" s="143" t="s">
        <v>14</v>
      </c>
      <c r="AG25" s="77">
        <v>43</v>
      </c>
      <c r="AH25" s="77">
        <v>1</v>
      </c>
      <c r="AI25" s="77">
        <v>19</v>
      </c>
      <c r="AJ25" s="77">
        <v>15</v>
      </c>
      <c r="AK25" s="77">
        <v>4</v>
      </c>
      <c r="AL25" s="77">
        <v>2</v>
      </c>
      <c r="AM25" s="77">
        <v>1</v>
      </c>
      <c r="AN25" s="77" t="s">
        <v>2</v>
      </c>
      <c r="AO25" s="77" t="s">
        <v>2</v>
      </c>
      <c r="AP25" s="77">
        <v>1</v>
      </c>
      <c r="AQ25" s="77" t="s">
        <v>2</v>
      </c>
      <c r="AR25" s="77" t="s">
        <v>2</v>
      </c>
      <c r="AS25" s="77" t="s">
        <v>2</v>
      </c>
      <c r="AT25" s="77" t="s">
        <v>2</v>
      </c>
      <c r="AU25" s="77" t="s">
        <v>14</v>
      </c>
      <c r="AV25" s="77" t="s">
        <v>14</v>
      </c>
      <c r="AW25" s="77" t="s">
        <v>14</v>
      </c>
      <c r="AX25" s="77" t="s">
        <v>14</v>
      </c>
      <c r="AY25" s="77" t="s">
        <v>14</v>
      </c>
      <c r="AZ25" s="77" t="s">
        <v>14</v>
      </c>
      <c r="BA25" s="77" t="s">
        <v>14</v>
      </c>
      <c r="BB25" s="77" t="s">
        <v>14</v>
      </c>
      <c r="BC25" s="77" t="s">
        <v>14</v>
      </c>
      <c r="BD25" s="77" t="s">
        <v>14</v>
      </c>
      <c r="BE25" s="77" t="s">
        <v>14</v>
      </c>
      <c r="BF25" s="77" t="s">
        <v>14</v>
      </c>
      <c r="BG25" s="77" t="s">
        <v>14</v>
      </c>
      <c r="BH25" s="77" t="s">
        <v>14</v>
      </c>
      <c r="BI25" s="77">
        <v>4001</v>
      </c>
      <c r="BJ25" s="77">
        <v>13</v>
      </c>
      <c r="BK25" s="77">
        <v>749</v>
      </c>
      <c r="BL25" s="77">
        <v>1039</v>
      </c>
      <c r="BM25" s="77">
        <v>421</v>
      </c>
      <c r="BN25" s="77">
        <v>330</v>
      </c>
      <c r="BO25" s="77">
        <v>213</v>
      </c>
      <c r="BP25" s="77" t="s">
        <v>2</v>
      </c>
      <c r="BQ25" s="77" t="s">
        <v>2</v>
      </c>
      <c r="BR25" s="77">
        <v>1236</v>
      </c>
      <c r="BS25" s="77" t="s">
        <v>2</v>
      </c>
      <c r="BT25" s="77" t="s">
        <v>2</v>
      </c>
      <c r="BU25" s="77" t="s">
        <v>2</v>
      </c>
      <c r="BV25" s="77" t="s">
        <v>2</v>
      </c>
      <c r="BW25" s="77">
        <v>1994</v>
      </c>
      <c r="BX25" s="77" t="s">
        <v>14</v>
      </c>
      <c r="BY25" s="77" t="s">
        <v>14</v>
      </c>
      <c r="BZ25" s="77" t="s">
        <v>14</v>
      </c>
      <c r="CA25" s="77" t="s">
        <v>14</v>
      </c>
      <c r="CB25" s="77" t="s">
        <v>14</v>
      </c>
      <c r="CC25" s="77" t="s">
        <v>14</v>
      </c>
      <c r="CD25" s="77" t="s">
        <v>14</v>
      </c>
      <c r="CE25" s="77" t="s">
        <v>14</v>
      </c>
      <c r="CF25" s="77" t="s">
        <v>14</v>
      </c>
      <c r="CG25" s="77" t="s">
        <v>14</v>
      </c>
      <c r="CH25" s="77" t="s">
        <v>14</v>
      </c>
      <c r="CI25" s="77" t="s">
        <v>14</v>
      </c>
      <c r="CJ25" s="77" t="s">
        <v>14</v>
      </c>
      <c r="CK25" s="77" t="s">
        <v>14</v>
      </c>
      <c r="CL25" s="77" t="s">
        <v>14</v>
      </c>
      <c r="CM25" s="90">
        <v>30</v>
      </c>
      <c r="CN25" s="90">
        <v>17</v>
      </c>
      <c r="CO25" s="90" t="s">
        <v>2</v>
      </c>
      <c r="CP25" s="90" t="s">
        <v>2</v>
      </c>
      <c r="CQ25" s="90" t="s">
        <v>2</v>
      </c>
      <c r="CR25" s="90">
        <v>8</v>
      </c>
      <c r="CS25" s="90">
        <v>1</v>
      </c>
      <c r="CT25" s="90" t="s">
        <v>2</v>
      </c>
      <c r="CU25" s="90">
        <v>3</v>
      </c>
      <c r="CV25" s="90">
        <v>1</v>
      </c>
      <c r="CW25" s="90" t="s">
        <v>2</v>
      </c>
      <c r="CX25" s="90" t="s">
        <v>2</v>
      </c>
      <c r="CY25" s="90" t="s">
        <v>2</v>
      </c>
      <c r="CZ25" s="90" t="s">
        <v>2</v>
      </c>
      <c r="DA25" s="90" t="s">
        <v>2</v>
      </c>
      <c r="DB25" s="90" t="s">
        <v>2</v>
      </c>
      <c r="DC25" s="90" t="s">
        <v>14</v>
      </c>
      <c r="DD25" s="90" t="s">
        <v>14</v>
      </c>
      <c r="DE25" s="90" t="s">
        <v>14</v>
      </c>
      <c r="DF25" s="90" t="s">
        <v>14</v>
      </c>
      <c r="DG25" s="90" t="s">
        <v>14</v>
      </c>
      <c r="DH25" s="90" t="s">
        <v>14</v>
      </c>
      <c r="DI25" s="90" t="s">
        <v>14</v>
      </c>
      <c r="DJ25" s="90" t="s">
        <v>14</v>
      </c>
      <c r="DK25" s="90" t="s">
        <v>14</v>
      </c>
      <c r="DL25" s="90" t="s">
        <v>14</v>
      </c>
      <c r="DM25" s="90" t="s">
        <v>14</v>
      </c>
      <c r="DN25" s="90" t="s">
        <v>14</v>
      </c>
      <c r="DO25" s="90" t="s">
        <v>14</v>
      </c>
      <c r="DP25" s="90" t="s">
        <v>14</v>
      </c>
      <c r="DQ25" s="90" t="s">
        <v>14</v>
      </c>
      <c r="DR25" s="90" t="s">
        <v>14</v>
      </c>
      <c r="DS25" s="27">
        <v>23</v>
      </c>
      <c r="DT25" s="27" t="s">
        <v>2</v>
      </c>
      <c r="DU25" s="27" t="s">
        <v>2</v>
      </c>
      <c r="DV25" s="27">
        <v>1</v>
      </c>
      <c r="DW25" s="27">
        <v>7</v>
      </c>
      <c r="DX25" s="27" t="s">
        <v>2</v>
      </c>
      <c r="DY25" s="27">
        <v>3</v>
      </c>
      <c r="DZ25" s="27">
        <v>2</v>
      </c>
      <c r="EA25" s="27" t="s">
        <v>2</v>
      </c>
      <c r="EB25" s="27">
        <v>15</v>
      </c>
      <c r="EC25" s="27">
        <v>6</v>
      </c>
      <c r="ED25" s="27">
        <v>1</v>
      </c>
      <c r="EE25" s="27" t="s">
        <v>2</v>
      </c>
      <c r="EF25" s="27">
        <v>6</v>
      </c>
      <c r="EG25" s="27">
        <v>1556</v>
      </c>
      <c r="EH25" s="27" t="s">
        <v>2</v>
      </c>
      <c r="EI25" s="27" t="s">
        <v>2</v>
      </c>
      <c r="EJ25" s="27" t="s">
        <v>14</v>
      </c>
      <c r="EK25" s="27">
        <v>51</v>
      </c>
      <c r="EL25" s="27" t="s">
        <v>2</v>
      </c>
      <c r="EM25" s="27" t="s">
        <v>14</v>
      </c>
      <c r="EN25" s="27" t="s">
        <v>14</v>
      </c>
      <c r="EO25" s="27" t="s">
        <v>2</v>
      </c>
      <c r="EP25" s="27" t="s">
        <v>14</v>
      </c>
      <c r="EQ25" s="27" t="s">
        <v>14</v>
      </c>
      <c r="ER25" s="27" t="s">
        <v>14</v>
      </c>
      <c r="ES25" s="27" t="s">
        <v>2</v>
      </c>
      <c r="ET25" s="27" t="s">
        <v>14</v>
      </c>
      <c r="EU25" s="27" t="s">
        <v>14</v>
      </c>
      <c r="EV25" s="27" t="s">
        <v>14</v>
      </c>
      <c r="EW25" s="27" t="s">
        <v>14</v>
      </c>
      <c r="EX25" s="27" t="s">
        <v>14</v>
      </c>
      <c r="EY25" s="27" t="s">
        <v>14</v>
      </c>
      <c r="EZ25" s="27" t="s">
        <v>14</v>
      </c>
      <c r="FA25" s="27" t="s">
        <v>14</v>
      </c>
      <c r="FB25" s="27" t="s">
        <v>14</v>
      </c>
      <c r="FC25" s="27" t="s">
        <v>14</v>
      </c>
      <c r="FD25" s="27" t="s">
        <v>14</v>
      </c>
      <c r="FE25" s="27" t="s">
        <v>14</v>
      </c>
      <c r="FF25" s="27" t="s">
        <v>14</v>
      </c>
      <c r="FG25" s="27" t="s">
        <v>14</v>
      </c>
      <c r="FH25" s="27" t="s">
        <v>14</v>
      </c>
      <c r="FI25" s="27" t="s">
        <v>14</v>
      </c>
      <c r="FJ25" s="27" t="s">
        <v>14</v>
      </c>
      <c r="FK25" s="27" t="s">
        <v>14</v>
      </c>
      <c r="FL25" s="27" t="s">
        <v>14</v>
      </c>
      <c r="FM25" s="27" t="s">
        <v>14</v>
      </c>
      <c r="FN25" s="27" t="s">
        <v>14</v>
      </c>
      <c r="FO25" s="27" t="s">
        <v>14</v>
      </c>
      <c r="FP25" s="27" t="s">
        <v>14</v>
      </c>
      <c r="FQ25" s="27" t="s">
        <v>14</v>
      </c>
      <c r="FR25" s="27" t="s">
        <v>14</v>
      </c>
      <c r="FS25" s="27" t="s">
        <v>14</v>
      </c>
      <c r="FT25" s="27" t="s">
        <v>14</v>
      </c>
      <c r="FU25" s="27" t="s">
        <v>14</v>
      </c>
      <c r="FV25" s="27" t="s">
        <v>14</v>
      </c>
      <c r="FW25" s="77">
        <v>16</v>
      </c>
      <c r="FX25" s="77" t="s">
        <v>2</v>
      </c>
      <c r="FY25" s="87">
        <v>16</v>
      </c>
      <c r="FZ25" s="87">
        <v>1</v>
      </c>
      <c r="GA25" s="87">
        <v>1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14</v>
      </c>
      <c r="GG25" s="17" t="s">
        <v>14</v>
      </c>
      <c r="GH25" s="17" t="s">
        <v>14</v>
      </c>
      <c r="GI25" s="17" t="s">
        <v>14</v>
      </c>
      <c r="GJ25" s="17" t="s">
        <v>14</v>
      </c>
      <c r="GK25" s="17" t="s">
        <v>14</v>
      </c>
      <c r="GL25" s="17" t="s">
        <v>14</v>
      </c>
      <c r="GM25" s="17" t="s">
        <v>14</v>
      </c>
      <c r="GN25" s="17" t="s">
        <v>14</v>
      </c>
      <c r="GO25" s="25">
        <v>2</v>
      </c>
      <c r="GP25" s="25" t="s">
        <v>14</v>
      </c>
      <c r="GQ25" s="25">
        <v>2</v>
      </c>
      <c r="GR25" s="25">
        <v>2</v>
      </c>
      <c r="GS25" s="136" t="s">
        <v>2</v>
      </c>
      <c r="GT25" s="77" t="s">
        <v>2</v>
      </c>
      <c r="GU25" s="77" t="s">
        <v>2</v>
      </c>
      <c r="GV25" s="17">
        <v>30</v>
      </c>
      <c r="GW25" s="17">
        <v>15</v>
      </c>
      <c r="GX25" s="17">
        <v>12</v>
      </c>
      <c r="GY25" s="17">
        <v>3</v>
      </c>
      <c r="GZ25" s="17" t="s">
        <v>2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 t="s">
        <v>14</v>
      </c>
      <c r="HF25" s="17" t="s">
        <v>14</v>
      </c>
      <c r="HG25" s="17" t="s">
        <v>14</v>
      </c>
      <c r="HH25" s="17" t="s">
        <v>14</v>
      </c>
      <c r="HI25" s="17" t="s">
        <v>14</v>
      </c>
      <c r="HJ25" s="17" t="s">
        <v>14</v>
      </c>
      <c r="HK25" s="17" t="s">
        <v>14</v>
      </c>
      <c r="HL25" s="17" t="s">
        <v>14</v>
      </c>
      <c r="HM25" s="17" t="s">
        <v>14</v>
      </c>
      <c r="HN25" s="659">
        <v>1920203000</v>
      </c>
      <c r="HO25" s="657" t="s">
        <v>483</v>
      </c>
      <c r="HP25" s="657" t="s">
        <v>454</v>
      </c>
      <c r="HQ25" s="657" t="s">
        <v>474</v>
      </c>
      <c r="HR25" s="657" t="s">
        <v>459</v>
      </c>
      <c r="HS25" s="657" t="s">
        <v>455</v>
      </c>
    </row>
    <row r="26" spans="1:227" ht="14.25" customHeight="1">
      <c r="A26" s="614" t="s">
        <v>767</v>
      </c>
      <c r="B26" s="614" t="s">
        <v>784</v>
      </c>
      <c r="C26" s="614" t="s">
        <v>785</v>
      </c>
      <c r="D26" s="4" t="s">
        <v>7</v>
      </c>
      <c r="E26" s="17">
        <v>5</v>
      </c>
      <c r="F26" s="17" t="s">
        <v>2</v>
      </c>
      <c r="G26" s="17" t="s">
        <v>2</v>
      </c>
      <c r="H26" s="17" t="s">
        <v>2</v>
      </c>
      <c r="I26" s="17" t="s">
        <v>2</v>
      </c>
      <c r="J26" s="17" t="s">
        <v>2</v>
      </c>
      <c r="K26" s="17" t="s">
        <v>2</v>
      </c>
      <c r="L26" s="17">
        <v>5</v>
      </c>
      <c r="M26" s="665" t="s">
        <v>2</v>
      </c>
      <c r="N26" s="17" t="s">
        <v>2</v>
      </c>
      <c r="O26" s="17" t="s">
        <v>2</v>
      </c>
      <c r="P26" s="17" t="s">
        <v>2</v>
      </c>
      <c r="Q26" s="17" t="s">
        <v>2</v>
      </c>
      <c r="R26" s="17" t="s">
        <v>2</v>
      </c>
      <c r="S26" s="17" t="s">
        <v>2</v>
      </c>
      <c r="T26" s="17" t="s">
        <v>2</v>
      </c>
      <c r="U26" s="25" t="s">
        <v>2</v>
      </c>
      <c r="V26" s="671" t="s">
        <v>2</v>
      </c>
      <c r="W26" s="25" t="s">
        <v>2</v>
      </c>
      <c r="X26" s="25" t="s">
        <v>2</v>
      </c>
      <c r="Y26" s="25" t="s">
        <v>2</v>
      </c>
      <c r="Z26" s="25" t="s">
        <v>2</v>
      </c>
      <c r="AA26" s="136">
        <v>5</v>
      </c>
      <c r="AB26" s="25" t="s">
        <v>2</v>
      </c>
      <c r="AC26" s="25" t="s">
        <v>2</v>
      </c>
      <c r="AD26" s="25" t="s">
        <v>2</v>
      </c>
      <c r="AE26" s="25" t="s">
        <v>2</v>
      </c>
      <c r="AF26" s="143" t="s">
        <v>2</v>
      </c>
      <c r="AG26" s="77">
        <v>5</v>
      </c>
      <c r="AH26" s="77" t="s">
        <v>2</v>
      </c>
      <c r="AI26" s="77">
        <v>3</v>
      </c>
      <c r="AJ26" s="77">
        <v>2</v>
      </c>
      <c r="AK26" s="77" t="s">
        <v>2</v>
      </c>
      <c r="AL26" s="77" t="s">
        <v>2</v>
      </c>
      <c r="AM26" s="77" t="s">
        <v>2</v>
      </c>
      <c r="AN26" s="77" t="s">
        <v>2</v>
      </c>
      <c r="AO26" s="77" t="s">
        <v>2</v>
      </c>
      <c r="AP26" s="77" t="s">
        <v>2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 t="s">
        <v>2</v>
      </c>
      <c r="AV26" s="77" t="s">
        <v>2</v>
      </c>
      <c r="AW26" s="77" t="s">
        <v>2</v>
      </c>
      <c r="AX26" s="77" t="s">
        <v>2</v>
      </c>
      <c r="AY26" s="77" t="s">
        <v>2</v>
      </c>
      <c r="AZ26" s="77" t="s">
        <v>2</v>
      </c>
      <c r="BA26" s="77" t="s">
        <v>2</v>
      </c>
      <c r="BB26" s="77" t="s">
        <v>2</v>
      </c>
      <c r="BC26" s="77" t="s">
        <v>2</v>
      </c>
      <c r="BD26" s="77" t="s">
        <v>2</v>
      </c>
      <c r="BE26" s="77" t="s">
        <v>2</v>
      </c>
      <c r="BF26" s="77" t="s">
        <v>2</v>
      </c>
      <c r="BG26" s="77" t="s">
        <v>2</v>
      </c>
      <c r="BH26" s="77" t="s">
        <v>2</v>
      </c>
      <c r="BI26" s="77">
        <v>233</v>
      </c>
      <c r="BJ26" s="77" t="s">
        <v>2</v>
      </c>
      <c r="BK26" s="77">
        <v>118</v>
      </c>
      <c r="BL26" s="77">
        <v>115</v>
      </c>
      <c r="BM26" s="77" t="s">
        <v>2</v>
      </c>
      <c r="BN26" s="77" t="s">
        <v>2</v>
      </c>
      <c r="BO26" s="77" t="s">
        <v>2</v>
      </c>
      <c r="BP26" s="77" t="s">
        <v>2</v>
      </c>
      <c r="BQ26" s="77" t="s">
        <v>2</v>
      </c>
      <c r="BR26" s="77" t="s">
        <v>2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69</v>
      </c>
      <c r="BX26" s="77" t="s">
        <v>2</v>
      </c>
      <c r="BY26" s="77" t="s">
        <v>2</v>
      </c>
      <c r="BZ26" s="77" t="s">
        <v>2</v>
      </c>
      <c r="CA26" s="77" t="s">
        <v>2</v>
      </c>
      <c r="CB26" s="77" t="s">
        <v>2</v>
      </c>
      <c r="CC26" s="77" t="s">
        <v>2</v>
      </c>
      <c r="CD26" s="77" t="s">
        <v>2</v>
      </c>
      <c r="CE26" s="77" t="s">
        <v>2</v>
      </c>
      <c r="CF26" s="77" t="s">
        <v>2</v>
      </c>
      <c r="CG26" s="77" t="s">
        <v>2</v>
      </c>
      <c r="CH26" s="77" t="s">
        <v>2</v>
      </c>
      <c r="CI26" s="77" t="s">
        <v>2</v>
      </c>
      <c r="CJ26" s="77" t="s">
        <v>2</v>
      </c>
      <c r="CK26" s="77" t="s">
        <v>2</v>
      </c>
      <c r="CL26" s="77" t="s">
        <v>2</v>
      </c>
      <c r="CM26" s="90" t="s">
        <v>2</v>
      </c>
      <c r="CN26" s="90" t="s">
        <v>2</v>
      </c>
      <c r="CO26" s="90" t="s">
        <v>2</v>
      </c>
      <c r="CP26" s="90" t="s">
        <v>2</v>
      </c>
      <c r="CQ26" s="90" t="s">
        <v>2</v>
      </c>
      <c r="CR26" s="90" t="s">
        <v>2</v>
      </c>
      <c r="CS26" s="90" t="s">
        <v>2</v>
      </c>
      <c r="CT26" s="90" t="s">
        <v>2</v>
      </c>
      <c r="CU26" s="90" t="s">
        <v>2</v>
      </c>
      <c r="CV26" s="90" t="s">
        <v>2</v>
      </c>
      <c r="CW26" s="90" t="s">
        <v>2</v>
      </c>
      <c r="CX26" s="90" t="s">
        <v>2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 t="s">
        <v>2</v>
      </c>
      <c r="DD26" s="90" t="s">
        <v>2</v>
      </c>
      <c r="DE26" s="90" t="s">
        <v>2</v>
      </c>
      <c r="DF26" s="90" t="s">
        <v>2</v>
      </c>
      <c r="DG26" s="90" t="s">
        <v>2</v>
      </c>
      <c r="DH26" s="90" t="s">
        <v>2</v>
      </c>
      <c r="DI26" s="90" t="s">
        <v>2</v>
      </c>
      <c r="DJ26" s="90" t="s">
        <v>2</v>
      </c>
      <c r="DK26" s="90" t="s">
        <v>2</v>
      </c>
      <c r="DL26" s="90" t="s">
        <v>2</v>
      </c>
      <c r="DM26" s="90" t="s">
        <v>2</v>
      </c>
      <c r="DN26" s="90" t="s">
        <v>2</v>
      </c>
      <c r="DO26" s="90" t="s">
        <v>2</v>
      </c>
      <c r="DP26" s="90" t="s">
        <v>2</v>
      </c>
      <c r="DQ26" s="90" t="s">
        <v>2</v>
      </c>
      <c r="DR26" s="90" t="s">
        <v>2</v>
      </c>
      <c r="DS26" s="27">
        <v>1</v>
      </c>
      <c r="DT26" s="27" t="s">
        <v>2</v>
      </c>
      <c r="DU26" s="27" t="s">
        <v>2</v>
      </c>
      <c r="DV26" s="27" t="s">
        <v>2</v>
      </c>
      <c r="DW26" s="27" t="s">
        <v>2</v>
      </c>
      <c r="DX26" s="27" t="s">
        <v>2</v>
      </c>
      <c r="DY26" s="27" t="s">
        <v>2</v>
      </c>
      <c r="DZ26" s="27" t="s">
        <v>2</v>
      </c>
      <c r="EA26" s="27" t="s">
        <v>2</v>
      </c>
      <c r="EB26" s="27" t="s">
        <v>2</v>
      </c>
      <c r="EC26" s="27" t="s">
        <v>2</v>
      </c>
      <c r="ED26" s="27" t="s">
        <v>2</v>
      </c>
      <c r="EE26" s="27" t="s">
        <v>2</v>
      </c>
      <c r="EF26" s="27" t="s">
        <v>2</v>
      </c>
      <c r="EG26" s="27" t="s">
        <v>14</v>
      </c>
      <c r="EH26" s="27" t="s">
        <v>2</v>
      </c>
      <c r="EI26" s="27" t="s">
        <v>2</v>
      </c>
      <c r="EJ26" s="27" t="s">
        <v>2</v>
      </c>
      <c r="EK26" s="27" t="s">
        <v>2</v>
      </c>
      <c r="EL26" s="27" t="s">
        <v>2</v>
      </c>
      <c r="EM26" s="27" t="s">
        <v>2</v>
      </c>
      <c r="EN26" s="27" t="s">
        <v>2</v>
      </c>
      <c r="EO26" s="27" t="s">
        <v>2</v>
      </c>
      <c r="EP26" s="27" t="s">
        <v>2</v>
      </c>
      <c r="EQ26" s="27" t="s">
        <v>2</v>
      </c>
      <c r="ER26" s="27" t="s">
        <v>2</v>
      </c>
      <c r="ES26" s="27" t="s">
        <v>2</v>
      </c>
      <c r="ET26" s="27" t="s">
        <v>2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27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27" t="s">
        <v>2</v>
      </c>
      <c r="FW26" s="77" t="s">
        <v>2</v>
      </c>
      <c r="FX26" s="77" t="s">
        <v>2</v>
      </c>
      <c r="FY26" s="87" t="s">
        <v>2</v>
      </c>
      <c r="FZ26" s="87" t="s">
        <v>2</v>
      </c>
      <c r="GA26" s="87" t="s">
        <v>2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 t="s">
        <v>2</v>
      </c>
      <c r="GG26" s="17" t="s">
        <v>2</v>
      </c>
      <c r="GH26" s="17" t="s">
        <v>2</v>
      </c>
      <c r="GI26" s="17" t="s">
        <v>2</v>
      </c>
      <c r="GJ26" s="17" t="s">
        <v>2</v>
      </c>
      <c r="GK26" s="17" t="s">
        <v>2</v>
      </c>
      <c r="GL26" s="17" t="s">
        <v>2</v>
      </c>
      <c r="GM26" s="17" t="s">
        <v>2</v>
      </c>
      <c r="GN26" s="17" t="s">
        <v>2</v>
      </c>
      <c r="GO26" s="25" t="s">
        <v>2</v>
      </c>
      <c r="GP26" s="25" t="s">
        <v>2</v>
      </c>
      <c r="GQ26" s="25" t="s">
        <v>2</v>
      </c>
      <c r="GR26" s="25" t="s">
        <v>2</v>
      </c>
      <c r="GS26" s="136" t="s">
        <v>2</v>
      </c>
      <c r="GT26" s="77" t="s">
        <v>2</v>
      </c>
      <c r="GU26" s="77" t="s">
        <v>2</v>
      </c>
      <c r="GV26" s="17" t="s">
        <v>2</v>
      </c>
      <c r="GW26" s="17" t="s">
        <v>2</v>
      </c>
      <c r="GX26" s="17" t="s">
        <v>2</v>
      </c>
      <c r="GY26" s="17" t="s">
        <v>2</v>
      </c>
      <c r="GZ26" s="17" t="s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59">
        <v>1920204000</v>
      </c>
      <c r="HO26" s="657" t="s">
        <v>483</v>
      </c>
      <c r="HP26" s="657" t="s">
        <v>454</v>
      </c>
      <c r="HQ26" s="657" t="s">
        <v>474</v>
      </c>
      <c r="HR26" s="657" t="s">
        <v>460</v>
      </c>
      <c r="HS26" s="657" t="s">
        <v>455</v>
      </c>
    </row>
    <row r="27" spans="1:227" ht="14.25" customHeight="1">
      <c r="A27" s="614" t="s">
        <v>767</v>
      </c>
      <c r="B27" s="614" t="s">
        <v>786</v>
      </c>
      <c r="C27" s="614"/>
      <c r="D27" s="4" t="s">
        <v>8</v>
      </c>
      <c r="E27" s="17">
        <v>186</v>
      </c>
      <c r="F27" s="17">
        <v>6</v>
      </c>
      <c r="G27" s="17">
        <v>1</v>
      </c>
      <c r="H27" s="17">
        <v>3</v>
      </c>
      <c r="I27" s="17">
        <v>1</v>
      </c>
      <c r="J27" s="17">
        <v>1</v>
      </c>
      <c r="K27" s="17" t="s">
        <v>2</v>
      </c>
      <c r="L27" s="17">
        <v>180</v>
      </c>
      <c r="M27" s="665">
        <v>3</v>
      </c>
      <c r="N27" s="17">
        <v>6</v>
      </c>
      <c r="O27" s="17">
        <v>6</v>
      </c>
      <c r="P27" s="17">
        <v>1</v>
      </c>
      <c r="Q27" s="17">
        <v>3</v>
      </c>
      <c r="R27" s="17">
        <v>1</v>
      </c>
      <c r="S27" s="17">
        <v>1</v>
      </c>
      <c r="T27" s="17" t="s">
        <v>2</v>
      </c>
      <c r="U27" s="25" t="s">
        <v>2</v>
      </c>
      <c r="V27" s="671" t="s">
        <v>2</v>
      </c>
      <c r="W27" s="25">
        <v>22</v>
      </c>
      <c r="X27" s="25">
        <v>5997</v>
      </c>
      <c r="Y27" s="25">
        <v>6</v>
      </c>
      <c r="Z27" s="25">
        <v>4800</v>
      </c>
      <c r="AA27" s="136">
        <v>164</v>
      </c>
      <c r="AB27" s="25">
        <v>4</v>
      </c>
      <c r="AC27" s="25">
        <v>4410</v>
      </c>
      <c r="AD27" s="25">
        <v>4</v>
      </c>
      <c r="AE27" s="25">
        <v>3960</v>
      </c>
      <c r="AF27" s="143">
        <v>2</v>
      </c>
      <c r="AG27" s="77">
        <v>182</v>
      </c>
      <c r="AH27" s="77">
        <v>3</v>
      </c>
      <c r="AI27" s="77">
        <v>104</v>
      </c>
      <c r="AJ27" s="77">
        <v>61</v>
      </c>
      <c r="AK27" s="77">
        <v>7</v>
      </c>
      <c r="AL27" s="77">
        <v>2</v>
      </c>
      <c r="AM27" s="77">
        <v>3</v>
      </c>
      <c r="AN27" s="77" t="s">
        <v>2</v>
      </c>
      <c r="AO27" s="77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>
        <v>4</v>
      </c>
      <c r="AV27" s="77" t="s">
        <v>2</v>
      </c>
      <c r="AW27" s="77" t="s">
        <v>2</v>
      </c>
      <c r="AX27" s="77">
        <v>2</v>
      </c>
      <c r="AY27" s="77" t="s">
        <v>2</v>
      </c>
      <c r="AZ27" s="77">
        <v>1</v>
      </c>
      <c r="BA27" s="77">
        <v>1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11019</v>
      </c>
      <c r="BJ27" s="77">
        <v>63</v>
      </c>
      <c r="BK27" s="77">
        <v>3876</v>
      </c>
      <c r="BL27" s="77">
        <v>3821</v>
      </c>
      <c r="BM27" s="77">
        <v>871</v>
      </c>
      <c r="BN27" s="77">
        <v>348</v>
      </c>
      <c r="BO27" s="77">
        <v>820</v>
      </c>
      <c r="BP27" s="77" t="s">
        <v>2</v>
      </c>
      <c r="BQ27" s="77">
        <v>1220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1990</v>
      </c>
      <c r="BX27" s="77">
        <v>598</v>
      </c>
      <c r="BY27" s="77" t="s">
        <v>2</v>
      </c>
      <c r="BZ27" s="77" t="s">
        <v>2</v>
      </c>
      <c r="CA27" s="77">
        <v>140</v>
      </c>
      <c r="CB27" s="77" t="s">
        <v>2</v>
      </c>
      <c r="CC27" s="77">
        <v>188</v>
      </c>
      <c r="CD27" s="77">
        <v>270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>
        <v>410</v>
      </c>
      <c r="CM27" s="90">
        <v>86</v>
      </c>
      <c r="CN27" s="90">
        <v>59</v>
      </c>
      <c r="CO27" s="90" t="s">
        <v>2</v>
      </c>
      <c r="CP27" s="90">
        <v>2</v>
      </c>
      <c r="CQ27" s="90" t="s">
        <v>2</v>
      </c>
      <c r="CR27" s="90">
        <v>18</v>
      </c>
      <c r="CS27" s="90">
        <v>1</v>
      </c>
      <c r="CT27" s="90" t="s">
        <v>2</v>
      </c>
      <c r="CU27" s="90">
        <v>3</v>
      </c>
      <c r="CV27" s="90">
        <v>1</v>
      </c>
      <c r="CW27" s="90" t="s">
        <v>2</v>
      </c>
      <c r="CX27" s="90" t="s">
        <v>2</v>
      </c>
      <c r="CY27" s="90">
        <v>1</v>
      </c>
      <c r="CZ27" s="90" t="s">
        <v>2</v>
      </c>
      <c r="DA27" s="90" t="s">
        <v>2</v>
      </c>
      <c r="DB27" s="90">
        <v>1</v>
      </c>
      <c r="DC27" s="90">
        <v>4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>
        <v>3</v>
      </c>
      <c r="DI27" s="90">
        <v>1</v>
      </c>
      <c r="DJ27" s="90" t="s">
        <v>2</v>
      </c>
      <c r="DK27" s="90" t="s">
        <v>2</v>
      </c>
      <c r="DL27" s="90" t="s">
        <v>2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94</v>
      </c>
      <c r="DT27" s="27">
        <v>1</v>
      </c>
      <c r="DU27" s="27" t="s">
        <v>2</v>
      </c>
      <c r="DV27" s="27">
        <v>1</v>
      </c>
      <c r="DW27" s="27">
        <v>11</v>
      </c>
      <c r="DX27" s="27" t="s">
        <v>2</v>
      </c>
      <c r="DY27" s="27">
        <v>12</v>
      </c>
      <c r="DZ27" s="27">
        <v>11</v>
      </c>
      <c r="EA27" s="27">
        <v>1</v>
      </c>
      <c r="EB27" s="27">
        <v>31</v>
      </c>
      <c r="EC27" s="27">
        <v>3</v>
      </c>
      <c r="ED27" s="27">
        <v>2</v>
      </c>
      <c r="EE27" s="27" t="s">
        <v>2</v>
      </c>
      <c r="EF27" s="27">
        <v>7</v>
      </c>
      <c r="EG27" s="27">
        <v>3509</v>
      </c>
      <c r="EH27" s="27" t="s">
        <v>14</v>
      </c>
      <c r="EI27" s="27" t="s">
        <v>2</v>
      </c>
      <c r="EJ27" s="27" t="s">
        <v>14</v>
      </c>
      <c r="EK27" s="27">
        <v>67</v>
      </c>
      <c r="EL27" s="27" t="s">
        <v>2</v>
      </c>
      <c r="EM27" s="27" t="s">
        <v>14</v>
      </c>
      <c r="EN27" s="27">
        <v>121</v>
      </c>
      <c r="EO27" s="27" t="s">
        <v>14</v>
      </c>
      <c r="EP27" s="27" t="s">
        <v>14</v>
      </c>
      <c r="EQ27" s="27" t="s">
        <v>14</v>
      </c>
      <c r="ER27" s="27" t="s">
        <v>14</v>
      </c>
      <c r="ES27" s="27" t="s">
        <v>2</v>
      </c>
      <c r="ET27" s="27" t="s">
        <v>14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>
        <v>2</v>
      </c>
      <c r="EZ27" s="27" t="s">
        <v>2</v>
      </c>
      <c r="FA27" s="27">
        <v>1</v>
      </c>
      <c r="FB27" s="27">
        <v>1</v>
      </c>
      <c r="FC27" s="27" t="s">
        <v>2</v>
      </c>
      <c r="FD27" s="27">
        <v>3</v>
      </c>
      <c r="FE27" s="27">
        <v>1</v>
      </c>
      <c r="FF27" s="27" t="s">
        <v>2</v>
      </c>
      <c r="FG27" s="27" t="s">
        <v>2</v>
      </c>
      <c r="FH27" s="27">
        <v>1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14</v>
      </c>
      <c r="FN27" s="27" t="s">
        <v>2</v>
      </c>
      <c r="FO27" s="27" t="s">
        <v>14</v>
      </c>
      <c r="FP27" s="27" t="s">
        <v>14</v>
      </c>
      <c r="FQ27" s="27" t="s">
        <v>2</v>
      </c>
      <c r="FR27" s="27" t="s">
        <v>14</v>
      </c>
      <c r="FS27" s="27" t="s">
        <v>14</v>
      </c>
      <c r="FT27" s="27" t="s">
        <v>2</v>
      </c>
      <c r="FU27" s="27" t="s">
        <v>2</v>
      </c>
      <c r="FV27" s="27" t="s">
        <v>14</v>
      </c>
      <c r="FW27" s="77">
        <v>31</v>
      </c>
      <c r="FX27" s="77">
        <v>4</v>
      </c>
      <c r="FY27" s="87">
        <v>30</v>
      </c>
      <c r="FZ27" s="87" t="s">
        <v>2</v>
      </c>
      <c r="GA27" s="87">
        <v>1</v>
      </c>
      <c r="GB27" s="87" t="s">
        <v>2</v>
      </c>
      <c r="GC27" s="87" t="s">
        <v>2</v>
      </c>
      <c r="GD27" s="87" t="s">
        <v>2</v>
      </c>
      <c r="GE27" s="87">
        <v>1</v>
      </c>
      <c r="GF27" s="17">
        <v>3</v>
      </c>
      <c r="GG27" s="17">
        <v>3</v>
      </c>
      <c r="GH27" s="17">
        <v>2</v>
      </c>
      <c r="GI27" s="17" t="s">
        <v>2</v>
      </c>
      <c r="GJ27" s="17">
        <v>1</v>
      </c>
      <c r="GK27" s="17" t="s">
        <v>2</v>
      </c>
      <c r="GL27" s="17" t="s">
        <v>2</v>
      </c>
      <c r="GM27" s="17" t="s">
        <v>2</v>
      </c>
      <c r="GN27" s="17">
        <v>1</v>
      </c>
      <c r="GO27" s="25">
        <v>9</v>
      </c>
      <c r="GP27" s="25">
        <v>1</v>
      </c>
      <c r="GQ27" s="25">
        <v>9</v>
      </c>
      <c r="GR27" s="25">
        <v>9</v>
      </c>
      <c r="GS27" s="136" t="s">
        <v>2</v>
      </c>
      <c r="GT27" s="77" t="s">
        <v>2</v>
      </c>
      <c r="GU27" s="77" t="s">
        <v>2</v>
      </c>
      <c r="GV27" s="17">
        <v>86</v>
      </c>
      <c r="GW27" s="17">
        <v>57</v>
      </c>
      <c r="GX27" s="17">
        <v>18</v>
      </c>
      <c r="GY27" s="17">
        <v>7</v>
      </c>
      <c r="GZ27" s="17">
        <v>2</v>
      </c>
      <c r="HA27" s="17">
        <v>2</v>
      </c>
      <c r="HB27" s="17">
        <v>1</v>
      </c>
      <c r="HC27" s="17" t="s">
        <v>2</v>
      </c>
      <c r="HD27" s="17">
        <v>1</v>
      </c>
      <c r="HE27" s="17">
        <v>4</v>
      </c>
      <c r="HF27" s="17" t="s">
        <v>2</v>
      </c>
      <c r="HG27" s="17" t="s">
        <v>2</v>
      </c>
      <c r="HH27" s="17">
        <v>3</v>
      </c>
      <c r="HI27" s="17">
        <v>1</v>
      </c>
      <c r="HJ27" s="17" t="s">
        <v>2</v>
      </c>
      <c r="HK27" s="17" t="s">
        <v>2</v>
      </c>
      <c r="HL27" s="17" t="s">
        <v>2</v>
      </c>
      <c r="HM27" s="17" t="s">
        <v>2</v>
      </c>
      <c r="HN27" s="659">
        <v>1920400000</v>
      </c>
      <c r="HO27" s="657" t="s">
        <v>483</v>
      </c>
      <c r="HP27" s="657" t="s">
        <v>454</v>
      </c>
      <c r="HQ27" s="657" t="s">
        <v>476</v>
      </c>
      <c r="HR27" s="657" t="s">
        <v>454</v>
      </c>
      <c r="HS27" s="657" t="s">
        <v>455</v>
      </c>
    </row>
    <row r="28" spans="1:227" ht="14.25" customHeight="1">
      <c r="A28" s="614" t="s">
        <v>767</v>
      </c>
      <c r="B28" s="614" t="s">
        <v>786</v>
      </c>
      <c r="C28" s="614" t="s">
        <v>787</v>
      </c>
      <c r="D28" s="4" t="s">
        <v>9</v>
      </c>
      <c r="E28" s="17">
        <v>63</v>
      </c>
      <c r="F28" s="17">
        <v>3</v>
      </c>
      <c r="G28" s="17" t="s">
        <v>2</v>
      </c>
      <c r="H28" s="17">
        <v>2</v>
      </c>
      <c r="I28" s="17">
        <v>1</v>
      </c>
      <c r="J28" s="17" t="s">
        <v>2</v>
      </c>
      <c r="K28" s="17" t="s">
        <v>2</v>
      </c>
      <c r="L28" s="17">
        <v>60</v>
      </c>
      <c r="M28" s="665">
        <v>1</v>
      </c>
      <c r="N28" s="17">
        <v>3</v>
      </c>
      <c r="O28" s="17">
        <v>3</v>
      </c>
      <c r="P28" s="17" t="s">
        <v>2</v>
      </c>
      <c r="Q28" s="17">
        <v>2</v>
      </c>
      <c r="R28" s="17">
        <v>1</v>
      </c>
      <c r="S28" s="17" t="s">
        <v>2</v>
      </c>
      <c r="T28" s="17" t="s">
        <v>2</v>
      </c>
      <c r="U28" s="25" t="s">
        <v>2</v>
      </c>
      <c r="V28" s="671" t="s">
        <v>2</v>
      </c>
      <c r="W28" s="25">
        <v>8</v>
      </c>
      <c r="X28" s="25">
        <v>2583</v>
      </c>
      <c r="Y28" s="25">
        <v>3</v>
      </c>
      <c r="Z28" s="25">
        <v>2100</v>
      </c>
      <c r="AA28" s="136">
        <v>55</v>
      </c>
      <c r="AB28" s="25">
        <v>2</v>
      </c>
      <c r="AC28" s="25">
        <v>2380</v>
      </c>
      <c r="AD28" s="25">
        <v>2</v>
      </c>
      <c r="AE28" s="25">
        <v>1980</v>
      </c>
      <c r="AF28" s="143">
        <v>1</v>
      </c>
      <c r="AG28" s="77">
        <v>62</v>
      </c>
      <c r="AH28" s="77">
        <v>2</v>
      </c>
      <c r="AI28" s="77">
        <v>30</v>
      </c>
      <c r="AJ28" s="77">
        <v>24</v>
      </c>
      <c r="AK28" s="77">
        <v>3</v>
      </c>
      <c r="AL28" s="77">
        <v>1</v>
      </c>
      <c r="AM28" s="77">
        <v>2</v>
      </c>
      <c r="AN28" s="77" t="s">
        <v>2</v>
      </c>
      <c r="AO28" s="77" t="s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>
        <v>1</v>
      </c>
      <c r="BA28" s="77">
        <v>1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3765</v>
      </c>
      <c r="BJ28" s="77">
        <v>35</v>
      </c>
      <c r="BK28" s="77">
        <v>1171</v>
      </c>
      <c r="BL28" s="77">
        <v>1478</v>
      </c>
      <c r="BM28" s="77">
        <v>358</v>
      </c>
      <c r="BN28" s="77">
        <v>188</v>
      </c>
      <c r="BO28" s="77">
        <v>535</v>
      </c>
      <c r="BP28" s="77" t="s">
        <v>2</v>
      </c>
      <c r="BQ28" s="77" t="s">
        <v>2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664</v>
      </c>
      <c r="BX28" s="77">
        <v>458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>
        <v>188</v>
      </c>
      <c r="CD28" s="77">
        <v>270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>
        <v>270</v>
      </c>
      <c r="CM28" s="90">
        <v>35</v>
      </c>
      <c r="CN28" s="90">
        <v>23</v>
      </c>
      <c r="CO28" s="90" t="s">
        <v>2</v>
      </c>
      <c r="CP28" s="90">
        <v>1</v>
      </c>
      <c r="CQ28" s="90" t="s">
        <v>2</v>
      </c>
      <c r="CR28" s="90">
        <v>8</v>
      </c>
      <c r="CS28" s="90" t="s">
        <v>2</v>
      </c>
      <c r="CT28" s="90" t="s">
        <v>2</v>
      </c>
      <c r="CU28" s="90">
        <v>3</v>
      </c>
      <c r="CV28" s="90" t="s">
        <v>2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31</v>
      </c>
      <c r="DT28" s="27" t="s">
        <v>2</v>
      </c>
      <c r="DU28" s="27" t="s">
        <v>2</v>
      </c>
      <c r="DV28" s="27">
        <v>1</v>
      </c>
      <c r="DW28" s="27">
        <v>6</v>
      </c>
      <c r="DX28" s="27" t="s">
        <v>2</v>
      </c>
      <c r="DY28" s="27">
        <v>6</v>
      </c>
      <c r="DZ28" s="27">
        <v>5</v>
      </c>
      <c r="EA28" s="27" t="s">
        <v>2</v>
      </c>
      <c r="EB28" s="27">
        <v>14</v>
      </c>
      <c r="EC28" s="27">
        <v>1</v>
      </c>
      <c r="ED28" s="27">
        <v>1</v>
      </c>
      <c r="EE28" s="27" t="s">
        <v>2</v>
      </c>
      <c r="EF28" s="27">
        <v>3</v>
      </c>
      <c r="EG28" s="27">
        <v>1112</v>
      </c>
      <c r="EH28" s="27" t="s">
        <v>2</v>
      </c>
      <c r="EI28" s="27" t="s">
        <v>2</v>
      </c>
      <c r="EJ28" s="27" t="s">
        <v>14</v>
      </c>
      <c r="EK28" s="27">
        <v>57</v>
      </c>
      <c r="EL28" s="27" t="s">
        <v>2</v>
      </c>
      <c r="EM28" s="27" t="s">
        <v>14</v>
      </c>
      <c r="EN28" s="27">
        <v>50</v>
      </c>
      <c r="EO28" s="27" t="s">
        <v>2</v>
      </c>
      <c r="EP28" s="27" t="s">
        <v>14</v>
      </c>
      <c r="EQ28" s="27" t="s">
        <v>14</v>
      </c>
      <c r="ER28" s="27" t="s">
        <v>14</v>
      </c>
      <c r="ES28" s="27" t="s">
        <v>2</v>
      </c>
      <c r="ET28" s="27" t="s">
        <v>14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>
        <v>2</v>
      </c>
      <c r="EZ28" s="27" t="s">
        <v>2</v>
      </c>
      <c r="FA28" s="27">
        <v>1</v>
      </c>
      <c r="FB28" s="27">
        <v>1</v>
      </c>
      <c r="FC28" s="27" t="s">
        <v>2</v>
      </c>
      <c r="FD28" s="27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14</v>
      </c>
      <c r="FN28" s="27" t="s">
        <v>2</v>
      </c>
      <c r="FO28" s="27" t="s">
        <v>14</v>
      </c>
      <c r="FP28" s="27" t="s">
        <v>14</v>
      </c>
      <c r="FQ28" s="27" t="s">
        <v>2</v>
      </c>
      <c r="FR28" s="27" t="s">
        <v>14</v>
      </c>
      <c r="FS28" s="27" t="s">
        <v>2</v>
      </c>
      <c r="FT28" s="27" t="s">
        <v>2</v>
      </c>
      <c r="FU28" s="27" t="s">
        <v>2</v>
      </c>
      <c r="FV28" s="27" t="s">
        <v>14</v>
      </c>
      <c r="FW28" s="77">
        <v>10</v>
      </c>
      <c r="FX28" s="77">
        <v>2</v>
      </c>
      <c r="FY28" s="87">
        <v>10</v>
      </c>
      <c r="FZ28" s="87" t="s">
        <v>2</v>
      </c>
      <c r="GA28" s="87">
        <v>1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>
        <v>1</v>
      </c>
      <c r="GG28" s="17">
        <v>1</v>
      </c>
      <c r="GH28" s="17">
        <v>1</v>
      </c>
      <c r="GI28" s="17" t="s">
        <v>2</v>
      </c>
      <c r="GJ28" s="17">
        <v>1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5</v>
      </c>
      <c r="GP28" s="25">
        <v>1</v>
      </c>
      <c r="GQ28" s="25">
        <v>5</v>
      </c>
      <c r="GR28" s="25">
        <v>5</v>
      </c>
      <c r="GS28" s="136" t="s">
        <v>2</v>
      </c>
      <c r="GT28" s="77" t="s">
        <v>2</v>
      </c>
      <c r="GU28" s="77" t="s">
        <v>2</v>
      </c>
      <c r="GV28" s="17">
        <v>35</v>
      </c>
      <c r="GW28" s="17">
        <v>25</v>
      </c>
      <c r="GX28" s="17">
        <v>5</v>
      </c>
      <c r="GY28" s="17">
        <v>5</v>
      </c>
      <c r="GZ28" s="17" t="s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>
        <v>2</v>
      </c>
      <c r="HF28" s="17" t="s">
        <v>2</v>
      </c>
      <c r="HG28" s="17" t="s">
        <v>2</v>
      </c>
      <c r="HH28" s="17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9">
        <v>1920401000</v>
      </c>
      <c r="HO28" s="657" t="s">
        <v>483</v>
      </c>
      <c r="HP28" s="657" t="s">
        <v>454</v>
      </c>
      <c r="HQ28" s="657" t="s">
        <v>476</v>
      </c>
      <c r="HR28" s="657" t="s">
        <v>457</v>
      </c>
      <c r="HS28" s="657" t="s">
        <v>455</v>
      </c>
    </row>
    <row r="29" spans="1:227" ht="14.25" customHeight="1">
      <c r="A29" s="614" t="s">
        <v>767</v>
      </c>
      <c r="B29" s="614" t="s">
        <v>786</v>
      </c>
      <c r="C29" s="614" t="s">
        <v>788</v>
      </c>
      <c r="D29" s="4" t="s">
        <v>10</v>
      </c>
      <c r="E29" s="17">
        <v>18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>
        <v>18</v>
      </c>
      <c r="M29" s="665">
        <v>1</v>
      </c>
      <c r="N29" s="17" t="s">
        <v>2</v>
      </c>
      <c r="O29" s="17" t="s">
        <v>2</v>
      </c>
      <c r="P29" s="17" t="s">
        <v>2</v>
      </c>
      <c r="Q29" s="17" t="s">
        <v>2</v>
      </c>
      <c r="R29" s="17" t="s">
        <v>2</v>
      </c>
      <c r="S29" s="17" t="s">
        <v>2</v>
      </c>
      <c r="T29" s="17" t="s">
        <v>2</v>
      </c>
      <c r="U29" s="25" t="s">
        <v>2</v>
      </c>
      <c r="V29" s="671" t="s">
        <v>2</v>
      </c>
      <c r="W29" s="25">
        <v>1</v>
      </c>
      <c r="X29" s="25">
        <v>210</v>
      </c>
      <c r="Y29" s="25" t="s">
        <v>2</v>
      </c>
      <c r="Z29" s="25" t="s">
        <v>2</v>
      </c>
      <c r="AA29" s="136">
        <v>17</v>
      </c>
      <c r="AB29" s="25" t="s">
        <v>2</v>
      </c>
      <c r="AC29" s="25" t="s">
        <v>2</v>
      </c>
      <c r="AD29" s="25" t="s">
        <v>2</v>
      </c>
      <c r="AE29" s="25" t="s">
        <v>2</v>
      </c>
      <c r="AF29" s="143" t="s">
        <v>2</v>
      </c>
      <c r="AG29" s="77">
        <v>17</v>
      </c>
      <c r="AH29" s="77" t="s">
        <v>2</v>
      </c>
      <c r="AI29" s="77">
        <v>12</v>
      </c>
      <c r="AJ29" s="77">
        <v>4</v>
      </c>
      <c r="AK29" s="77">
        <v>1</v>
      </c>
      <c r="AL29" s="77" t="s">
        <v>2</v>
      </c>
      <c r="AM29" s="77" t="s">
        <v>2</v>
      </c>
      <c r="AN29" s="77" t="s">
        <v>2</v>
      </c>
      <c r="AO29" s="77" t="s">
        <v>2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814</v>
      </c>
      <c r="BJ29" s="77" t="s">
        <v>2</v>
      </c>
      <c r="BK29" s="77">
        <v>453</v>
      </c>
      <c r="BL29" s="77">
        <v>253</v>
      </c>
      <c r="BM29" s="77">
        <v>108</v>
      </c>
      <c r="BN29" s="77" t="s">
        <v>2</v>
      </c>
      <c r="BO29" s="77" t="s">
        <v>2</v>
      </c>
      <c r="BP29" s="77" t="s">
        <v>2</v>
      </c>
      <c r="BQ29" s="77" t="s">
        <v>2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306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>
        <v>7</v>
      </c>
      <c r="CN29" s="90">
        <v>5</v>
      </c>
      <c r="CO29" s="90" t="s">
        <v>2</v>
      </c>
      <c r="CP29" s="90" t="s">
        <v>2</v>
      </c>
      <c r="CQ29" s="90" t="s">
        <v>2</v>
      </c>
      <c r="CR29" s="90">
        <v>1</v>
      </c>
      <c r="CS29" s="90" t="s">
        <v>2</v>
      </c>
      <c r="CT29" s="90" t="s">
        <v>2</v>
      </c>
      <c r="CU29" s="90" t="s">
        <v>2</v>
      </c>
      <c r="CV29" s="90" t="s">
        <v>2</v>
      </c>
      <c r="CW29" s="90" t="s">
        <v>2</v>
      </c>
      <c r="CX29" s="90" t="s">
        <v>2</v>
      </c>
      <c r="CY29" s="90">
        <v>1</v>
      </c>
      <c r="CZ29" s="90" t="s">
        <v>2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>
        <v>9</v>
      </c>
      <c r="DT29" s="27" t="s">
        <v>2</v>
      </c>
      <c r="DU29" s="27" t="s">
        <v>2</v>
      </c>
      <c r="DV29" s="27" t="s">
        <v>2</v>
      </c>
      <c r="DW29" s="27">
        <v>1</v>
      </c>
      <c r="DX29" s="27" t="s">
        <v>2</v>
      </c>
      <c r="DY29" s="27">
        <v>1</v>
      </c>
      <c r="DZ29" s="27">
        <v>1</v>
      </c>
      <c r="EA29" s="27">
        <v>1</v>
      </c>
      <c r="EB29" s="27">
        <v>3</v>
      </c>
      <c r="EC29" s="27" t="s">
        <v>2</v>
      </c>
      <c r="ED29" s="27" t="s">
        <v>2</v>
      </c>
      <c r="EE29" s="27" t="s">
        <v>2</v>
      </c>
      <c r="EF29" s="27" t="s">
        <v>2</v>
      </c>
      <c r="EG29" s="27">
        <v>362</v>
      </c>
      <c r="EH29" s="27" t="s">
        <v>2</v>
      </c>
      <c r="EI29" s="27" t="s">
        <v>2</v>
      </c>
      <c r="EJ29" s="27" t="s">
        <v>2</v>
      </c>
      <c r="EK29" s="27" t="s">
        <v>14</v>
      </c>
      <c r="EL29" s="27" t="s">
        <v>2</v>
      </c>
      <c r="EM29" s="27" t="s">
        <v>14</v>
      </c>
      <c r="EN29" s="27" t="s">
        <v>14</v>
      </c>
      <c r="EO29" s="27" t="s">
        <v>14</v>
      </c>
      <c r="EP29" s="27" t="s">
        <v>14</v>
      </c>
      <c r="EQ29" s="27" t="s">
        <v>2</v>
      </c>
      <c r="ER29" s="27" t="s">
        <v>2</v>
      </c>
      <c r="ES29" s="27" t="s">
        <v>2</v>
      </c>
      <c r="ET29" s="27" t="s">
        <v>2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2</v>
      </c>
      <c r="FW29" s="77">
        <v>3</v>
      </c>
      <c r="FX29" s="77" t="s">
        <v>2</v>
      </c>
      <c r="FY29" s="87">
        <v>3</v>
      </c>
      <c r="FZ29" s="87" t="s">
        <v>2</v>
      </c>
      <c r="GA29" s="87" t="s">
        <v>2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1</v>
      </c>
      <c r="GP29" s="25" t="s">
        <v>2</v>
      </c>
      <c r="GQ29" s="25">
        <v>1</v>
      </c>
      <c r="GR29" s="25">
        <v>1</v>
      </c>
      <c r="GS29" s="136" t="s">
        <v>2</v>
      </c>
      <c r="GT29" s="77" t="s">
        <v>2</v>
      </c>
      <c r="GU29" s="77" t="s">
        <v>2</v>
      </c>
      <c r="GV29" s="17">
        <v>7</v>
      </c>
      <c r="GW29" s="17">
        <v>5</v>
      </c>
      <c r="GX29" s="17">
        <v>1</v>
      </c>
      <c r="GY29" s="17" t="s">
        <v>2</v>
      </c>
      <c r="GZ29" s="17" t="s">
        <v>2</v>
      </c>
      <c r="HA29" s="17">
        <v>1</v>
      </c>
      <c r="HB29" s="17">
        <v>1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9">
        <v>1920402000</v>
      </c>
      <c r="HO29" s="657" t="s">
        <v>483</v>
      </c>
      <c r="HP29" s="657" t="s">
        <v>454</v>
      </c>
      <c r="HQ29" s="657" t="s">
        <v>476</v>
      </c>
      <c r="HR29" s="657" t="s">
        <v>458</v>
      </c>
      <c r="HS29" s="657" t="s">
        <v>455</v>
      </c>
    </row>
    <row r="30" spans="1:227" ht="14.25" customHeight="1">
      <c r="A30" s="614" t="s">
        <v>767</v>
      </c>
      <c r="B30" s="614" t="s">
        <v>786</v>
      </c>
      <c r="C30" s="614" t="s">
        <v>789</v>
      </c>
      <c r="D30" s="4" t="s">
        <v>11</v>
      </c>
      <c r="E30" s="17">
        <v>40</v>
      </c>
      <c r="F30" s="17" t="s">
        <v>2</v>
      </c>
      <c r="G30" s="17" t="s">
        <v>2</v>
      </c>
      <c r="H30" s="17" t="s">
        <v>2</v>
      </c>
      <c r="I30" s="17" t="s">
        <v>2</v>
      </c>
      <c r="J30" s="17" t="s">
        <v>2</v>
      </c>
      <c r="K30" s="17" t="s">
        <v>2</v>
      </c>
      <c r="L30" s="17">
        <v>40</v>
      </c>
      <c r="M30" s="665">
        <v>1</v>
      </c>
      <c r="N30" s="17" t="s">
        <v>2</v>
      </c>
      <c r="O30" s="17" t="s">
        <v>2</v>
      </c>
      <c r="P30" s="17" t="s">
        <v>2</v>
      </c>
      <c r="Q30" s="17" t="s">
        <v>2</v>
      </c>
      <c r="R30" s="17" t="s">
        <v>2</v>
      </c>
      <c r="S30" s="17" t="s">
        <v>2</v>
      </c>
      <c r="T30" s="17" t="s">
        <v>2</v>
      </c>
      <c r="U30" s="25" t="s">
        <v>2</v>
      </c>
      <c r="V30" s="671" t="s">
        <v>2</v>
      </c>
      <c r="W30" s="25">
        <v>5</v>
      </c>
      <c r="X30" s="25">
        <v>955</v>
      </c>
      <c r="Y30" s="25">
        <v>1</v>
      </c>
      <c r="Z30" s="25">
        <v>720</v>
      </c>
      <c r="AA30" s="136">
        <v>35</v>
      </c>
      <c r="AB30" s="25" t="s">
        <v>2</v>
      </c>
      <c r="AC30" s="25" t="s">
        <v>2</v>
      </c>
      <c r="AD30" s="25" t="s">
        <v>2</v>
      </c>
      <c r="AE30" s="25" t="s">
        <v>2</v>
      </c>
      <c r="AF30" s="143" t="s">
        <v>2</v>
      </c>
      <c r="AG30" s="77">
        <v>40</v>
      </c>
      <c r="AH30" s="77" t="s">
        <v>2</v>
      </c>
      <c r="AI30" s="77">
        <v>24</v>
      </c>
      <c r="AJ30" s="77">
        <v>12</v>
      </c>
      <c r="AK30" s="77">
        <v>1</v>
      </c>
      <c r="AL30" s="77" t="s">
        <v>2</v>
      </c>
      <c r="AM30" s="77">
        <v>1</v>
      </c>
      <c r="AN30" s="77" t="s">
        <v>2</v>
      </c>
      <c r="AO30" s="77">
        <v>2</v>
      </c>
      <c r="AP30" s="77" t="s">
        <v>2</v>
      </c>
      <c r="AQ30" s="77" t="s">
        <v>2</v>
      </c>
      <c r="AR30" s="77" t="s">
        <v>2</v>
      </c>
      <c r="AS30" s="77" t="s">
        <v>2</v>
      </c>
      <c r="AT30" s="77" t="s">
        <v>2</v>
      </c>
      <c r="AU30" s="77" t="s">
        <v>2</v>
      </c>
      <c r="AV30" s="77" t="s">
        <v>2</v>
      </c>
      <c r="AW30" s="77" t="s">
        <v>2</v>
      </c>
      <c r="AX30" s="77" t="s">
        <v>2</v>
      </c>
      <c r="AY30" s="77" t="s">
        <v>2</v>
      </c>
      <c r="AZ30" s="77" t="s">
        <v>2</v>
      </c>
      <c r="BA30" s="77" t="s">
        <v>2</v>
      </c>
      <c r="BB30" s="77" t="s">
        <v>2</v>
      </c>
      <c r="BC30" s="77" t="s">
        <v>2</v>
      </c>
      <c r="BD30" s="77" t="s">
        <v>2</v>
      </c>
      <c r="BE30" s="77" t="s">
        <v>2</v>
      </c>
      <c r="BF30" s="77" t="s">
        <v>2</v>
      </c>
      <c r="BG30" s="77" t="s">
        <v>2</v>
      </c>
      <c r="BH30" s="77" t="s">
        <v>2</v>
      </c>
      <c r="BI30" s="77">
        <v>3276</v>
      </c>
      <c r="BJ30" s="77" t="s">
        <v>2</v>
      </c>
      <c r="BK30" s="77">
        <v>888</v>
      </c>
      <c r="BL30" s="77">
        <v>751</v>
      </c>
      <c r="BM30" s="77">
        <v>132</v>
      </c>
      <c r="BN30" s="77" t="s">
        <v>2</v>
      </c>
      <c r="BO30" s="77">
        <v>285</v>
      </c>
      <c r="BP30" s="77" t="s">
        <v>2</v>
      </c>
      <c r="BQ30" s="77">
        <v>1220</v>
      </c>
      <c r="BR30" s="77" t="s">
        <v>2</v>
      </c>
      <c r="BS30" s="77" t="s">
        <v>2</v>
      </c>
      <c r="BT30" s="77" t="s">
        <v>2</v>
      </c>
      <c r="BU30" s="77" t="s">
        <v>2</v>
      </c>
      <c r="BV30" s="77" t="s">
        <v>2</v>
      </c>
      <c r="BW30" s="77">
        <v>316</v>
      </c>
      <c r="BX30" s="77" t="s">
        <v>2</v>
      </c>
      <c r="BY30" s="77" t="s">
        <v>2</v>
      </c>
      <c r="BZ30" s="77" t="s">
        <v>2</v>
      </c>
      <c r="CA30" s="77" t="s">
        <v>2</v>
      </c>
      <c r="CB30" s="77" t="s">
        <v>2</v>
      </c>
      <c r="CC30" s="77" t="s">
        <v>2</v>
      </c>
      <c r="CD30" s="77" t="s">
        <v>2</v>
      </c>
      <c r="CE30" s="77" t="s">
        <v>2</v>
      </c>
      <c r="CF30" s="77" t="s">
        <v>2</v>
      </c>
      <c r="CG30" s="77" t="s">
        <v>2</v>
      </c>
      <c r="CH30" s="77" t="s">
        <v>2</v>
      </c>
      <c r="CI30" s="77" t="s">
        <v>2</v>
      </c>
      <c r="CJ30" s="77" t="s">
        <v>2</v>
      </c>
      <c r="CK30" s="77" t="s">
        <v>2</v>
      </c>
      <c r="CL30" s="77" t="s">
        <v>2</v>
      </c>
      <c r="CM30" s="90">
        <v>16</v>
      </c>
      <c r="CN30" s="90">
        <v>12</v>
      </c>
      <c r="CO30" s="90" t="s">
        <v>2</v>
      </c>
      <c r="CP30" s="90" t="s">
        <v>2</v>
      </c>
      <c r="CQ30" s="90" t="s">
        <v>2</v>
      </c>
      <c r="CR30" s="90">
        <v>3</v>
      </c>
      <c r="CS30" s="90" t="s">
        <v>2</v>
      </c>
      <c r="CT30" s="90" t="s">
        <v>2</v>
      </c>
      <c r="CU30" s="90" t="s">
        <v>2</v>
      </c>
      <c r="CV30" s="90">
        <v>1</v>
      </c>
      <c r="CW30" s="90" t="s">
        <v>2</v>
      </c>
      <c r="CX30" s="90" t="s">
        <v>2</v>
      </c>
      <c r="CY30" s="90" t="s">
        <v>2</v>
      </c>
      <c r="CZ30" s="90" t="s">
        <v>2</v>
      </c>
      <c r="DA30" s="90" t="s">
        <v>2</v>
      </c>
      <c r="DB30" s="90" t="s">
        <v>2</v>
      </c>
      <c r="DC30" s="90" t="s">
        <v>2</v>
      </c>
      <c r="DD30" s="90" t="s">
        <v>2</v>
      </c>
      <c r="DE30" s="90" t="s">
        <v>2</v>
      </c>
      <c r="DF30" s="90" t="s">
        <v>2</v>
      </c>
      <c r="DG30" s="90" t="s">
        <v>2</v>
      </c>
      <c r="DH30" s="90" t="s">
        <v>2</v>
      </c>
      <c r="DI30" s="90" t="s">
        <v>2</v>
      </c>
      <c r="DJ30" s="90" t="s">
        <v>2</v>
      </c>
      <c r="DK30" s="90" t="s">
        <v>2</v>
      </c>
      <c r="DL30" s="90" t="s">
        <v>2</v>
      </c>
      <c r="DM30" s="90" t="s">
        <v>2</v>
      </c>
      <c r="DN30" s="90" t="s">
        <v>2</v>
      </c>
      <c r="DO30" s="90" t="s">
        <v>2</v>
      </c>
      <c r="DP30" s="90" t="s">
        <v>2</v>
      </c>
      <c r="DQ30" s="90" t="s">
        <v>2</v>
      </c>
      <c r="DR30" s="90" t="s">
        <v>2</v>
      </c>
      <c r="DS30" s="27">
        <v>23</v>
      </c>
      <c r="DT30" s="27">
        <v>1</v>
      </c>
      <c r="DU30" s="27" t="s">
        <v>2</v>
      </c>
      <c r="DV30" s="27" t="s">
        <v>2</v>
      </c>
      <c r="DW30" s="27" t="s">
        <v>2</v>
      </c>
      <c r="DX30" s="27" t="s">
        <v>2</v>
      </c>
      <c r="DY30" s="27">
        <v>1</v>
      </c>
      <c r="DZ30" s="27">
        <v>1</v>
      </c>
      <c r="EA30" s="27" t="s">
        <v>2</v>
      </c>
      <c r="EB30" s="27">
        <v>4</v>
      </c>
      <c r="EC30" s="27">
        <v>1</v>
      </c>
      <c r="ED30" s="27" t="s">
        <v>2</v>
      </c>
      <c r="EE30" s="27" t="s">
        <v>2</v>
      </c>
      <c r="EF30" s="27">
        <v>1</v>
      </c>
      <c r="EG30" s="27">
        <v>1140</v>
      </c>
      <c r="EH30" s="27" t="s">
        <v>14</v>
      </c>
      <c r="EI30" s="27" t="s">
        <v>2</v>
      </c>
      <c r="EJ30" s="27" t="s">
        <v>2</v>
      </c>
      <c r="EK30" s="27" t="s">
        <v>2</v>
      </c>
      <c r="EL30" s="27" t="s">
        <v>2</v>
      </c>
      <c r="EM30" s="27" t="s">
        <v>14</v>
      </c>
      <c r="EN30" s="27" t="s">
        <v>14</v>
      </c>
      <c r="EO30" s="27" t="s">
        <v>2</v>
      </c>
      <c r="EP30" s="27" t="s">
        <v>14</v>
      </c>
      <c r="EQ30" s="27" t="s">
        <v>14</v>
      </c>
      <c r="ER30" s="27" t="s">
        <v>2</v>
      </c>
      <c r="ES30" s="27" t="s">
        <v>2</v>
      </c>
      <c r="ET30" s="27" t="s">
        <v>14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27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27" t="s">
        <v>14</v>
      </c>
      <c r="FW30" s="77">
        <v>9</v>
      </c>
      <c r="FX30" s="77" t="s">
        <v>2</v>
      </c>
      <c r="FY30" s="87">
        <v>9</v>
      </c>
      <c r="FZ30" s="87" t="s">
        <v>2</v>
      </c>
      <c r="GA30" s="87" t="s">
        <v>2</v>
      </c>
      <c r="GB30" s="87" t="s">
        <v>2</v>
      </c>
      <c r="GC30" s="87" t="s">
        <v>2</v>
      </c>
      <c r="GD30" s="87" t="s">
        <v>2</v>
      </c>
      <c r="GE30" s="87" t="s">
        <v>2</v>
      </c>
      <c r="GF30" s="17" t="s">
        <v>2</v>
      </c>
      <c r="GG30" s="17" t="s">
        <v>2</v>
      </c>
      <c r="GH30" s="17" t="s">
        <v>2</v>
      </c>
      <c r="GI30" s="17" t="s">
        <v>2</v>
      </c>
      <c r="GJ30" s="17" t="s">
        <v>2</v>
      </c>
      <c r="GK30" s="17" t="s">
        <v>2</v>
      </c>
      <c r="GL30" s="17" t="s">
        <v>2</v>
      </c>
      <c r="GM30" s="17" t="s">
        <v>2</v>
      </c>
      <c r="GN30" s="17" t="s">
        <v>2</v>
      </c>
      <c r="GO30" s="25">
        <v>1</v>
      </c>
      <c r="GP30" s="25" t="s">
        <v>2</v>
      </c>
      <c r="GQ30" s="25">
        <v>1</v>
      </c>
      <c r="GR30" s="25">
        <v>1</v>
      </c>
      <c r="GS30" s="136" t="s">
        <v>2</v>
      </c>
      <c r="GT30" s="77" t="s">
        <v>2</v>
      </c>
      <c r="GU30" s="77" t="s">
        <v>2</v>
      </c>
      <c r="GV30" s="17">
        <v>16</v>
      </c>
      <c r="GW30" s="17">
        <v>10</v>
      </c>
      <c r="GX30" s="17">
        <v>4</v>
      </c>
      <c r="GY30" s="17" t="s">
        <v>2</v>
      </c>
      <c r="GZ30" s="17">
        <v>1</v>
      </c>
      <c r="HA30" s="17">
        <v>1</v>
      </c>
      <c r="HB30" s="17" t="s">
        <v>2</v>
      </c>
      <c r="HC30" s="17" t="s">
        <v>2</v>
      </c>
      <c r="HD30" s="17">
        <v>1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9">
        <v>1920403000</v>
      </c>
      <c r="HO30" s="657" t="s">
        <v>483</v>
      </c>
      <c r="HP30" s="657" t="s">
        <v>454</v>
      </c>
      <c r="HQ30" s="657" t="s">
        <v>476</v>
      </c>
      <c r="HR30" s="657" t="s">
        <v>459</v>
      </c>
      <c r="HS30" s="657" t="s">
        <v>455</v>
      </c>
    </row>
    <row r="31" spans="1:227" ht="14.25" customHeight="1">
      <c r="A31" s="614" t="s">
        <v>767</v>
      </c>
      <c r="B31" s="614" t="s">
        <v>786</v>
      </c>
      <c r="C31" s="614" t="s">
        <v>790</v>
      </c>
      <c r="D31" s="4" t="s">
        <v>12</v>
      </c>
      <c r="E31" s="17">
        <v>28</v>
      </c>
      <c r="F31" s="17">
        <v>2</v>
      </c>
      <c r="G31" s="17">
        <v>1</v>
      </c>
      <c r="H31" s="17">
        <v>1</v>
      </c>
      <c r="I31" s="17" t="s">
        <v>2</v>
      </c>
      <c r="J31" s="17" t="s">
        <v>2</v>
      </c>
      <c r="K31" s="17" t="s">
        <v>2</v>
      </c>
      <c r="L31" s="17">
        <v>26</v>
      </c>
      <c r="M31" s="665" t="s">
        <v>2</v>
      </c>
      <c r="N31" s="17">
        <v>2</v>
      </c>
      <c r="O31" s="17" t="s">
        <v>14</v>
      </c>
      <c r="P31" s="17" t="s">
        <v>14</v>
      </c>
      <c r="Q31" s="17" t="s">
        <v>14</v>
      </c>
      <c r="R31" s="17" t="s">
        <v>14</v>
      </c>
      <c r="S31" s="17" t="s">
        <v>14</v>
      </c>
      <c r="T31" s="17" t="s">
        <v>14</v>
      </c>
      <c r="U31" s="25" t="s">
        <v>14</v>
      </c>
      <c r="V31" s="671" t="s">
        <v>2</v>
      </c>
      <c r="W31" s="25">
        <v>3</v>
      </c>
      <c r="X31" s="25">
        <v>2110</v>
      </c>
      <c r="Y31" s="25">
        <v>2</v>
      </c>
      <c r="Z31" s="25">
        <v>1980</v>
      </c>
      <c r="AA31" s="136">
        <v>25</v>
      </c>
      <c r="AB31" s="25" t="s">
        <v>14</v>
      </c>
      <c r="AC31" s="25" t="s">
        <v>14</v>
      </c>
      <c r="AD31" s="25" t="s">
        <v>14</v>
      </c>
      <c r="AE31" s="25" t="s">
        <v>14</v>
      </c>
      <c r="AF31" s="143" t="s">
        <v>14</v>
      </c>
      <c r="AG31" s="77">
        <v>27</v>
      </c>
      <c r="AH31" s="77" t="s">
        <v>2</v>
      </c>
      <c r="AI31" s="77">
        <v>20</v>
      </c>
      <c r="AJ31" s="77">
        <v>5</v>
      </c>
      <c r="AK31" s="77">
        <v>2</v>
      </c>
      <c r="AL31" s="77" t="s">
        <v>2</v>
      </c>
      <c r="AM31" s="77" t="s">
        <v>2</v>
      </c>
      <c r="AN31" s="77" t="s">
        <v>2</v>
      </c>
      <c r="AO31" s="77" t="s">
        <v>2</v>
      </c>
      <c r="AP31" s="77" t="s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14</v>
      </c>
      <c r="AV31" s="77" t="s">
        <v>14</v>
      </c>
      <c r="AW31" s="77" t="s">
        <v>14</v>
      </c>
      <c r="AX31" s="77" t="s">
        <v>14</v>
      </c>
      <c r="AY31" s="77" t="s">
        <v>14</v>
      </c>
      <c r="AZ31" s="77" t="s">
        <v>14</v>
      </c>
      <c r="BA31" s="77" t="s">
        <v>14</v>
      </c>
      <c r="BB31" s="77" t="s">
        <v>14</v>
      </c>
      <c r="BC31" s="77" t="s">
        <v>14</v>
      </c>
      <c r="BD31" s="77" t="s">
        <v>14</v>
      </c>
      <c r="BE31" s="77" t="s">
        <v>14</v>
      </c>
      <c r="BF31" s="77" t="s">
        <v>14</v>
      </c>
      <c r="BG31" s="77" t="s">
        <v>14</v>
      </c>
      <c r="BH31" s="77" t="s">
        <v>14</v>
      </c>
      <c r="BI31" s="77">
        <v>1317</v>
      </c>
      <c r="BJ31" s="77" t="s">
        <v>2</v>
      </c>
      <c r="BK31" s="77">
        <v>728</v>
      </c>
      <c r="BL31" s="77">
        <v>316</v>
      </c>
      <c r="BM31" s="77">
        <v>273</v>
      </c>
      <c r="BN31" s="77" t="s">
        <v>2</v>
      </c>
      <c r="BO31" s="77" t="s">
        <v>2</v>
      </c>
      <c r="BP31" s="77" t="s">
        <v>2</v>
      </c>
      <c r="BQ31" s="77" t="s">
        <v>2</v>
      </c>
      <c r="BR31" s="77" t="s">
        <v>2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309</v>
      </c>
      <c r="BX31" s="77" t="s">
        <v>14</v>
      </c>
      <c r="BY31" s="77" t="s">
        <v>14</v>
      </c>
      <c r="BZ31" s="77" t="s">
        <v>14</v>
      </c>
      <c r="CA31" s="77" t="s">
        <v>14</v>
      </c>
      <c r="CB31" s="77" t="s">
        <v>14</v>
      </c>
      <c r="CC31" s="77" t="s">
        <v>14</v>
      </c>
      <c r="CD31" s="77" t="s">
        <v>14</v>
      </c>
      <c r="CE31" s="77" t="s">
        <v>14</v>
      </c>
      <c r="CF31" s="77" t="s">
        <v>14</v>
      </c>
      <c r="CG31" s="77" t="s">
        <v>14</v>
      </c>
      <c r="CH31" s="77" t="s">
        <v>14</v>
      </c>
      <c r="CI31" s="77" t="s">
        <v>14</v>
      </c>
      <c r="CJ31" s="77" t="s">
        <v>14</v>
      </c>
      <c r="CK31" s="77" t="s">
        <v>14</v>
      </c>
      <c r="CL31" s="77" t="s">
        <v>14</v>
      </c>
      <c r="CM31" s="90">
        <v>8</v>
      </c>
      <c r="CN31" s="90">
        <v>5</v>
      </c>
      <c r="CO31" s="90" t="s">
        <v>2</v>
      </c>
      <c r="CP31" s="90" t="s">
        <v>2</v>
      </c>
      <c r="CQ31" s="90" t="s">
        <v>2</v>
      </c>
      <c r="CR31" s="90">
        <v>2</v>
      </c>
      <c r="CS31" s="90">
        <v>1</v>
      </c>
      <c r="CT31" s="90" t="s">
        <v>2</v>
      </c>
      <c r="CU31" s="90" t="s">
        <v>2</v>
      </c>
      <c r="CV31" s="90" t="s">
        <v>2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 t="s">
        <v>14</v>
      </c>
      <c r="DD31" s="90" t="s">
        <v>14</v>
      </c>
      <c r="DE31" s="90" t="s">
        <v>14</v>
      </c>
      <c r="DF31" s="90" t="s">
        <v>14</v>
      </c>
      <c r="DG31" s="90" t="s">
        <v>14</v>
      </c>
      <c r="DH31" s="90" t="s">
        <v>14</v>
      </c>
      <c r="DI31" s="90" t="s">
        <v>14</v>
      </c>
      <c r="DJ31" s="90" t="s">
        <v>14</v>
      </c>
      <c r="DK31" s="90" t="s">
        <v>14</v>
      </c>
      <c r="DL31" s="90" t="s">
        <v>14</v>
      </c>
      <c r="DM31" s="90" t="s">
        <v>14</v>
      </c>
      <c r="DN31" s="90" t="s">
        <v>14</v>
      </c>
      <c r="DO31" s="90" t="s">
        <v>14</v>
      </c>
      <c r="DP31" s="90" t="s">
        <v>14</v>
      </c>
      <c r="DQ31" s="90" t="s">
        <v>14</v>
      </c>
      <c r="DR31" s="90" t="s">
        <v>14</v>
      </c>
      <c r="DS31" s="27">
        <v>7</v>
      </c>
      <c r="DT31" s="27" t="s">
        <v>2</v>
      </c>
      <c r="DU31" s="27" t="s">
        <v>2</v>
      </c>
      <c r="DV31" s="27" t="s">
        <v>2</v>
      </c>
      <c r="DW31" s="27" t="s">
        <v>2</v>
      </c>
      <c r="DX31" s="27" t="s">
        <v>2</v>
      </c>
      <c r="DY31" s="27">
        <v>1</v>
      </c>
      <c r="DZ31" s="27">
        <v>1</v>
      </c>
      <c r="EA31" s="27" t="s">
        <v>2</v>
      </c>
      <c r="EB31" s="27">
        <v>2</v>
      </c>
      <c r="EC31" s="27">
        <v>1</v>
      </c>
      <c r="ED31" s="27" t="s">
        <v>2</v>
      </c>
      <c r="EE31" s="27" t="s">
        <v>2</v>
      </c>
      <c r="EF31" s="27">
        <v>1</v>
      </c>
      <c r="EG31" s="27">
        <v>141</v>
      </c>
      <c r="EH31" s="27" t="s">
        <v>2</v>
      </c>
      <c r="EI31" s="27" t="s">
        <v>2</v>
      </c>
      <c r="EJ31" s="27" t="s">
        <v>2</v>
      </c>
      <c r="EK31" s="27" t="s">
        <v>2</v>
      </c>
      <c r="EL31" s="27" t="s">
        <v>2</v>
      </c>
      <c r="EM31" s="27" t="s">
        <v>14</v>
      </c>
      <c r="EN31" s="27" t="s">
        <v>14</v>
      </c>
      <c r="EO31" s="27" t="s">
        <v>2</v>
      </c>
      <c r="EP31" s="27" t="s">
        <v>14</v>
      </c>
      <c r="EQ31" s="27" t="s">
        <v>14</v>
      </c>
      <c r="ER31" s="27" t="s">
        <v>2</v>
      </c>
      <c r="ES31" s="27" t="s">
        <v>2</v>
      </c>
      <c r="ET31" s="27" t="s">
        <v>14</v>
      </c>
      <c r="EU31" s="27" t="s">
        <v>14</v>
      </c>
      <c r="EV31" s="27" t="s">
        <v>14</v>
      </c>
      <c r="EW31" s="27" t="s">
        <v>14</v>
      </c>
      <c r="EX31" s="27" t="s">
        <v>14</v>
      </c>
      <c r="EY31" s="27" t="s">
        <v>14</v>
      </c>
      <c r="EZ31" s="27" t="s">
        <v>14</v>
      </c>
      <c r="FA31" s="27" t="s">
        <v>14</v>
      </c>
      <c r="FB31" s="27" t="s">
        <v>14</v>
      </c>
      <c r="FC31" s="27" t="s">
        <v>14</v>
      </c>
      <c r="FD31" s="27" t="s">
        <v>14</v>
      </c>
      <c r="FE31" s="27" t="s">
        <v>14</v>
      </c>
      <c r="FF31" s="27" t="s">
        <v>14</v>
      </c>
      <c r="FG31" s="27" t="s">
        <v>14</v>
      </c>
      <c r="FH31" s="27" t="s">
        <v>14</v>
      </c>
      <c r="FI31" s="27" t="s">
        <v>14</v>
      </c>
      <c r="FJ31" s="27" t="s">
        <v>14</v>
      </c>
      <c r="FK31" s="27" t="s">
        <v>14</v>
      </c>
      <c r="FL31" s="27" t="s">
        <v>14</v>
      </c>
      <c r="FM31" s="27" t="s">
        <v>14</v>
      </c>
      <c r="FN31" s="27" t="s">
        <v>14</v>
      </c>
      <c r="FO31" s="27" t="s">
        <v>14</v>
      </c>
      <c r="FP31" s="27" t="s">
        <v>14</v>
      </c>
      <c r="FQ31" s="27" t="s">
        <v>14</v>
      </c>
      <c r="FR31" s="27" t="s">
        <v>14</v>
      </c>
      <c r="FS31" s="27" t="s">
        <v>14</v>
      </c>
      <c r="FT31" s="27" t="s">
        <v>14</v>
      </c>
      <c r="FU31" s="27" t="s">
        <v>14</v>
      </c>
      <c r="FV31" s="27" t="s">
        <v>14</v>
      </c>
      <c r="FW31" s="77">
        <v>3</v>
      </c>
      <c r="FX31" s="77">
        <v>1</v>
      </c>
      <c r="FY31" s="87">
        <v>3</v>
      </c>
      <c r="FZ31" s="87" t="s">
        <v>2</v>
      </c>
      <c r="GA31" s="87" t="s">
        <v>2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 t="s">
        <v>14</v>
      </c>
      <c r="GG31" s="17" t="s">
        <v>14</v>
      </c>
      <c r="GH31" s="17" t="s">
        <v>14</v>
      </c>
      <c r="GI31" s="17" t="s">
        <v>14</v>
      </c>
      <c r="GJ31" s="17" t="s">
        <v>14</v>
      </c>
      <c r="GK31" s="17" t="s">
        <v>14</v>
      </c>
      <c r="GL31" s="17" t="s">
        <v>14</v>
      </c>
      <c r="GM31" s="17" t="s">
        <v>14</v>
      </c>
      <c r="GN31" s="17" t="s">
        <v>14</v>
      </c>
      <c r="GO31" s="25" t="s">
        <v>2</v>
      </c>
      <c r="GP31" s="25" t="s">
        <v>14</v>
      </c>
      <c r="GQ31" s="25" t="s">
        <v>2</v>
      </c>
      <c r="GR31" s="25" t="s">
        <v>2</v>
      </c>
      <c r="GS31" s="136" t="s">
        <v>2</v>
      </c>
      <c r="GT31" s="77" t="s">
        <v>2</v>
      </c>
      <c r="GU31" s="77" t="s">
        <v>2</v>
      </c>
      <c r="GV31" s="17">
        <v>8</v>
      </c>
      <c r="GW31" s="17">
        <v>4</v>
      </c>
      <c r="GX31" s="17">
        <v>2</v>
      </c>
      <c r="GY31" s="17">
        <v>1</v>
      </c>
      <c r="GZ31" s="17">
        <v>1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14</v>
      </c>
      <c r="HF31" s="17" t="s">
        <v>14</v>
      </c>
      <c r="HG31" s="17" t="s">
        <v>14</v>
      </c>
      <c r="HH31" s="17" t="s">
        <v>14</v>
      </c>
      <c r="HI31" s="17" t="s">
        <v>14</v>
      </c>
      <c r="HJ31" s="17" t="s">
        <v>14</v>
      </c>
      <c r="HK31" s="17" t="s">
        <v>14</v>
      </c>
      <c r="HL31" s="17" t="s">
        <v>14</v>
      </c>
      <c r="HM31" s="17" t="s">
        <v>14</v>
      </c>
      <c r="HN31" s="659">
        <v>1920404000</v>
      </c>
      <c r="HO31" s="657" t="s">
        <v>483</v>
      </c>
      <c r="HP31" s="657" t="s">
        <v>454</v>
      </c>
      <c r="HQ31" s="657" t="s">
        <v>476</v>
      </c>
      <c r="HR31" s="657" t="s">
        <v>460</v>
      </c>
      <c r="HS31" s="657" t="s">
        <v>455</v>
      </c>
    </row>
    <row r="32" spans="1:227" ht="14.25" customHeight="1">
      <c r="A32" s="614" t="s">
        <v>767</v>
      </c>
      <c r="B32" s="614" t="s">
        <v>786</v>
      </c>
      <c r="C32" s="614" t="s">
        <v>791</v>
      </c>
      <c r="D32" s="4" t="s">
        <v>13</v>
      </c>
      <c r="E32" s="17">
        <v>37</v>
      </c>
      <c r="F32" s="17">
        <v>1</v>
      </c>
      <c r="G32" s="17" t="s">
        <v>2</v>
      </c>
      <c r="H32" s="17" t="s">
        <v>2</v>
      </c>
      <c r="I32" s="17" t="s">
        <v>2</v>
      </c>
      <c r="J32" s="17">
        <v>1</v>
      </c>
      <c r="K32" s="17" t="s">
        <v>2</v>
      </c>
      <c r="L32" s="17">
        <v>36</v>
      </c>
      <c r="M32" s="665" t="s">
        <v>2</v>
      </c>
      <c r="N32" s="17">
        <v>1</v>
      </c>
      <c r="O32" s="17" t="s">
        <v>14</v>
      </c>
      <c r="P32" s="17" t="s">
        <v>14</v>
      </c>
      <c r="Q32" s="17" t="s">
        <v>14</v>
      </c>
      <c r="R32" s="17" t="s">
        <v>14</v>
      </c>
      <c r="S32" s="17" t="s">
        <v>14</v>
      </c>
      <c r="T32" s="17" t="s">
        <v>14</v>
      </c>
      <c r="U32" s="25" t="s">
        <v>14</v>
      </c>
      <c r="V32" s="671" t="s">
        <v>2</v>
      </c>
      <c r="W32" s="25">
        <v>5</v>
      </c>
      <c r="X32" s="25">
        <v>139</v>
      </c>
      <c r="Y32" s="25" t="s">
        <v>2</v>
      </c>
      <c r="Z32" s="25" t="s">
        <v>2</v>
      </c>
      <c r="AA32" s="136">
        <v>32</v>
      </c>
      <c r="AB32" s="25" t="s">
        <v>14</v>
      </c>
      <c r="AC32" s="25" t="s">
        <v>14</v>
      </c>
      <c r="AD32" s="25" t="s">
        <v>14</v>
      </c>
      <c r="AE32" s="25" t="s">
        <v>14</v>
      </c>
      <c r="AF32" s="143" t="s">
        <v>14</v>
      </c>
      <c r="AG32" s="77">
        <v>36</v>
      </c>
      <c r="AH32" s="77">
        <v>1</v>
      </c>
      <c r="AI32" s="77">
        <v>18</v>
      </c>
      <c r="AJ32" s="77">
        <v>16</v>
      </c>
      <c r="AK32" s="77" t="s">
        <v>2</v>
      </c>
      <c r="AL32" s="77">
        <v>1</v>
      </c>
      <c r="AM32" s="77" t="s">
        <v>2</v>
      </c>
      <c r="AN32" s="77" t="s">
        <v>2</v>
      </c>
      <c r="AO32" s="77" t="s">
        <v>2</v>
      </c>
      <c r="AP32" s="77" t="s">
        <v>2</v>
      </c>
      <c r="AQ32" s="77" t="s">
        <v>2</v>
      </c>
      <c r="AR32" s="77" t="s">
        <v>2</v>
      </c>
      <c r="AS32" s="77" t="s">
        <v>2</v>
      </c>
      <c r="AT32" s="77" t="s">
        <v>2</v>
      </c>
      <c r="AU32" s="77" t="s">
        <v>14</v>
      </c>
      <c r="AV32" s="77" t="s">
        <v>14</v>
      </c>
      <c r="AW32" s="77" t="s">
        <v>14</v>
      </c>
      <c r="AX32" s="77" t="s">
        <v>14</v>
      </c>
      <c r="AY32" s="77" t="s">
        <v>14</v>
      </c>
      <c r="AZ32" s="77" t="s">
        <v>14</v>
      </c>
      <c r="BA32" s="77" t="s">
        <v>14</v>
      </c>
      <c r="BB32" s="77" t="s">
        <v>14</v>
      </c>
      <c r="BC32" s="77" t="s">
        <v>14</v>
      </c>
      <c r="BD32" s="77" t="s">
        <v>14</v>
      </c>
      <c r="BE32" s="77" t="s">
        <v>14</v>
      </c>
      <c r="BF32" s="77" t="s">
        <v>14</v>
      </c>
      <c r="BG32" s="77" t="s">
        <v>14</v>
      </c>
      <c r="BH32" s="77" t="s">
        <v>14</v>
      </c>
      <c r="BI32" s="77">
        <v>1847</v>
      </c>
      <c r="BJ32" s="77">
        <v>28</v>
      </c>
      <c r="BK32" s="77">
        <v>636</v>
      </c>
      <c r="BL32" s="77">
        <v>1023</v>
      </c>
      <c r="BM32" s="77" t="s">
        <v>2</v>
      </c>
      <c r="BN32" s="77">
        <v>160</v>
      </c>
      <c r="BO32" s="77" t="s">
        <v>2</v>
      </c>
      <c r="BP32" s="77" t="s">
        <v>2</v>
      </c>
      <c r="BQ32" s="77" t="s">
        <v>2</v>
      </c>
      <c r="BR32" s="77" t="s">
        <v>2</v>
      </c>
      <c r="BS32" s="77" t="s">
        <v>2</v>
      </c>
      <c r="BT32" s="77" t="s">
        <v>2</v>
      </c>
      <c r="BU32" s="77" t="s">
        <v>2</v>
      </c>
      <c r="BV32" s="77" t="s">
        <v>2</v>
      </c>
      <c r="BW32" s="77">
        <v>395</v>
      </c>
      <c r="BX32" s="77" t="s">
        <v>14</v>
      </c>
      <c r="BY32" s="77" t="s">
        <v>14</v>
      </c>
      <c r="BZ32" s="77" t="s">
        <v>14</v>
      </c>
      <c r="CA32" s="77" t="s">
        <v>14</v>
      </c>
      <c r="CB32" s="77" t="s">
        <v>14</v>
      </c>
      <c r="CC32" s="77" t="s">
        <v>14</v>
      </c>
      <c r="CD32" s="77" t="s">
        <v>14</v>
      </c>
      <c r="CE32" s="77" t="s">
        <v>14</v>
      </c>
      <c r="CF32" s="77" t="s">
        <v>14</v>
      </c>
      <c r="CG32" s="77" t="s">
        <v>14</v>
      </c>
      <c r="CH32" s="77" t="s">
        <v>14</v>
      </c>
      <c r="CI32" s="77" t="s">
        <v>14</v>
      </c>
      <c r="CJ32" s="77" t="s">
        <v>14</v>
      </c>
      <c r="CK32" s="77" t="s">
        <v>14</v>
      </c>
      <c r="CL32" s="77" t="s">
        <v>14</v>
      </c>
      <c r="CM32" s="90">
        <v>20</v>
      </c>
      <c r="CN32" s="90">
        <v>14</v>
      </c>
      <c r="CO32" s="90" t="s">
        <v>2</v>
      </c>
      <c r="CP32" s="90">
        <v>1</v>
      </c>
      <c r="CQ32" s="90" t="s">
        <v>2</v>
      </c>
      <c r="CR32" s="90">
        <v>4</v>
      </c>
      <c r="CS32" s="90" t="s">
        <v>2</v>
      </c>
      <c r="CT32" s="90" t="s">
        <v>2</v>
      </c>
      <c r="CU32" s="90" t="s">
        <v>2</v>
      </c>
      <c r="CV32" s="90" t="s">
        <v>2</v>
      </c>
      <c r="CW32" s="90" t="s">
        <v>2</v>
      </c>
      <c r="CX32" s="90" t="s">
        <v>2</v>
      </c>
      <c r="CY32" s="90" t="s">
        <v>2</v>
      </c>
      <c r="CZ32" s="90" t="s">
        <v>2</v>
      </c>
      <c r="DA32" s="90" t="s">
        <v>2</v>
      </c>
      <c r="DB32" s="90">
        <v>1</v>
      </c>
      <c r="DC32" s="90" t="s">
        <v>14</v>
      </c>
      <c r="DD32" s="90" t="s">
        <v>14</v>
      </c>
      <c r="DE32" s="90" t="s">
        <v>14</v>
      </c>
      <c r="DF32" s="90" t="s">
        <v>14</v>
      </c>
      <c r="DG32" s="90" t="s">
        <v>14</v>
      </c>
      <c r="DH32" s="90" t="s">
        <v>14</v>
      </c>
      <c r="DI32" s="90" t="s">
        <v>14</v>
      </c>
      <c r="DJ32" s="90" t="s">
        <v>14</v>
      </c>
      <c r="DK32" s="90" t="s">
        <v>14</v>
      </c>
      <c r="DL32" s="90" t="s">
        <v>14</v>
      </c>
      <c r="DM32" s="90" t="s">
        <v>14</v>
      </c>
      <c r="DN32" s="90" t="s">
        <v>14</v>
      </c>
      <c r="DO32" s="90" t="s">
        <v>14</v>
      </c>
      <c r="DP32" s="90" t="s">
        <v>14</v>
      </c>
      <c r="DQ32" s="90" t="s">
        <v>14</v>
      </c>
      <c r="DR32" s="90" t="s">
        <v>14</v>
      </c>
      <c r="DS32" s="27">
        <v>24</v>
      </c>
      <c r="DT32" s="27" t="s">
        <v>2</v>
      </c>
      <c r="DU32" s="27" t="s">
        <v>2</v>
      </c>
      <c r="DV32" s="27" t="s">
        <v>2</v>
      </c>
      <c r="DW32" s="27">
        <v>4</v>
      </c>
      <c r="DX32" s="27" t="s">
        <v>2</v>
      </c>
      <c r="DY32" s="27">
        <v>3</v>
      </c>
      <c r="DZ32" s="27">
        <v>3</v>
      </c>
      <c r="EA32" s="27" t="s">
        <v>2</v>
      </c>
      <c r="EB32" s="27">
        <v>8</v>
      </c>
      <c r="EC32" s="27" t="s">
        <v>2</v>
      </c>
      <c r="ED32" s="27">
        <v>1</v>
      </c>
      <c r="EE32" s="27" t="s">
        <v>2</v>
      </c>
      <c r="EF32" s="27">
        <v>2</v>
      </c>
      <c r="EG32" s="27">
        <v>754</v>
      </c>
      <c r="EH32" s="27" t="s">
        <v>2</v>
      </c>
      <c r="EI32" s="27" t="s">
        <v>2</v>
      </c>
      <c r="EJ32" s="27" t="s">
        <v>2</v>
      </c>
      <c r="EK32" s="27" t="s">
        <v>14</v>
      </c>
      <c r="EL32" s="27" t="s">
        <v>2</v>
      </c>
      <c r="EM32" s="27" t="s">
        <v>14</v>
      </c>
      <c r="EN32" s="27">
        <v>14</v>
      </c>
      <c r="EO32" s="27" t="s">
        <v>2</v>
      </c>
      <c r="EP32" s="27" t="s">
        <v>14</v>
      </c>
      <c r="EQ32" s="27" t="s">
        <v>2</v>
      </c>
      <c r="ER32" s="27" t="s">
        <v>14</v>
      </c>
      <c r="ES32" s="27" t="s">
        <v>2</v>
      </c>
      <c r="ET32" s="27" t="s">
        <v>14</v>
      </c>
      <c r="EU32" s="27" t="s">
        <v>14</v>
      </c>
      <c r="EV32" s="27" t="s">
        <v>14</v>
      </c>
      <c r="EW32" s="27" t="s">
        <v>14</v>
      </c>
      <c r="EX32" s="27" t="s">
        <v>14</v>
      </c>
      <c r="EY32" s="27" t="s">
        <v>14</v>
      </c>
      <c r="EZ32" s="27" t="s">
        <v>14</v>
      </c>
      <c r="FA32" s="27" t="s">
        <v>14</v>
      </c>
      <c r="FB32" s="27" t="s">
        <v>14</v>
      </c>
      <c r="FC32" s="27" t="s">
        <v>14</v>
      </c>
      <c r="FD32" s="27" t="s">
        <v>14</v>
      </c>
      <c r="FE32" s="27" t="s">
        <v>14</v>
      </c>
      <c r="FF32" s="27" t="s">
        <v>14</v>
      </c>
      <c r="FG32" s="27" t="s">
        <v>14</v>
      </c>
      <c r="FH32" s="27" t="s">
        <v>14</v>
      </c>
      <c r="FI32" s="27" t="s">
        <v>14</v>
      </c>
      <c r="FJ32" s="27" t="s">
        <v>14</v>
      </c>
      <c r="FK32" s="27" t="s">
        <v>14</v>
      </c>
      <c r="FL32" s="27" t="s">
        <v>14</v>
      </c>
      <c r="FM32" s="27" t="s">
        <v>14</v>
      </c>
      <c r="FN32" s="27" t="s">
        <v>14</v>
      </c>
      <c r="FO32" s="27" t="s">
        <v>14</v>
      </c>
      <c r="FP32" s="27" t="s">
        <v>14</v>
      </c>
      <c r="FQ32" s="27" t="s">
        <v>14</v>
      </c>
      <c r="FR32" s="27" t="s">
        <v>14</v>
      </c>
      <c r="FS32" s="27" t="s">
        <v>14</v>
      </c>
      <c r="FT32" s="27" t="s">
        <v>14</v>
      </c>
      <c r="FU32" s="27" t="s">
        <v>14</v>
      </c>
      <c r="FV32" s="27" t="s">
        <v>14</v>
      </c>
      <c r="FW32" s="77">
        <v>6</v>
      </c>
      <c r="FX32" s="77">
        <v>1</v>
      </c>
      <c r="FY32" s="87">
        <v>5</v>
      </c>
      <c r="FZ32" s="87" t="s">
        <v>2</v>
      </c>
      <c r="GA32" s="87" t="s">
        <v>2</v>
      </c>
      <c r="GB32" s="87" t="s">
        <v>2</v>
      </c>
      <c r="GC32" s="87" t="s">
        <v>2</v>
      </c>
      <c r="GD32" s="87" t="s">
        <v>2</v>
      </c>
      <c r="GE32" s="87">
        <v>1</v>
      </c>
      <c r="GF32" s="17" t="s">
        <v>14</v>
      </c>
      <c r="GG32" s="17" t="s">
        <v>14</v>
      </c>
      <c r="GH32" s="17" t="s">
        <v>14</v>
      </c>
      <c r="GI32" s="17" t="s">
        <v>14</v>
      </c>
      <c r="GJ32" s="17" t="s">
        <v>14</v>
      </c>
      <c r="GK32" s="17" t="s">
        <v>14</v>
      </c>
      <c r="GL32" s="17" t="s">
        <v>14</v>
      </c>
      <c r="GM32" s="17" t="s">
        <v>14</v>
      </c>
      <c r="GN32" s="17" t="s">
        <v>14</v>
      </c>
      <c r="GO32" s="25">
        <v>2</v>
      </c>
      <c r="GP32" s="25" t="s">
        <v>14</v>
      </c>
      <c r="GQ32" s="25">
        <v>2</v>
      </c>
      <c r="GR32" s="25">
        <v>2</v>
      </c>
      <c r="GS32" s="136" t="s">
        <v>2</v>
      </c>
      <c r="GT32" s="77" t="s">
        <v>2</v>
      </c>
      <c r="GU32" s="77" t="s">
        <v>2</v>
      </c>
      <c r="GV32" s="17">
        <v>20</v>
      </c>
      <c r="GW32" s="17">
        <v>13</v>
      </c>
      <c r="GX32" s="17">
        <v>6</v>
      </c>
      <c r="GY32" s="17">
        <v>1</v>
      </c>
      <c r="GZ32" s="17" t="s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14</v>
      </c>
      <c r="HF32" s="17" t="s">
        <v>14</v>
      </c>
      <c r="HG32" s="17" t="s">
        <v>14</v>
      </c>
      <c r="HH32" s="17" t="s">
        <v>14</v>
      </c>
      <c r="HI32" s="17" t="s">
        <v>14</v>
      </c>
      <c r="HJ32" s="17" t="s">
        <v>14</v>
      </c>
      <c r="HK32" s="17" t="s">
        <v>14</v>
      </c>
      <c r="HL32" s="17" t="s">
        <v>14</v>
      </c>
      <c r="HM32" s="17" t="s">
        <v>14</v>
      </c>
      <c r="HN32" s="659">
        <v>1920405000</v>
      </c>
      <c r="HO32" s="657" t="s">
        <v>483</v>
      </c>
      <c r="HP32" s="657" t="s">
        <v>454</v>
      </c>
      <c r="HQ32" s="657" t="s">
        <v>476</v>
      </c>
      <c r="HR32" s="657" t="s">
        <v>461</v>
      </c>
      <c r="HS32" s="657" t="s">
        <v>455</v>
      </c>
    </row>
    <row r="33" spans="1:227" ht="14.25" customHeight="1">
      <c r="A33" s="614" t="s">
        <v>767</v>
      </c>
      <c r="B33" s="614" t="s">
        <v>680</v>
      </c>
      <c r="C33" s="614"/>
      <c r="D33" s="4" t="s">
        <v>282</v>
      </c>
      <c r="E33" s="17">
        <v>1899</v>
      </c>
      <c r="F33" s="17">
        <v>16</v>
      </c>
      <c r="G33" s="17">
        <v>1</v>
      </c>
      <c r="H33" s="17">
        <v>13</v>
      </c>
      <c r="I33" s="17">
        <v>1</v>
      </c>
      <c r="J33" s="17">
        <v>1</v>
      </c>
      <c r="K33" s="17" t="s">
        <v>2</v>
      </c>
      <c r="L33" s="17">
        <v>1883</v>
      </c>
      <c r="M33" s="665">
        <v>216</v>
      </c>
      <c r="N33" s="17">
        <v>16</v>
      </c>
      <c r="O33" s="17">
        <v>16</v>
      </c>
      <c r="P33" s="17">
        <v>1</v>
      </c>
      <c r="Q33" s="17">
        <v>13</v>
      </c>
      <c r="R33" s="17">
        <v>1</v>
      </c>
      <c r="S33" s="17">
        <v>1</v>
      </c>
      <c r="T33" s="17" t="s">
        <v>2</v>
      </c>
      <c r="U33" s="25" t="s">
        <v>2</v>
      </c>
      <c r="V33" s="671">
        <v>5</v>
      </c>
      <c r="W33" s="25">
        <v>917</v>
      </c>
      <c r="X33" s="25">
        <v>84106</v>
      </c>
      <c r="Y33" s="25">
        <v>79</v>
      </c>
      <c r="Z33" s="25">
        <v>26487</v>
      </c>
      <c r="AA33" s="136">
        <v>982</v>
      </c>
      <c r="AB33" s="25">
        <v>14</v>
      </c>
      <c r="AC33" s="25">
        <v>14939</v>
      </c>
      <c r="AD33" s="25">
        <v>13</v>
      </c>
      <c r="AE33" s="25">
        <v>13120</v>
      </c>
      <c r="AF33" s="143">
        <v>2</v>
      </c>
      <c r="AG33" s="77">
        <v>1896</v>
      </c>
      <c r="AH33" s="77">
        <v>289</v>
      </c>
      <c r="AI33" s="77">
        <v>435</v>
      </c>
      <c r="AJ33" s="77">
        <v>864</v>
      </c>
      <c r="AK33" s="77">
        <v>224</v>
      </c>
      <c r="AL33" s="77">
        <v>52</v>
      </c>
      <c r="AM33" s="77">
        <v>20</v>
      </c>
      <c r="AN33" s="77">
        <v>8</v>
      </c>
      <c r="AO33" s="77">
        <v>3</v>
      </c>
      <c r="AP33" s="77">
        <v>1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>
        <v>13</v>
      </c>
      <c r="AV33" s="77" t="s">
        <v>2</v>
      </c>
      <c r="AW33" s="77">
        <v>1</v>
      </c>
      <c r="AX33" s="77">
        <v>2</v>
      </c>
      <c r="AY33" s="77">
        <v>4</v>
      </c>
      <c r="AZ33" s="77">
        <v>1</v>
      </c>
      <c r="BA33" s="77">
        <v>1</v>
      </c>
      <c r="BB33" s="77">
        <v>1</v>
      </c>
      <c r="BC33" s="77">
        <v>2</v>
      </c>
      <c r="BD33" s="77">
        <v>1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126204</v>
      </c>
      <c r="BJ33" s="77">
        <v>5518</v>
      </c>
      <c r="BK33" s="77">
        <v>16238</v>
      </c>
      <c r="BL33" s="77">
        <v>59888</v>
      </c>
      <c r="BM33" s="77">
        <v>25638</v>
      </c>
      <c r="BN33" s="77">
        <v>8457</v>
      </c>
      <c r="BO33" s="77">
        <v>4536</v>
      </c>
      <c r="BP33" s="77">
        <v>3033</v>
      </c>
      <c r="BQ33" s="77">
        <v>1866</v>
      </c>
      <c r="BR33" s="77">
        <v>1030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21815</v>
      </c>
      <c r="BX33" s="77">
        <v>3661</v>
      </c>
      <c r="BY33" s="77" t="s">
        <v>2</v>
      </c>
      <c r="BZ33" s="77">
        <v>30</v>
      </c>
      <c r="CA33" s="77">
        <v>142</v>
      </c>
      <c r="CB33" s="77">
        <v>472</v>
      </c>
      <c r="CC33" s="77">
        <v>185</v>
      </c>
      <c r="CD33" s="77">
        <v>216</v>
      </c>
      <c r="CE33" s="77">
        <v>320</v>
      </c>
      <c r="CF33" s="77">
        <v>1266</v>
      </c>
      <c r="CG33" s="77">
        <v>1030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>
        <v>2619</v>
      </c>
      <c r="CM33" s="90">
        <v>1849</v>
      </c>
      <c r="CN33" s="90" t="s">
        <v>2</v>
      </c>
      <c r="CO33" s="90" t="s">
        <v>2</v>
      </c>
      <c r="CP33" s="90">
        <v>3</v>
      </c>
      <c r="CQ33" s="90">
        <v>2</v>
      </c>
      <c r="CR33" s="90">
        <v>13</v>
      </c>
      <c r="CS33" s="90">
        <v>4</v>
      </c>
      <c r="CT33" s="90">
        <v>1820</v>
      </c>
      <c r="CU33" s="90">
        <v>4</v>
      </c>
      <c r="CV33" s="90">
        <v>2</v>
      </c>
      <c r="CW33" s="90">
        <v>1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>
        <v>13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>
        <v>1</v>
      </c>
      <c r="DJ33" s="90">
        <v>10</v>
      </c>
      <c r="DK33" s="90">
        <v>1</v>
      </c>
      <c r="DL33" s="90">
        <v>1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7</v>
      </c>
      <c r="DT33" s="27">
        <v>2</v>
      </c>
      <c r="DU33" s="27" t="s">
        <v>2</v>
      </c>
      <c r="DV33" s="27">
        <v>1</v>
      </c>
      <c r="DW33" s="27">
        <v>8</v>
      </c>
      <c r="DX33" s="27">
        <v>1</v>
      </c>
      <c r="DY33" s="27">
        <v>9</v>
      </c>
      <c r="DZ33" s="27">
        <v>4</v>
      </c>
      <c r="EA33" s="27">
        <v>2</v>
      </c>
      <c r="EB33" s="27">
        <v>39</v>
      </c>
      <c r="EC33" s="27">
        <v>12</v>
      </c>
      <c r="ED33" s="27">
        <v>1833</v>
      </c>
      <c r="EE33" s="27" t="s">
        <v>14</v>
      </c>
      <c r="EF33" s="27">
        <v>11</v>
      </c>
      <c r="EG33" s="27">
        <v>159</v>
      </c>
      <c r="EH33" s="27" t="s">
        <v>14</v>
      </c>
      <c r="EI33" s="27" t="s">
        <v>2</v>
      </c>
      <c r="EJ33" s="27" t="s">
        <v>14</v>
      </c>
      <c r="EK33" s="27">
        <v>49</v>
      </c>
      <c r="EL33" s="27" t="s">
        <v>14</v>
      </c>
      <c r="EM33" s="27" t="s">
        <v>14</v>
      </c>
      <c r="EN33" s="27">
        <v>24</v>
      </c>
      <c r="EO33" s="27" t="s">
        <v>14</v>
      </c>
      <c r="EP33" s="27" t="s">
        <v>14</v>
      </c>
      <c r="EQ33" s="27" t="s">
        <v>14</v>
      </c>
      <c r="ER33" s="27" t="s">
        <v>14</v>
      </c>
      <c r="ES33" s="27" t="s">
        <v>14</v>
      </c>
      <c r="ET33" s="27">
        <v>310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>
        <v>1</v>
      </c>
      <c r="FE33" s="27">
        <v>2</v>
      </c>
      <c r="FF33" s="27">
        <v>11</v>
      </c>
      <c r="FG33" s="27">
        <v>3</v>
      </c>
      <c r="FH33" s="27">
        <v>1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14</v>
      </c>
      <c r="FS33" s="27" t="s">
        <v>14</v>
      </c>
      <c r="FT33" s="27" t="s">
        <v>14</v>
      </c>
      <c r="FU33" s="27" t="s">
        <v>14</v>
      </c>
      <c r="FV33" s="27" t="s">
        <v>14</v>
      </c>
      <c r="FW33" s="77">
        <v>408</v>
      </c>
      <c r="FX33" s="77">
        <v>37</v>
      </c>
      <c r="FY33" s="87">
        <v>399</v>
      </c>
      <c r="FZ33" s="87">
        <v>6</v>
      </c>
      <c r="GA33" s="87">
        <v>58</v>
      </c>
      <c r="GB33" s="87">
        <v>2</v>
      </c>
      <c r="GC33" s="87">
        <v>3</v>
      </c>
      <c r="GD33" s="87">
        <v>3</v>
      </c>
      <c r="GE33" s="87">
        <v>1</v>
      </c>
      <c r="GF33" s="17">
        <v>13</v>
      </c>
      <c r="GG33" s="17">
        <v>8</v>
      </c>
      <c r="GH33" s="17">
        <v>11</v>
      </c>
      <c r="GI33" s="17">
        <v>2</v>
      </c>
      <c r="GJ33" s="17">
        <v>3</v>
      </c>
      <c r="GK33" s="17" t="s">
        <v>2</v>
      </c>
      <c r="GL33" s="17">
        <v>3</v>
      </c>
      <c r="GM33" s="17">
        <v>2</v>
      </c>
      <c r="GN33" s="17" t="s">
        <v>2</v>
      </c>
      <c r="GO33" s="25">
        <v>30</v>
      </c>
      <c r="GP33" s="25">
        <v>5</v>
      </c>
      <c r="GQ33" s="25">
        <v>30</v>
      </c>
      <c r="GR33" s="25">
        <v>2</v>
      </c>
      <c r="GS33" s="136">
        <v>1</v>
      </c>
      <c r="GT33" s="77" t="s">
        <v>2</v>
      </c>
      <c r="GU33" s="77">
        <v>8</v>
      </c>
      <c r="GV33" s="17">
        <v>1849</v>
      </c>
      <c r="GW33" s="17">
        <v>207</v>
      </c>
      <c r="GX33" s="17">
        <v>939</v>
      </c>
      <c r="GY33" s="17">
        <v>619</v>
      </c>
      <c r="GZ33" s="17">
        <v>74</v>
      </c>
      <c r="HA33" s="17">
        <v>10</v>
      </c>
      <c r="HB33" s="17">
        <v>7</v>
      </c>
      <c r="HC33" s="17">
        <v>2</v>
      </c>
      <c r="HD33" s="17">
        <v>1</v>
      </c>
      <c r="HE33" s="17">
        <v>13</v>
      </c>
      <c r="HF33" s="17" t="s">
        <v>2</v>
      </c>
      <c r="HG33" s="17">
        <v>2</v>
      </c>
      <c r="HH33" s="17">
        <v>1</v>
      </c>
      <c r="HI33" s="17">
        <v>4</v>
      </c>
      <c r="HJ33" s="17">
        <v>6</v>
      </c>
      <c r="HK33" s="17">
        <v>3</v>
      </c>
      <c r="HL33" s="17">
        <v>2</v>
      </c>
      <c r="HM33" s="17">
        <v>1</v>
      </c>
      <c r="HN33" s="659">
        <v>1920500000</v>
      </c>
      <c r="HO33" s="657" t="s">
        <v>483</v>
      </c>
      <c r="HP33" s="657" t="s">
        <v>454</v>
      </c>
      <c r="HQ33" s="657" t="s">
        <v>477</v>
      </c>
      <c r="HR33" s="657" t="s">
        <v>454</v>
      </c>
      <c r="HS33" s="657" t="s">
        <v>455</v>
      </c>
    </row>
    <row r="34" spans="1:227" ht="14.25" customHeight="1">
      <c r="A34" s="614" t="s">
        <v>767</v>
      </c>
      <c r="B34" s="614" t="s">
        <v>680</v>
      </c>
      <c r="C34" s="614" t="s">
        <v>792</v>
      </c>
      <c r="D34" s="4" t="s">
        <v>283</v>
      </c>
      <c r="E34" s="17">
        <v>161</v>
      </c>
      <c r="F34" s="17">
        <v>3</v>
      </c>
      <c r="G34" s="17" t="s">
        <v>2</v>
      </c>
      <c r="H34" s="17">
        <v>2</v>
      </c>
      <c r="I34" s="17">
        <v>1</v>
      </c>
      <c r="J34" s="17" t="s">
        <v>2</v>
      </c>
      <c r="K34" s="17" t="s">
        <v>2</v>
      </c>
      <c r="L34" s="17">
        <v>158</v>
      </c>
      <c r="M34" s="665">
        <v>42</v>
      </c>
      <c r="N34" s="17">
        <v>3</v>
      </c>
      <c r="O34" s="17">
        <v>3</v>
      </c>
      <c r="P34" s="17" t="s">
        <v>2</v>
      </c>
      <c r="Q34" s="17">
        <v>2</v>
      </c>
      <c r="R34" s="17">
        <v>1</v>
      </c>
      <c r="S34" s="17" t="s">
        <v>2</v>
      </c>
      <c r="T34" s="17" t="s">
        <v>2</v>
      </c>
      <c r="U34" s="25" t="s">
        <v>2</v>
      </c>
      <c r="V34" s="671">
        <v>1</v>
      </c>
      <c r="W34" s="25">
        <v>84</v>
      </c>
      <c r="X34" s="25">
        <v>5579</v>
      </c>
      <c r="Y34" s="25">
        <v>9</v>
      </c>
      <c r="Z34" s="25">
        <v>1143</v>
      </c>
      <c r="AA34" s="136">
        <v>77</v>
      </c>
      <c r="AB34" s="25">
        <v>1</v>
      </c>
      <c r="AC34" s="25">
        <v>490</v>
      </c>
      <c r="AD34" s="25">
        <v>1</v>
      </c>
      <c r="AE34" s="25">
        <v>490</v>
      </c>
      <c r="AF34" s="143">
        <v>2</v>
      </c>
      <c r="AG34" s="77">
        <v>159</v>
      </c>
      <c r="AH34" s="77">
        <v>12</v>
      </c>
      <c r="AI34" s="77">
        <v>24</v>
      </c>
      <c r="AJ34" s="77">
        <v>74</v>
      </c>
      <c r="AK34" s="77">
        <v>32</v>
      </c>
      <c r="AL34" s="77">
        <v>13</v>
      </c>
      <c r="AM34" s="77">
        <v>4</v>
      </c>
      <c r="AN34" s="77" t="s">
        <v>2</v>
      </c>
      <c r="AO34" s="77" t="s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>
        <v>1</v>
      </c>
      <c r="AV34" s="77" t="s">
        <v>2</v>
      </c>
      <c r="AW34" s="77" t="s">
        <v>2</v>
      </c>
      <c r="AX34" s="77" t="s">
        <v>2</v>
      </c>
      <c r="AY34" s="77">
        <v>1</v>
      </c>
      <c r="AZ34" s="77" t="s">
        <v>2</v>
      </c>
      <c r="BA34" s="77" t="s">
        <v>2</v>
      </c>
      <c r="BB34" s="77" t="s">
        <v>2</v>
      </c>
      <c r="BC34" s="77" t="s">
        <v>2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13273</v>
      </c>
      <c r="BJ34" s="77">
        <v>214</v>
      </c>
      <c r="BK34" s="77">
        <v>888</v>
      </c>
      <c r="BL34" s="77">
        <v>5362</v>
      </c>
      <c r="BM34" s="77">
        <v>3815</v>
      </c>
      <c r="BN34" s="77">
        <v>2134</v>
      </c>
      <c r="BO34" s="77">
        <v>860</v>
      </c>
      <c r="BP34" s="77" t="s">
        <v>2</v>
      </c>
      <c r="BQ34" s="77" t="s">
        <v>2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2789</v>
      </c>
      <c r="BX34" s="77">
        <v>100</v>
      </c>
      <c r="BY34" s="77" t="s">
        <v>2</v>
      </c>
      <c r="BZ34" s="77" t="s">
        <v>2</v>
      </c>
      <c r="CA34" s="77" t="s">
        <v>2</v>
      </c>
      <c r="CB34" s="77">
        <v>100</v>
      </c>
      <c r="CC34" s="77" t="s">
        <v>2</v>
      </c>
      <c r="CD34" s="77" t="s">
        <v>2</v>
      </c>
      <c r="CE34" s="77" t="s">
        <v>2</v>
      </c>
      <c r="CF34" s="77" t="s">
        <v>2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 t="s">
        <v>2</v>
      </c>
      <c r="CM34" s="90">
        <v>155</v>
      </c>
      <c r="CN34" s="90" t="s">
        <v>2</v>
      </c>
      <c r="CO34" s="90" t="s">
        <v>2</v>
      </c>
      <c r="CP34" s="90" t="s">
        <v>2</v>
      </c>
      <c r="CQ34" s="90" t="s">
        <v>2</v>
      </c>
      <c r="CR34" s="90" t="s">
        <v>2</v>
      </c>
      <c r="CS34" s="90" t="s">
        <v>2</v>
      </c>
      <c r="CT34" s="90">
        <v>154</v>
      </c>
      <c r="CU34" s="90">
        <v>1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>
        <v>1</v>
      </c>
      <c r="DD34" s="90" t="s">
        <v>2</v>
      </c>
      <c r="DE34" s="90" t="s">
        <v>2</v>
      </c>
      <c r="DF34" s="90" t="s">
        <v>2</v>
      </c>
      <c r="DG34" s="90" t="s">
        <v>2</v>
      </c>
      <c r="DH34" s="90" t="s">
        <v>2</v>
      </c>
      <c r="DI34" s="90" t="s">
        <v>2</v>
      </c>
      <c r="DJ34" s="90" t="s">
        <v>2</v>
      </c>
      <c r="DK34" s="90">
        <v>1</v>
      </c>
      <c r="DL34" s="90" t="s">
        <v>2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 t="s">
        <v>2</v>
      </c>
      <c r="DT34" s="27" t="s">
        <v>2</v>
      </c>
      <c r="DU34" s="27" t="s">
        <v>2</v>
      </c>
      <c r="DV34" s="27" t="s">
        <v>2</v>
      </c>
      <c r="DW34" s="27" t="s">
        <v>2</v>
      </c>
      <c r="DX34" s="27" t="s">
        <v>2</v>
      </c>
      <c r="DY34" s="27" t="s">
        <v>2</v>
      </c>
      <c r="DZ34" s="27" t="s">
        <v>2</v>
      </c>
      <c r="EA34" s="27" t="s">
        <v>2</v>
      </c>
      <c r="EB34" s="27">
        <v>1</v>
      </c>
      <c r="EC34" s="27">
        <v>2</v>
      </c>
      <c r="ED34" s="27">
        <v>153</v>
      </c>
      <c r="EE34" s="27" t="s">
        <v>14</v>
      </c>
      <c r="EF34" s="27">
        <v>5</v>
      </c>
      <c r="EG34" s="27" t="s">
        <v>2</v>
      </c>
      <c r="EH34" s="27" t="s">
        <v>2</v>
      </c>
      <c r="EI34" s="27" t="s">
        <v>2</v>
      </c>
      <c r="EJ34" s="27" t="s">
        <v>2</v>
      </c>
      <c r="EK34" s="27" t="s">
        <v>2</v>
      </c>
      <c r="EL34" s="27" t="s">
        <v>2</v>
      </c>
      <c r="EM34" s="27" t="s">
        <v>2</v>
      </c>
      <c r="EN34" s="27" t="s">
        <v>2</v>
      </c>
      <c r="EO34" s="27" t="s">
        <v>2</v>
      </c>
      <c r="EP34" s="27" t="s">
        <v>14</v>
      </c>
      <c r="EQ34" s="27" t="s">
        <v>14</v>
      </c>
      <c r="ER34" s="27" t="s">
        <v>14</v>
      </c>
      <c r="ES34" s="27" t="s">
        <v>14</v>
      </c>
      <c r="ET34" s="27" t="s">
        <v>14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>
        <v>1</v>
      </c>
      <c r="FG34" s="27" t="s">
        <v>2</v>
      </c>
      <c r="FH34" s="27">
        <v>1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14</v>
      </c>
      <c r="FU34" s="27" t="s">
        <v>2</v>
      </c>
      <c r="FV34" s="27" t="s">
        <v>14</v>
      </c>
      <c r="FW34" s="77">
        <v>31</v>
      </c>
      <c r="FX34" s="77">
        <v>2</v>
      </c>
      <c r="FY34" s="87">
        <v>30</v>
      </c>
      <c r="FZ34" s="87" t="s">
        <v>2</v>
      </c>
      <c r="GA34" s="87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>
        <v>1</v>
      </c>
      <c r="GG34" s="17" t="s">
        <v>2</v>
      </c>
      <c r="GH34" s="17">
        <v>1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>
        <v>5</v>
      </c>
      <c r="GP34" s="25">
        <v>1</v>
      </c>
      <c r="GQ34" s="25">
        <v>5</v>
      </c>
      <c r="GR34" s="25" t="s">
        <v>2</v>
      </c>
      <c r="GS34" s="136" t="s">
        <v>2</v>
      </c>
      <c r="GT34" s="77" t="s">
        <v>2</v>
      </c>
      <c r="GU34" s="77">
        <v>2</v>
      </c>
      <c r="GV34" s="17">
        <v>155</v>
      </c>
      <c r="GW34" s="17">
        <v>12</v>
      </c>
      <c r="GX34" s="17">
        <v>51</v>
      </c>
      <c r="GY34" s="17">
        <v>74</v>
      </c>
      <c r="GZ34" s="17">
        <v>17</v>
      </c>
      <c r="HA34" s="17">
        <v>1</v>
      </c>
      <c r="HB34" s="17" t="s">
        <v>2</v>
      </c>
      <c r="HC34" s="17" t="s">
        <v>2</v>
      </c>
      <c r="HD34" s="17">
        <v>1</v>
      </c>
      <c r="HE34" s="17">
        <v>1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>
        <v>1</v>
      </c>
      <c r="HK34" s="17" t="s">
        <v>2</v>
      </c>
      <c r="HL34" s="17" t="s">
        <v>2</v>
      </c>
      <c r="HM34" s="17">
        <v>1</v>
      </c>
      <c r="HN34" s="659">
        <v>1920501000</v>
      </c>
      <c r="HO34" s="657" t="s">
        <v>483</v>
      </c>
      <c r="HP34" s="657" t="s">
        <v>454</v>
      </c>
      <c r="HQ34" s="657" t="s">
        <v>477</v>
      </c>
      <c r="HR34" s="657" t="s">
        <v>457</v>
      </c>
      <c r="HS34" s="657" t="s">
        <v>455</v>
      </c>
    </row>
    <row r="35" spans="1:227" ht="14.25" customHeight="1">
      <c r="A35" s="614" t="s">
        <v>767</v>
      </c>
      <c r="B35" s="614" t="s">
        <v>680</v>
      </c>
      <c r="C35" s="614" t="s">
        <v>793</v>
      </c>
      <c r="D35" s="4" t="s">
        <v>284</v>
      </c>
      <c r="E35" s="17">
        <v>125</v>
      </c>
      <c r="F35" s="17">
        <v>2</v>
      </c>
      <c r="G35" s="17" t="s">
        <v>2</v>
      </c>
      <c r="H35" s="17">
        <v>2</v>
      </c>
      <c r="I35" s="17" t="s">
        <v>2</v>
      </c>
      <c r="J35" s="17" t="s">
        <v>2</v>
      </c>
      <c r="K35" s="17" t="s">
        <v>2</v>
      </c>
      <c r="L35" s="17">
        <v>123</v>
      </c>
      <c r="M35" s="665">
        <v>10</v>
      </c>
      <c r="N35" s="17">
        <v>2</v>
      </c>
      <c r="O35" s="17" t="s">
        <v>14</v>
      </c>
      <c r="P35" s="17" t="s">
        <v>14</v>
      </c>
      <c r="Q35" s="17" t="s">
        <v>14</v>
      </c>
      <c r="R35" s="17" t="s">
        <v>14</v>
      </c>
      <c r="S35" s="17" t="s">
        <v>14</v>
      </c>
      <c r="T35" s="17" t="s">
        <v>14</v>
      </c>
      <c r="U35" s="25" t="s">
        <v>14</v>
      </c>
      <c r="V35" s="671">
        <v>1</v>
      </c>
      <c r="W35" s="25">
        <v>48</v>
      </c>
      <c r="X35" s="25">
        <v>3246</v>
      </c>
      <c r="Y35" s="25">
        <v>5</v>
      </c>
      <c r="Z35" s="25">
        <v>875</v>
      </c>
      <c r="AA35" s="136">
        <v>77</v>
      </c>
      <c r="AB35" s="25" t="s">
        <v>14</v>
      </c>
      <c r="AC35" s="25" t="s">
        <v>14</v>
      </c>
      <c r="AD35" s="25" t="s">
        <v>14</v>
      </c>
      <c r="AE35" s="25" t="s">
        <v>14</v>
      </c>
      <c r="AF35" s="143" t="s">
        <v>14</v>
      </c>
      <c r="AG35" s="77">
        <v>125</v>
      </c>
      <c r="AH35" s="77">
        <v>22</v>
      </c>
      <c r="AI35" s="77">
        <v>41</v>
      </c>
      <c r="AJ35" s="77">
        <v>47</v>
      </c>
      <c r="AK35" s="77">
        <v>11</v>
      </c>
      <c r="AL35" s="77">
        <v>2</v>
      </c>
      <c r="AM35" s="77">
        <v>1</v>
      </c>
      <c r="AN35" s="77" t="s">
        <v>2</v>
      </c>
      <c r="AO35" s="77" t="s">
        <v>2</v>
      </c>
      <c r="AP35" s="77">
        <v>1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14</v>
      </c>
      <c r="AV35" s="77" t="s">
        <v>14</v>
      </c>
      <c r="AW35" s="77" t="s">
        <v>14</v>
      </c>
      <c r="AX35" s="77" t="s">
        <v>14</v>
      </c>
      <c r="AY35" s="77" t="s">
        <v>14</v>
      </c>
      <c r="AZ35" s="77" t="s">
        <v>14</v>
      </c>
      <c r="BA35" s="77" t="s">
        <v>14</v>
      </c>
      <c r="BB35" s="77" t="s">
        <v>14</v>
      </c>
      <c r="BC35" s="77" t="s">
        <v>14</v>
      </c>
      <c r="BD35" s="77" t="s">
        <v>14</v>
      </c>
      <c r="BE35" s="77" t="s">
        <v>14</v>
      </c>
      <c r="BF35" s="77" t="s">
        <v>14</v>
      </c>
      <c r="BG35" s="77" t="s">
        <v>14</v>
      </c>
      <c r="BH35" s="77" t="s">
        <v>14</v>
      </c>
      <c r="BI35" s="77">
        <v>7820</v>
      </c>
      <c r="BJ35" s="77">
        <v>401</v>
      </c>
      <c r="BK35" s="77">
        <v>1532</v>
      </c>
      <c r="BL35" s="77">
        <v>3099</v>
      </c>
      <c r="BM35" s="77">
        <v>1246</v>
      </c>
      <c r="BN35" s="77">
        <v>312</v>
      </c>
      <c r="BO35" s="77">
        <v>200</v>
      </c>
      <c r="BP35" s="77" t="s">
        <v>2</v>
      </c>
      <c r="BQ35" s="77" t="s">
        <v>2</v>
      </c>
      <c r="BR35" s="77">
        <v>1030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2148</v>
      </c>
      <c r="BX35" s="77" t="s">
        <v>14</v>
      </c>
      <c r="BY35" s="77" t="s">
        <v>14</v>
      </c>
      <c r="BZ35" s="77" t="s">
        <v>14</v>
      </c>
      <c r="CA35" s="77" t="s">
        <v>14</v>
      </c>
      <c r="CB35" s="77" t="s">
        <v>14</v>
      </c>
      <c r="CC35" s="77" t="s">
        <v>14</v>
      </c>
      <c r="CD35" s="77" t="s">
        <v>14</v>
      </c>
      <c r="CE35" s="77" t="s">
        <v>14</v>
      </c>
      <c r="CF35" s="77" t="s">
        <v>14</v>
      </c>
      <c r="CG35" s="77" t="s">
        <v>14</v>
      </c>
      <c r="CH35" s="77" t="s">
        <v>14</v>
      </c>
      <c r="CI35" s="77" t="s">
        <v>14</v>
      </c>
      <c r="CJ35" s="77" t="s">
        <v>14</v>
      </c>
      <c r="CK35" s="77" t="s">
        <v>14</v>
      </c>
      <c r="CL35" s="77" t="s">
        <v>14</v>
      </c>
      <c r="CM35" s="90">
        <v>116</v>
      </c>
      <c r="CN35" s="90" t="s">
        <v>2</v>
      </c>
      <c r="CO35" s="90" t="s">
        <v>2</v>
      </c>
      <c r="CP35" s="90" t="s">
        <v>2</v>
      </c>
      <c r="CQ35" s="90">
        <v>1</v>
      </c>
      <c r="CR35" s="90" t="s">
        <v>2</v>
      </c>
      <c r="CS35" s="90" t="s">
        <v>2</v>
      </c>
      <c r="CT35" s="90">
        <v>115</v>
      </c>
      <c r="CU35" s="90" t="s">
        <v>2</v>
      </c>
      <c r="CV35" s="90" t="s">
        <v>2</v>
      </c>
      <c r="CW35" s="90" t="s">
        <v>2</v>
      </c>
      <c r="CX35" s="90" t="s">
        <v>2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14</v>
      </c>
      <c r="DD35" s="90" t="s">
        <v>14</v>
      </c>
      <c r="DE35" s="90" t="s">
        <v>14</v>
      </c>
      <c r="DF35" s="90" t="s">
        <v>14</v>
      </c>
      <c r="DG35" s="90" t="s">
        <v>14</v>
      </c>
      <c r="DH35" s="90" t="s">
        <v>14</v>
      </c>
      <c r="DI35" s="90" t="s">
        <v>14</v>
      </c>
      <c r="DJ35" s="90" t="s">
        <v>14</v>
      </c>
      <c r="DK35" s="90" t="s">
        <v>14</v>
      </c>
      <c r="DL35" s="90" t="s">
        <v>14</v>
      </c>
      <c r="DM35" s="90" t="s">
        <v>14</v>
      </c>
      <c r="DN35" s="90" t="s">
        <v>14</v>
      </c>
      <c r="DO35" s="90" t="s">
        <v>14</v>
      </c>
      <c r="DP35" s="90" t="s">
        <v>14</v>
      </c>
      <c r="DQ35" s="90" t="s">
        <v>14</v>
      </c>
      <c r="DR35" s="90" t="s">
        <v>14</v>
      </c>
      <c r="DS35" s="27" t="s">
        <v>2</v>
      </c>
      <c r="DT35" s="27" t="s">
        <v>2</v>
      </c>
      <c r="DU35" s="27" t="s">
        <v>2</v>
      </c>
      <c r="DV35" s="27" t="s">
        <v>2</v>
      </c>
      <c r="DW35" s="27" t="s">
        <v>2</v>
      </c>
      <c r="DX35" s="27" t="s">
        <v>2</v>
      </c>
      <c r="DY35" s="27" t="s">
        <v>2</v>
      </c>
      <c r="DZ35" s="27" t="s">
        <v>2</v>
      </c>
      <c r="EA35" s="27">
        <v>1</v>
      </c>
      <c r="EB35" s="27">
        <v>1</v>
      </c>
      <c r="EC35" s="27" t="s">
        <v>2</v>
      </c>
      <c r="ED35" s="27">
        <v>119</v>
      </c>
      <c r="EE35" s="27">
        <v>3</v>
      </c>
      <c r="EF35" s="27" t="s">
        <v>2</v>
      </c>
      <c r="EG35" s="27" t="s">
        <v>2</v>
      </c>
      <c r="EH35" s="27" t="s">
        <v>2</v>
      </c>
      <c r="EI35" s="27" t="s">
        <v>2</v>
      </c>
      <c r="EJ35" s="27" t="s">
        <v>2</v>
      </c>
      <c r="EK35" s="27" t="s">
        <v>2</v>
      </c>
      <c r="EL35" s="27" t="s">
        <v>2</v>
      </c>
      <c r="EM35" s="27" t="s">
        <v>2</v>
      </c>
      <c r="EN35" s="27" t="s">
        <v>2</v>
      </c>
      <c r="EO35" s="27" t="s">
        <v>14</v>
      </c>
      <c r="EP35" s="27" t="s">
        <v>14</v>
      </c>
      <c r="EQ35" s="27" t="s">
        <v>2</v>
      </c>
      <c r="ER35" s="27" t="s">
        <v>14</v>
      </c>
      <c r="ES35" s="27">
        <v>31</v>
      </c>
      <c r="ET35" s="27" t="s">
        <v>2</v>
      </c>
      <c r="EU35" s="27" t="s">
        <v>14</v>
      </c>
      <c r="EV35" s="27" t="s">
        <v>14</v>
      </c>
      <c r="EW35" s="27" t="s">
        <v>14</v>
      </c>
      <c r="EX35" s="27" t="s">
        <v>14</v>
      </c>
      <c r="EY35" s="27" t="s">
        <v>14</v>
      </c>
      <c r="EZ35" s="27" t="s">
        <v>14</v>
      </c>
      <c r="FA35" s="27" t="s">
        <v>14</v>
      </c>
      <c r="FB35" s="27" t="s">
        <v>14</v>
      </c>
      <c r="FC35" s="27" t="s">
        <v>14</v>
      </c>
      <c r="FD35" s="27" t="s">
        <v>14</v>
      </c>
      <c r="FE35" s="27" t="s">
        <v>14</v>
      </c>
      <c r="FF35" s="27" t="s">
        <v>14</v>
      </c>
      <c r="FG35" s="27" t="s">
        <v>14</v>
      </c>
      <c r="FH35" s="27" t="s">
        <v>14</v>
      </c>
      <c r="FI35" s="27" t="s">
        <v>14</v>
      </c>
      <c r="FJ35" s="27" t="s">
        <v>14</v>
      </c>
      <c r="FK35" s="27" t="s">
        <v>14</v>
      </c>
      <c r="FL35" s="27" t="s">
        <v>14</v>
      </c>
      <c r="FM35" s="27" t="s">
        <v>14</v>
      </c>
      <c r="FN35" s="27" t="s">
        <v>14</v>
      </c>
      <c r="FO35" s="27" t="s">
        <v>14</v>
      </c>
      <c r="FP35" s="27" t="s">
        <v>14</v>
      </c>
      <c r="FQ35" s="27" t="s">
        <v>14</v>
      </c>
      <c r="FR35" s="27" t="s">
        <v>14</v>
      </c>
      <c r="FS35" s="27" t="s">
        <v>14</v>
      </c>
      <c r="FT35" s="27" t="s">
        <v>14</v>
      </c>
      <c r="FU35" s="27" t="s">
        <v>14</v>
      </c>
      <c r="FV35" s="27" t="s">
        <v>14</v>
      </c>
      <c r="FW35" s="77">
        <v>19</v>
      </c>
      <c r="FX35" s="77">
        <v>4</v>
      </c>
      <c r="FY35" s="87">
        <v>18</v>
      </c>
      <c r="FZ35" s="87">
        <v>1</v>
      </c>
      <c r="GA35" s="87">
        <v>1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14</v>
      </c>
      <c r="GG35" s="17" t="s">
        <v>14</v>
      </c>
      <c r="GH35" s="17" t="s">
        <v>14</v>
      </c>
      <c r="GI35" s="17" t="s">
        <v>14</v>
      </c>
      <c r="GJ35" s="17" t="s">
        <v>14</v>
      </c>
      <c r="GK35" s="17" t="s">
        <v>14</v>
      </c>
      <c r="GL35" s="17" t="s">
        <v>14</v>
      </c>
      <c r="GM35" s="17" t="s">
        <v>14</v>
      </c>
      <c r="GN35" s="17" t="s">
        <v>14</v>
      </c>
      <c r="GO35" s="25">
        <v>1</v>
      </c>
      <c r="GP35" s="25" t="s">
        <v>14</v>
      </c>
      <c r="GQ35" s="25">
        <v>1</v>
      </c>
      <c r="GR35" s="25" t="s">
        <v>2</v>
      </c>
      <c r="GS35" s="136" t="s">
        <v>2</v>
      </c>
      <c r="GT35" s="77" t="s">
        <v>2</v>
      </c>
      <c r="GU35" s="77">
        <v>1</v>
      </c>
      <c r="GV35" s="17">
        <v>116</v>
      </c>
      <c r="GW35" s="17">
        <v>25</v>
      </c>
      <c r="GX35" s="17">
        <v>64</v>
      </c>
      <c r="GY35" s="17">
        <v>22</v>
      </c>
      <c r="GZ35" s="17">
        <v>4</v>
      </c>
      <c r="HA35" s="17">
        <v>1</v>
      </c>
      <c r="HB35" s="17" t="s">
        <v>2</v>
      </c>
      <c r="HC35" s="17">
        <v>1</v>
      </c>
      <c r="HD35" s="17" t="s">
        <v>2</v>
      </c>
      <c r="HE35" s="17" t="s">
        <v>14</v>
      </c>
      <c r="HF35" s="17" t="s">
        <v>14</v>
      </c>
      <c r="HG35" s="17" t="s">
        <v>14</v>
      </c>
      <c r="HH35" s="17" t="s">
        <v>14</v>
      </c>
      <c r="HI35" s="17" t="s">
        <v>14</v>
      </c>
      <c r="HJ35" s="17" t="s">
        <v>14</v>
      </c>
      <c r="HK35" s="17" t="s">
        <v>14</v>
      </c>
      <c r="HL35" s="17" t="s">
        <v>14</v>
      </c>
      <c r="HM35" s="17" t="s">
        <v>14</v>
      </c>
      <c r="HN35" s="659">
        <v>1920502000</v>
      </c>
      <c r="HO35" s="657" t="s">
        <v>483</v>
      </c>
      <c r="HP35" s="657" t="s">
        <v>454</v>
      </c>
      <c r="HQ35" s="657" t="s">
        <v>477</v>
      </c>
      <c r="HR35" s="657" t="s">
        <v>458</v>
      </c>
      <c r="HS35" s="657" t="s">
        <v>455</v>
      </c>
    </row>
    <row r="36" spans="1:227" ht="14.25" customHeight="1">
      <c r="A36" s="614" t="s">
        <v>767</v>
      </c>
      <c r="B36" s="614" t="s">
        <v>680</v>
      </c>
      <c r="C36" s="614" t="s">
        <v>794</v>
      </c>
      <c r="D36" s="4" t="s">
        <v>285</v>
      </c>
      <c r="E36" s="17">
        <v>324</v>
      </c>
      <c r="F36" s="17">
        <v>3</v>
      </c>
      <c r="G36" s="17" t="s">
        <v>2</v>
      </c>
      <c r="H36" s="17">
        <v>2</v>
      </c>
      <c r="I36" s="17" t="s">
        <v>2</v>
      </c>
      <c r="J36" s="17">
        <v>1</v>
      </c>
      <c r="K36" s="17" t="s">
        <v>2</v>
      </c>
      <c r="L36" s="17">
        <v>321</v>
      </c>
      <c r="M36" s="665">
        <v>36</v>
      </c>
      <c r="N36" s="17">
        <v>3</v>
      </c>
      <c r="O36" s="17">
        <v>3</v>
      </c>
      <c r="P36" s="17" t="s">
        <v>2</v>
      </c>
      <c r="Q36" s="17">
        <v>2</v>
      </c>
      <c r="R36" s="17" t="s">
        <v>2</v>
      </c>
      <c r="S36" s="17">
        <v>1</v>
      </c>
      <c r="T36" s="17" t="s">
        <v>2</v>
      </c>
      <c r="U36" s="25" t="s">
        <v>2</v>
      </c>
      <c r="V36" s="671">
        <v>2</v>
      </c>
      <c r="W36" s="25">
        <v>146</v>
      </c>
      <c r="X36" s="25">
        <v>14445</v>
      </c>
      <c r="Y36" s="25">
        <v>15</v>
      </c>
      <c r="Z36" s="25">
        <v>5033</v>
      </c>
      <c r="AA36" s="136">
        <v>178</v>
      </c>
      <c r="AB36" s="25">
        <v>3</v>
      </c>
      <c r="AC36" s="25">
        <v>3900</v>
      </c>
      <c r="AD36" s="25">
        <v>3</v>
      </c>
      <c r="AE36" s="25">
        <v>2860</v>
      </c>
      <c r="AF36" s="143" t="s">
        <v>2</v>
      </c>
      <c r="AG36" s="77">
        <v>324</v>
      </c>
      <c r="AH36" s="77">
        <v>59</v>
      </c>
      <c r="AI36" s="77">
        <v>61</v>
      </c>
      <c r="AJ36" s="77">
        <v>142</v>
      </c>
      <c r="AK36" s="77">
        <v>46</v>
      </c>
      <c r="AL36" s="77">
        <v>8</v>
      </c>
      <c r="AM36" s="77">
        <v>3</v>
      </c>
      <c r="AN36" s="77">
        <v>3</v>
      </c>
      <c r="AO36" s="77">
        <v>2</v>
      </c>
      <c r="AP36" s="77" t="s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>
        <v>3</v>
      </c>
      <c r="AV36" s="77" t="s">
        <v>2</v>
      </c>
      <c r="AW36" s="77" t="s">
        <v>2</v>
      </c>
      <c r="AX36" s="77" t="s">
        <v>2</v>
      </c>
      <c r="AY36" s="77" t="s">
        <v>2</v>
      </c>
      <c r="AZ36" s="77" t="s">
        <v>2</v>
      </c>
      <c r="BA36" s="77">
        <v>1</v>
      </c>
      <c r="BB36" s="77">
        <v>1</v>
      </c>
      <c r="BC36" s="77">
        <v>1</v>
      </c>
      <c r="BD36" s="77" t="s">
        <v>2</v>
      </c>
      <c r="BE36" s="77" t="s">
        <v>2</v>
      </c>
      <c r="BF36" s="77" t="s">
        <v>2</v>
      </c>
      <c r="BG36" s="77" t="s">
        <v>2</v>
      </c>
      <c r="BH36" s="77" t="s">
        <v>2</v>
      </c>
      <c r="BI36" s="77">
        <v>23147</v>
      </c>
      <c r="BJ36" s="77">
        <v>1129</v>
      </c>
      <c r="BK36" s="77">
        <v>2273</v>
      </c>
      <c r="BL36" s="77">
        <v>10107</v>
      </c>
      <c r="BM36" s="77">
        <v>5304</v>
      </c>
      <c r="BN36" s="77">
        <v>1357</v>
      </c>
      <c r="BO36" s="77">
        <v>616</v>
      </c>
      <c r="BP36" s="77">
        <v>1195</v>
      </c>
      <c r="BQ36" s="77">
        <v>1166</v>
      </c>
      <c r="BR36" s="77" t="s">
        <v>2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3574</v>
      </c>
      <c r="BX36" s="77">
        <v>1102</v>
      </c>
      <c r="BY36" s="77" t="s">
        <v>2</v>
      </c>
      <c r="BZ36" s="77" t="s">
        <v>2</v>
      </c>
      <c r="CA36" s="77" t="s">
        <v>2</v>
      </c>
      <c r="CB36" s="77" t="s">
        <v>2</v>
      </c>
      <c r="CC36" s="77" t="s">
        <v>2</v>
      </c>
      <c r="CD36" s="77">
        <v>216</v>
      </c>
      <c r="CE36" s="77">
        <v>320</v>
      </c>
      <c r="CF36" s="77">
        <v>566</v>
      </c>
      <c r="CG36" s="77" t="s">
        <v>2</v>
      </c>
      <c r="CH36" s="77" t="s">
        <v>2</v>
      </c>
      <c r="CI36" s="77" t="s">
        <v>2</v>
      </c>
      <c r="CJ36" s="77" t="s">
        <v>2</v>
      </c>
      <c r="CK36" s="77" t="s">
        <v>2</v>
      </c>
      <c r="CL36" s="77">
        <v>590</v>
      </c>
      <c r="CM36" s="90">
        <v>320</v>
      </c>
      <c r="CN36" s="90" t="s">
        <v>2</v>
      </c>
      <c r="CO36" s="90" t="s">
        <v>2</v>
      </c>
      <c r="CP36" s="90" t="s">
        <v>2</v>
      </c>
      <c r="CQ36" s="90" t="s">
        <v>2</v>
      </c>
      <c r="CR36" s="90">
        <v>1</v>
      </c>
      <c r="CS36" s="90">
        <v>1</v>
      </c>
      <c r="CT36" s="90">
        <v>317</v>
      </c>
      <c r="CU36" s="90">
        <v>1</v>
      </c>
      <c r="CV36" s="90" t="s">
        <v>2</v>
      </c>
      <c r="CW36" s="90" t="s">
        <v>2</v>
      </c>
      <c r="CX36" s="90" t="s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>
        <v>3</v>
      </c>
      <c r="DD36" s="90" t="s">
        <v>2</v>
      </c>
      <c r="DE36" s="90" t="s">
        <v>2</v>
      </c>
      <c r="DF36" s="90" t="s">
        <v>2</v>
      </c>
      <c r="DG36" s="90" t="s">
        <v>2</v>
      </c>
      <c r="DH36" s="90" t="s">
        <v>2</v>
      </c>
      <c r="DI36" s="90" t="s">
        <v>2</v>
      </c>
      <c r="DJ36" s="90">
        <v>3</v>
      </c>
      <c r="DK36" s="90" t="s">
        <v>2</v>
      </c>
      <c r="DL36" s="90" t="s">
        <v>2</v>
      </c>
      <c r="DM36" s="90" t="s">
        <v>2</v>
      </c>
      <c r="DN36" s="90" t="s">
        <v>2</v>
      </c>
      <c r="DO36" s="90" t="s">
        <v>2</v>
      </c>
      <c r="DP36" s="90" t="s">
        <v>2</v>
      </c>
      <c r="DQ36" s="90" t="s">
        <v>2</v>
      </c>
      <c r="DR36" s="90" t="s">
        <v>2</v>
      </c>
      <c r="DS36" s="27" t="s">
        <v>2</v>
      </c>
      <c r="DT36" s="27" t="s">
        <v>2</v>
      </c>
      <c r="DU36" s="27" t="s">
        <v>2</v>
      </c>
      <c r="DV36" s="27" t="s">
        <v>2</v>
      </c>
      <c r="DW36" s="27" t="s">
        <v>2</v>
      </c>
      <c r="DX36" s="27" t="s">
        <v>2</v>
      </c>
      <c r="DY36" s="27">
        <v>1</v>
      </c>
      <c r="DZ36" s="27">
        <v>1</v>
      </c>
      <c r="EA36" s="27" t="s">
        <v>2</v>
      </c>
      <c r="EB36" s="27">
        <v>2</v>
      </c>
      <c r="EC36" s="27">
        <v>3</v>
      </c>
      <c r="ED36" s="27">
        <v>322</v>
      </c>
      <c r="EE36" s="27">
        <v>21</v>
      </c>
      <c r="EF36" s="27">
        <v>1</v>
      </c>
      <c r="EG36" s="27" t="s">
        <v>2</v>
      </c>
      <c r="EH36" s="27" t="s">
        <v>2</v>
      </c>
      <c r="EI36" s="27" t="s">
        <v>2</v>
      </c>
      <c r="EJ36" s="27" t="s">
        <v>2</v>
      </c>
      <c r="EK36" s="27" t="s">
        <v>2</v>
      </c>
      <c r="EL36" s="27" t="s">
        <v>2</v>
      </c>
      <c r="EM36" s="27" t="s">
        <v>14</v>
      </c>
      <c r="EN36" s="27" t="s">
        <v>14</v>
      </c>
      <c r="EO36" s="27" t="s">
        <v>2</v>
      </c>
      <c r="EP36" s="27" t="s">
        <v>14</v>
      </c>
      <c r="EQ36" s="27" t="s">
        <v>14</v>
      </c>
      <c r="ER36" s="27" t="s">
        <v>14</v>
      </c>
      <c r="ES36" s="27" t="s">
        <v>14</v>
      </c>
      <c r="ET36" s="27" t="s">
        <v>14</v>
      </c>
      <c r="EU36" s="27" t="s">
        <v>2</v>
      </c>
      <c r="EV36" s="27" t="s">
        <v>2</v>
      </c>
      <c r="EW36" s="27" t="s">
        <v>2</v>
      </c>
      <c r="EX36" s="27" t="s">
        <v>2</v>
      </c>
      <c r="EY36" s="27" t="s">
        <v>2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 t="s">
        <v>2</v>
      </c>
      <c r="FE36" s="27">
        <v>1</v>
      </c>
      <c r="FF36" s="27">
        <v>3</v>
      </c>
      <c r="FG36" s="27">
        <v>2</v>
      </c>
      <c r="FH36" s="27" t="s">
        <v>2</v>
      </c>
      <c r="FI36" s="27" t="s">
        <v>2</v>
      </c>
      <c r="FJ36" s="27" t="s">
        <v>2</v>
      </c>
      <c r="FK36" s="27" t="s">
        <v>2</v>
      </c>
      <c r="FL36" s="27" t="s">
        <v>2</v>
      </c>
      <c r="FM36" s="27" t="s">
        <v>2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2</v>
      </c>
      <c r="FS36" s="27" t="s">
        <v>14</v>
      </c>
      <c r="FT36" s="27" t="s">
        <v>14</v>
      </c>
      <c r="FU36" s="27" t="s">
        <v>14</v>
      </c>
      <c r="FV36" s="27" t="s">
        <v>14</v>
      </c>
      <c r="FW36" s="77">
        <v>50</v>
      </c>
      <c r="FX36" s="77">
        <v>4</v>
      </c>
      <c r="FY36" s="87">
        <v>47</v>
      </c>
      <c r="FZ36" s="87">
        <v>1</v>
      </c>
      <c r="GA36" s="87">
        <v>7</v>
      </c>
      <c r="GB36" s="87" t="s">
        <v>2</v>
      </c>
      <c r="GC36" s="87">
        <v>1</v>
      </c>
      <c r="GD36" s="87">
        <v>1</v>
      </c>
      <c r="GE36" s="87">
        <v>1</v>
      </c>
      <c r="GF36" s="17">
        <v>3</v>
      </c>
      <c r="GG36" s="17">
        <v>3</v>
      </c>
      <c r="GH36" s="17">
        <v>3</v>
      </c>
      <c r="GI36" s="17">
        <v>1</v>
      </c>
      <c r="GJ36" s="17">
        <v>2</v>
      </c>
      <c r="GK36" s="17" t="s">
        <v>2</v>
      </c>
      <c r="GL36" s="17">
        <v>1</v>
      </c>
      <c r="GM36" s="17" t="s">
        <v>2</v>
      </c>
      <c r="GN36" s="17" t="s">
        <v>2</v>
      </c>
      <c r="GO36" s="25">
        <v>4</v>
      </c>
      <c r="GP36" s="25">
        <v>2</v>
      </c>
      <c r="GQ36" s="25">
        <v>4</v>
      </c>
      <c r="GR36" s="25" t="s">
        <v>2</v>
      </c>
      <c r="GS36" s="136" t="s">
        <v>2</v>
      </c>
      <c r="GT36" s="77" t="s">
        <v>2</v>
      </c>
      <c r="GU36" s="77">
        <v>1</v>
      </c>
      <c r="GV36" s="17">
        <v>320</v>
      </c>
      <c r="GW36" s="17">
        <v>45</v>
      </c>
      <c r="GX36" s="17">
        <v>152</v>
      </c>
      <c r="GY36" s="17">
        <v>108</v>
      </c>
      <c r="GZ36" s="17">
        <v>12</v>
      </c>
      <c r="HA36" s="17">
        <v>3</v>
      </c>
      <c r="HB36" s="17">
        <v>2</v>
      </c>
      <c r="HC36" s="17">
        <v>1</v>
      </c>
      <c r="HD36" s="17" t="s">
        <v>2</v>
      </c>
      <c r="HE36" s="17">
        <v>3</v>
      </c>
      <c r="HF36" s="17" t="s">
        <v>2</v>
      </c>
      <c r="HG36" s="17" t="s">
        <v>2</v>
      </c>
      <c r="HH36" s="17" t="s">
        <v>2</v>
      </c>
      <c r="HI36" s="17" t="s">
        <v>2</v>
      </c>
      <c r="HJ36" s="17">
        <v>3</v>
      </c>
      <c r="HK36" s="17">
        <v>2</v>
      </c>
      <c r="HL36" s="17">
        <v>1</v>
      </c>
      <c r="HM36" s="17" t="s">
        <v>2</v>
      </c>
      <c r="HN36" s="659">
        <v>1920503000</v>
      </c>
      <c r="HO36" s="657" t="s">
        <v>483</v>
      </c>
      <c r="HP36" s="657" t="s">
        <v>454</v>
      </c>
      <c r="HQ36" s="657" t="s">
        <v>477</v>
      </c>
      <c r="HR36" s="657" t="s">
        <v>459</v>
      </c>
      <c r="HS36" s="657" t="s">
        <v>455</v>
      </c>
    </row>
    <row r="37" spans="1:227" ht="14.25" customHeight="1">
      <c r="A37" s="614" t="s">
        <v>767</v>
      </c>
      <c r="B37" s="614" t="s">
        <v>680</v>
      </c>
      <c r="C37" s="614" t="s">
        <v>681</v>
      </c>
      <c r="D37" s="4" t="s">
        <v>286</v>
      </c>
      <c r="E37" s="17">
        <v>296</v>
      </c>
      <c r="F37" s="17" t="s">
        <v>2</v>
      </c>
      <c r="G37" s="17" t="s">
        <v>2</v>
      </c>
      <c r="H37" s="17" t="s">
        <v>2</v>
      </c>
      <c r="I37" s="17" t="s">
        <v>2</v>
      </c>
      <c r="J37" s="17" t="s">
        <v>2</v>
      </c>
      <c r="K37" s="17" t="s">
        <v>2</v>
      </c>
      <c r="L37" s="17">
        <v>296</v>
      </c>
      <c r="M37" s="665">
        <v>26</v>
      </c>
      <c r="N37" s="17" t="s">
        <v>2</v>
      </c>
      <c r="O37" s="17" t="s">
        <v>2</v>
      </c>
      <c r="P37" s="17" t="s">
        <v>2</v>
      </c>
      <c r="Q37" s="17" t="s">
        <v>2</v>
      </c>
      <c r="R37" s="17" t="s">
        <v>2</v>
      </c>
      <c r="S37" s="17" t="s">
        <v>2</v>
      </c>
      <c r="T37" s="17" t="s">
        <v>2</v>
      </c>
      <c r="U37" s="25" t="s">
        <v>2</v>
      </c>
      <c r="V37" s="671" t="s">
        <v>2</v>
      </c>
      <c r="W37" s="25">
        <v>134</v>
      </c>
      <c r="X37" s="25">
        <v>9862</v>
      </c>
      <c r="Y37" s="25">
        <v>9</v>
      </c>
      <c r="Z37" s="25">
        <v>2910</v>
      </c>
      <c r="AA37" s="136">
        <v>162</v>
      </c>
      <c r="AB37" s="25" t="s">
        <v>2</v>
      </c>
      <c r="AC37" s="25" t="s">
        <v>2</v>
      </c>
      <c r="AD37" s="25" t="s">
        <v>2</v>
      </c>
      <c r="AE37" s="25" t="s">
        <v>2</v>
      </c>
      <c r="AF37" s="143" t="s">
        <v>2</v>
      </c>
      <c r="AG37" s="77">
        <v>296</v>
      </c>
      <c r="AH37" s="77">
        <v>47</v>
      </c>
      <c r="AI37" s="77">
        <v>74</v>
      </c>
      <c r="AJ37" s="77">
        <v>141</v>
      </c>
      <c r="AK37" s="77">
        <v>25</v>
      </c>
      <c r="AL37" s="77">
        <v>7</v>
      </c>
      <c r="AM37" s="77">
        <v>1</v>
      </c>
      <c r="AN37" s="77">
        <v>1</v>
      </c>
      <c r="AO37" s="77" t="s">
        <v>2</v>
      </c>
      <c r="AP37" s="77" t="s">
        <v>2</v>
      </c>
      <c r="AQ37" s="77" t="s">
        <v>2</v>
      </c>
      <c r="AR37" s="77" t="s">
        <v>2</v>
      </c>
      <c r="AS37" s="77" t="s">
        <v>2</v>
      </c>
      <c r="AT37" s="77" t="s">
        <v>2</v>
      </c>
      <c r="AU37" s="77" t="s">
        <v>2</v>
      </c>
      <c r="AV37" s="77" t="s">
        <v>2</v>
      </c>
      <c r="AW37" s="77" t="s">
        <v>2</v>
      </c>
      <c r="AX37" s="77" t="s">
        <v>2</v>
      </c>
      <c r="AY37" s="77" t="s">
        <v>2</v>
      </c>
      <c r="AZ37" s="77" t="s">
        <v>2</v>
      </c>
      <c r="BA37" s="77" t="s">
        <v>2</v>
      </c>
      <c r="BB37" s="77" t="s">
        <v>2</v>
      </c>
      <c r="BC37" s="77" t="s">
        <v>2</v>
      </c>
      <c r="BD37" s="77" t="s">
        <v>2</v>
      </c>
      <c r="BE37" s="77" t="s">
        <v>2</v>
      </c>
      <c r="BF37" s="77" t="s">
        <v>2</v>
      </c>
      <c r="BG37" s="77" t="s">
        <v>2</v>
      </c>
      <c r="BH37" s="77" t="s">
        <v>2</v>
      </c>
      <c r="BI37" s="77">
        <v>17931</v>
      </c>
      <c r="BJ37" s="77">
        <v>930</v>
      </c>
      <c r="BK37" s="77">
        <v>2786</v>
      </c>
      <c r="BL37" s="77">
        <v>9766</v>
      </c>
      <c r="BM37" s="77">
        <v>2818</v>
      </c>
      <c r="BN37" s="77">
        <v>1111</v>
      </c>
      <c r="BO37" s="77">
        <v>220</v>
      </c>
      <c r="BP37" s="77">
        <v>300</v>
      </c>
      <c r="BQ37" s="77" t="s">
        <v>2</v>
      </c>
      <c r="BR37" s="77" t="s">
        <v>2</v>
      </c>
      <c r="BS37" s="77" t="s">
        <v>2</v>
      </c>
      <c r="BT37" s="77" t="s">
        <v>2</v>
      </c>
      <c r="BU37" s="77" t="s">
        <v>2</v>
      </c>
      <c r="BV37" s="77" t="s">
        <v>2</v>
      </c>
      <c r="BW37" s="77">
        <v>2512</v>
      </c>
      <c r="BX37" s="77" t="s">
        <v>2</v>
      </c>
      <c r="BY37" s="77" t="s">
        <v>2</v>
      </c>
      <c r="BZ37" s="77" t="s">
        <v>2</v>
      </c>
      <c r="CA37" s="77" t="s">
        <v>2</v>
      </c>
      <c r="CB37" s="77" t="s">
        <v>2</v>
      </c>
      <c r="CC37" s="77" t="s">
        <v>2</v>
      </c>
      <c r="CD37" s="77" t="s">
        <v>2</v>
      </c>
      <c r="CE37" s="77" t="s">
        <v>2</v>
      </c>
      <c r="CF37" s="77" t="s">
        <v>2</v>
      </c>
      <c r="CG37" s="77" t="s">
        <v>2</v>
      </c>
      <c r="CH37" s="77" t="s">
        <v>2</v>
      </c>
      <c r="CI37" s="77" t="s">
        <v>2</v>
      </c>
      <c r="CJ37" s="77" t="s">
        <v>2</v>
      </c>
      <c r="CK37" s="77" t="s">
        <v>2</v>
      </c>
      <c r="CL37" s="77" t="s">
        <v>2</v>
      </c>
      <c r="CM37" s="90">
        <v>289</v>
      </c>
      <c r="CN37" s="90" t="s">
        <v>2</v>
      </c>
      <c r="CO37" s="90" t="s">
        <v>2</v>
      </c>
      <c r="CP37" s="90" t="s">
        <v>2</v>
      </c>
      <c r="CQ37" s="90" t="s">
        <v>2</v>
      </c>
      <c r="CR37" s="90">
        <v>1</v>
      </c>
      <c r="CS37" s="90">
        <v>2</v>
      </c>
      <c r="CT37" s="90">
        <v>284</v>
      </c>
      <c r="CU37" s="90">
        <v>1</v>
      </c>
      <c r="CV37" s="90" t="s">
        <v>2</v>
      </c>
      <c r="CW37" s="90">
        <v>1</v>
      </c>
      <c r="CX37" s="90" t="s">
        <v>2</v>
      </c>
      <c r="CY37" s="90" t="s">
        <v>2</v>
      </c>
      <c r="CZ37" s="90" t="s">
        <v>2</v>
      </c>
      <c r="DA37" s="90" t="s">
        <v>2</v>
      </c>
      <c r="DB37" s="90" t="s">
        <v>2</v>
      </c>
      <c r="DC37" s="90" t="s">
        <v>2</v>
      </c>
      <c r="DD37" s="90" t="s">
        <v>2</v>
      </c>
      <c r="DE37" s="90" t="s">
        <v>2</v>
      </c>
      <c r="DF37" s="90" t="s">
        <v>2</v>
      </c>
      <c r="DG37" s="90" t="s">
        <v>2</v>
      </c>
      <c r="DH37" s="90" t="s">
        <v>2</v>
      </c>
      <c r="DI37" s="90" t="s">
        <v>2</v>
      </c>
      <c r="DJ37" s="90" t="s">
        <v>2</v>
      </c>
      <c r="DK37" s="90" t="s">
        <v>2</v>
      </c>
      <c r="DL37" s="90" t="s">
        <v>2</v>
      </c>
      <c r="DM37" s="90" t="s">
        <v>2</v>
      </c>
      <c r="DN37" s="90" t="s">
        <v>2</v>
      </c>
      <c r="DO37" s="90" t="s">
        <v>2</v>
      </c>
      <c r="DP37" s="90" t="s">
        <v>2</v>
      </c>
      <c r="DQ37" s="90" t="s">
        <v>2</v>
      </c>
      <c r="DR37" s="90" t="s">
        <v>2</v>
      </c>
      <c r="DS37" s="27">
        <v>1</v>
      </c>
      <c r="DT37" s="27" t="s">
        <v>2</v>
      </c>
      <c r="DU37" s="27" t="s">
        <v>2</v>
      </c>
      <c r="DV37" s="27" t="s">
        <v>2</v>
      </c>
      <c r="DW37" s="27">
        <v>2</v>
      </c>
      <c r="DX37" s="27" t="s">
        <v>2</v>
      </c>
      <c r="DY37" s="27">
        <v>1</v>
      </c>
      <c r="DZ37" s="27">
        <v>1</v>
      </c>
      <c r="EA37" s="27" t="s">
        <v>2</v>
      </c>
      <c r="EB37" s="27">
        <v>4</v>
      </c>
      <c r="EC37" s="27">
        <v>3</v>
      </c>
      <c r="ED37" s="27">
        <v>288</v>
      </c>
      <c r="EE37" s="27">
        <v>13</v>
      </c>
      <c r="EF37" s="27">
        <v>1</v>
      </c>
      <c r="EG37" s="27" t="s">
        <v>14</v>
      </c>
      <c r="EH37" s="27" t="s">
        <v>2</v>
      </c>
      <c r="EI37" s="27" t="s">
        <v>2</v>
      </c>
      <c r="EJ37" s="27" t="s">
        <v>2</v>
      </c>
      <c r="EK37" s="27" t="s">
        <v>14</v>
      </c>
      <c r="EL37" s="27" t="s">
        <v>2</v>
      </c>
      <c r="EM37" s="27" t="s">
        <v>14</v>
      </c>
      <c r="EN37" s="27" t="s">
        <v>14</v>
      </c>
      <c r="EO37" s="27" t="s">
        <v>2</v>
      </c>
      <c r="EP37" s="27" t="s">
        <v>14</v>
      </c>
      <c r="EQ37" s="27">
        <v>29</v>
      </c>
      <c r="ER37" s="27" t="s">
        <v>14</v>
      </c>
      <c r="ES37" s="27" t="s">
        <v>14</v>
      </c>
      <c r="ET37" s="27" t="s">
        <v>14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27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27" t="s">
        <v>14</v>
      </c>
      <c r="FW37" s="77">
        <v>35</v>
      </c>
      <c r="FX37" s="77">
        <v>3</v>
      </c>
      <c r="FY37" s="87">
        <v>34</v>
      </c>
      <c r="FZ37" s="87">
        <v>1</v>
      </c>
      <c r="GA37" s="87">
        <v>8</v>
      </c>
      <c r="GB37" s="87" t="s">
        <v>2</v>
      </c>
      <c r="GC37" s="87" t="s">
        <v>2</v>
      </c>
      <c r="GD37" s="87" t="s">
        <v>2</v>
      </c>
      <c r="GE37" s="87" t="s">
        <v>2</v>
      </c>
      <c r="GF37" s="17" t="s">
        <v>2</v>
      </c>
      <c r="GG37" s="17" t="s">
        <v>2</v>
      </c>
      <c r="GH37" s="17" t="s">
        <v>2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>
        <v>1</v>
      </c>
      <c r="GP37" s="25" t="s">
        <v>2</v>
      </c>
      <c r="GQ37" s="25">
        <v>1</v>
      </c>
      <c r="GR37" s="25">
        <v>1</v>
      </c>
      <c r="GS37" s="136" t="s">
        <v>2</v>
      </c>
      <c r="GT37" s="77" t="s">
        <v>2</v>
      </c>
      <c r="GU37" s="77" t="s">
        <v>2</v>
      </c>
      <c r="GV37" s="17">
        <v>289</v>
      </c>
      <c r="GW37" s="17">
        <v>36</v>
      </c>
      <c r="GX37" s="17">
        <v>156</v>
      </c>
      <c r="GY37" s="17">
        <v>93</v>
      </c>
      <c r="GZ37" s="17">
        <v>4</v>
      </c>
      <c r="HA37" s="17" t="s">
        <v>2</v>
      </c>
      <c r="HB37" s="17" t="s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59">
        <v>1920504000</v>
      </c>
      <c r="HO37" s="657" t="s">
        <v>483</v>
      </c>
      <c r="HP37" s="657" t="s">
        <v>454</v>
      </c>
      <c r="HQ37" s="657" t="s">
        <v>477</v>
      </c>
      <c r="HR37" s="657" t="s">
        <v>460</v>
      </c>
      <c r="HS37" s="657" t="s">
        <v>455</v>
      </c>
    </row>
    <row r="38" spans="1:227" ht="14.25" customHeight="1">
      <c r="A38" s="614" t="s">
        <v>767</v>
      </c>
      <c r="B38" s="614" t="s">
        <v>680</v>
      </c>
      <c r="C38" s="614" t="s">
        <v>682</v>
      </c>
      <c r="D38" s="4" t="s">
        <v>287</v>
      </c>
      <c r="E38" s="17">
        <v>89</v>
      </c>
      <c r="F38" s="17">
        <v>2</v>
      </c>
      <c r="G38" s="17" t="s">
        <v>2</v>
      </c>
      <c r="H38" s="17">
        <v>2</v>
      </c>
      <c r="I38" s="17" t="s">
        <v>2</v>
      </c>
      <c r="J38" s="17" t="s">
        <v>2</v>
      </c>
      <c r="K38" s="17" t="s">
        <v>2</v>
      </c>
      <c r="L38" s="17">
        <v>87</v>
      </c>
      <c r="M38" s="665">
        <v>19</v>
      </c>
      <c r="N38" s="17">
        <v>2</v>
      </c>
      <c r="O38" s="17" t="s">
        <v>14</v>
      </c>
      <c r="P38" s="17" t="s">
        <v>14</v>
      </c>
      <c r="Q38" s="17" t="s">
        <v>14</v>
      </c>
      <c r="R38" s="17" t="s">
        <v>14</v>
      </c>
      <c r="S38" s="17" t="s">
        <v>14</v>
      </c>
      <c r="T38" s="17" t="s">
        <v>14</v>
      </c>
      <c r="U38" s="25" t="s">
        <v>14</v>
      </c>
      <c r="V38" s="671" t="s">
        <v>2</v>
      </c>
      <c r="W38" s="25">
        <v>50</v>
      </c>
      <c r="X38" s="25">
        <v>6999</v>
      </c>
      <c r="Y38" s="25">
        <v>4</v>
      </c>
      <c r="Z38" s="25">
        <v>2070</v>
      </c>
      <c r="AA38" s="136">
        <v>39</v>
      </c>
      <c r="AB38" s="25" t="s">
        <v>14</v>
      </c>
      <c r="AC38" s="25" t="s">
        <v>14</v>
      </c>
      <c r="AD38" s="25" t="s">
        <v>14</v>
      </c>
      <c r="AE38" s="25" t="s">
        <v>14</v>
      </c>
      <c r="AF38" s="143" t="s">
        <v>14</v>
      </c>
      <c r="AG38" s="77">
        <v>89</v>
      </c>
      <c r="AH38" s="77">
        <v>9</v>
      </c>
      <c r="AI38" s="77">
        <v>18</v>
      </c>
      <c r="AJ38" s="77">
        <v>37</v>
      </c>
      <c r="AK38" s="77">
        <v>17</v>
      </c>
      <c r="AL38" s="77">
        <v>4</v>
      </c>
      <c r="AM38" s="77">
        <v>3</v>
      </c>
      <c r="AN38" s="77" t="s">
        <v>2</v>
      </c>
      <c r="AO38" s="77">
        <v>1</v>
      </c>
      <c r="AP38" s="77" t="s">
        <v>2</v>
      </c>
      <c r="AQ38" s="77" t="s">
        <v>2</v>
      </c>
      <c r="AR38" s="77" t="s">
        <v>2</v>
      </c>
      <c r="AS38" s="77" t="s">
        <v>2</v>
      </c>
      <c r="AT38" s="77" t="s">
        <v>2</v>
      </c>
      <c r="AU38" s="77" t="s">
        <v>14</v>
      </c>
      <c r="AV38" s="77" t="s">
        <v>14</v>
      </c>
      <c r="AW38" s="77" t="s">
        <v>14</v>
      </c>
      <c r="AX38" s="77" t="s">
        <v>14</v>
      </c>
      <c r="AY38" s="77" t="s">
        <v>14</v>
      </c>
      <c r="AZ38" s="77" t="s">
        <v>14</v>
      </c>
      <c r="BA38" s="77" t="s">
        <v>14</v>
      </c>
      <c r="BB38" s="77" t="s">
        <v>14</v>
      </c>
      <c r="BC38" s="77" t="s">
        <v>14</v>
      </c>
      <c r="BD38" s="77" t="s">
        <v>14</v>
      </c>
      <c r="BE38" s="77" t="s">
        <v>14</v>
      </c>
      <c r="BF38" s="77" t="s">
        <v>14</v>
      </c>
      <c r="BG38" s="77" t="s">
        <v>14</v>
      </c>
      <c r="BH38" s="77" t="s">
        <v>14</v>
      </c>
      <c r="BI38" s="77">
        <v>7550</v>
      </c>
      <c r="BJ38" s="77">
        <v>173</v>
      </c>
      <c r="BK38" s="77">
        <v>698</v>
      </c>
      <c r="BL38" s="77">
        <v>2607</v>
      </c>
      <c r="BM38" s="77">
        <v>2015</v>
      </c>
      <c r="BN38" s="77">
        <v>647</v>
      </c>
      <c r="BO38" s="77">
        <v>710</v>
      </c>
      <c r="BP38" s="77" t="s">
        <v>2</v>
      </c>
      <c r="BQ38" s="77">
        <v>700</v>
      </c>
      <c r="BR38" s="77" t="s">
        <v>2</v>
      </c>
      <c r="BS38" s="77" t="s">
        <v>2</v>
      </c>
      <c r="BT38" s="77" t="s">
        <v>2</v>
      </c>
      <c r="BU38" s="77" t="s">
        <v>2</v>
      </c>
      <c r="BV38" s="77" t="s">
        <v>2</v>
      </c>
      <c r="BW38" s="77">
        <v>1619</v>
      </c>
      <c r="BX38" s="77" t="s">
        <v>14</v>
      </c>
      <c r="BY38" s="77" t="s">
        <v>14</v>
      </c>
      <c r="BZ38" s="77" t="s">
        <v>14</v>
      </c>
      <c r="CA38" s="77" t="s">
        <v>14</v>
      </c>
      <c r="CB38" s="77" t="s">
        <v>14</v>
      </c>
      <c r="CC38" s="77" t="s">
        <v>14</v>
      </c>
      <c r="CD38" s="77" t="s">
        <v>14</v>
      </c>
      <c r="CE38" s="77" t="s">
        <v>14</v>
      </c>
      <c r="CF38" s="77" t="s">
        <v>14</v>
      </c>
      <c r="CG38" s="77" t="s">
        <v>14</v>
      </c>
      <c r="CH38" s="77" t="s">
        <v>14</v>
      </c>
      <c r="CI38" s="77" t="s">
        <v>14</v>
      </c>
      <c r="CJ38" s="77" t="s">
        <v>14</v>
      </c>
      <c r="CK38" s="77" t="s">
        <v>14</v>
      </c>
      <c r="CL38" s="77" t="s">
        <v>14</v>
      </c>
      <c r="CM38" s="90">
        <v>84</v>
      </c>
      <c r="CN38" s="90" t="s">
        <v>2</v>
      </c>
      <c r="CO38" s="90" t="s">
        <v>2</v>
      </c>
      <c r="CP38" s="90" t="s">
        <v>2</v>
      </c>
      <c r="CQ38" s="90" t="s">
        <v>2</v>
      </c>
      <c r="CR38" s="90" t="s">
        <v>2</v>
      </c>
      <c r="CS38" s="90" t="s">
        <v>2</v>
      </c>
      <c r="CT38" s="90">
        <v>84</v>
      </c>
      <c r="CU38" s="90" t="s">
        <v>2</v>
      </c>
      <c r="CV38" s="90" t="s">
        <v>2</v>
      </c>
      <c r="CW38" s="90" t="s">
        <v>2</v>
      </c>
      <c r="CX38" s="90" t="s">
        <v>2</v>
      </c>
      <c r="CY38" s="90" t="s">
        <v>2</v>
      </c>
      <c r="CZ38" s="90" t="s">
        <v>2</v>
      </c>
      <c r="DA38" s="90" t="s">
        <v>2</v>
      </c>
      <c r="DB38" s="90" t="s">
        <v>2</v>
      </c>
      <c r="DC38" s="90" t="s">
        <v>14</v>
      </c>
      <c r="DD38" s="90" t="s">
        <v>14</v>
      </c>
      <c r="DE38" s="90" t="s">
        <v>14</v>
      </c>
      <c r="DF38" s="90" t="s">
        <v>14</v>
      </c>
      <c r="DG38" s="90" t="s">
        <v>14</v>
      </c>
      <c r="DH38" s="90" t="s">
        <v>14</v>
      </c>
      <c r="DI38" s="90" t="s">
        <v>14</v>
      </c>
      <c r="DJ38" s="90" t="s">
        <v>14</v>
      </c>
      <c r="DK38" s="90" t="s">
        <v>14</v>
      </c>
      <c r="DL38" s="90" t="s">
        <v>14</v>
      </c>
      <c r="DM38" s="90" t="s">
        <v>14</v>
      </c>
      <c r="DN38" s="90" t="s">
        <v>14</v>
      </c>
      <c r="DO38" s="90" t="s">
        <v>14</v>
      </c>
      <c r="DP38" s="90" t="s">
        <v>14</v>
      </c>
      <c r="DQ38" s="90" t="s">
        <v>14</v>
      </c>
      <c r="DR38" s="90" t="s">
        <v>14</v>
      </c>
      <c r="DS38" s="27" t="s">
        <v>2</v>
      </c>
      <c r="DT38" s="27" t="s">
        <v>2</v>
      </c>
      <c r="DU38" s="27" t="s">
        <v>2</v>
      </c>
      <c r="DV38" s="27" t="s">
        <v>2</v>
      </c>
      <c r="DW38" s="27" t="s">
        <v>2</v>
      </c>
      <c r="DX38" s="27" t="s">
        <v>2</v>
      </c>
      <c r="DY38" s="27" t="s">
        <v>2</v>
      </c>
      <c r="DZ38" s="27" t="s">
        <v>2</v>
      </c>
      <c r="EA38" s="27" t="s">
        <v>2</v>
      </c>
      <c r="EB38" s="27">
        <v>1</v>
      </c>
      <c r="EC38" s="27" t="s">
        <v>2</v>
      </c>
      <c r="ED38" s="27">
        <v>84</v>
      </c>
      <c r="EE38" s="27">
        <v>20</v>
      </c>
      <c r="EF38" s="27" t="s">
        <v>2</v>
      </c>
      <c r="EG38" s="27" t="s">
        <v>2</v>
      </c>
      <c r="EH38" s="27" t="s">
        <v>2</v>
      </c>
      <c r="EI38" s="27" t="s">
        <v>2</v>
      </c>
      <c r="EJ38" s="27" t="s">
        <v>2</v>
      </c>
      <c r="EK38" s="27" t="s">
        <v>2</v>
      </c>
      <c r="EL38" s="27" t="s">
        <v>2</v>
      </c>
      <c r="EM38" s="27" t="s">
        <v>2</v>
      </c>
      <c r="EN38" s="27" t="s">
        <v>2</v>
      </c>
      <c r="EO38" s="27" t="s">
        <v>2</v>
      </c>
      <c r="EP38" s="27" t="s">
        <v>14</v>
      </c>
      <c r="EQ38" s="27" t="s">
        <v>2</v>
      </c>
      <c r="ER38" s="27" t="s">
        <v>14</v>
      </c>
      <c r="ES38" s="27" t="s">
        <v>14</v>
      </c>
      <c r="ET38" s="27" t="s">
        <v>2</v>
      </c>
      <c r="EU38" s="27" t="s">
        <v>14</v>
      </c>
      <c r="EV38" s="27" t="s">
        <v>14</v>
      </c>
      <c r="EW38" s="27" t="s">
        <v>14</v>
      </c>
      <c r="EX38" s="27" t="s">
        <v>14</v>
      </c>
      <c r="EY38" s="27" t="s">
        <v>14</v>
      </c>
      <c r="EZ38" s="27" t="s">
        <v>14</v>
      </c>
      <c r="FA38" s="27" t="s">
        <v>14</v>
      </c>
      <c r="FB38" s="27" t="s">
        <v>14</v>
      </c>
      <c r="FC38" s="27" t="s">
        <v>14</v>
      </c>
      <c r="FD38" s="27" t="s">
        <v>14</v>
      </c>
      <c r="FE38" s="27" t="s">
        <v>14</v>
      </c>
      <c r="FF38" s="27" t="s">
        <v>14</v>
      </c>
      <c r="FG38" s="27" t="s">
        <v>14</v>
      </c>
      <c r="FH38" s="27" t="s">
        <v>14</v>
      </c>
      <c r="FI38" s="27" t="s">
        <v>14</v>
      </c>
      <c r="FJ38" s="27" t="s">
        <v>14</v>
      </c>
      <c r="FK38" s="27" t="s">
        <v>14</v>
      </c>
      <c r="FL38" s="27" t="s">
        <v>14</v>
      </c>
      <c r="FM38" s="27" t="s">
        <v>14</v>
      </c>
      <c r="FN38" s="27" t="s">
        <v>14</v>
      </c>
      <c r="FO38" s="27" t="s">
        <v>14</v>
      </c>
      <c r="FP38" s="27" t="s">
        <v>14</v>
      </c>
      <c r="FQ38" s="27" t="s">
        <v>14</v>
      </c>
      <c r="FR38" s="27" t="s">
        <v>14</v>
      </c>
      <c r="FS38" s="27" t="s">
        <v>14</v>
      </c>
      <c r="FT38" s="27" t="s">
        <v>14</v>
      </c>
      <c r="FU38" s="27" t="s">
        <v>14</v>
      </c>
      <c r="FV38" s="27" t="s">
        <v>14</v>
      </c>
      <c r="FW38" s="77">
        <v>23</v>
      </c>
      <c r="FX38" s="77">
        <v>4</v>
      </c>
      <c r="FY38" s="87">
        <v>23</v>
      </c>
      <c r="FZ38" s="87" t="s">
        <v>2</v>
      </c>
      <c r="GA38" s="87">
        <v>19</v>
      </c>
      <c r="GB38" s="87" t="s">
        <v>2</v>
      </c>
      <c r="GC38" s="87" t="s">
        <v>2</v>
      </c>
      <c r="GD38" s="87">
        <v>1</v>
      </c>
      <c r="GE38" s="87" t="s">
        <v>2</v>
      </c>
      <c r="GF38" s="17" t="s">
        <v>14</v>
      </c>
      <c r="GG38" s="17" t="s">
        <v>14</v>
      </c>
      <c r="GH38" s="17" t="s">
        <v>14</v>
      </c>
      <c r="GI38" s="17" t="s">
        <v>14</v>
      </c>
      <c r="GJ38" s="17" t="s">
        <v>14</v>
      </c>
      <c r="GK38" s="17" t="s">
        <v>14</v>
      </c>
      <c r="GL38" s="17" t="s">
        <v>14</v>
      </c>
      <c r="GM38" s="17" t="s">
        <v>14</v>
      </c>
      <c r="GN38" s="17" t="s">
        <v>14</v>
      </c>
      <c r="GO38" s="25" t="s">
        <v>2</v>
      </c>
      <c r="GP38" s="25" t="s">
        <v>14</v>
      </c>
      <c r="GQ38" s="25" t="s">
        <v>2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84</v>
      </c>
      <c r="GW38" s="17">
        <v>12</v>
      </c>
      <c r="GX38" s="17">
        <v>42</v>
      </c>
      <c r="GY38" s="17">
        <v>21</v>
      </c>
      <c r="GZ38" s="17">
        <v>6</v>
      </c>
      <c r="HA38" s="17">
        <v>3</v>
      </c>
      <c r="HB38" s="17">
        <v>3</v>
      </c>
      <c r="HC38" s="17" t="s">
        <v>2</v>
      </c>
      <c r="HD38" s="17" t="s">
        <v>2</v>
      </c>
      <c r="HE38" s="17" t="s">
        <v>14</v>
      </c>
      <c r="HF38" s="17" t="s">
        <v>14</v>
      </c>
      <c r="HG38" s="17" t="s">
        <v>14</v>
      </c>
      <c r="HH38" s="17" t="s">
        <v>14</v>
      </c>
      <c r="HI38" s="17" t="s">
        <v>14</v>
      </c>
      <c r="HJ38" s="17" t="s">
        <v>14</v>
      </c>
      <c r="HK38" s="17" t="s">
        <v>14</v>
      </c>
      <c r="HL38" s="17" t="s">
        <v>14</v>
      </c>
      <c r="HM38" s="17" t="s">
        <v>14</v>
      </c>
      <c r="HN38" s="659">
        <v>1920505000</v>
      </c>
      <c r="HO38" s="657" t="s">
        <v>483</v>
      </c>
      <c r="HP38" s="657" t="s">
        <v>454</v>
      </c>
      <c r="HQ38" s="657" t="s">
        <v>477</v>
      </c>
      <c r="HR38" s="657" t="s">
        <v>461</v>
      </c>
      <c r="HS38" s="657" t="s">
        <v>455</v>
      </c>
    </row>
    <row r="39" spans="1:227" ht="14.25" customHeight="1">
      <c r="A39" s="614" t="s">
        <v>767</v>
      </c>
      <c r="B39" s="614" t="s">
        <v>680</v>
      </c>
      <c r="C39" s="614" t="s">
        <v>795</v>
      </c>
      <c r="D39" s="4" t="s">
        <v>288</v>
      </c>
      <c r="E39" s="17">
        <v>149</v>
      </c>
      <c r="F39" s="17">
        <v>3</v>
      </c>
      <c r="G39" s="17">
        <v>1</v>
      </c>
      <c r="H39" s="17">
        <v>2</v>
      </c>
      <c r="I39" s="17" t="s">
        <v>2</v>
      </c>
      <c r="J39" s="17" t="s">
        <v>2</v>
      </c>
      <c r="K39" s="17" t="s">
        <v>2</v>
      </c>
      <c r="L39" s="17">
        <v>146</v>
      </c>
      <c r="M39" s="665">
        <v>22</v>
      </c>
      <c r="N39" s="17">
        <v>3</v>
      </c>
      <c r="O39" s="17">
        <v>3</v>
      </c>
      <c r="P39" s="17">
        <v>1</v>
      </c>
      <c r="Q39" s="17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671">
        <v>1</v>
      </c>
      <c r="W39" s="25">
        <v>73</v>
      </c>
      <c r="X39" s="25">
        <v>5882</v>
      </c>
      <c r="Y39" s="25">
        <v>10</v>
      </c>
      <c r="Z39" s="25">
        <v>2542</v>
      </c>
      <c r="AA39" s="136">
        <v>76</v>
      </c>
      <c r="AB39" s="25">
        <v>3</v>
      </c>
      <c r="AC39" s="25">
        <v>1275</v>
      </c>
      <c r="AD39" s="25">
        <v>2</v>
      </c>
      <c r="AE39" s="25">
        <v>1050</v>
      </c>
      <c r="AF39" s="143" t="s">
        <v>2</v>
      </c>
      <c r="AG39" s="77">
        <v>149</v>
      </c>
      <c r="AH39" s="77">
        <v>30</v>
      </c>
      <c r="AI39" s="77">
        <v>34</v>
      </c>
      <c r="AJ39" s="77">
        <v>64</v>
      </c>
      <c r="AK39" s="77">
        <v>13</v>
      </c>
      <c r="AL39" s="77">
        <v>6</v>
      </c>
      <c r="AM39" s="77">
        <v>1</v>
      </c>
      <c r="AN39" s="77">
        <v>1</v>
      </c>
      <c r="AO39" s="77" t="s">
        <v>2</v>
      </c>
      <c r="AP39" s="77" t="s">
        <v>2</v>
      </c>
      <c r="AQ39" s="77" t="s">
        <v>2</v>
      </c>
      <c r="AR39" s="77" t="s">
        <v>2</v>
      </c>
      <c r="AS39" s="77" t="s">
        <v>2</v>
      </c>
      <c r="AT39" s="77" t="s">
        <v>2</v>
      </c>
      <c r="AU39" s="77">
        <v>3</v>
      </c>
      <c r="AV39" s="77" t="s">
        <v>2</v>
      </c>
      <c r="AW39" s="77" t="s">
        <v>2</v>
      </c>
      <c r="AX39" s="77">
        <v>1</v>
      </c>
      <c r="AY39" s="77">
        <v>1</v>
      </c>
      <c r="AZ39" s="77">
        <v>1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9469</v>
      </c>
      <c r="BJ39" s="77">
        <v>557</v>
      </c>
      <c r="BK39" s="77">
        <v>1217</v>
      </c>
      <c r="BL39" s="77">
        <v>4591</v>
      </c>
      <c r="BM39" s="77">
        <v>1514</v>
      </c>
      <c r="BN39" s="77">
        <v>980</v>
      </c>
      <c r="BO39" s="77">
        <v>240</v>
      </c>
      <c r="BP39" s="77">
        <v>370</v>
      </c>
      <c r="BQ39" s="77" t="s">
        <v>2</v>
      </c>
      <c r="BR39" s="77" t="s">
        <v>2</v>
      </c>
      <c r="BS39" s="77" t="s">
        <v>2</v>
      </c>
      <c r="BT39" s="77" t="s">
        <v>2</v>
      </c>
      <c r="BU39" s="77" t="s">
        <v>2</v>
      </c>
      <c r="BV39" s="77" t="s">
        <v>2</v>
      </c>
      <c r="BW39" s="77">
        <v>1831</v>
      </c>
      <c r="BX39" s="77">
        <v>387</v>
      </c>
      <c r="BY39" s="77" t="s">
        <v>2</v>
      </c>
      <c r="BZ39" s="77" t="s">
        <v>2</v>
      </c>
      <c r="CA39" s="77">
        <v>72</v>
      </c>
      <c r="CB39" s="77">
        <v>130</v>
      </c>
      <c r="CC39" s="77">
        <v>185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>
        <v>227</v>
      </c>
      <c r="CM39" s="90">
        <v>146</v>
      </c>
      <c r="CN39" s="90" t="s">
        <v>2</v>
      </c>
      <c r="CO39" s="90" t="s">
        <v>2</v>
      </c>
      <c r="CP39" s="90" t="s">
        <v>2</v>
      </c>
      <c r="CQ39" s="90" t="s">
        <v>2</v>
      </c>
      <c r="CR39" s="90" t="s">
        <v>2</v>
      </c>
      <c r="CS39" s="90" t="s">
        <v>2</v>
      </c>
      <c r="CT39" s="90">
        <v>145</v>
      </c>
      <c r="CU39" s="90" t="s">
        <v>2</v>
      </c>
      <c r="CV39" s="90">
        <v>1</v>
      </c>
      <c r="CW39" s="90" t="s">
        <v>2</v>
      </c>
      <c r="CX39" s="90" t="s">
        <v>2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>
        <v>3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>
        <v>3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 t="s">
        <v>2</v>
      </c>
      <c r="DT39" s="27" t="s">
        <v>2</v>
      </c>
      <c r="DU39" s="27" t="s">
        <v>2</v>
      </c>
      <c r="DV39" s="27" t="s">
        <v>2</v>
      </c>
      <c r="DW39" s="27" t="s">
        <v>2</v>
      </c>
      <c r="DX39" s="27" t="s">
        <v>2</v>
      </c>
      <c r="DY39" s="27" t="s">
        <v>2</v>
      </c>
      <c r="DZ39" s="27" t="s">
        <v>2</v>
      </c>
      <c r="EA39" s="27" t="s">
        <v>2</v>
      </c>
      <c r="EB39" s="27">
        <v>1</v>
      </c>
      <c r="EC39" s="27">
        <v>1</v>
      </c>
      <c r="ED39" s="27">
        <v>146</v>
      </c>
      <c r="EE39" s="27">
        <v>2</v>
      </c>
      <c r="EF39" s="27" t="s">
        <v>2</v>
      </c>
      <c r="EG39" s="27" t="s">
        <v>2</v>
      </c>
      <c r="EH39" s="27" t="s">
        <v>2</v>
      </c>
      <c r="EI39" s="27" t="s">
        <v>2</v>
      </c>
      <c r="EJ39" s="27" t="s">
        <v>2</v>
      </c>
      <c r="EK39" s="27" t="s">
        <v>2</v>
      </c>
      <c r="EL39" s="27" t="s">
        <v>2</v>
      </c>
      <c r="EM39" s="27" t="s">
        <v>2</v>
      </c>
      <c r="EN39" s="27" t="s">
        <v>2</v>
      </c>
      <c r="EO39" s="27" t="s">
        <v>2</v>
      </c>
      <c r="EP39" s="27" t="s">
        <v>14</v>
      </c>
      <c r="EQ39" s="27" t="s">
        <v>14</v>
      </c>
      <c r="ER39" s="27" t="s">
        <v>14</v>
      </c>
      <c r="ES39" s="27" t="s">
        <v>14</v>
      </c>
      <c r="ET39" s="27" t="s">
        <v>2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>
        <v>3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14</v>
      </c>
      <c r="FU39" s="27" t="s">
        <v>2</v>
      </c>
      <c r="FV39" s="27" t="s">
        <v>2</v>
      </c>
      <c r="FW39" s="77">
        <v>22</v>
      </c>
      <c r="FX39" s="77">
        <v>3</v>
      </c>
      <c r="FY39" s="87">
        <v>21</v>
      </c>
      <c r="FZ39" s="87" t="s">
        <v>2</v>
      </c>
      <c r="GA39" s="87" t="s">
        <v>2</v>
      </c>
      <c r="GB39" s="87" t="s">
        <v>2</v>
      </c>
      <c r="GC39" s="87">
        <v>1</v>
      </c>
      <c r="GD39" s="87">
        <v>1</v>
      </c>
      <c r="GE39" s="87" t="s">
        <v>2</v>
      </c>
      <c r="GF39" s="17">
        <v>3</v>
      </c>
      <c r="GG39" s="17">
        <v>3</v>
      </c>
      <c r="GH39" s="17">
        <v>2</v>
      </c>
      <c r="GI39" s="17" t="s">
        <v>2</v>
      </c>
      <c r="GJ39" s="17" t="s">
        <v>2</v>
      </c>
      <c r="GK39" s="17" t="s">
        <v>2</v>
      </c>
      <c r="GL39" s="17">
        <v>1</v>
      </c>
      <c r="GM39" s="17">
        <v>1</v>
      </c>
      <c r="GN39" s="17" t="s">
        <v>2</v>
      </c>
      <c r="GO39" s="25">
        <v>1</v>
      </c>
      <c r="GP39" s="25">
        <v>1</v>
      </c>
      <c r="GQ39" s="25">
        <v>1</v>
      </c>
      <c r="GR39" s="25" t="s">
        <v>2</v>
      </c>
      <c r="GS39" s="136" t="s">
        <v>2</v>
      </c>
      <c r="GT39" s="77" t="s">
        <v>2</v>
      </c>
      <c r="GU39" s="77" t="s">
        <v>2</v>
      </c>
      <c r="GV39" s="17">
        <v>146</v>
      </c>
      <c r="GW39" s="17">
        <v>11</v>
      </c>
      <c r="GX39" s="17">
        <v>76</v>
      </c>
      <c r="GY39" s="17">
        <v>54</v>
      </c>
      <c r="GZ39" s="17">
        <v>5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>
        <v>3</v>
      </c>
      <c r="HF39" s="17" t="s">
        <v>2</v>
      </c>
      <c r="HG39" s="17">
        <v>1</v>
      </c>
      <c r="HH39" s="17" t="s">
        <v>2</v>
      </c>
      <c r="HI39" s="17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9">
        <v>1920506000</v>
      </c>
      <c r="HO39" s="657" t="s">
        <v>483</v>
      </c>
      <c r="HP39" s="657" t="s">
        <v>454</v>
      </c>
      <c r="HQ39" s="657" t="s">
        <v>477</v>
      </c>
      <c r="HR39" s="657" t="s">
        <v>462</v>
      </c>
      <c r="HS39" s="657" t="s">
        <v>455</v>
      </c>
    </row>
    <row r="40" spans="1:227" ht="14.25" customHeight="1">
      <c r="A40" s="614" t="s">
        <v>767</v>
      </c>
      <c r="B40" s="614" t="s">
        <v>680</v>
      </c>
      <c r="C40" s="614" t="s">
        <v>796</v>
      </c>
      <c r="D40" s="4" t="s">
        <v>289</v>
      </c>
      <c r="E40" s="17">
        <v>197</v>
      </c>
      <c r="F40" s="17" t="s">
        <v>2</v>
      </c>
      <c r="G40" s="17" t="s">
        <v>2</v>
      </c>
      <c r="H40" s="17" t="s">
        <v>2</v>
      </c>
      <c r="I40" s="17" t="s">
        <v>2</v>
      </c>
      <c r="J40" s="17" t="s">
        <v>2</v>
      </c>
      <c r="K40" s="17" t="s">
        <v>2</v>
      </c>
      <c r="L40" s="17">
        <v>197</v>
      </c>
      <c r="M40" s="665">
        <v>26</v>
      </c>
      <c r="N40" s="17" t="s">
        <v>2</v>
      </c>
      <c r="O40" s="17" t="s">
        <v>2</v>
      </c>
      <c r="P40" s="17" t="s">
        <v>2</v>
      </c>
      <c r="Q40" s="17" t="s">
        <v>2</v>
      </c>
      <c r="R40" s="17" t="s">
        <v>2</v>
      </c>
      <c r="S40" s="17" t="s">
        <v>2</v>
      </c>
      <c r="T40" s="17" t="s">
        <v>2</v>
      </c>
      <c r="U40" s="25" t="s">
        <v>2</v>
      </c>
      <c r="V40" s="671" t="s">
        <v>2</v>
      </c>
      <c r="W40" s="25">
        <v>105</v>
      </c>
      <c r="X40" s="25">
        <v>6235</v>
      </c>
      <c r="Y40" s="25">
        <v>5</v>
      </c>
      <c r="Z40" s="25">
        <v>909</v>
      </c>
      <c r="AA40" s="136">
        <v>92</v>
      </c>
      <c r="AB40" s="25" t="s">
        <v>2</v>
      </c>
      <c r="AC40" s="25" t="s">
        <v>2</v>
      </c>
      <c r="AD40" s="25" t="s">
        <v>2</v>
      </c>
      <c r="AE40" s="25" t="s">
        <v>2</v>
      </c>
      <c r="AF40" s="143" t="s">
        <v>2</v>
      </c>
      <c r="AG40" s="77">
        <v>197</v>
      </c>
      <c r="AH40" s="77">
        <v>32</v>
      </c>
      <c r="AI40" s="77">
        <v>36</v>
      </c>
      <c r="AJ40" s="77">
        <v>100</v>
      </c>
      <c r="AK40" s="77">
        <v>23</v>
      </c>
      <c r="AL40" s="77">
        <v>5</v>
      </c>
      <c r="AM40" s="77">
        <v>1</v>
      </c>
      <c r="AN40" s="77" t="s">
        <v>2</v>
      </c>
      <c r="AO40" s="77" t="s">
        <v>2</v>
      </c>
      <c r="AP40" s="77" t="s">
        <v>2</v>
      </c>
      <c r="AQ40" s="77" t="s">
        <v>2</v>
      </c>
      <c r="AR40" s="77" t="s">
        <v>2</v>
      </c>
      <c r="AS40" s="77" t="s">
        <v>2</v>
      </c>
      <c r="AT40" s="77" t="s">
        <v>2</v>
      </c>
      <c r="AU40" s="77" t="s">
        <v>2</v>
      </c>
      <c r="AV40" s="77" t="s">
        <v>2</v>
      </c>
      <c r="AW40" s="77" t="s">
        <v>2</v>
      </c>
      <c r="AX40" s="77" t="s">
        <v>2</v>
      </c>
      <c r="AY40" s="77" t="s">
        <v>2</v>
      </c>
      <c r="AZ40" s="77" t="s">
        <v>2</v>
      </c>
      <c r="BA40" s="77" t="s">
        <v>2</v>
      </c>
      <c r="BB40" s="77" t="s">
        <v>2</v>
      </c>
      <c r="BC40" s="77" t="s">
        <v>2</v>
      </c>
      <c r="BD40" s="77" t="s">
        <v>2</v>
      </c>
      <c r="BE40" s="77" t="s">
        <v>2</v>
      </c>
      <c r="BF40" s="77" t="s">
        <v>2</v>
      </c>
      <c r="BG40" s="77" t="s">
        <v>2</v>
      </c>
      <c r="BH40" s="77" t="s">
        <v>2</v>
      </c>
      <c r="BI40" s="77">
        <v>12654</v>
      </c>
      <c r="BJ40" s="77">
        <v>587</v>
      </c>
      <c r="BK40" s="77">
        <v>1390</v>
      </c>
      <c r="BL40" s="77">
        <v>7092</v>
      </c>
      <c r="BM40" s="77">
        <v>2579</v>
      </c>
      <c r="BN40" s="77">
        <v>806</v>
      </c>
      <c r="BO40" s="77">
        <v>200</v>
      </c>
      <c r="BP40" s="77" t="s">
        <v>2</v>
      </c>
      <c r="BQ40" s="77" t="s">
        <v>2</v>
      </c>
      <c r="BR40" s="77" t="s">
        <v>2</v>
      </c>
      <c r="BS40" s="77" t="s">
        <v>2</v>
      </c>
      <c r="BT40" s="77" t="s">
        <v>2</v>
      </c>
      <c r="BU40" s="77" t="s">
        <v>2</v>
      </c>
      <c r="BV40" s="77" t="s">
        <v>2</v>
      </c>
      <c r="BW40" s="77">
        <v>1771</v>
      </c>
      <c r="BX40" s="77" t="s">
        <v>2</v>
      </c>
      <c r="BY40" s="77" t="s">
        <v>2</v>
      </c>
      <c r="BZ40" s="77" t="s">
        <v>2</v>
      </c>
      <c r="CA40" s="77" t="s">
        <v>2</v>
      </c>
      <c r="CB40" s="77" t="s">
        <v>2</v>
      </c>
      <c r="CC40" s="77" t="s">
        <v>2</v>
      </c>
      <c r="CD40" s="77" t="s">
        <v>2</v>
      </c>
      <c r="CE40" s="77" t="s">
        <v>2</v>
      </c>
      <c r="CF40" s="77" t="s">
        <v>2</v>
      </c>
      <c r="CG40" s="77" t="s">
        <v>2</v>
      </c>
      <c r="CH40" s="77" t="s">
        <v>2</v>
      </c>
      <c r="CI40" s="77" t="s">
        <v>2</v>
      </c>
      <c r="CJ40" s="77" t="s">
        <v>2</v>
      </c>
      <c r="CK40" s="77" t="s">
        <v>2</v>
      </c>
      <c r="CL40" s="77" t="s">
        <v>2</v>
      </c>
      <c r="CM40" s="90">
        <v>196</v>
      </c>
      <c r="CN40" s="90" t="s">
        <v>2</v>
      </c>
      <c r="CO40" s="90" t="s">
        <v>2</v>
      </c>
      <c r="CP40" s="90" t="s">
        <v>2</v>
      </c>
      <c r="CQ40" s="90" t="s">
        <v>2</v>
      </c>
      <c r="CR40" s="90" t="s">
        <v>2</v>
      </c>
      <c r="CS40" s="90" t="s">
        <v>2</v>
      </c>
      <c r="CT40" s="90">
        <v>195</v>
      </c>
      <c r="CU40" s="90">
        <v>1</v>
      </c>
      <c r="CV40" s="90" t="s">
        <v>2</v>
      </c>
      <c r="CW40" s="90" t="s">
        <v>2</v>
      </c>
      <c r="CX40" s="90" t="s">
        <v>2</v>
      </c>
      <c r="CY40" s="90" t="s">
        <v>2</v>
      </c>
      <c r="CZ40" s="90" t="s">
        <v>2</v>
      </c>
      <c r="DA40" s="90" t="s">
        <v>2</v>
      </c>
      <c r="DB40" s="90" t="s">
        <v>2</v>
      </c>
      <c r="DC40" s="90" t="s">
        <v>2</v>
      </c>
      <c r="DD40" s="90" t="s">
        <v>2</v>
      </c>
      <c r="DE40" s="90" t="s">
        <v>2</v>
      </c>
      <c r="DF40" s="90" t="s">
        <v>2</v>
      </c>
      <c r="DG40" s="90" t="s">
        <v>2</v>
      </c>
      <c r="DH40" s="90" t="s">
        <v>2</v>
      </c>
      <c r="DI40" s="90" t="s">
        <v>2</v>
      </c>
      <c r="DJ40" s="90" t="s">
        <v>2</v>
      </c>
      <c r="DK40" s="90" t="s">
        <v>2</v>
      </c>
      <c r="DL40" s="90" t="s">
        <v>2</v>
      </c>
      <c r="DM40" s="90" t="s">
        <v>2</v>
      </c>
      <c r="DN40" s="90" t="s">
        <v>2</v>
      </c>
      <c r="DO40" s="90" t="s">
        <v>2</v>
      </c>
      <c r="DP40" s="90" t="s">
        <v>2</v>
      </c>
      <c r="DQ40" s="90" t="s">
        <v>2</v>
      </c>
      <c r="DR40" s="90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 t="s">
        <v>2</v>
      </c>
      <c r="DX40" s="27" t="s">
        <v>2</v>
      </c>
      <c r="DY40" s="27" t="s">
        <v>2</v>
      </c>
      <c r="DZ40" s="27" t="s">
        <v>2</v>
      </c>
      <c r="EA40" s="27" t="s">
        <v>2</v>
      </c>
      <c r="EB40" s="27">
        <v>2</v>
      </c>
      <c r="EC40" s="27" t="s">
        <v>2</v>
      </c>
      <c r="ED40" s="27">
        <v>193</v>
      </c>
      <c r="EE40" s="27">
        <v>18</v>
      </c>
      <c r="EF40" s="27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2</v>
      </c>
      <c r="EL40" s="27" t="s">
        <v>2</v>
      </c>
      <c r="EM40" s="27" t="s">
        <v>2</v>
      </c>
      <c r="EN40" s="27" t="s">
        <v>2</v>
      </c>
      <c r="EO40" s="27" t="s">
        <v>2</v>
      </c>
      <c r="EP40" s="27" t="s">
        <v>14</v>
      </c>
      <c r="EQ40" s="27" t="s">
        <v>2</v>
      </c>
      <c r="ER40" s="27" t="s">
        <v>14</v>
      </c>
      <c r="ES40" s="27" t="s">
        <v>14</v>
      </c>
      <c r="ET40" s="27" t="s">
        <v>14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27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27" t="s">
        <v>14</v>
      </c>
      <c r="FW40" s="77">
        <v>37</v>
      </c>
      <c r="FX40" s="77">
        <v>4</v>
      </c>
      <c r="FY40" s="87">
        <v>37</v>
      </c>
      <c r="FZ40" s="87" t="s">
        <v>2</v>
      </c>
      <c r="GA40" s="87">
        <v>4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</v>
      </c>
      <c r="GG40" s="17" t="s">
        <v>2</v>
      </c>
      <c r="GH40" s="17" t="s">
        <v>2</v>
      </c>
      <c r="GI40" s="17" t="s">
        <v>2</v>
      </c>
      <c r="GJ40" s="17" t="s">
        <v>2</v>
      </c>
      <c r="GK40" s="17" t="s">
        <v>2</v>
      </c>
      <c r="GL40" s="17" t="s">
        <v>2</v>
      </c>
      <c r="GM40" s="17" t="s">
        <v>2</v>
      </c>
      <c r="GN40" s="17" t="s">
        <v>2</v>
      </c>
      <c r="GO40" s="25">
        <v>5</v>
      </c>
      <c r="GP40" s="25" t="s">
        <v>2</v>
      </c>
      <c r="GQ40" s="25">
        <v>5</v>
      </c>
      <c r="GR40" s="25" t="s">
        <v>2</v>
      </c>
      <c r="GS40" s="136" t="s">
        <v>2</v>
      </c>
      <c r="GT40" s="77" t="s">
        <v>2</v>
      </c>
      <c r="GU40" s="77" t="s">
        <v>2</v>
      </c>
      <c r="GV40" s="17">
        <v>196</v>
      </c>
      <c r="GW40" s="17">
        <v>20</v>
      </c>
      <c r="GX40" s="17">
        <v>95</v>
      </c>
      <c r="GY40" s="17">
        <v>74</v>
      </c>
      <c r="GZ40" s="17">
        <v>7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9">
        <v>1920507000</v>
      </c>
      <c r="HO40" s="657" t="s">
        <v>483</v>
      </c>
      <c r="HP40" s="657" t="s">
        <v>454</v>
      </c>
      <c r="HQ40" s="657" t="s">
        <v>477</v>
      </c>
      <c r="HR40" s="657" t="s">
        <v>463</v>
      </c>
      <c r="HS40" s="657" t="s">
        <v>455</v>
      </c>
    </row>
    <row r="41" spans="1:227" ht="14.25" customHeight="1">
      <c r="A41" s="614" t="s">
        <v>767</v>
      </c>
      <c r="B41" s="614" t="s">
        <v>680</v>
      </c>
      <c r="C41" s="614" t="s">
        <v>683</v>
      </c>
      <c r="D41" s="4" t="s">
        <v>290</v>
      </c>
      <c r="E41" s="17">
        <v>242</v>
      </c>
      <c r="F41" s="17">
        <v>1</v>
      </c>
      <c r="G41" s="17" t="s">
        <v>2</v>
      </c>
      <c r="H41" s="17">
        <v>1</v>
      </c>
      <c r="I41" s="17" t="s">
        <v>2</v>
      </c>
      <c r="J41" s="17" t="s">
        <v>2</v>
      </c>
      <c r="K41" s="17" t="s">
        <v>2</v>
      </c>
      <c r="L41" s="17">
        <v>241</v>
      </c>
      <c r="M41" s="665">
        <v>12</v>
      </c>
      <c r="N41" s="17">
        <v>1</v>
      </c>
      <c r="O41" s="17" t="s">
        <v>14</v>
      </c>
      <c r="P41" s="17" t="s">
        <v>14</v>
      </c>
      <c r="Q41" s="17" t="s">
        <v>14</v>
      </c>
      <c r="R41" s="17" t="s">
        <v>14</v>
      </c>
      <c r="S41" s="17" t="s">
        <v>14</v>
      </c>
      <c r="T41" s="17" t="s">
        <v>14</v>
      </c>
      <c r="U41" s="25" t="s">
        <v>14</v>
      </c>
      <c r="V41" s="671" t="s">
        <v>2</v>
      </c>
      <c r="W41" s="25">
        <v>120</v>
      </c>
      <c r="X41" s="25">
        <v>10760</v>
      </c>
      <c r="Y41" s="25">
        <v>7</v>
      </c>
      <c r="Z41" s="25">
        <v>4320</v>
      </c>
      <c r="AA41" s="136">
        <v>122</v>
      </c>
      <c r="AB41" s="25" t="s">
        <v>14</v>
      </c>
      <c r="AC41" s="25" t="s">
        <v>14</v>
      </c>
      <c r="AD41" s="25" t="s">
        <v>14</v>
      </c>
      <c r="AE41" s="25" t="s">
        <v>14</v>
      </c>
      <c r="AF41" s="143" t="s">
        <v>14</v>
      </c>
      <c r="AG41" s="77">
        <v>242</v>
      </c>
      <c r="AH41" s="77">
        <v>38</v>
      </c>
      <c r="AI41" s="77">
        <v>76</v>
      </c>
      <c r="AJ41" s="77">
        <v>107</v>
      </c>
      <c r="AK41" s="77">
        <v>15</v>
      </c>
      <c r="AL41" s="77" t="s">
        <v>2</v>
      </c>
      <c r="AM41" s="77">
        <v>4</v>
      </c>
      <c r="AN41" s="77">
        <v>2</v>
      </c>
      <c r="AO41" s="77" t="s">
        <v>2</v>
      </c>
      <c r="AP41" s="77" t="s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14</v>
      </c>
      <c r="AV41" s="77" t="s">
        <v>14</v>
      </c>
      <c r="AW41" s="77" t="s">
        <v>14</v>
      </c>
      <c r="AX41" s="77" t="s">
        <v>14</v>
      </c>
      <c r="AY41" s="77" t="s">
        <v>14</v>
      </c>
      <c r="AZ41" s="77" t="s">
        <v>14</v>
      </c>
      <c r="BA41" s="77" t="s">
        <v>14</v>
      </c>
      <c r="BB41" s="77" t="s">
        <v>14</v>
      </c>
      <c r="BC41" s="77" t="s">
        <v>14</v>
      </c>
      <c r="BD41" s="77" t="s">
        <v>14</v>
      </c>
      <c r="BE41" s="77" t="s">
        <v>14</v>
      </c>
      <c r="BF41" s="77" t="s">
        <v>14</v>
      </c>
      <c r="BG41" s="77" t="s">
        <v>14</v>
      </c>
      <c r="BH41" s="77" t="s">
        <v>14</v>
      </c>
      <c r="BI41" s="77">
        <v>14161</v>
      </c>
      <c r="BJ41" s="77">
        <v>726</v>
      </c>
      <c r="BK41" s="77">
        <v>2809</v>
      </c>
      <c r="BL41" s="77">
        <v>7047</v>
      </c>
      <c r="BM41" s="77">
        <v>1731</v>
      </c>
      <c r="BN41" s="77" t="s">
        <v>2</v>
      </c>
      <c r="BO41" s="77">
        <v>990</v>
      </c>
      <c r="BP41" s="77">
        <v>858</v>
      </c>
      <c r="BQ41" s="77" t="s">
        <v>2</v>
      </c>
      <c r="BR41" s="77" t="s">
        <v>2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1989</v>
      </c>
      <c r="BX41" s="77" t="s">
        <v>14</v>
      </c>
      <c r="BY41" s="77" t="s">
        <v>14</v>
      </c>
      <c r="BZ41" s="77" t="s">
        <v>14</v>
      </c>
      <c r="CA41" s="77" t="s">
        <v>14</v>
      </c>
      <c r="CB41" s="77" t="s">
        <v>14</v>
      </c>
      <c r="CC41" s="77" t="s">
        <v>14</v>
      </c>
      <c r="CD41" s="77" t="s">
        <v>14</v>
      </c>
      <c r="CE41" s="77" t="s">
        <v>14</v>
      </c>
      <c r="CF41" s="77" t="s">
        <v>14</v>
      </c>
      <c r="CG41" s="77" t="s">
        <v>14</v>
      </c>
      <c r="CH41" s="77" t="s">
        <v>14</v>
      </c>
      <c r="CI41" s="77" t="s">
        <v>14</v>
      </c>
      <c r="CJ41" s="77" t="s">
        <v>14</v>
      </c>
      <c r="CK41" s="77" t="s">
        <v>14</v>
      </c>
      <c r="CL41" s="77" t="s">
        <v>14</v>
      </c>
      <c r="CM41" s="90">
        <v>237</v>
      </c>
      <c r="CN41" s="90" t="s">
        <v>2</v>
      </c>
      <c r="CO41" s="90" t="s">
        <v>2</v>
      </c>
      <c r="CP41" s="90" t="s">
        <v>2</v>
      </c>
      <c r="CQ41" s="90" t="s">
        <v>2</v>
      </c>
      <c r="CR41" s="90">
        <v>3</v>
      </c>
      <c r="CS41" s="90" t="s">
        <v>2</v>
      </c>
      <c r="CT41" s="90">
        <v>234</v>
      </c>
      <c r="CU41" s="90" t="s">
        <v>2</v>
      </c>
      <c r="CV41" s="90" t="s">
        <v>2</v>
      </c>
      <c r="CW41" s="90" t="s">
        <v>2</v>
      </c>
      <c r="CX41" s="90" t="s">
        <v>2</v>
      </c>
      <c r="CY41" s="90" t="s">
        <v>2</v>
      </c>
      <c r="CZ41" s="90" t="s">
        <v>2</v>
      </c>
      <c r="DA41" s="90" t="s">
        <v>2</v>
      </c>
      <c r="DB41" s="90" t="s">
        <v>2</v>
      </c>
      <c r="DC41" s="90" t="s">
        <v>14</v>
      </c>
      <c r="DD41" s="90" t="s">
        <v>14</v>
      </c>
      <c r="DE41" s="90" t="s">
        <v>14</v>
      </c>
      <c r="DF41" s="90" t="s">
        <v>14</v>
      </c>
      <c r="DG41" s="90" t="s">
        <v>14</v>
      </c>
      <c r="DH41" s="90" t="s">
        <v>14</v>
      </c>
      <c r="DI41" s="90" t="s">
        <v>14</v>
      </c>
      <c r="DJ41" s="90" t="s">
        <v>14</v>
      </c>
      <c r="DK41" s="90" t="s">
        <v>14</v>
      </c>
      <c r="DL41" s="90" t="s">
        <v>14</v>
      </c>
      <c r="DM41" s="90" t="s">
        <v>14</v>
      </c>
      <c r="DN41" s="90" t="s">
        <v>14</v>
      </c>
      <c r="DO41" s="90" t="s">
        <v>14</v>
      </c>
      <c r="DP41" s="90" t="s">
        <v>14</v>
      </c>
      <c r="DQ41" s="90" t="s">
        <v>14</v>
      </c>
      <c r="DR41" s="90" t="s">
        <v>14</v>
      </c>
      <c r="DS41" s="27">
        <v>3</v>
      </c>
      <c r="DT41" s="27" t="s">
        <v>2</v>
      </c>
      <c r="DU41" s="27" t="s">
        <v>2</v>
      </c>
      <c r="DV41" s="27" t="s">
        <v>2</v>
      </c>
      <c r="DW41" s="27">
        <v>3</v>
      </c>
      <c r="DX41" s="27" t="s">
        <v>2</v>
      </c>
      <c r="DY41" s="27">
        <v>1</v>
      </c>
      <c r="DZ41" s="27" t="s">
        <v>2</v>
      </c>
      <c r="EA41" s="27" t="s">
        <v>2</v>
      </c>
      <c r="EB41" s="27">
        <v>6</v>
      </c>
      <c r="EC41" s="27" t="s">
        <v>2</v>
      </c>
      <c r="ED41" s="27">
        <v>235</v>
      </c>
      <c r="EE41" s="27" t="s">
        <v>14</v>
      </c>
      <c r="EF41" s="27" t="s">
        <v>2</v>
      </c>
      <c r="EG41" s="27">
        <v>96</v>
      </c>
      <c r="EH41" s="27" t="s">
        <v>2</v>
      </c>
      <c r="EI41" s="27" t="s">
        <v>2</v>
      </c>
      <c r="EJ41" s="27" t="s">
        <v>2</v>
      </c>
      <c r="EK41" s="27">
        <v>26</v>
      </c>
      <c r="EL41" s="27" t="s">
        <v>2</v>
      </c>
      <c r="EM41" s="27" t="s">
        <v>14</v>
      </c>
      <c r="EN41" s="27" t="s">
        <v>2</v>
      </c>
      <c r="EO41" s="27" t="s">
        <v>2</v>
      </c>
      <c r="EP41" s="27" t="s">
        <v>14</v>
      </c>
      <c r="EQ41" s="27" t="s">
        <v>2</v>
      </c>
      <c r="ER41" s="27" t="s">
        <v>14</v>
      </c>
      <c r="ES41" s="27" t="s">
        <v>14</v>
      </c>
      <c r="ET41" s="27" t="s">
        <v>2</v>
      </c>
      <c r="EU41" s="27" t="s">
        <v>14</v>
      </c>
      <c r="EV41" s="27" t="s">
        <v>14</v>
      </c>
      <c r="EW41" s="27" t="s">
        <v>14</v>
      </c>
      <c r="EX41" s="27" t="s">
        <v>14</v>
      </c>
      <c r="EY41" s="27" t="s">
        <v>14</v>
      </c>
      <c r="EZ41" s="27" t="s">
        <v>14</v>
      </c>
      <c r="FA41" s="27" t="s">
        <v>14</v>
      </c>
      <c r="FB41" s="27" t="s">
        <v>14</v>
      </c>
      <c r="FC41" s="27" t="s">
        <v>14</v>
      </c>
      <c r="FD41" s="27" t="s">
        <v>14</v>
      </c>
      <c r="FE41" s="27" t="s">
        <v>14</v>
      </c>
      <c r="FF41" s="27" t="s">
        <v>14</v>
      </c>
      <c r="FG41" s="27" t="s">
        <v>14</v>
      </c>
      <c r="FH41" s="27" t="s">
        <v>14</v>
      </c>
      <c r="FI41" s="27" t="s">
        <v>14</v>
      </c>
      <c r="FJ41" s="27" t="s">
        <v>14</v>
      </c>
      <c r="FK41" s="27" t="s">
        <v>14</v>
      </c>
      <c r="FL41" s="27" t="s">
        <v>14</v>
      </c>
      <c r="FM41" s="27" t="s">
        <v>14</v>
      </c>
      <c r="FN41" s="27" t="s">
        <v>14</v>
      </c>
      <c r="FO41" s="27" t="s">
        <v>14</v>
      </c>
      <c r="FP41" s="27" t="s">
        <v>14</v>
      </c>
      <c r="FQ41" s="27" t="s">
        <v>14</v>
      </c>
      <c r="FR41" s="27" t="s">
        <v>14</v>
      </c>
      <c r="FS41" s="27" t="s">
        <v>14</v>
      </c>
      <c r="FT41" s="27" t="s">
        <v>14</v>
      </c>
      <c r="FU41" s="27" t="s">
        <v>14</v>
      </c>
      <c r="FV41" s="27" t="s">
        <v>14</v>
      </c>
      <c r="FW41" s="77">
        <v>65</v>
      </c>
      <c r="FX41" s="77">
        <v>4</v>
      </c>
      <c r="FY41" s="87">
        <v>64</v>
      </c>
      <c r="FZ41" s="87">
        <v>1</v>
      </c>
      <c r="GA41" s="87">
        <v>2</v>
      </c>
      <c r="GB41" s="87" t="s">
        <v>2</v>
      </c>
      <c r="GC41" s="87">
        <v>1</v>
      </c>
      <c r="GD41" s="87" t="s">
        <v>2</v>
      </c>
      <c r="GE41" s="87" t="s">
        <v>2</v>
      </c>
      <c r="GF41" s="17" t="s">
        <v>14</v>
      </c>
      <c r="GG41" s="17" t="s">
        <v>14</v>
      </c>
      <c r="GH41" s="17" t="s">
        <v>14</v>
      </c>
      <c r="GI41" s="17" t="s">
        <v>14</v>
      </c>
      <c r="GJ41" s="17" t="s">
        <v>14</v>
      </c>
      <c r="GK41" s="17" t="s">
        <v>14</v>
      </c>
      <c r="GL41" s="17" t="s">
        <v>14</v>
      </c>
      <c r="GM41" s="17" t="s">
        <v>14</v>
      </c>
      <c r="GN41" s="17" t="s">
        <v>14</v>
      </c>
      <c r="GO41" s="25">
        <v>4</v>
      </c>
      <c r="GP41" s="25" t="s">
        <v>14</v>
      </c>
      <c r="GQ41" s="25">
        <v>4</v>
      </c>
      <c r="GR41" s="25">
        <v>1</v>
      </c>
      <c r="GS41" s="136" t="s">
        <v>2</v>
      </c>
      <c r="GT41" s="77" t="s">
        <v>2</v>
      </c>
      <c r="GU41" s="77">
        <v>2</v>
      </c>
      <c r="GV41" s="17">
        <v>237</v>
      </c>
      <c r="GW41" s="17">
        <v>20</v>
      </c>
      <c r="GX41" s="17">
        <v>152</v>
      </c>
      <c r="GY41" s="17">
        <v>58</v>
      </c>
      <c r="GZ41" s="17">
        <v>6</v>
      </c>
      <c r="HA41" s="17">
        <v>1</v>
      </c>
      <c r="HB41" s="17">
        <v>1</v>
      </c>
      <c r="HC41" s="17" t="s">
        <v>2</v>
      </c>
      <c r="HD41" s="17" t="s">
        <v>2</v>
      </c>
      <c r="HE41" s="17" t="s">
        <v>14</v>
      </c>
      <c r="HF41" s="17" t="s">
        <v>14</v>
      </c>
      <c r="HG41" s="17" t="s">
        <v>14</v>
      </c>
      <c r="HH41" s="17" t="s">
        <v>14</v>
      </c>
      <c r="HI41" s="17" t="s">
        <v>14</v>
      </c>
      <c r="HJ41" s="17" t="s">
        <v>14</v>
      </c>
      <c r="HK41" s="17" t="s">
        <v>14</v>
      </c>
      <c r="HL41" s="17" t="s">
        <v>14</v>
      </c>
      <c r="HM41" s="17" t="s">
        <v>14</v>
      </c>
      <c r="HN41" s="659">
        <v>1920508000</v>
      </c>
      <c r="HO41" s="657" t="s">
        <v>483</v>
      </c>
      <c r="HP41" s="657" t="s">
        <v>454</v>
      </c>
      <c r="HQ41" s="657" t="s">
        <v>477</v>
      </c>
      <c r="HR41" s="657" t="s">
        <v>453</v>
      </c>
      <c r="HS41" s="657" t="s">
        <v>455</v>
      </c>
    </row>
    <row r="42" spans="1:227" ht="14.25" customHeight="1">
      <c r="A42" s="614" t="s">
        <v>767</v>
      </c>
      <c r="B42" s="614" t="s">
        <v>680</v>
      </c>
      <c r="C42" s="614" t="s">
        <v>797</v>
      </c>
      <c r="D42" s="4" t="s">
        <v>291</v>
      </c>
      <c r="E42" s="17">
        <v>229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>
        <v>229</v>
      </c>
      <c r="M42" s="665">
        <v>19</v>
      </c>
      <c r="N42" s="17" t="s">
        <v>2</v>
      </c>
      <c r="O42" s="17" t="s">
        <v>2</v>
      </c>
      <c r="P42" s="17" t="s">
        <v>2</v>
      </c>
      <c r="Q42" s="17" t="s">
        <v>2</v>
      </c>
      <c r="R42" s="17" t="s">
        <v>2</v>
      </c>
      <c r="S42" s="17" t="s">
        <v>2</v>
      </c>
      <c r="T42" s="17" t="s">
        <v>2</v>
      </c>
      <c r="U42" s="25" t="s">
        <v>2</v>
      </c>
      <c r="V42" s="671" t="s">
        <v>2</v>
      </c>
      <c r="W42" s="25">
        <v>141</v>
      </c>
      <c r="X42" s="25">
        <v>15755</v>
      </c>
      <c r="Y42" s="25">
        <v>10</v>
      </c>
      <c r="Z42" s="25">
        <v>1945</v>
      </c>
      <c r="AA42" s="136">
        <v>88</v>
      </c>
      <c r="AB42" s="25" t="s">
        <v>2</v>
      </c>
      <c r="AC42" s="25" t="s">
        <v>2</v>
      </c>
      <c r="AD42" s="25" t="s">
        <v>2</v>
      </c>
      <c r="AE42" s="25" t="s">
        <v>2</v>
      </c>
      <c r="AF42" s="143" t="s">
        <v>2</v>
      </c>
      <c r="AG42" s="77">
        <v>229</v>
      </c>
      <c r="AH42" s="77">
        <v>24</v>
      </c>
      <c r="AI42" s="77">
        <v>45</v>
      </c>
      <c r="AJ42" s="77">
        <v>117</v>
      </c>
      <c r="AK42" s="77">
        <v>34</v>
      </c>
      <c r="AL42" s="77">
        <v>6</v>
      </c>
      <c r="AM42" s="77">
        <v>2</v>
      </c>
      <c r="AN42" s="77">
        <v>1</v>
      </c>
      <c r="AO42" s="77" t="s">
        <v>2</v>
      </c>
      <c r="AP42" s="77" t="s">
        <v>2</v>
      </c>
      <c r="AQ42" s="77" t="s">
        <v>2</v>
      </c>
      <c r="AR42" s="77" t="s">
        <v>2</v>
      </c>
      <c r="AS42" s="77" t="s">
        <v>2</v>
      </c>
      <c r="AT42" s="77" t="s">
        <v>2</v>
      </c>
      <c r="AU42" s="77" t="s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 t="s">
        <v>2</v>
      </c>
      <c r="BE42" s="77" t="s">
        <v>2</v>
      </c>
      <c r="BF42" s="77" t="s">
        <v>2</v>
      </c>
      <c r="BG42" s="77" t="s">
        <v>2</v>
      </c>
      <c r="BH42" s="77" t="s">
        <v>2</v>
      </c>
      <c r="BI42" s="77">
        <v>15700</v>
      </c>
      <c r="BJ42" s="77">
        <v>535</v>
      </c>
      <c r="BK42" s="77">
        <v>1684</v>
      </c>
      <c r="BL42" s="77">
        <v>7935</v>
      </c>
      <c r="BM42" s="77">
        <v>3776</v>
      </c>
      <c r="BN42" s="77">
        <v>960</v>
      </c>
      <c r="BO42" s="77">
        <v>500</v>
      </c>
      <c r="BP42" s="77">
        <v>310</v>
      </c>
      <c r="BQ42" s="77" t="s">
        <v>2</v>
      </c>
      <c r="BR42" s="77" t="s">
        <v>2</v>
      </c>
      <c r="BS42" s="77" t="s">
        <v>2</v>
      </c>
      <c r="BT42" s="77" t="s">
        <v>2</v>
      </c>
      <c r="BU42" s="77" t="s">
        <v>2</v>
      </c>
      <c r="BV42" s="77" t="s">
        <v>2</v>
      </c>
      <c r="BW42" s="77">
        <v>2513</v>
      </c>
      <c r="BX42" s="77" t="s">
        <v>2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 t="s">
        <v>2</v>
      </c>
      <c r="CH42" s="77" t="s">
        <v>2</v>
      </c>
      <c r="CI42" s="77" t="s">
        <v>2</v>
      </c>
      <c r="CJ42" s="77" t="s">
        <v>2</v>
      </c>
      <c r="CK42" s="77" t="s">
        <v>2</v>
      </c>
      <c r="CL42" s="77" t="s">
        <v>2</v>
      </c>
      <c r="CM42" s="90">
        <v>226</v>
      </c>
      <c r="CN42" s="90" t="s">
        <v>2</v>
      </c>
      <c r="CO42" s="90" t="s">
        <v>2</v>
      </c>
      <c r="CP42" s="90" t="s">
        <v>2</v>
      </c>
      <c r="CQ42" s="90" t="s">
        <v>2</v>
      </c>
      <c r="CR42" s="90">
        <v>2</v>
      </c>
      <c r="CS42" s="90" t="s">
        <v>2</v>
      </c>
      <c r="CT42" s="90">
        <v>224</v>
      </c>
      <c r="CU42" s="90" t="s">
        <v>2</v>
      </c>
      <c r="CV42" s="90" t="s">
        <v>2</v>
      </c>
      <c r="CW42" s="90" t="s">
        <v>2</v>
      </c>
      <c r="CX42" s="90" t="s">
        <v>2</v>
      </c>
      <c r="CY42" s="90" t="s">
        <v>2</v>
      </c>
      <c r="CZ42" s="90" t="s">
        <v>2</v>
      </c>
      <c r="DA42" s="90" t="s">
        <v>2</v>
      </c>
      <c r="DB42" s="90" t="s">
        <v>2</v>
      </c>
      <c r="DC42" s="90" t="s">
        <v>2</v>
      </c>
      <c r="DD42" s="90" t="s">
        <v>2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 t="s">
        <v>2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 t="s">
        <v>2</v>
      </c>
      <c r="DQ42" s="90" t="s">
        <v>2</v>
      </c>
      <c r="DR42" s="90" t="s">
        <v>2</v>
      </c>
      <c r="DS42" s="27">
        <v>2</v>
      </c>
      <c r="DT42" s="27" t="s">
        <v>2</v>
      </c>
      <c r="DU42" s="27" t="s">
        <v>2</v>
      </c>
      <c r="DV42" s="27" t="s">
        <v>2</v>
      </c>
      <c r="DW42" s="27">
        <v>1</v>
      </c>
      <c r="DX42" s="27" t="s">
        <v>2</v>
      </c>
      <c r="DY42" s="27">
        <v>1</v>
      </c>
      <c r="DZ42" s="27" t="s">
        <v>2</v>
      </c>
      <c r="EA42" s="27" t="s">
        <v>2</v>
      </c>
      <c r="EB42" s="27">
        <v>7</v>
      </c>
      <c r="EC42" s="27">
        <v>1</v>
      </c>
      <c r="ED42" s="27">
        <v>224</v>
      </c>
      <c r="EE42" s="27">
        <v>22</v>
      </c>
      <c r="EF42" s="27">
        <v>1</v>
      </c>
      <c r="EG42" s="27" t="s">
        <v>14</v>
      </c>
      <c r="EH42" s="27" t="s">
        <v>2</v>
      </c>
      <c r="EI42" s="27" t="s">
        <v>2</v>
      </c>
      <c r="EJ42" s="27" t="s">
        <v>2</v>
      </c>
      <c r="EK42" s="27" t="s">
        <v>14</v>
      </c>
      <c r="EL42" s="27" t="s">
        <v>2</v>
      </c>
      <c r="EM42" s="27" t="s">
        <v>14</v>
      </c>
      <c r="EN42" s="27" t="s">
        <v>2</v>
      </c>
      <c r="EO42" s="27" t="s">
        <v>2</v>
      </c>
      <c r="EP42" s="27" t="s">
        <v>14</v>
      </c>
      <c r="EQ42" s="27" t="s">
        <v>14</v>
      </c>
      <c r="ER42" s="27" t="s">
        <v>14</v>
      </c>
      <c r="ES42" s="27">
        <v>536</v>
      </c>
      <c r="ET42" s="27" t="s">
        <v>14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27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27" t="s">
        <v>14</v>
      </c>
      <c r="FW42" s="77">
        <v>101</v>
      </c>
      <c r="FX42" s="77">
        <v>6</v>
      </c>
      <c r="FY42" s="87">
        <v>100</v>
      </c>
      <c r="FZ42" s="87">
        <v>1</v>
      </c>
      <c r="GA42" s="87">
        <v>13</v>
      </c>
      <c r="GB42" s="87">
        <v>1</v>
      </c>
      <c r="GC42" s="87" t="s">
        <v>2</v>
      </c>
      <c r="GD42" s="87" t="s">
        <v>2</v>
      </c>
      <c r="GE42" s="87" t="s">
        <v>2</v>
      </c>
      <c r="GF42" s="17" t="s">
        <v>2</v>
      </c>
      <c r="GG42" s="17" t="s">
        <v>2</v>
      </c>
      <c r="GH42" s="17" t="s">
        <v>2</v>
      </c>
      <c r="GI42" s="17" t="s">
        <v>2</v>
      </c>
      <c r="GJ42" s="17" t="s">
        <v>2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>
        <v>6</v>
      </c>
      <c r="GP42" s="25" t="s">
        <v>2</v>
      </c>
      <c r="GQ42" s="25">
        <v>6</v>
      </c>
      <c r="GR42" s="25" t="s">
        <v>2</v>
      </c>
      <c r="GS42" s="136" t="s">
        <v>2</v>
      </c>
      <c r="GT42" s="77" t="s">
        <v>2</v>
      </c>
      <c r="GU42" s="77">
        <v>1</v>
      </c>
      <c r="GV42" s="17">
        <v>226</v>
      </c>
      <c r="GW42" s="17">
        <v>9</v>
      </c>
      <c r="GX42" s="17">
        <v>105</v>
      </c>
      <c r="GY42" s="17">
        <v>100</v>
      </c>
      <c r="GZ42" s="17">
        <v>12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9">
        <v>1920509000</v>
      </c>
      <c r="HO42" s="657" t="s">
        <v>483</v>
      </c>
      <c r="HP42" s="657" t="s">
        <v>454</v>
      </c>
      <c r="HQ42" s="657" t="s">
        <v>477</v>
      </c>
      <c r="HR42" s="657" t="s">
        <v>464</v>
      </c>
      <c r="HS42" s="657" t="s">
        <v>455</v>
      </c>
    </row>
    <row r="43" spans="1:227" ht="14.25" customHeight="1">
      <c r="A43" s="614" t="s">
        <v>767</v>
      </c>
      <c r="B43" s="614" t="s">
        <v>680</v>
      </c>
      <c r="C43" s="614" t="s">
        <v>798</v>
      </c>
      <c r="D43" s="4" t="s">
        <v>292</v>
      </c>
      <c r="E43" s="17">
        <v>59</v>
      </c>
      <c r="F43" s="17" t="s">
        <v>2</v>
      </c>
      <c r="G43" s="17" t="s">
        <v>2</v>
      </c>
      <c r="H43" s="17" t="s">
        <v>2</v>
      </c>
      <c r="I43" s="17" t="s">
        <v>2</v>
      </c>
      <c r="J43" s="17" t="s">
        <v>2</v>
      </c>
      <c r="K43" s="17" t="s">
        <v>2</v>
      </c>
      <c r="L43" s="17">
        <v>59</v>
      </c>
      <c r="M43" s="665">
        <v>4</v>
      </c>
      <c r="N43" s="17" t="s">
        <v>2</v>
      </c>
      <c r="O43" s="17" t="s">
        <v>2</v>
      </c>
      <c r="P43" s="17" t="s">
        <v>2</v>
      </c>
      <c r="Q43" s="17" t="s">
        <v>2</v>
      </c>
      <c r="R43" s="17" t="s">
        <v>2</v>
      </c>
      <c r="S43" s="17" t="s">
        <v>2</v>
      </c>
      <c r="T43" s="17" t="s">
        <v>2</v>
      </c>
      <c r="U43" s="25" t="s">
        <v>2</v>
      </c>
      <c r="V43" s="671" t="s">
        <v>2</v>
      </c>
      <c r="W43" s="25">
        <v>9</v>
      </c>
      <c r="X43" s="25">
        <v>556</v>
      </c>
      <c r="Y43" s="25">
        <v>1</v>
      </c>
      <c r="Z43" s="25">
        <v>200</v>
      </c>
      <c r="AA43" s="136">
        <v>50</v>
      </c>
      <c r="AB43" s="25" t="s">
        <v>2</v>
      </c>
      <c r="AC43" s="25" t="s">
        <v>2</v>
      </c>
      <c r="AD43" s="25" t="s">
        <v>2</v>
      </c>
      <c r="AE43" s="25" t="s">
        <v>2</v>
      </c>
      <c r="AF43" s="143" t="s">
        <v>2</v>
      </c>
      <c r="AG43" s="77">
        <v>59</v>
      </c>
      <c r="AH43" s="77">
        <v>13</v>
      </c>
      <c r="AI43" s="77">
        <v>18</v>
      </c>
      <c r="AJ43" s="77">
        <v>23</v>
      </c>
      <c r="AK43" s="77">
        <v>5</v>
      </c>
      <c r="AL43" s="77" t="s">
        <v>2</v>
      </c>
      <c r="AM43" s="77" t="s">
        <v>2</v>
      </c>
      <c r="AN43" s="77" t="s">
        <v>2</v>
      </c>
      <c r="AO43" s="77" t="s">
        <v>2</v>
      </c>
      <c r="AP43" s="77" t="s">
        <v>2</v>
      </c>
      <c r="AQ43" s="77" t="s">
        <v>2</v>
      </c>
      <c r="AR43" s="77" t="s">
        <v>2</v>
      </c>
      <c r="AS43" s="77" t="s">
        <v>2</v>
      </c>
      <c r="AT43" s="77" t="s">
        <v>2</v>
      </c>
      <c r="AU43" s="77" t="s">
        <v>2</v>
      </c>
      <c r="AV43" s="77" t="s">
        <v>2</v>
      </c>
      <c r="AW43" s="77" t="s">
        <v>2</v>
      </c>
      <c r="AX43" s="77" t="s">
        <v>2</v>
      </c>
      <c r="AY43" s="77" t="s">
        <v>2</v>
      </c>
      <c r="AZ43" s="77" t="s">
        <v>2</v>
      </c>
      <c r="BA43" s="77" t="s">
        <v>2</v>
      </c>
      <c r="BB43" s="77" t="s">
        <v>2</v>
      </c>
      <c r="BC43" s="77" t="s">
        <v>2</v>
      </c>
      <c r="BD43" s="77" t="s">
        <v>2</v>
      </c>
      <c r="BE43" s="77" t="s">
        <v>2</v>
      </c>
      <c r="BF43" s="77" t="s">
        <v>2</v>
      </c>
      <c r="BG43" s="77" t="s">
        <v>2</v>
      </c>
      <c r="BH43" s="77" t="s">
        <v>2</v>
      </c>
      <c r="BI43" s="77">
        <v>2965</v>
      </c>
      <c r="BJ43" s="77">
        <v>229</v>
      </c>
      <c r="BK43" s="77">
        <v>667</v>
      </c>
      <c r="BL43" s="77">
        <v>1534</v>
      </c>
      <c r="BM43" s="77">
        <v>535</v>
      </c>
      <c r="BN43" s="77" t="s">
        <v>2</v>
      </c>
      <c r="BO43" s="77" t="s">
        <v>2</v>
      </c>
      <c r="BP43" s="77" t="s">
        <v>2</v>
      </c>
      <c r="BQ43" s="77" t="s">
        <v>2</v>
      </c>
      <c r="BR43" s="77" t="s">
        <v>2</v>
      </c>
      <c r="BS43" s="77" t="s">
        <v>2</v>
      </c>
      <c r="BT43" s="77" t="s">
        <v>2</v>
      </c>
      <c r="BU43" s="77" t="s">
        <v>2</v>
      </c>
      <c r="BV43" s="77" t="s">
        <v>2</v>
      </c>
      <c r="BW43" s="77">
        <v>729</v>
      </c>
      <c r="BX43" s="77" t="s">
        <v>2</v>
      </c>
      <c r="BY43" s="77" t="s">
        <v>2</v>
      </c>
      <c r="BZ43" s="77" t="s">
        <v>2</v>
      </c>
      <c r="CA43" s="77" t="s">
        <v>2</v>
      </c>
      <c r="CB43" s="77" t="s">
        <v>2</v>
      </c>
      <c r="CC43" s="77" t="s">
        <v>2</v>
      </c>
      <c r="CD43" s="77" t="s">
        <v>2</v>
      </c>
      <c r="CE43" s="77" t="s">
        <v>2</v>
      </c>
      <c r="CF43" s="77" t="s">
        <v>2</v>
      </c>
      <c r="CG43" s="77" t="s">
        <v>2</v>
      </c>
      <c r="CH43" s="77" t="s">
        <v>2</v>
      </c>
      <c r="CI43" s="77" t="s">
        <v>2</v>
      </c>
      <c r="CJ43" s="77" t="s">
        <v>2</v>
      </c>
      <c r="CK43" s="77" t="s">
        <v>2</v>
      </c>
      <c r="CL43" s="77" t="s">
        <v>2</v>
      </c>
      <c r="CM43" s="90">
        <v>55</v>
      </c>
      <c r="CN43" s="90" t="s">
        <v>2</v>
      </c>
      <c r="CO43" s="90" t="s">
        <v>2</v>
      </c>
      <c r="CP43" s="90" t="s">
        <v>2</v>
      </c>
      <c r="CQ43" s="90">
        <v>1</v>
      </c>
      <c r="CR43" s="90">
        <v>4</v>
      </c>
      <c r="CS43" s="90" t="s">
        <v>2</v>
      </c>
      <c r="CT43" s="90">
        <v>50</v>
      </c>
      <c r="CU43" s="90" t="s">
        <v>2</v>
      </c>
      <c r="CV43" s="90" t="s">
        <v>2</v>
      </c>
      <c r="CW43" s="90" t="s">
        <v>2</v>
      </c>
      <c r="CX43" s="90" t="s">
        <v>2</v>
      </c>
      <c r="CY43" s="90" t="s">
        <v>2</v>
      </c>
      <c r="CZ43" s="90" t="s">
        <v>2</v>
      </c>
      <c r="DA43" s="90" t="s">
        <v>2</v>
      </c>
      <c r="DB43" s="90" t="s">
        <v>2</v>
      </c>
      <c r="DC43" s="90" t="s">
        <v>2</v>
      </c>
      <c r="DD43" s="90" t="s">
        <v>2</v>
      </c>
      <c r="DE43" s="90" t="s">
        <v>2</v>
      </c>
      <c r="DF43" s="90" t="s">
        <v>2</v>
      </c>
      <c r="DG43" s="90" t="s">
        <v>2</v>
      </c>
      <c r="DH43" s="90" t="s">
        <v>2</v>
      </c>
      <c r="DI43" s="90" t="s">
        <v>2</v>
      </c>
      <c r="DJ43" s="90" t="s">
        <v>2</v>
      </c>
      <c r="DK43" s="90" t="s">
        <v>2</v>
      </c>
      <c r="DL43" s="90" t="s">
        <v>2</v>
      </c>
      <c r="DM43" s="90" t="s">
        <v>2</v>
      </c>
      <c r="DN43" s="90" t="s">
        <v>2</v>
      </c>
      <c r="DO43" s="90" t="s">
        <v>2</v>
      </c>
      <c r="DP43" s="90" t="s">
        <v>2</v>
      </c>
      <c r="DQ43" s="90" t="s">
        <v>2</v>
      </c>
      <c r="DR43" s="90" t="s">
        <v>2</v>
      </c>
      <c r="DS43" s="27">
        <v>1</v>
      </c>
      <c r="DT43" s="27">
        <v>1</v>
      </c>
      <c r="DU43" s="27" t="s">
        <v>2</v>
      </c>
      <c r="DV43" s="27">
        <v>1</v>
      </c>
      <c r="DW43" s="27" t="s">
        <v>2</v>
      </c>
      <c r="DX43" s="27" t="s">
        <v>2</v>
      </c>
      <c r="DY43" s="27">
        <v>1</v>
      </c>
      <c r="DZ43" s="27" t="s">
        <v>2</v>
      </c>
      <c r="EA43" s="27">
        <v>1</v>
      </c>
      <c r="EB43" s="27">
        <v>7</v>
      </c>
      <c r="EC43" s="27">
        <v>1</v>
      </c>
      <c r="ED43" s="27">
        <v>50</v>
      </c>
      <c r="EE43" s="27">
        <v>2</v>
      </c>
      <c r="EF43" s="27">
        <v>1</v>
      </c>
      <c r="EG43" s="27" t="s">
        <v>14</v>
      </c>
      <c r="EH43" s="27" t="s">
        <v>14</v>
      </c>
      <c r="EI43" s="27" t="s">
        <v>2</v>
      </c>
      <c r="EJ43" s="27" t="s">
        <v>14</v>
      </c>
      <c r="EK43" s="27" t="s">
        <v>2</v>
      </c>
      <c r="EL43" s="27" t="s">
        <v>2</v>
      </c>
      <c r="EM43" s="27" t="s">
        <v>14</v>
      </c>
      <c r="EN43" s="27" t="s">
        <v>2</v>
      </c>
      <c r="EO43" s="27" t="s">
        <v>14</v>
      </c>
      <c r="EP43" s="27" t="s">
        <v>14</v>
      </c>
      <c r="EQ43" s="27" t="s">
        <v>14</v>
      </c>
      <c r="ER43" s="27" t="s">
        <v>14</v>
      </c>
      <c r="ES43" s="27" t="s">
        <v>14</v>
      </c>
      <c r="ET43" s="27" t="s">
        <v>14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27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27" t="s">
        <v>14</v>
      </c>
      <c r="FW43" s="77">
        <v>10</v>
      </c>
      <c r="FX43" s="77">
        <v>1</v>
      </c>
      <c r="FY43" s="87">
        <v>10</v>
      </c>
      <c r="FZ43" s="87" t="s">
        <v>2</v>
      </c>
      <c r="GA43" s="87">
        <v>1</v>
      </c>
      <c r="GB43" s="87" t="s">
        <v>2</v>
      </c>
      <c r="GC43" s="87" t="s">
        <v>2</v>
      </c>
      <c r="GD43" s="87" t="s">
        <v>2</v>
      </c>
      <c r="GE43" s="87" t="s">
        <v>2</v>
      </c>
      <c r="GF43" s="17" t="s">
        <v>2</v>
      </c>
      <c r="GG43" s="17" t="s">
        <v>2</v>
      </c>
      <c r="GH43" s="17" t="s">
        <v>2</v>
      </c>
      <c r="GI43" s="17" t="s">
        <v>2</v>
      </c>
      <c r="GJ43" s="17" t="s">
        <v>2</v>
      </c>
      <c r="GK43" s="17" t="s">
        <v>2</v>
      </c>
      <c r="GL43" s="17" t="s">
        <v>2</v>
      </c>
      <c r="GM43" s="17" t="s">
        <v>2</v>
      </c>
      <c r="GN43" s="17" t="s">
        <v>2</v>
      </c>
      <c r="GO43" s="25">
        <v>2</v>
      </c>
      <c r="GP43" s="25" t="s">
        <v>2</v>
      </c>
      <c r="GQ43" s="25">
        <v>2</v>
      </c>
      <c r="GR43" s="25" t="s">
        <v>2</v>
      </c>
      <c r="GS43" s="136" t="s">
        <v>2</v>
      </c>
      <c r="GT43" s="77" t="s">
        <v>2</v>
      </c>
      <c r="GU43" s="77" t="s">
        <v>2</v>
      </c>
      <c r="GV43" s="17">
        <v>55</v>
      </c>
      <c r="GW43" s="17">
        <v>10</v>
      </c>
      <c r="GX43" s="17">
        <v>33</v>
      </c>
      <c r="GY43" s="17">
        <v>11</v>
      </c>
      <c r="GZ43" s="17" t="s">
        <v>2</v>
      </c>
      <c r="HA43" s="17">
        <v>1</v>
      </c>
      <c r="HB43" s="17">
        <v>1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9">
        <v>1920510000</v>
      </c>
      <c r="HO43" s="657" t="s">
        <v>483</v>
      </c>
      <c r="HP43" s="657" t="s">
        <v>454</v>
      </c>
      <c r="HQ43" s="657" t="s">
        <v>477</v>
      </c>
      <c r="HR43" s="657" t="s">
        <v>465</v>
      </c>
      <c r="HS43" s="657" t="s">
        <v>455</v>
      </c>
    </row>
    <row r="44" spans="1:227" ht="14.25" customHeight="1">
      <c r="A44" s="614" t="s">
        <v>767</v>
      </c>
      <c r="B44" s="614" t="s">
        <v>680</v>
      </c>
      <c r="C44" s="614" t="s">
        <v>799</v>
      </c>
      <c r="D44" s="4" t="s">
        <v>293</v>
      </c>
      <c r="E44" s="17">
        <v>28</v>
      </c>
      <c r="F44" s="17">
        <v>2</v>
      </c>
      <c r="G44" s="17" t="s">
        <v>2</v>
      </c>
      <c r="H44" s="17">
        <v>2</v>
      </c>
      <c r="I44" s="17" t="s">
        <v>2</v>
      </c>
      <c r="J44" s="17" t="s">
        <v>2</v>
      </c>
      <c r="K44" s="17" t="s">
        <v>2</v>
      </c>
      <c r="L44" s="17">
        <v>26</v>
      </c>
      <c r="M44" s="665" t="s">
        <v>2</v>
      </c>
      <c r="N44" s="17">
        <v>2</v>
      </c>
      <c r="O44" s="17" t="s">
        <v>14</v>
      </c>
      <c r="P44" s="17" t="s">
        <v>14</v>
      </c>
      <c r="Q44" s="17" t="s">
        <v>14</v>
      </c>
      <c r="R44" s="17" t="s">
        <v>14</v>
      </c>
      <c r="S44" s="17" t="s">
        <v>14</v>
      </c>
      <c r="T44" s="17" t="s">
        <v>14</v>
      </c>
      <c r="U44" s="25" t="s">
        <v>14</v>
      </c>
      <c r="V44" s="671" t="s">
        <v>2</v>
      </c>
      <c r="W44" s="25">
        <v>7</v>
      </c>
      <c r="X44" s="25">
        <v>4787</v>
      </c>
      <c r="Y44" s="25">
        <v>4</v>
      </c>
      <c r="Z44" s="25">
        <v>4540</v>
      </c>
      <c r="AA44" s="136">
        <v>21</v>
      </c>
      <c r="AB44" s="25" t="s">
        <v>14</v>
      </c>
      <c r="AC44" s="25" t="s">
        <v>14</v>
      </c>
      <c r="AD44" s="25" t="s">
        <v>14</v>
      </c>
      <c r="AE44" s="25" t="s">
        <v>14</v>
      </c>
      <c r="AF44" s="143" t="s">
        <v>14</v>
      </c>
      <c r="AG44" s="77">
        <v>27</v>
      </c>
      <c r="AH44" s="77">
        <v>3</v>
      </c>
      <c r="AI44" s="77">
        <v>8</v>
      </c>
      <c r="AJ44" s="77">
        <v>12</v>
      </c>
      <c r="AK44" s="77">
        <v>3</v>
      </c>
      <c r="AL44" s="77">
        <v>1</v>
      </c>
      <c r="AM44" s="77" t="s">
        <v>2</v>
      </c>
      <c r="AN44" s="77" t="s">
        <v>2</v>
      </c>
      <c r="AO44" s="77" t="s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14</v>
      </c>
      <c r="AV44" s="77" t="s">
        <v>14</v>
      </c>
      <c r="AW44" s="77" t="s">
        <v>14</v>
      </c>
      <c r="AX44" s="77" t="s">
        <v>14</v>
      </c>
      <c r="AY44" s="77" t="s">
        <v>14</v>
      </c>
      <c r="AZ44" s="77" t="s">
        <v>14</v>
      </c>
      <c r="BA44" s="77" t="s">
        <v>14</v>
      </c>
      <c r="BB44" s="77" t="s">
        <v>14</v>
      </c>
      <c r="BC44" s="77" t="s">
        <v>14</v>
      </c>
      <c r="BD44" s="77" t="s">
        <v>14</v>
      </c>
      <c r="BE44" s="77" t="s">
        <v>14</v>
      </c>
      <c r="BF44" s="77" t="s">
        <v>14</v>
      </c>
      <c r="BG44" s="77" t="s">
        <v>14</v>
      </c>
      <c r="BH44" s="77" t="s">
        <v>14</v>
      </c>
      <c r="BI44" s="77">
        <v>1534</v>
      </c>
      <c r="BJ44" s="77">
        <v>37</v>
      </c>
      <c r="BK44" s="77">
        <v>294</v>
      </c>
      <c r="BL44" s="77">
        <v>748</v>
      </c>
      <c r="BM44" s="77">
        <v>305</v>
      </c>
      <c r="BN44" s="77">
        <v>150</v>
      </c>
      <c r="BO44" s="77" t="s">
        <v>2</v>
      </c>
      <c r="BP44" s="77" t="s">
        <v>2</v>
      </c>
      <c r="BQ44" s="77" t="s">
        <v>2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340</v>
      </c>
      <c r="BX44" s="77" t="s">
        <v>14</v>
      </c>
      <c r="BY44" s="77" t="s">
        <v>14</v>
      </c>
      <c r="BZ44" s="77" t="s">
        <v>14</v>
      </c>
      <c r="CA44" s="77" t="s">
        <v>14</v>
      </c>
      <c r="CB44" s="77" t="s">
        <v>14</v>
      </c>
      <c r="CC44" s="77" t="s">
        <v>14</v>
      </c>
      <c r="CD44" s="77" t="s">
        <v>14</v>
      </c>
      <c r="CE44" s="77" t="s">
        <v>14</v>
      </c>
      <c r="CF44" s="77" t="s">
        <v>14</v>
      </c>
      <c r="CG44" s="77" t="s">
        <v>14</v>
      </c>
      <c r="CH44" s="77" t="s">
        <v>14</v>
      </c>
      <c r="CI44" s="77" t="s">
        <v>14</v>
      </c>
      <c r="CJ44" s="77" t="s">
        <v>14</v>
      </c>
      <c r="CK44" s="77" t="s">
        <v>14</v>
      </c>
      <c r="CL44" s="77" t="s">
        <v>14</v>
      </c>
      <c r="CM44" s="90">
        <v>25</v>
      </c>
      <c r="CN44" s="90" t="s">
        <v>2</v>
      </c>
      <c r="CO44" s="90" t="s">
        <v>2</v>
      </c>
      <c r="CP44" s="90">
        <v>3</v>
      </c>
      <c r="CQ44" s="90" t="s">
        <v>2</v>
      </c>
      <c r="CR44" s="90">
        <v>2</v>
      </c>
      <c r="CS44" s="90">
        <v>1</v>
      </c>
      <c r="CT44" s="90">
        <v>18</v>
      </c>
      <c r="CU44" s="90" t="s">
        <v>2</v>
      </c>
      <c r="CV44" s="90">
        <v>1</v>
      </c>
      <c r="CW44" s="90" t="s">
        <v>2</v>
      </c>
      <c r="CX44" s="90" t="s">
        <v>2</v>
      </c>
      <c r="CY44" s="90" t="s">
        <v>2</v>
      </c>
      <c r="CZ44" s="90" t="s">
        <v>2</v>
      </c>
      <c r="DA44" s="90" t="s">
        <v>2</v>
      </c>
      <c r="DB44" s="90" t="s">
        <v>2</v>
      </c>
      <c r="DC44" s="90" t="s">
        <v>14</v>
      </c>
      <c r="DD44" s="90" t="s">
        <v>14</v>
      </c>
      <c r="DE44" s="90" t="s">
        <v>14</v>
      </c>
      <c r="DF44" s="90" t="s">
        <v>14</v>
      </c>
      <c r="DG44" s="90" t="s">
        <v>14</v>
      </c>
      <c r="DH44" s="90" t="s">
        <v>14</v>
      </c>
      <c r="DI44" s="90" t="s">
        <v>14</v>
      </c>
      <c r="DJ44" s="90" t="s">
        <v>14</v>
      </c>
      <c r="DK44" s="90" t="s">
        <v>14</v>
      </c>
      <c r="DL44" s="90" t="s">
        <v>14</v>
      </c>
      <c r="DM44" s="90" t="s">
        <v>14</v>
      </c>
      <c r="DN44" s="90" t="s">
        <v>14</v>
      </c>
      <c r="DO44" s="90" t="s">
        <v>14</v>
      </c>
      <c r="DP44" s="90" t="s">
        <v>14</v>
      </c>
      <c r="DQ44" s="90" t="s">
        <v>14</v>
      </c>
      <c r="DR44" s="90" t="s">
        <v>14</v>
      </c>
      <c r="DS44" s="27" t="s">
        <v>2</v>
      </c>
      <c r="DT44" s="27">
        <v>1</v>
      </c>
      <c r="DU44" s="27" t="s">
        <v>2</v>
      </c>
      <c r="DV44" s="27" t="s">
        <v>2</v>
      </c>
      <c r="DW44" s="27">
        <v>2</v>
      </c>
      <c r="DX44" s="27">
        <v>1</v>
      </c>
      <c r="DY44" s="27">
        <v>4</v>
      </c>
      <c r="DZ44" s="27">
        <v>2</v>
      </c>
      <c r="EA44" s="27" t="s">
        <v>2</v>
      </c>
      <c r="EB44" s="27">
        <v>7</v>
      </c>
      <c r="EC44" s="27">
        <v>1</v>
      </c>
      <c r="ED44" s="27">
        <v>19</v>
      </c>
      <c r="EE44" s="27">
        <v>2</v>
      </c>
      <c r="EF44" s="27" t="s">
        <v>2</v>
      </c>
      <c r="EG44" s="27" t="s">
        <v>2</v>
      </c>
      <c r="EH44" s="27" t="s">
        <v>14</v>
      </c>
      <c r="EI44" s="27" t="s">
        <v>2</v>
      </c>
      <c r="EJ44" s="27" t="s">
        <v>2</v>
      </c>
      <c r="EK44" s="27" t="s">
        <v>14</v>
      </c>
      <c r="EL44" s="27" t="s">
        <v>14</v>
      </c>
      <c r="EM44" s="27" t="s">
        <v>14</v>
      </c>
      <c r="EN44" s="27" t="s">
        <v>14</v>
      </c>
      <c r="EO44" s="27" t="s">
        <v>2</v>
      </c>
      <c r="EP44" s="27" t="s">
        <v>14</v>
      </c>
      <c r="EQ44" s="27" t="s">
        <v>14</v>
      </c>
      <c r="ER44" s="27" t="s">
        <v>14</v>
      </c>
      <c r="ES44" s="27" t="s">
        <v>14</v>
      </c>
      <c r="ET44" s="27" t="s">
        <v>2</v>
      </c>
      <c r="EU44" s="27" t="s">
        <v>14</v>
      </c>
      <c r="EV44" s="27" t="s">
        <v>14</v>
      </c>
      <c r="EW44" s="27" t="s">
        <v>14</v>
      </c>
      <c r="EX44" s="27" t="s">
        <v>14</v>
      </c>
      <c r="EY44" s="27" t="s">
        <v>14</v>
      </c>
      <c r="EZ44" s="27" t="s">
        <v>14</v>
      </c>
      <c r="FA44" s="27" t="s">
        <v>14</v>
      </c>
      <c r="FB44" s="27" t="s">
        <v>14</v>
      </c>
      <c r="FC44" s="27" t="s">
        <v>14</v>
      </c>
      <c r="FD44" s="27" t="s">
        <v>14</v>
      </c>
      <c r="FE44" s="27" t="s">
        <v>14</v>
      </c>
      <c r="FF44" s="27" t="s">
        <v>14</v>
      </c>
      <c r="FG44" s="27" t="s">
        <v>14</v>
      </c>
      <c r="FH44" s="27" t="s">
        <v>14</v>
      </c>
      <c r="FI44" s="27" t="s">
        <v>14</v>
      </c>
      <c r="FJ44" s="27" t="s">
        <v>14</v>
      </c>
      <c r="FK44" s="27" t="s">
        <v>14</v>
      </c>
      <c r="FL44" s="27" t="s">
        <v>14</v>
      </c>
      <c r="FM44" s="27" t="s">
        <v>14</v>
      </c>
      <c r="FN44" s="27" t="s">
        <v>14</v>
      </c>
      <c r="FO44" s="27" t="s">
        <v>14</v>
      </c>
      <c r="FP44" s="27" t="s">
        <v>14</v>
      </c>
      <c r="FQ44" s="27" t="s">
        <v>14</v>
      </c>
      <c r="FR44" s="27" t="s">
        <v>14</v>
      </c>
      <c r="FS44" s="27" t="s">
        <v>14</v>
      </c>
      <c r="FT44" s="27" t="s">
        <v>14</v>
      </c>
      <c r="FU44" s="27" t="s">
        <v>14</v>
      </c>
      <c r="FV44" s="27" t="s">
        <v>14</v>
      </c>
      <c r="FW44" s="77">
        <v>15</v>
      </c>
      <c r="FX44" s="77">
        <v>2</v>
      </c>
      <c r="FY44" s="87">
        <v>15</v>
      </c>
      <c r="FZ44" s="87">
        <v>1</v>
      </c>
      <c r="GA44" s="87">
        <v>1</v>
      </c>
      <c r="GB44" s="87">
        <v>1</v>
      </c>
      <c r="GC44" s="87" t="s">
        <v>2</v>
      </c>
      <c r="GD44" s="87" t="s">
        <v>2</v>
      </c>
      <c r="GE44" s="87" t="s">
        <v>2</v>
      </c>
      <c r="GF44" s="17" t="s">
        <v>14</v>
      </c>
      <c r="GG44" s="17" t="s">
        <v>14</v>
      </c>
      <c r="GH44" s="17" t="s">
        <v>14</v>
      </c>
      <c r="GI44" s="17" t="s">
        <v>14</v>
      </c>
      <c r="GJ44" s="17" t="s">
        <v>14</v>
      </c>
      <c r="GK44" s="17" t="s">
        <v>14</v>
      </c>
      <c r="GL44" s="17" t="s">
        <v>14</v>
      </c>
      <c r="GM44" s="17" t="s">
        <v>14</v>
      </c>
      <c r="GN44" s="17" t="s">
        <v>14</v>
      </c>
      <c r="GO44" s="25">
        <v>1</v>
      </c>
      <c r="GP44" s="25" t="s">
        <v>14</v>
      </c>
      <c r="GQ44" s="25">
        <v>1</v>
      </c>
      <c r="GR44" s="25" t="s">
        <v>2</v>
      </c>
      <c r="GS44" s="136">
        <v>1</v>
      </c>
      <c r="GT44" s="77" t="s">
        <v>2</v>
      </c>
      <c r="GU44" s="77">
        <v>1</v>
      </c>
      <c r="GV44" s="17">
        <v>25</v>
      </c>
      <c r="GW44" s="17">
        <v>7</v>
      </c>
      <c r="GX44" s="17">
        <v>13</v>
      </c>
      <c r="GY44" s="17">
        <v>4</v>
      </c>
      <c r="GZ44" s="17">
        <v>1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14</v>
      </c>
      <c r="HF44" s="17" t="s">
        <v>14</v>
      </c>
      <c r="HG44" s="17" t="s">
        <v>14</v>
      </c>
      <c r="HH44" s="17" t="s">
        <v>14</v>
      </c>
      <c r="HI44" s="17" t="s">
        <v>14</v>
      </c>
      <c r="HJ44" s="17" t="s">
        <v>14</v>
      </c>
      <c r="HK44" s="17" t="s">
        <v>14</v>
      </c>
      <c r="HL44" s="17" t="s">
        <v>14</v>
      </c>
      <c r="HM44" s="17" t="s">
        <v>14</v>
      </c>
      <c r="HN44" s="659">
        <v>1920511000</v>
      </c>
      <c r="HO44" s="657" t="s">
        <v>483</v>
      </c>
      <c r="HP44" s="657" t="s">
        <v>454</v>
      </c>
      <c r="HQ44" s="657" t="s">
        <v>477</v>
      </c>
      <c r="HR44" s="657" t="s">
        <v>466</v>
      </c>
      <c r="HS44" s="657" t="s">
        <v>455</v>
      </c>
    </row>
    <row r="45" spans="1:227" ht="14.25" customHeight="1">
      <c r="A45" s="614" t="s">
        <v>767</v>
      </c>
      <c r="B45" s="614" t="s">
        <v>684</v>
      </c>
      <c r="C45" s="614"/>
      <c r="D45" s="4" t="s">
        <v>509</v>
      </c>
      <c r="E45" s="17">
        <v>67</v>
      </c>
      <c r="F45" s="17">
        <v>3</v>
      </c>
      <c r="G45" s="17" t="s">
        <v>2</v>
      </c>
      <c r="H45" s="17">
        <v>2</v>
      </c>
      <c r="I45" s="17">
        <v>1</v>
      </c>
      <c r="J45" s="17" t="s">
        <v>2</v>
      </c>
      <c r="K45" s="17" t="s">
        <v>2</v>
      </c>
      <c r="L45" s="17">
        <v>64</v>
      </c>
      <c r="M45" s="665">
        <v>2</v>
      </c>
      <c r="N45" s="17">
        <v>3</v>
      </c>
      <c r="O45" s="17">
        <v>3</v>
      </c>
      <c r="P45" s="17" t="s">
        <v>2</v>
      </c>
      <c r="Q45" s="17">
        <v>2</v>
      </c>
      <c r="R45" s="17">
        <v>1</v>
      </c>
      <c r="S45" s="17" t="s">
        <v>2</v>
      </c>
      <c r="T45" s="17" t="s">
        <v>2</v>
      </c>
      <c r="U45" s="25" t="s">
        <v>2</v>
      </c>
      <c r="V45" s="671" t="s">
        <v>2</v>
      </c>
      <c r="W45" s="25">
        <v>12</v>
      </c>
      <c r="X45" s="25">
        <v>3775</v>
      </c>
      <c r="Y45" s="25">
        <v>4</v>
      </c>
      <c r="Z45" s="25">
        <v>2440</v>
      </c>
      <c r="AA45" s="136">
        <v>55</v>
      </c>
      <c r="AB45" s="25">
        <v>2</v>
      </c>
      <c r="AC45" s="25">
        <v>1690</v>
      </c>
      <c r="AD45" s="25">
        <v>1</v>
      </c>
      <c r="AE45" s="25">
        <v>1200</v>
      </c>
      <c r="AF45" s="143">
        <v>1</v>
      </c>
      <c r="AG45" s="77">
        <v>67</v>
      </c>
      <c r="AH45" s="77">
        <v>1</v>
      </c>
      <c r="AI45" s="77">
        <v>46</v>
      </c>
      <c r="AJ45" s="77">
        <v>19</v>
      </c>
      <c r="AK45" s="77" t="s">
        <v>2</v>
      </c>
      <c r="AL45" s="77" t="s">
        <v>2</v>
      </c>
      <c r="AM45" s="77" t="s">
        <v>2</v>
      </c>
      <c r="AN45" s="77">
        <v>1</v>
      </c>
      <c r="AO45" s="77" t="s">
        <v>2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>
        <v>3</v>
      </c>
      <c r="AV45" s="77" t="s">
        <v>2</v>
      </c>
      <c r="AW45" s="77">
        <v>1</v>
      </c>
      <c r="AX45" s="77">
        <v>1</v>
      </c>
      <c r="AY45" s="77" t="s">
        <v>2</v>
      </c>
      <c r="AZ45" s="77" t="s">
        <v>2</v>
      </c>
      <c r="BA45" s="77" t="s">
        <v>2</v>
      </c>
      <c r="BB45" s="77">
        <v>1</v>
      </c>
      <c r="BC45" s="77" t="s">
        <v>2</v>
      </c>
      <c r="BD45" s="77" t="s">
        <v>2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3347</v>
      </c>
      <c r="BJ45" s="77">
        <v>14</v>
      </c>
      <c r="BK45" s="77">
        <v>1731</v>
      </c>
      <c r="BL45" s="77">
        <v>1242</v>
      </c>
      <c r="BM45" s="77" t="s">
        <v>2</v>
      </c>
      <c r="BN45" s="77" t="s">
        <v>2</v>
      </c>
      <c r="BO45" s="77" t="s">
        <v>2</v>
      </c>
      <c r="BP45" s="77">
        <v>360</v>
      </c>
      <c r="BQ45" s="77" t="s">
        <v>2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747</v>
      </c>
      <c r="BX45" s="77">
        <v>470</v>
      </c>
      <c r="BY45" s="77" t="s">
        <v>2</v>
      </c>
      <c r="BZ45" s="77">
        <v>30</v>
      </c>
      <c r="CA45" s="77">
        <v>80</v>
      </c>
      <c r="CB45" s="77" t="s">
        <v>2</v>
      </c>
      <c r="CC45" s="77" t="s">
        <v>2</v>
      </c>
      <c r="CD45" s="77" t="s">
        <v>2</v>
      </c>
      <c r="CE45" s="77">
        <v>360</v>
      </c>
      <c r="CF45" s="77" t="s">
        <v>2</v>
      </c>
      <c r="CG45" s="77" t="s">
        <v>2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>
        <v>430</v>
      </c>
      <c r="CM45" s="90">
        <v>29</v>
      </c>
      <c r="CN45" s="90">
        <v>11</v>
      </c>
      <c r="CO45" s="90" t="s">
        <v>2</v>
      </c>
      <c r="CP45" s="90">
        <v>7</v>
      </c>
      <c r="CQ45" s="90" t="s">
        <v>2</v>
      </c>
      <c r="CR45" s="90">
        <v>6</v>
      </c>
      <c r="CS45" s="90" t="s">
        <v>2</v>
      </c>
      <c r="CT45" s="90">
        <v>3</v>
      </c>
      <c r="CU45" s="90">
        <v>2</v>
      </c>
      <c r="CV45" s="90" t="s">
        <v>2</v>
      </c>
      <c r="CW45" s="90" t="s">
        <v>2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>
        <v>3</v>
      </c>
      <c r="DD45" s="90" t="s">
        <v>2</v>
      </c>
      <c r="DE45" s="90" t="s">
        <v>2</v>
      </c>
      <c r="DF45" s="90">
        <v>1</v>
      </c>
      <c r="DG45" s="90" t="s">
        <v>2</v>
      </c>
      <c r="DH45" s="90" t="s">
        <v>2</v>
      </c>
      <c r="DI45" s="90" t="s">
        <v>2</v>
      </c>
      <c r="DJ45" s="90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 t="s">
        <v>2</v>
      </c>
      <c r="DP45" s="90" t="s">
        <v>2</v>
      </c>
      <c r="DQ45" s="90" t="s">
        <v>2</v>
      </c>
      <c r="DR45" s="90" t="s">
        <v>2</v>
      </c>
      <c r="DS45" s="27">
        <v>20</v>
      </c>
      <c r="DT45" s="27">
        <v>1</v>
      </c>
      <c r="DU45" s="27" t="s">
        <v>2</v>
      </c>
      <c r="DV45" s="27">
        <v>2</v>
      </c>
      <c r="DW45" s="27">
        <v>6</v>
      </c>
      <c r="DX45" s="27" t="s">
        <v>2</v>
      </c>
      <c r="DY45" s="27">
        <v>11</v>
      </c>
      <c r="DZ45" s="27">
        <v>10</v>
      </c>
      <c r="EA45" s="27">
        <v>4</v>
      </c>
      <c r="EB45" s="27">
        <v>11</v>
      </c>
      <c r="EC45" s="27" t="s">
        <v>2</v>
      </c>
      <c r="ED45" s="27">
        <v>7</v>
      </c>
      <c r="EE45" s="27" t="s">
        <v>2</v>
      </c>
      <c r="EF45" s="27">
        <v>4</v>
      </c>
      <c r="EG45" s="27">
        <v>440</v>
      </c>
      <c r="EH45" s="27" t="s">
        <v>14</v>
      </c>
      <c r="EI45" s="27" t="s">
        <v>2</v>
      </c>
      <c r="EJ45" s="27" t="s">
        <v>14</v>
      </c>
      <c r="EK45" s="27">
        <v>21</v>
      </c>
      <c r="EL45" s="27" t="s">
        <v>2</v>
      </c>
      <c r="EM45" s="27" t="s">
        <v>14</v>
      </c>
      <c r="EN45" s="27">
        <v>162</v>
      </c>
      <c r="EO45" s="27" t="s">
        <v>14</v>
      </c>
      <c r="EP45" s="27" t="s">
        <v>14</v>
      </c>
      <c r="EQ45" s="27" t="s">
        <v>2</v>
      </c>
      <c r="ER45" s="27" t="s">
        <v>14</v>
      </c>
      <c r="ES45" s="27" t="s">
        <v>2</v>
      </c>
      <c r="ET45" s="27" t="s">
        <v>14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>
        <v>1</v>
      </c>
      <c r="FB45" s="27">
        <v>1</v>
      </c>
      <c r="FC45" s="27" t="s">
        <v>2</v>
      </c>
      <c r="FD45" s="27" t="s">
        <v>2</v>
      </c>
      <c r="FE45" s="27" t="s">
        <v>2</v>
      </c>
      <c r="FF45" s="27">
        <v>2</v>
      </c>
      <c r="FG45" s="27" t="s">
        <v>2</v>
      </c>
      <c r="FH45" s="27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14</v>
      </c>
      <c r="FP45" s="27" t="s">
        <v>14</v>
      </c>
      <c r="FQ45" s="27" t="s">
        <v>2</v>
      </c>
      <c r="FR45" s="27" t="s">
        <v>2</v>
      </c>
      <c r="FS45" s="27" t="s">
        <v>2</v>
      </c>
      <c r="FT45" s="27" t="s">
        <v>14</v>
      </c>
      <c r="FU45" s="27" t="s">
        <v>2</v>
      </c>
      <c r="FV45" s="27" t="s">
        <v>14</v>
      </c>
      <c r="FW45" s="77">
        <v>16</v>
      </c>
      <c r="FX45" s="77">
        <v>1</v>
      </c>
      <c r="FY45" s="87">
        <v>16</v>
      </c>
      <c r="FZ45" s="87" t="s">
        <v>2</v>
      </c>
      <c r="GA45" s="87">
        <v>1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>
        <v>3</v>
      </c>
      <c r="GG45" s="17">
        <v>1</v>
      </c>
      <c r="GH45" s="17">
        <v>3</v>
      </c>
      <c r="GI45" s="17" t="s">
        <v>2</v>
      </c>
      <c r="GJ45" s="17">
        <v>1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5</v>
      </c>
      <c r="GP45" s="25">
        <v>1</v>
      </c>
      <c r="GQ45" s="25">
        <v>5</v>
      </c>
      <c r="GR45" s="25">
        <v>4</v>
      </c>
      <c r="GS45" s="136" t="s">
        <v>2</v>
      </c>
      <c r="GT45" s="77" t="s">
        <v>2</v>
      </c>
      <c r="GU45" s="77" t="s">
        <v>2</v>
      </c>
      <c r="GV45" s="17">
        <v>29</v>
      </c>
      <c r="GW45" s="17">
        <v>21</v>
      </c>
      <c r="GX45" s="17">
        <v>5</v>
      </c>
      <c r="GY45" s="17">
        <v>1</v>
      </c>
      <c r="GZ45" s="17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>
        <v>3</v>
      </c>
      <c r="HF45" s="17" t="s">
        <v>2</v>
      </c>
      <c r="HG45" s="17">
        <v>2</v>
      </c>
      <c r="HH45" s="17">
        <v>1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9">
        <v>1920600000</v>
      </c>
      <c r="HO45" s="657" t="s">
        <v>483</v>
      </c>
      <c r="HP45" s="657" t="s">
        <v>454</v>
      </c>
      <c r="HQ45" s="657" t="s">
        <v>656</v>
      </c>
      <c r="HR45" s="657" t="s">
        <v>454</v>
      </c>
      <c r="HS45" s="657" t="s">
        <v>455</v>
      </c>
    </row>
    <row r="46" spans="1:227" ht="14.25" customHeight="1">
      <c r="A46" s="614" t="s">
        <v>767</v>
      </c>
      <c r="B46" s="614" t="s">
        <v>684</v>
      </c>
      <c r="C46" s="614" t="s">
        <v>800</v>
      </c>
      <c r="D46" s="4" t="s">
        <v>510</v>
      </c>
      <c r="E46" s="17">
        <v>4</v>
      </c>
      <c r="F46" s="17">
        <v>1</v>
      </c>
      <c r="G46" s="17" t="s">
        <v>2</v>
      </c>
      <c r="H46" s="17">
        <v>1</v>
      </c>
      <c r="I46" s="17" t="s">
        <v>2</v>
      </c>
      <c r="J46" s="17" t="s">
        <v>2</v>
      </c>
      <c r="K46" s="17" t="s">
        <v>2</v>
      </c>
      <c r="L46" s="17">
        <v>3</v>
      </c>
      <c r="M46" s="665" t="s">
        <v>2</v>
      </c>
      <c r="N46" s="17">
        <v>1</v>
      </c>
      <c r="O46" s="17" t="s">
        <v>14</v>
      </c>
      <c r="P46" s="17" t="s">
        <v>14</v>
      </c>
      <c r="Q46" s="17" t="s">
        <v>14</v>
      </c>
      <c r="R46" s="17" t="s">
        <v>14</v>
      </c>
      <c r="S46" s="17" t="s">
        <v>14</v>
      </c>
      <c r="T46" s="17" t="s">
        <v>14</v>
      </c>
      <c r="U46" s="25" t="s">
        <v>14</v>
      </c>
      <c r="V46" s="671" t="s">
        <v>2</v>
      </c>
      <c r="W46" s="25">
        <v>1</v>
      </c>
      <c r="X46" s="25">
        <v>1650</v>
      </c>
      <c r="Y46" s="25">
        <v>1</v>
      </c>
      <c r="Z46" s="25">
        <v>1200</v>
      </c>
      <c r="AA46" s="136">
        <v>3</v>
      </c>
      <c r="AB46" s="25" t="s">
        <v>14</v>
      </c>
      <c r="AC46" s="25" t="s">
        <v>14</v>
      </c>
      <c r="AD46" s="25" t="s">
        <v>14</v>
      </c>
      <c r="AE46" s="25" t="s">
        <v>14</v>
      </c>
      <c r="AF46" s="143" t="s">
        <v>14</v>
      </c>
      <c r="AG46" s="77">
        <v>4</v>
      </c>
      <c r="AH46" s="77" t="s">
        <v>2</v>
      </c>
      <c r="AI46" s="77">
        <v>3</v>
      </c>
      <c r="AJ46" s="77" t="s">
        <v>2</v>
      </c>
      <c r="AK46" s="77" t="s">
        <v>2</v>
      </c>
      <c r="AL46" s="77" t="s">
        <v>2</v>
      </c>
      <c r="AM46" s="77" t="s">
        <v>2</v>
      </c>
      <c r="AN46" s="77">
        <v>1</v>
      </c>
      <c r="AO46" s="77" t="s">
        <v>2</v>
      </c>
      <c r="AP46" s="77" t="s">
        <v>2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14</v>
      </c>
      <c r="AV46" s="77" t="s">
        <v>14</v>
      </c>
      <c r="AW46" s="77" t="s">
        <v>14</v>
      </c>
      <c r="AX46" s="77" t="s">
        <v>14</v>
      </c>
      <c r="AY46" s="77" t="s">
        <v>14</v>
      </c>
      <c r="AZ46" s="77" t="s">
        <v>14</v>
      </c>
      <c r="BA46" s="77" t="s">
        <v>14</v>
      </c>
      <c r="BB46" s="77" t="s">
        <v>14</v>
      </c>
      <c r="BC46" s="77" t="s">
        <v>14</v>
      </c>
      <c r="BD46" s="77" t="s">
        <v>14</v>
      </c>
      <c r="BE46" s="77" t="s">
        <v>14</v>
      </c>
      <c r="BF46" s="77" t="s">
        <v>14</v>
      </c>
      <c r="BG46" s="77" t="s">
        <v>14</v>
      </c>
      <c r="BH46" s="77" t="s">
        <v>14</v>
      </c>
      <c r="BI46" s="77">
        <v>477</v>
      </c>
      <c r="BJ46" s="77" t="s">
        <v>2</v>
      </c>
      <c r="BK46" s="77">
        <v>117</v>
      </c>
      <c r="BL46" s="77" t="s">
        <v>2</v>
      </c>
      <c r="BM46" s="77" t="s">
        <v>2</v>
      </c>
      <c r="BN46" s="77" t="s">
        <v>2</v>
      </c>
      <c r="BO46" s="77" t="s">
        <v>2</v>
      </c>
      <c r="BP46" s="77">
        <v>360</v>
      </c>
      <c r="BQ46" s="77" t="s">
        <v>2</v>
      </c>
      <c r="BR46" s="77" t="s">
        <v>2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350</v>
      </c>
      <c r="BX46" s="77" t="s">
        <v>14</v>
      </c>
      <c r="BY46" s="77" t="s">
        <v>14</v>
      </c>
      <c r="BZ46" s="77" t="s">
        <v>14</v>
      </c>
      <c r="CA46" s="77" t="s">
        <v>14</v>
      </c>
      <c r="CB46" s="77" t="s">
        <v>14</v>
      </c>
      <c r="CC46" s="77" t="s">
        <v>14</v>
      </c>
      <c r="CD46" s="77" t="s">
        <v>14</v>
      </c>
      <c r="CE46" s="77" t="s">
        <v>14</v>
      </c>
      <c r="CF46" s="77" t="s">
        <v>14</v>
      </c>
      <c r="CG46" s="77" t="s">
        <v>14</v>
      </c>
      <c r="CH46" s="77" t="s">
        <v>14</v>
      </c>
      <c r="CI46" s="77" t="s">
        <v>14</v>
      </c>
      <c r="CJ46" s="77" t="s">
        <v>14</v>
      </c>
      <c r="CK46" s="77" t="s">
        <v>14</v>
      </c>
      <c r="CL46" s="77" t="s">
        <v>14</v>
      </c>
      <c r="CM46" s="90">
        <v>1</v>
      </c>
      <c r="CN46" s="90" t="s">
        <v>2</v>
      </c>
      <c r="CO46" s="90" t="s">
        <v>2</v>
      </c>
      <c r="CP46" s="90" t="s">
        <v>2</v>
      </c>
      <c r="CQ46" s="90" t="s">
        <v>2</v>
      </c>
      <c r="CR46" s="90" t="s">
        <v>2</v>
      </c>
      <c r="CS46" s="90" t="s">
        <v>2</v>
      </c>
      <c r="CT46" s="90">
        <v>1</v>
      </c>
      <c r="CU46" s="90" t="s">
        <v>2</v>
      </c>
      <c r="CV46" s="90" t="s">
        <v>2</v>
      </c>
      <c r="CW46" s="90" t="s">
        <v>2</v>
      </c>
      <c r="CX46" s="90" t="s">
        <v>2</v>
      </c>
      <c r="CY46" s="90" t="s">
        <v>2</v>
      </c>
      <c r="CZ46" s="90" t="s">
        <v>2</v>
      </c>
      <c r="DA46" s="90" t="s">
        <v>2</v>
      </c>
      <c r="DB46" s="90" t="s">
        <v>2</v>
      </c>
      <c r="DC46" s="90" t="s">
        <v>14</v>
      </c>
      <c r="DD46" s="90" t="s">
        <v>14</v>
      </c>
      <c r="DE46" s="90" t="s">
        <v>14</v>
      </c>
      <c r="DF46" s="90" t="s">
        <v>14</v>
      </c>
      <c r="DG46" s="90" t="s">
        <v>14</v>
      </c>
      <c r="DH46" s="90" t="s">
        <v>14</v>
      </c>
      <c r="DI46" s="90" t="s">
        <v>14</v>
      </c>
      <c r="DJ46" s="90" t="s">
        <v>14</v>
      </c>
      <c r="DK46" s="90" t="s">
        <v>14</v>
      </c>
      <c r="DL46" s="90" t="s">
        <v>14</v>
      </c>
      <c r="DM46" s="90" t="s">
        <v>14</v>
      </c>
      <c r="DN46" s="90" t="s">
        <v>14</v>
      </c>
      <c r="DO46" s="90" t="s">
        <v>14</v>
      </c>
      <c r="DP46" s="90" t="s">
        <v>14</v>
      </c>
      <c r="DQ46" s="90" t="s">
        <v>14</v>
      </c>
      <c r="DR46" s="90" t="s">
        <v>14</v>
      </c>
      <c r="DS46" s="27" t="s">
        <v>2</v>
      </c>
      <c r="DT46" s="27" t="s">
        <v>2</v>
      </c>
      <c r="DU46" s="27" t="s">
        <v>2</v>
      </c>
      <c r="DV46" s="27" t="s">
        <v>2</v>
      </c>
      <c r="DW46" s="27" t="s">
        <v>2</v>
      </c>
      <c r="DX46" s="27" t="s">
        <v>2</v>
      </c>
      <c r="DY46" s="27" t="s">
        <v>2</v>
      </c>
      <c r="DZ46" s="27" t="s">
        <v>2</v>
      </c>
      <c r="EA46" s="27" t="s">
        <v>2</v>
      </c>
      <c r="EB46" s="27" t="s">
        <v>2</v>
      </c>
      <c r="EC46" s="27" t="s">
        <v>2</v>
      </c>
      <c r="ED46" s="27">
        <v>1</v>
      </c>
      <c r="EE46" s="27" t="s">
        <v>2</v>
      </c>
      <c r="EF46" s="27" t="s">
        <v>2</v>
      </c>
      <c r="EG46" s="27" t="s">
        <v>2</v>
      </c>
      <c r="EH46" s="27" t="s">
        <v>2</v>
      </c>
      <c r="EI46" s="27" t="s">
        <v>2</v>
      </c>
      <c r="EJ46" s="27" t="s">
        <v>2</v>
      </c>
      <c r="EK46" s="27" t="s">
        <v>2</v>
      </c>
      <c r="EL46" s="27" t="s">
        <v>2</v>
      </c>
      <c r="EM46" s="27" t="s">
        <v>2</v>
      </c>
      <c r="EN46" s="27" t="s">
        <v>2</v>
      </c>
      <c r="EO46" s="27" t="s">
        <v>2</v>
      </c>
      <c r="EP46" s="27" t="s">
        <v>2</v>
      </c>
      <c r="EQ46" s="27" t="s">
        <v>2</v>
      </c>
      <c r="ER46" s="27" t="s">
        <v>14</v>
      </c>
      <c r="ES46" s="27" t="s">
        <v>2</v>
      </c>
      <c r="ET46" s="27" t="s">
        <v>2</v>
      </c>
      <c r="EU46" s="27" t="s">
        <v>14</v>
      </c>
      <c r="EV46" s="27" t="s">
        <v>14</v>
      </c>
      <c r="EW46" s="27" t="s">
        <v>14</v>
      </c>
      <c r="EX46" s="27" t="s">
        <v>14</v>
      </c>
      <c r="EY46" s="27" t="s">
        <v>14</v>
      </c>
      <c r="EZ46" s="27" t="s">
        <v>14</v>
      </c>
      <c r="FA46" s="27" t="s">
        <v>14</v>
      </c>
      <c r="FB46" s="27" t="s">
        <v>14</v>
      </c>
      <c r="FC46" s="27" t="s">
        <v>14</v>
      </c>
      <c r="FD46" s="27" t="s">
        <v>14</v>
      </c>
      <c r="FE46" s="27" t="s">
        <v>14</v>
      </c>
      <c r="FF46" s="27" t="s">
        <v>14</v>
      </c>
      <c r="FG46" s="27" t="s">
        <v>14</v>
      </c>
      <c r="FH46" s="27" t="s">
        <v>14</v>
      </c>
      <c r="FI46" s="27" t="s">
        <v>14</v>
      </c>
      <c r="FJ46" s="27" t="s">
        <v>14</v>
      </c>
      <c r="FK46" s="27" t="s">
        <v>14</v>
      </c>
      <c r="FL46" s="27" t="s">
        <v>14</v>
      </c>
      <c r="FM46" s="27" t="s">
        <v>14</v>
      </c>
      <c r="FN46" s="27" t="s">
        <v>14</v>
      </c>
      <c r="FO46" s="27" t="s">
        <v>14</v>
      </c>
      <c r="FP46" s="27" t="s">
        <v>14</v>
      </c>
      <c r="FQ46" s="27" t="s">
        <v>14</v>
      </c>
      <c r="FR46" s="27" t="s">
        <v>14</v>
      </c>
      <c r="FS46" s="27" t="s">
        <v>14</v>
      </c>
      <c r="FT46" s="27" t="s">
        <v>14</v>
      </c>
      <c r="FU46" s="27" t="s">
        <v>14</v>
      </c>
      <c r="FV46" s="27" t="s">
        <v>14</v>
      </c>
      <c r="FW46" s="77">
        <v>1</v>
      </c>
      <c r="FX46" s="77">
        <v>1</v>
      </c>
      <c r="FY46" s="87">
        <v>1</v>
      </c>
      <c r="FZ46" s="87" t="s">
        <v>2</v>
      </c>
      <c r="GA46" s="87">
        <v>1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 t="s">
        <v>14</v>
      </c>
      <c r="GG46" s="17" t="s">
        <v>14</v>
      </c>
      <c r="GH46" s="17" t="s">
        <v>14</v>
      </c>
      <c r="GI46" s="17" t="s">
        <v>14</v>
      </c>
      <c r="GJ46" s="17" t="s">
        <v>14</v>
      </c>
      <c r="GK46" s="17" t="s">
        <v>14</v>
      </c>
      <c r="GL46" s="17" t="s">
        <v>14</v>
      </c>
      <c r="GM46" s="17" t="s">
        <v>14</v>
      </c>
      <c r="GN46" s="17" t="s">
        <v>14</v>
      </c>
      <c r="GO46" s="25">
        <v>1</v>
      </c>
      <c r="GP46" s="25" t="s">
        <v>14</v>
      </c>
      <c r="GQ46" s="25">
        <v>1</v>
      </c>
      <c r="GR46" s="25" t="s">
        <v>2</v>
      </c>
      <c r="GS46" s="136" t="s">
        <v>2</v>
      </c>
      <c r="GT46" s="77" t="s">
        <v>2</v>
      </c>
      <c r="GU46" s="77" t="s">
        <v>2</v>
      </c>
      <c r="GV46" s="17">
        <v>1</v>
      </c>
      <c r="GW46" s="17" t="s">
        <v>2</v>
      </c>
      <c r="GX46" s="17" t="s">
        <v>2</v>
      </c>
      <c r="GY46" s="17">
        <v>1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14</v>
      </c>
      <c r="HF46" s="17" t="s">
        <v>14</v>
      </c>
      <c r="HG46" s="17" t="s">
        <v>14</v>
      </c>
      <c r="HH46" s="17" t="s">
        <v>14</v>
      </c>
      <c r="HI46" s="17" t="s">
        <v>14</v>
      </c>
      <c r="HJ46" s="17" t="s">
        <v>14</v>
      </c>
      <c r="HK46" s="17" t="s">
        <v>14</v>
      </c>
      <c r="HL46" s="17" t="s">
        <v>14</v>
      </c>
      <c r="HM46" s="17" t="s">
        <v>14</v>
      </c>
      <c r="HN46" s="659">
        <v>1920601000</v>
      </c>
      <c r="HO46" s="657" t="s">
        <v>483</v>
      </c>
      <c r="HP46" s="657" t="s">
        <v>454</v>
      </c>
      <c r="HQ46" s="657" t="s">
        <v>656</v>
      </c>
      <c r="HR46" s="657" t="s">
        <v>457</v>
      </c>
      <c r="HS46" s="657" t="s">
        <v>455</v>
      </c>
    </row>
    <row r="47" spans="1:227" ht="14.25" customHeight="1">
      <c r="A47" s="614" t="s">
        <v>767</v>
      </c>
      <c r="B47" s="614" t="s">
        <v>684</v>
      </c>
      <c r="C47" s="614" t="s">
        <v>801</v>
      </c>
      <c r="D47" s="4" t="s">
        <v>511</v>
      </c>
      <c r="E47" s="17">
        <v>12</v>
      </c>
      <c r="F47" s="17" t="s">
        <v>2</v>
      </c>
      <c r="G47" s="17" t="s">
        <v>2</v>
      </c>
      <c r="H47" s="17" t="s">
        <v>2</v>
      </c>
      <c r="I47" s="17" t="s">
        <v>2</v>
      </c>
      <c r="J47" s="17" t="s">
        <v>2</v>
      </c>
      <c r="K47" s="17" t="s">
        <v>2</v>
      </c>
      <c r="L47" s="17">
        <v>12</v>
      </c>
      <c r="M47" s="665" t="s">
        <v>2</v>
      </c>
      <c r="N47" s="17" t="s">
        <v>2</v>
      </c>
      <c r="O47" s="17" t="s">
        <v>2</v>
      </c>
      <c r="P47" s="17" t="s">
        <v>2</v>
      </c>
      <c r="Q47" s="17" t="s">
        <v>2</v>
      </c>
      <c r="R47" s="17" t="s">
        <v>2</v>
      </c>
      <c r="S47" s="17" t="s">
        <v>2</v>
      </c>
      <c r="T47" s="17" t="s">
        <v>2</v>
      </c>
      <c r="U47" s="25" t="s">
        <v>2</v>
      </c>
      <c r="V47" s="671" t="s">
        <v>2</v>
      </c>
      <c r="W47" s="25">
        <v>2</v>
      </c>
      <c r="X47" s="25">
        <v>57</v>
      </c>
      <c r="Y47" s="25" t="s">
        <v>2</v>
      </c>
      <c r="Z47" s="25" t="s">
        <v>2</v>
      </c>
      <c r="AA47" s="136">
        <v>10</v>
      </c>
      <c r="AB47" s="25" t="s">
        <v>2</v>
      </c>
      <c r="AC47" s="25" t="s">
        <v>2</v>
      </c>
      <c r="AD47" s="25" t="s">
        <v>2</v>
      </c>
      <c r="AE47" s="25" t="s">
        <v>2</v>
      </c>
      <c r="AF47" s="143" t="s">
        <v>2</v>
      </c>
      <c r="AG47" s="77">
        <v>12</v>
      </c>
      <c r="AH47" s="77" t="s">
        <v>2</v>
      </c>
      <c r="AI47" s="77">
        <v>10</v>
      </c>
      <c r="AJ47" s="77">
        <v>2</v>
      </c>
      <c r="AK47" s="77" t="s">
        <v>2</v>
      </c>
      <c r="AL47" s="77" t="s">
        <v>2</v>
      </c>
      <c r="AM47" s="77" t="s">
        <v>2</v>
      </c>
      <c r="AN47" s="77" t="s">
        <v>2</v>
      </c>
      <c r="AO47" s="77" t="s">
        <v>2</v>
      </c>
      <c r="AP47" s="77" t="s">
        <v>2</v>
      </c>
      <c r="AQ47" s="77" t="s">
        <v>2</v>
      </c>
      <c r="AR47" s="77" t="s">
        <v>2</v>
      </c>
      <c r="AS47" s="77" t="s">
        <v>2</v>
      </c>
      <c r="AT47" s="77" t="s">
        <v>2</v>
      </c>
      <c r="AU47" s="77" t="s">
        <v>2</v>
      </c>
      <c r="AV47" s="77" t="s">
        <v>2</v>
      </c>
      <c r="AW47" s="77" t="s">
        <v>2</v>
      </c>
      <c r="AX47" s="77" t="s">
        <v>2</v>
      </c>
      <c r="AY47" s="77" t="s">
        <v>2</v>
      </c>
      <c r="AZ47" s="77" t="s">
        <v>2</v>
      </c>
      <c r="BA47" s="77" t="s">
        <v>2</v>
      </c>
      <c r="BB47" s="77" t="s">
        <v>2</v>
      </c>
      <c r="BC47" s="77" t="s">
        <v>2</v>
      </c>
      <c r="BD47" s="77" t="s">
        <v>2</v>
      </c>
      <c r="BE47" s="77" t="s">
        <v>2</v>
      </c>
      <c r="BF47" s="77" t="s">
        <v>2</v>
      </c>
      <c r="BG47" s="77" t="s">
        <v>2</v>
      </c>
      <c r="BH47" s="77" t="s">
        <v>2</v>
      </c>
      <c r="BI47" s="77">
        <v>527</v>
      </c>
      <c r="BJ47" s="77" t="s">
        <v>2</v>
      </c>
      <c r="BK47" s="77">
        <v>367</v>
      </c>
      <c r="BL47" s="77">
        <v>160</v>
      </c>
      <c r="BM47" s="77" t="s">
        <v>2</v>
      </c>
      <c r="BN47" s="77" t="s">
        <v>2</v>
      </c>
      <c r="BO47" s="77" t="s">
        <v>2</v>
      </c>
      <c r="BP47" s="77" t="s">
        <v>2</v>
      </c>
      <c r="BQ47" s="77" t="s">
        <v>2</v>
      </c>
      <c r="BR47" s="77" t="s">
        <v>2</v>
      </c>
      <c r="BS47" s="77" t="s">
        <v>2</v>
      </c>
      <c r="BT47" s="77" t="s">
        <v>2</v>
      </c>
      <c r="BU47" s="77" t="s">
        <v>2</v>
      </c>
      <c r="BV47" s="77" t="s">
        <v>2</v>
      </c>
      <c r="BW47" s="77">
        <v>122</v>
      </c>
      <c r="BX47" s="77" t="s">
        <v>2</v>
      </c>
      <c r="BY47" s="77" t="s">
        <v>2</v>
      </c>
      <c r="BZ47" s="77" t="s">
        <v>2</v>
      </c>
      <c r="CA47" s="77" t="s">
        <v>2</v>
      </c>
      <c r="CB47" s="77" t="s">
        <v>2</v>
      </c>
      <c r="CC47" s="77" t="s">
        <v>2</v>
      </c>
      <c r="CD47" s="77" t="s">
        <v>2</v>
      </c>
      <c r="CE47" s="77" t="s">
        <v>2</v>
      </c>
      <c r="CF47" s="77" t="s">
        <v>2</v>
      </c>
      <c r="CG47" s="77" t="s">
        <v>2</v>
      </c>
      <c r="CH47" s="77" t="s">
        <v>2</v>
      </c>
      <c r="CI47" s="77" t="s">
        <v>2</v>
      </c>
      <c r="CJ47" s="77" t="s">
        <v>2</v>
      </c>
      <c r="CK47" s="77" t="s">
        <v>2</v>
      </c>
      <c r="CL47" s="77" t="s">
        <v>2</v>
      </c>
      <c r="CM47" s="90">
        <v>3</v>
      </c>
      <c r="CN47" s="90">
        <v>3</v>
      </c>
      <c r="CO47" s="90" t="s">
        <v>2</v>
      </c>
      <c r="CP47" s="90" t="s">
        <v>2</v>
      </c>
      <c r="CQ47" s="90" t="s">
        <v>2</v>
      </c>
      <c r="CR47" s="90" t="s">
        <v>2</v>
      </c>
      <c r="CS47" s="90" t="s">
        <v>2</v>
      </c>
      <c r="CT47" s="90" t="s">
        <v>2</v>
      </c>
      <c r="CU47" s="90" t="s">
        <v>2</v>
      </c>
      <c r="CV47" s="90" t="s">
        <v>2</v>
      </c>
      <c r="CW47" s="90" t="s">
        <v>2</v>
      </c>
      <c r="CX47" s="90" t="s">
        <v>2</v>
      </c>
      <c r="CY47" s="90" t="s">
        <v>2</v>
      </c>
      <c r="CZ47" s="90" t="s">
        <v>2</v>
      </c>
      <c r="DA47" s="90" t="s">
        <v>2</v>
      </c>
      <c r="DB47" s="90" t="s">
        <v>2</v>
      </c>
      <c r="DC47" s="90" t="s">
        <v>2</v>
      </c>
      <c r="DD47" s="90" t="s">
        <v>2</v>
      </c>
      <c r="DE47" s="90" t="s">
        <v>2</v>
      </c>
      <c r="DF47" s="90" t="s">
        <v>2</v>
      </c>
      <c r="DG47" s="90" t="s">
        <v>2</v>
      </c>
      <c r="DH47" s="90" t="s">
        <v>2</v>
      </c>
      <c r="DI47" s="90" t="s">
        <v>2</v>
      </c>
      <c r="DJ47" s="90" t="s">
        <v>2</v>
      </c>
      <c r="DK47" s="90" t="s">
        <v>2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 t="s">
        <v>2</v>
      </c>
      <c r="DQ47" s="90" t="s">
        <v>2</v>
      </c>
      <c r="DR47" s="90" t="s">
        <v>2</v>
      </c>
      <c r="DS47" s="27">
        <v>5</v>
      </c>
      <c r="DT47" s="27" t="s">
        <v>2</v>
      </c>
      <c r="DU47" s="27" t="s">
        <v>2</v>
      </c>
      <c r="DV47" s="27" t="s">
        <v>2</v>
      </c>
      <c r="DW47" s="27" t="s">
        <v>2</v>
      </c>
      <c r="DX47" s="27" t="s">
        <v>2</v>
      </c>
      <c r="DY47" s="27" t="s">
        <v>2</v>
      </c>
      <c r="DZ47" s="27" t="s">
        <v>2</v>
      </c>
      <c r="EA47" s="27" t="s">
        <v>2</v>
      </c>
      <c r="EB47" s="27" t="s">
        <v>2</v>
      </c>
      <c r="EC47" s="27" t="s">
        <v>2</v>
      </c>
      <c r="ED47" s="27" t="s">
        <v>2</v>
      </c>
      <c r="EE47" s="27" t="s">
        <v>2</v>
      </c>
      <c r="EF47" s="27" t="s">
        <v>2</v>
      </c>
      <c r="EG47" s="27">
        <v>187</v>
      </c>
      <c r="EH47" s="27" t="s">
        <v>2</v>
      </c>
      <c r="EI47" s="27" t="s">
        <v>2</v>
      </c>
      <c r="EJ47" s="27" t="s">
        <v>2</v>
      </c>
      <c r="EK47" s="27" t="s">
        <v>2</v>
      </c>
      <c r="EL47" s="27" t="s">
        <v>2</v>
      </c>
      <c r="EM47" s="27" t="s">
        <v>2</v>
      </c>
      <c r="EN47" s="27" t="s">
        <v>2</v>
      </c>
      <c r="EO47" s="27" t="s">
        <v>2</v>
      </c>
      <c r="EP47" s="27" t="s">
        <v>2</v>
      </c>
      <c r="EQ47" s="27" t="s">
        <v>2</v>
      </c>
      <c r="ER47" s="27" t="s">
        <v>2</v>
      </c>
      <c r="ES47" s="27" t="s">
        <v>2</v>
      </c>
      <c r="ET47" s="27" t="s">
        <v>2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27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27" t="s">
        <v>2</v>
      </c>
      <c r="FW47" s="77" t="s">
        <v>2</v>
      </c>
      <c r="FX47" s="77" t="s">
        <v>2</v>
      </c>
      <c r="FY47" s="87" t="s">
        <v>2</v>
      </c>
      <c r="FZ47" s="87" t="s">
        <v>2</v>
      </c>
      <c r="GA47" s="87" t="s">
        <v>2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 t="s">
        <v>2</v>
      </c>
      <c r="GG47" s="17" t="s">
        <v>2</v>
      </c>
      <c r="GH47" s="17" t="s">
        <v>2</v>
      </c>
      <c r="GI47" s="17" t="s">
        <v>2</v>
      </c>
      <c r="GJ47" s="17" t="s">
        <v>2</v>
      </c>
      <c r="GK47" s="17" t="s">
        <v>2</v>
      </c>
      <c r="GL47" s="17" t="s">
        <v>2</v>
      </c>
      <c r="GM47" s="17" t="s">
        <v>2</v>
      </c>
      <c r="GN47" s="17" t="s">
        <v>2</v>
      </c>
      <c r="GO47" s="25">
        <v>2</v>
      </c>
      <c r="GP47" s="25" t="s">
        <v>2</v>
      </c>
      <c r="GQ47" s="25">
        <v>2</v>
      </c>
      <c r="GR47" s="25">
        <v>2</v>
      </c>
      <c r="GS47" s="136" t="s">
        <v>2</v>
      </c>
      <c r="GT47" s="77" t="s">
        <v>2</v>
      </c>
      <c r="GU47" s="77" t="s">
        <v>2</v>
      </c>
      <c r="GV47" s="17">
        <v>3</v>
      </c>
      <c r="GW47" s="17">
        <v>3</v>
      </c>
      <c r="GX47" s="17" t="s">
        <v>2</v>
      </c>
      <c r="GY47" s="17" t="s">
        <v>2</v>
      </c>
      <c r="GZ47" s="17" t="s">
        <v>2</v>
      </c>
      <c r="HA47" s="17" t="s">
        <v>2</v>
      </c>
      <c r="HB47" s="17" t="s">
        <v>2</v>
      </c>
      <c r="HC47" s="17" t="s">
        <v>2</v>
      </c>
      <c r="HD47" s="17" t="s">
        <v>2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9">
        <v>1920602000</v>
      </c>
      <c r="HO47" s="657" t="s">
        <v>483</v>
      </c>
      <c r="HP47" s="657" t="s">
        <v>454</v>
      </c>
      <c r="HQ47" s="657" t="s">
        <v>656</v>
      </c>
      <c r="HR47" s="657" t="s">
        <v>458</v>
      </c>
      <c r="HS47" s="657" t="s">
        <v>455</v>
      </c>
    </row>
    <row r="48" spans="1:227" ht="14.25" customHeight="1">
      <c r="A48" s="614" t="s">
        <v>767</v>
      </c>
      <c r="B48" s="614" t="s">
        <v>684</v>
      </c>
      <c r="C48" s="614" t="s">
        <v>802</v>
      </c>
      <c r="D48" s="4" t="s">
        <v>512</v>
      </c>
      <c r="E48" s="17">
        <v>8</v>
      </c>
      <c r="F48" s="17">
        <v>1</v>
      </c>
      <c r="G48" s="17" t="s">
        <v>2</v>
      </c>
      <c r="H48" s="17">
        <v>1</v>
      </c>
      <c r="I48" s="17" t="s">
        <v>2</v>
      </c>
      <c r="J48" s="17" t="s">
        <v>2</v>
      </c>
      <c r="K48" s="17" t="s">
        <v>2</v>
      </c>
      <c r="L48" s="17">
        <v>7</v>
      </c>
      <c r="M48" s="665" t="s">
        <v>2</v>
      </c>
      <c r="N48" s="17">
        <v>1</v>
      </c>
      <c r="O48" s="17" t="s">
        <v>14</v>
      </c>
      <c r="P48" s="17" t="s">
        <v>14</v>
      </c>
      <c r="Q48" s="17" t="s">
        <v>14</v>
      </c>
      <c r="R48" s="17" t="s">
        <v>14</v>
      </c>
      <c r="S48" s="17" t="s">
        <v>14</v>
      </c>
      <c r="T48" s="17" t="s">
        <v>14</v>
      </c>
      <c r="U48" s="25" t="s">
        <v>14</v>
      </c>
      <c r="V48" s="671" t="s">
        <v>2</v>
      </c>
      <c r="W48" s="25">
        <v>1</v>
      </c>
      <c r="X48" s="25">
        <v>40</v>
      </c>
      <c r="Y48" s="25" t="s">
        <v>2</v>
      </c>
      <c r="Z48" s="25" t="s">
        <v>2</v>
      </c>
      <c r="AA48" s="136">
        <v>7</v>
      </c>
      <c r="AB48" s="25" t="s">
        <v>14</v>
      </c>
      <c r="AC48" s="25" t="s">
        <v>14</v>
      </c>
      <c r="AD48" s="25" t="s">
        <v>14</v>
      </c>
      <c r="AE48" s="25" t="s">
        <v>14</v>
      </c>
      <c r="AF48" s="143" t="s">
        <v>14</v>
      </c>
      <c r="AG48" s="77">
        <v>8</v>
      </c>
      <c r="AH48" s="77" t="s">
        <v>2</v>
      </c>
      <c r="AI48" s="77">
        <v>5</v>
      </c>
      <c r="AJ48" s="77">
        <v>3</v>
      </c>
      <c r="AK48" s="77" t="s">
        <v>2</v>
      </c>
      <c r="AL48" s="77" t="s">
        <v>2</v>
      </c>
      <c r="AM48" s="77" t="s">
        <v>2</v>
      </c>
      <c r="AN48" s="77" t="s">
        <v>2</v>
      </c>
      <c r="AO48" s="77" t="s">
        <v>2</v>
      </c>
      <c r="AP48" s="77" t="s">
        <v>2</v>
      </c>
      <c r="AQ48" s="77" t="s">
        <v>2</v>
      </c>
      <c r="AR48" s="77" t="s">
        <v>2</v>
      </c>
      <c r="AS48" s="77" t="s">
        <v>2</v>
      </c>
      <c r="AT48" s="77" t="s">
        <v>2</v>
      </c>
      <c r="AU48" s="77" t="s">
        <v>14</v>
      </c>
      <c r="AV48" s="77" t="s">
        <v>14</v>
      </c>
      <c r="AW48" s="77" t="s">
        <v>14</v>
      </c>
      <c r="AX48" s="77" t="s">
        <v>14</v>
      </c>
      <c r="AY48" s="77" t="s">
        <v>14</v>
      </c>
      <c r="AZ48" s="77" t="s">
        <v>14</v>
      </c>
      <c r="BA48" s="77" t="s">
        <v>14</v>
      </c>
      <c r="BB48" s="77" t="s">
        <v>14</v>
      </c>
      <c r="BC48" s="77" t="s">
        <v>14</v>
      </c>
      <c r="BD48" s="77" t="s">
        <v>14</v>
      </c>
      <c r="BE48" s="77" t="s">
        <v>14</v>
      </c>
      <c r="BF48" s="77" t="s">
        <v>14</v>
      </c>
      <c r="BG48" s="77" t="s">
        <v>14</v>
      </c>
      <c r="BH48" s="77" t="s">
        <v>14</v>
      </c>
      <c r="BI48" s="77">
        <v>442</v>
      </c>
      <c r="BJ48" s="77" t="s">
        <v>2</v>
      </c>
      <c r="BK48" s="77">
        <v>213</v>
      </c>
      <c r="BL48" s="77">
        <v>229</v>
      </c>
      <c r="BM48" s="77" t="s">
        <v>2</v>
      </c>
      <c r="BN48" s="77" t="s">
        <v>2</v>
      </c>
      <c r="BO48" s="77" t="s">
        <v>2</v>
      </c>
      <c r="BP48" s="77" t="s">
        <v>2</v>
      </c>
      <c r="BQ48" s="77" t="s">
        <v>2</v>
      </c>
      <c r="BR48" s="77" t="s">
        <v>2</v>
      </c>
      <c r="BS48" s="77" t="s">
        <v>2</v>
      </c>
      <c r="BT48" s="77" t="s">
        <v>2</v>
      </c>
      <c r="BU48" s="77" t="s">
        <v>2</v>
      </c>
      <c r="BV48" s="77" t="s">
        <v>2</v>
      </c>
      <c r="BW48" s="77">
        <v>65</v>
      </c>
      <c r="BX48" s="77" t="s">
        <v>14</v>
      </c>
      <c r="BY48" s="77" t="s">
        <v>14</v>
      </c>
      <c r="BZ48" s="77" t="s">
        <v>14</v>
      </c>
      <c r="CA48" s="77" t="s">
        <v>14</v>
      </c>
      <c r="CB48" s="77" t="s">
        <v>14</v>
      </c>
      <c r="CC48" s="77" t="s">
        <v>14</v>
      </c>
      <c r="CD48" s="77" t="s">
        <v>14</v>
      </c>
      <c r="CE48" s="77" t="s">
        <v>14</v>
      </c>
      <c r="CF48" s="77" t="s">
        <v>14</v>
      </c>
      <c r="CG48" s="77" t="s">
        <v>14</v>
      </c>
      <c r="CH48" s="77" t="s">
        <v>14</v>
      </c>
      <c r="CI48" s="77" t="s">
        <v>14</v>
      </c>
      <c r="CJ48" s="77" t="s">
        <v>14</v>
      </c>
      <c r="CK48" s="77" t="s">
        <v>14</v>
      </c>
      <c r="CL48" s="77" t="s">
        <v>14</v>
      </c>
      <c r="CM48" s="90">
        <v>3</v>
      </c>
      <c r="CN48" s="90">
        <v>1</v>
      </c>
      <c r="CO48" s="90" t="s">
        <v>2</v>
      </c>
      <c r="CP48" s="90" t="s">
        <v>2</v>
      </c>
      <c r="CQ48" s="90" t="s">
        <v>2</v>
      </c>
      <c r="CR48" s="90">
        <v>1</v>
      </c>
      <c r="CS48" s="90" t="s">
        <v>2</v>
      </c>
      <c r="CT48" s="90">
        <v>1</v>
      </c>
      <c r="CU48" s="90" t="s">
        <v>2</v>
      </c>
      <c r="CV48" s="90" t="s">
        <v>2</v>
      </c>
      <c r="CW48" s="90" t="s">
        <v>2</v>
      </c>
      <c r="CX48" s="90" t="s">
        <v>2</v>
      </c>
      <c r="CY48" s="90" t="s">
        <v>2</v>
      </c>
      <c r="CZ48" s="90" t="s">
        <v>2</v>
      </c>
      <c r="DA48" s="90" t="s">
        <v>2</v>
      </c>
      <c r="DB48" s="90" t="s">
        <v>2</v>
      </c>
      <c r="DC48" s="90" t="s">
        <v>14</v>
      </c>
      <c r="DD48" s="90" t="s">
        <v>14</v>
      </c>
      <c r="DE48" s="90" t="s">
        <v>14</v>
      </c>
      <c r="DF48" s="90" t="s">
        <v>14</v>
      </c>
      <c r="DG48" s="90" t="s">
        <v>14</v>
      </c>
      <c r="DH48" s="90" t="s">
        <v>14</v>
      </c>
      <c r="DI48" s="90" t="s">
        <v>14</v>
      </c>
      <c r="DJ48" s="90" t="s">
        <v>14</v>
      </c>
      <c r="DK48" s="90" t="s">
        <v>14</v>
      </c>
      <c r="DL48" s="90" t="s">
        <v>14</v>
      </c>
      <c r="DM48" s="90" t="s">
        <v>14</v>
      </c>
      <c r="DN48" s="90" t="s">
        <v>14</v>
      </c>
      <c r="DO48" s="90" t="s">
        <v>14</v>
      </c>
      <c r="DP48" s="90" t="s">
        <v>14</v>
      </c>
      <c r="DQ48" s="90" t="s">
        <v>14</v>
      </c>
      <c r="DR48" s="90" t="s">
        <v>14</v>
      </c>
      <c r="DS48" s="27">
        <v>2</v>
      </c>
      <c r="DT48" s="27" t="s">
        <v>2</v>
      </c>
      <c r="DU48" s="27" t="s">
        <v>2</v>
      </c>
      <c r="DV48" s="27" t="s">
        <v>2</v>
      </c>
      <c r="DW48" s="27" t="s">
        <v>2</v>
      </c>
      <c r="DX48" s="27" t="s">
        <v>2</v>
      </c>
      <c r="DY48" s="27" t="s">
        <v>2</v>
      </c>
      <c r="DZ48" s="27" t="s">
        <v>2</v>
      </c>
      <c r="EA48" s="27" t="s">
        <v>2</v>
      </c>
      <c r="EB48" s="27">
        <v>1</v>
      </c>
      <c r="EC48" s="27" t="s">
        <v>2</v>
      </c>
      <c r="ED48" s="27">
        <v>1</v>
      </c>
      <c r="EE48" s="27" t="s">
        <v>2</v>
      </c>
      <c r="EF48" s="27" t="s">
        <v>2</v>
      </c>
      <c r="EG48" s="27" t="s">
        <v>14</v>
      </c>
      <c r="EH48" s="27" t="s">
        <v>2</v>
      </c>
      <c r="EI48" s="27" t="s">
        <v>2</v>
      </c>
      <c r="EJ48" s="27" t="s">
        <v>2</v>
      </c>
      <c r="EK48" s="27" t="s">
        <v>2</v>
      </c>
      <c r="EL48" s="27" t="s">
        <v>2</v>
      </c>
      <c r="EM48" s="27" t="s">
        <v>2</v>
      </c>
      <c r="EN48" s="27" t="s">
        <v>2</v>
      </c>
      <c r="EO48" s="27" t="s">
        <v>2</v>
      </c>
      <c r="EP48" s="27" t="s">
        <v>14</v>
      </c>
      <c r="EQ48" s="27" t="s">
        <v>2</v>
      </c>
      <c r="ER48" s="27" t="s">
        <v>14</v>
      </c>
      <c r="ES48" s="27" t="s">
        <v>2</v>
      </c>
      <c r="ET48" s="27" t="s">
        <v>2</v>
      </c>
      <c r="EU48" s="27" t="s">
        <v>14</v>
      </c>
      <c r="EV48" s="27" t="s">
        <v>14</v>
      </c>
      <c r="EW48" s="27" t="s">
        <v>14</v>
      </c>
      <c r="EX48" s="27" t="s">
        <v>14</v>
      </c>
      <c r="EY48" s="27" t="s">
        <v>14</v>
      </c>
      <c r="EZ48" s="27" t="s">
        <v>14</v>
      </c>
      <c r="FA48" s="27" t="s">
        <v>14</v>
      </c>
      <c r="FB48" s="27" t="s">
        <v>14</v>
      </c>
      <c r="FC48" s="27" t="s">
        <v>14</v>
      </c>
      <c r="FD48" s="27" t="s">
        <v>14</v>
      </c>
      <c r="FE48" s="27" t="s">
        <v>14</v>
      </c>
      <c r="FF48" s="27" t="s">
        <v>14</v>
      </c>
      <c r="FG48" s="27" t="s">
        <v>14</v>
      </c>
      <c r="FH48" s="27" t="s">
        <v>14</v>
      </c>
      <c r="FI48" s="27" t="s">
        <v>14</v>
      </c>
      <c r="FJ48" s="27" t="s">
        <v>14</v>
      </c>
      <c r="FK48" s="27" t="s">
        <v>14</v>
      </c>
      <c r="FL48" s="27" t="s">
        <v>14</v>
      </c>
      <c r="FM48" s="27" t="s">
        <v>14</v>
      </c>
      <c r="FN48" s="27" t="s">
        <v>14</v>
      </c>
      <c r="FO48" s="27" t="s">
        <v>14</v>
      </c>
      <c r="FP48" s="27" t="s">
        <v>14</v>
      </c>
      <c r="FQ48" s="27" t="s">
        <v>14</v>
      </c>
      <c r="FR48" s="27" t="s">
        <v>14</v>
      </c>
      <c r="FS48" s="27" t="s">
        <v>14</v>
      </c>
      <c r="FT48" s="27" t="s">
        <v>14</v>
      </c>
      <c r="FU48" s="27" t="s">
        <v>14</v>
      </c>
      <c r="FV48" s="27" t="s">
        <v>14</v>
      </c>
      <c r="FW48" s="77">
        <v>3</v>
      </c>
      <c r="FX48" s="77" t="s">
        <v>2</v>
      </c>
      <c r="FY48" s="87">
        <v>3</v>
      </c>
      <c r="FZ48" s="87" t="s">
        <v>2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14</v>
      </c>
      <c r="GG48" s="17" t="s">
        <v>14</v>
      </c>
      <c r="GH48" s="17" t="s">
        <v>14</v>
      </c>
      <c r="GI48" s="17" t="s">
        <v>14</v>
      </c>
      <c r="GJ48" s="17" t="s">
        <v>14</v>
      </c>
      <c r="GK48" s="17" t="s">
        <v>14</v>
      </c>
      <c r="GL48" s="17" t="s">
        <v>14</v>
      </c>
      <c r="GM48" s="17" t="s">
        <v>14</v>
      </c>
      <c r="GN48" s="17" t="s">
        <v>14</v>
      </c>
      <c r="GO48" s="25" t="s">
        <v>2</v>
      </c>
      <c r="GP48" s="25" t="s">
        <v>14</v>
      </c>
      <c r="GQ48" s="25" t="s">
        <v>2</v>
      </c>
      <c r="GR48" s="25" t="s">
        <v>2</v>
      </c>
      <c r="GS48" s="136" t="s">
        <v>2</v>
      </c>
      <c r="GT48" s="77" t="s">
        <v>2</v>
      </c>
      <c r="GU48" s="77" t="s">
        <v>2</v>
      </c>
      <c r="GV48" s="17">
        <v>3</v>
      </c>
      <c r="GW48" s="17">
        <v>2</v>
      </c>
      <c r="GX48" s="17">
        <v>1</v>
      </c>
      <c r="GY48" s="17" t="s">
        <v>2</v>
      </c>
      <c r="GZ48" s="17" t="s">
        <v>2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 t="s">
        <v>14</v>
      </c>
      <c r="HF48" s="17" t="s">
        <v>14</v>
      </c>
      <c r="HG48" s="17" t="s">
        <v>14</v>
      </c>
      <c r="HH48" s="17" t="s">
        <v>14</v>
      </c>
      <c r="HI48" s="17" t="s">
        <v>14</v>
      </c>
      <c r="HJ48" s="17" t="s">
        <v>14</v>
      </c>
      <c r="HK48" s="17" t="s">
        <v>14</v>
      </c>
      <c r="HL48" s="17" t="s">
        <v>14</v>
      </c>
      <c r="HM48" s="17" t="s">
        <v>14</v>
      </c>
      <c r="HN48" s="659">
        <v>1920603000</v>
      </c>
      <c r="HO48" s="657" t="s">
        <v>483</v>
      </c>
      <c r="HP48" s="657" t="s">
        <v>454</v>
      </c>
      <c r="HQ48" s="657" t="s">
        <v>656</v>
      </c>
      <c r="HR48" s="657" t="s">
        <v>459</v>
      </c>
      <c r="HS48" s="657" t="s">
        <v>455</v>
      </c>
    </row>
    <row r="49" spans="1:227" ht="14.25" customHeight="1">
      <c r="A49" s="614" t="s">
        <v>767</v>
      </c>
      <c r="B49" s="614" t="s">
        <v>684</v>
      </c>
      <c r="C49" s="614" t="s">
        <v>685</v>
      </c>
      <c r="D49" s="4" t="s">
        <v>513</v>
      </c>
      <c r="E49" s="17">
        <v>12</v>
      </c>
      <c r="F49" s="17">
        <v>1</v>
      </c>
      <c r="G49" s="17" t="s">
        <v>2</v>
      </c>
      <c r="H49" s="17" t="s">
        <v>2</v>
      </c>
      <c r="I49" s="17">
        <v>1</v>
      </c>
      <c r="J49" s="17" t="s">
        <v>2</v>
      </c>
      <c r="K49" s="17" t="s">
        <v>2</v>
      </c>
      <c r="L49" s="17">
        <v>11</v>
      </c>
      <c r="M49" s="665">
        <v>1</v>
      </c>
      <c r="N49" s="17">
        <v>1</v>
      </c>
      <c r="O49" s="17" t="s">
        <v>14</v>
      </c>
      <c r="P49" s="17" t="s">
        <v>14</v>
      </c>
      <c r="Q49" s="17" t="s">
        <v>14</v>
      </c>
      <c r="R49" s="17" t="s">
        <v>14</v>
      </c>
      <c r="S49" s="17" t="s">
        <v>14</v>
      </c>
      <c r="T49" s="17" t="s">
        <v>14</v>
      </c>
      <c r="U49" s="25" t="s">
        <v>14</v>
      </c>
      <c r="V49" s="671" t="s">
        <v>2</v>
      </c>
      <c r="W49" s="25">
        <v>1</v>
      </c>
      <c r="X49" s="25">
        <v>1100</v>
      </c>
      <c r="Y49" s="25">
        <v>1</v>
      </c>
      <c r="Z49" s="25">
        <v>500</v>
      </c>
      <c r="AA49" s="136">
        <v>11</v>
      </c>
      <c r="AB49" s="25" t="s">
        <v>14</v>
      </c>
      <c r="AC49" s="25" t="s">
        <v>14</v>
      </c>
      <c r="AD49" s="25" t="s">
        <v>14</v>
      </c>
      <c r="AE49" s="25" t="s">
        <v>14</v>
      </c>
      <c r="AF49" s="143" t="s">
        <v>14</v>
      </c>
      <c r="AG49" s="77">
        <v>12</v>
      </c>
      <c r="AH49" s="77" t="s">
        <v>2</v>
      </c>
      <c r="AI49" s="77">
        <v>8</v>
      </c>
      <c r="AJ49" s="77">
        <v>4</v>
      </c>
      <c r="AK49" s="77" t="s">
        <v>2</v>
      </c>
      <c r="AL49" s="77" t="s">
        <v>2</v>
      </c>
      <c r="AM49" s="77" t="s">
        <v>2</v>
      </c>
      <c r="AN49" s="77" t="s">
        <v>2</v>
      </c>
      <c r="AO49" s="77" t="s">
        <v>2</v>
      </c>
      <c r="AP49" s="77" t="s">
        <v>2</v>
      </c>
      <c r="AQ49" s="77" t="s">
        <v>2</v>
      </c>
      <c r="AR49" s="77" t="s">
        <v>2</v>
      </c>
      <c r="AS49" s="77" t="s">
        <v>2</v>
      </c>
      <c r="AT49" s="77" t="s">
        <v>2</v>
      </c>
      <c r="AU49" s="77" t="s">
        <v>14</v>
      </c>
      <c r="AV49" s="77" t="s">
        <v>14</v>
      </c>
      <c r="AW49" s="77" t="s">
        <v>14</v>
      </c>
      <c r="AX49" s="77" t="s">
        <v>14</v>
      </c>
      <c r="AY49" s="77" t="s">
        <v>14</v>
      </c>
      <c r="AZ49" s="77" t="s">
        <v>14</v>
      </c>
      <c r="BA49" s="77" t="s">
        <v>14</v>
      </c>
      <c r="BB49" s="77" t="s">
        <v>14</v>
      </c>
      <c r="BC49" s="77" t="s">
        <v>14</v>
      </c>
      <c r="BD49" s="77" t="s">
        <v>14</v>
      </c>
      <c r="BE49" s="77" t="s">
        <v>14</v>
      </c>
      <c r="BF49" s="77" t="s">
        <v>14</v>
      </c>
      <c r="BG49" s="77" t="s">
        <v>14</v>
      </c>
      <c r="BH49" s="77" t="s">
        <v>14</v>
      </c>
      <c r="BI49" s="77">
        <v>533</v>
      </c>
      <c r="BJ49" s="77" t="s">
        <v>2</v>
      </c>
      <c r="BK49" s="77">
        <v>293</v>
      </c>
      <c r="BL49" s="77">
        <v>240</v>
      </c>
      <c r="BM49" s="77" t="s">
        <v>2</v>
      </c>
      <c r="BN49" s="77" t="s">
        <v>2</v>
      </c>
      <c r="BO49" s="77" t="s">
        <v>2</v>
      </c>
      <c r="BP49" s="77" t="s">
        <v>2</v>
      </c>
      <c r="BQ49" s="77" t="s">
        <v>2</v>
      </c>
      <c r="BR49" s="77" t="s">
        <v>2</v>
      </c>
      <c r="BS49" s="77" t="s">
        <v>2</v>
      </c>
      <c r="BT49" s="77" t="s">
        <v>2</v>
      </c>
      <c r="BU49" s="77" t="s">
        <v>2</v>
      </c>
      <c r="BV49" s="77" t="s">
        <v>2</v>
      </c>
      <c r="BW49" s="77">
        <v>56</v>
      </c>
      <c r="BX49" s="77" t="s">
        <v>14</v>
      </c>
      <c r="BY49" s="77" t="s">
        <v>14</v>
      </c>
      <c r="BZ49" s="77" t="s">
        <v>14</v>
      </c>
      <c r="CA49" s="77" t="s">
        <v>14</v>
      </c>
      <c r="CB49" s="77" t="s">
        <v>14</v>
      </c>
      <c r="CC49" s="77" t="s">
        <v>14</v>
      </c>
      <c r="CD49" s="77" t="s">
        <v>14</v>
      </c>
      <c r="CE49" s="77" t="s">
        <v>14</v>
      </c>
      <c r="CF49" s="77" t="s">
        <v>14</v>
      </c>
      <c r="CG49" s="77" t="s">
        <v>14</v>
      </c>
      <c r="CH49" s="77" t="s">
        <v>14</v>
      </c>
      <c r="CI49" s="77" t="s">
        <v>14</v>
      </c>
      <c r="CJ49" s="77" t="s">
        <v>14</v>
      </c>
      <c r="CK49" s="77" t="s">
        <v>14</v>
      </c>
      <c r="CL49" s="77" t="s">
        <v>14</v>
      </c>
      <c r="CM49" s="90">
        <v>3</v>
      </c>
      <c r="CN49" s="90" t="s">
        <v>2</v>
      </c>
      <c r="CO49" s="90" t="s">
        <v>2</v>
      </c>
      <c r="CP49" s="90">
        <v>1</v>
      </c>
      <c r="CQ49" s="90" t="s">
        <v>2</v>
      </c>
      <c r="CR49" s="90">
        <v>1</v>
      </c>
      <c r="CS49" s="90" t="s">
        <v>2</v>
      </c>
      <c r="CT49" s="90" t="s">
        <v>2</v>
      </c>
      <c r="CU49" s="90">
        <v>1</v>
      </c>
      <c r="CV49" s="90" t="s">
        <v>2</v>
      </c>
      <c r="CW49" s="90" t="s">
        <v>2</v>
      </c>
      <c r="CX49" s="90" t="s">
        <v>2</v>
      </c>
      <c r="CY49" s="90" t="s">
        <v>2</v>
      </c>
      <c r="CZ49" s="90" t="s">
        <v>2</v>
      </c>
      <c r="DA49" s="90" t="s">
        <v>2</v>
      </c>
      <c r="DB49" s="90" t="s">
        <v>2</v>
      </c>
      <c r="DC49" s="90" t="s">
        <v>14</v>
      </c>
      <c r="DD49" s="90" t="s">
        <v>14</v>
      </c>
      <c r="DE49" s="90" t="s">
        <v>14</v>
      </c>
      <c r="DF49" s="90" t="s">
        <v>14</v>
      </c>
      <c r="DG49" s="90" t="s">
        <v>14</v>
      </c>
      <c r="DH49" s="90" t="s">
        <v>14</v>
      </c>
      <c r="DI49" s="90" t="s">
        <v>14</v>
      </c>
      <c r="DJ49" s="90" t="s">
        <v>14</v>
      </c>
      <c r="DK49" s="90" t="s">
        <v>14</v>
      </c>
      <c r="DL49" s="90" t="s">
        <v>14</v>
      </c>
      <c r="DM49" s="90" t="s">
        <v>14</v>
      </c>
      <c r="DN49" s="90" t="s">
        <v>14</v>
      </c>
      <c r="DO49" s="90" t="s">
        <v>14</v>
      </c>
      <c r="DP49" s="90" t="s">
        <v>14</v>
      </c>
      <c r="DQ49" s="90" t="s">
        <v>14</v>
      </c>
      <c r="DR49" s="90" t="s">
        <v>14</v>
      </c>
      <c r="DS49" s="27">
        <v>1</v>
      </c>
      <c r="DT49" s="27" t="s">
        <v>2</v>
      </c>
      <c r="DU49" s="27" t="s">
        <v>2</v>
      </c>
      <c r="DV49" s="27" t="s">
        <v>2</v>
      </c>
      <c r="DW49" s="27" t="s">
        <v>2</v>
      </c>
      <c r="DX49" s="27" t="s">
        <v>2</v>
      </c>
      <c r="DY49" s="27">
        <v>1</v>
      </c>
      <c r="DZ49" s="27">
        <v>1</v>
      </c>
      <c r="EA49" s="27" t="s">
        <v>2</v>
      </c>
      <c r="EB49" s="27">
        <v>1</v>
      </c>
      <c r="EC49" s="27" t="s">
        <v>2</v>
      </c>
      <c r="ED49" s="27">
        <v>1</v>
      </c>
      <c r="EE49" s="27" t="s">
        <v>2</v>
      </c>
      <c r="EF49" s="27">
        <v>1</v>
      </c>
      <c r="EG49" s="27" t="s">
        <v>14</v>
      </c>
      <c r="EH49" s="27" t="s">
        <v>2</v>
      </c>
      <c r="EI49" s="27" t="s">
        <v>2</v>
      </c>
      <c r="EJ49" s="27" t="s">
        <v>2</v>
      </c>
      <c r="EK49" s="27" t="s">
        <v>2</v>
      </c>
      <c r="EL49" s="27" t="s">
        <v>2</v>
      </c>
      <c r="EM49" s="27" t="s">
        <v>14</v>
      </c>
      <c r="EN49" s="27" t="s">
        <v>14</v>
      </c>
      <c r="EO49" s="27" t="s">
        <v>2</v>
      </c>
      <c r="EP49" s="27" t="s">
        <v>14</v>
      </c>
      <c r="EQ49" s="27" t="s">
        <v>2</v>
      </c>
      <c r="ER49" s="27" t="s">
        <v>14</v>
      </c>
      <c r="ES49" s="27" t="s">
        <v>2</v>
      </c>
      <c r="ET49" s="27" t="s">
        <v>14</v>
      </c>
      <c r="EU49" s="27" t="s">
        <v>14</v>
      </c>
      <c r="EV49" s="27" t="s">
        <v>14</v>
      </c>
      <c r="EW49" s="27" t="s">
        <v>14</v>
      </c>
      <c r="EX49" s="27" t="s">
        <v>14</v>
      </c>
      <c r="EY49" s="27" t="s">
        <v>14</v>
      </c>
      <c r="EZ49" s="27" t="s">
        <v>14</v>
      </c>
      <c r="FA49" s="27" t="s">
        <v>14</v>
      </c>
      <c r="FB49" s="27" t="s">
        <v>14</v>
      </c>
      <c r="FC49" s="27" t="s">
        <v>14</v>
      </c>
      <c r="FD49" s="27" t="s">
        <v>14</v>
      </c>
      <c r="FE49" s="27" t="s">
        <v>14</v>
      </c>
      <c r="FF49" s="27" t="s">
        <v>14</v>
      </c>
      <c r="FG49" s="27" t="s">
        <v>14</v>
      </c>
      <c r="FH49" s="27" t="s">
        <v>14</v>
      </c>
      <c r="FI49" s="27" t="s">
        <v>14</v>
      </c>
      <c r="FJ49" s="27" t="s">
        <v>14</v>
      </c>
      <c r="FK49" s="27" t="s">
        <v>14</v>
      </c>
      <c r="FL49" s="27" t="s">
        <v>14</v>
      </c>
      <c r="FM49" s="27" t="s">
        <v>14</v>
      </c>
      <c r="FN49" s="27" t="s">
        <v>14</v>
      </c>
      <c r="FO49" s="27" t="s">
        <v>14</v>
      </c>
      <c r="FP49" s="27" t="s">
        <v>14</v>
      </c>
      <c r="FQ49" s="27" t="s">
        <v>14</v>
      </c>
      <c r="FR49" s="27" t="s">
        <v>14</v>
      </c>
      <c r="FS49" s="27" t="s">
        <v>14</v>
      </c>
      <c r="FT49" s="27" t="s">
        <v>14</v>
      </c>
      <c r="FU49" s="27" t="s">
        <v>14</v>
      </c>
      <c r="FV49" s="27" t="s">
        <v>14</v>
      </c>
      <c r="FW49" s="77">
        <v>1</v>
      </c>
      <c r="FX49" s="77" t="s">
        <v>2</v>
      </c>
      <c r="FY49" s="87">
        <v>1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14</v>
      </c>
      <c r="GG49" s="17" t="s">
        <v>14</v>
      </c>
      <c r="GH49" s="17" t="s">
        <v>14</v>
      </c>
      <c r="GI49" s="17" t="s">
        <v>14</v>
      </c>
      <c r="GJ49" s="17" t="s">
        <v>14</v>
      </c>
      <c r="GK49" s="17" t="s">
        <v>14</v>
      </c>
      <c r="GL49" s="17" t="s">
        <v>14</v>
      </c>
      <c r="GM49" s="17" t="s">
        <v>14</v>
      </c>
      <c r="GN49" s="17" t="s">
        <v>14</v>
      </c>
      <c r="GO49" s="25" t="s">
        <v>2</v>
      </c>
      <c r="GP49" s="25" t="s">
        <v>14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>
        <v>3</v>
      </c>
      <c r="GW49" s="17">
        <v>1</v>
      </c>
      <c r="GX49" s="17">
        <v>1</v>
      </c>
      <c r="GY49" s="17" t="s">
        <v>2</v>
      </c>
      <c r="GZ49" s="17">
        <v>1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14</v>
      </c>
      <c r="HF49" s="17" t="s">
        <v>14</v>
      </c>
      <c r="HG49" s="17" t="s">
        <v>14</v>
      </c>
      <c r="HH49" s="17" t="s">
        <v>14</v>
      </c>
      <c r="HI49" s="17" t="s">
        <v>14</v>
      </c>
      <c r="HJ49" s="17" t="s">
        <v>14</v>
      </c>
      <c r="HK49" s="17" t="s">
        <v>14</v>
      </c>
      <c r="HL49" s="17" t="s">
        <v>14</v>
      </c>
      <c r="HM49" s="17" t="s">
        <v>14</v>
      </c>
      <c r="HN49" s="659">
        <v>1920604000</v>
      </c>
      <c r="HO49" s="657" t="s">
        <v>483</v>
      </c>
      <c r="HP49" s="657" t="s">
        <v>454</v>
      </c>
      <c r="HQ49" s="657" t="s">
        <v>656</v>
      </c>
      <c r="HR49" s="657" t="s">
        <v>460</v>
      </c>
      <c r="HS49" s="657" t="s">
        <v>455</v>
      </c>
    </row>
    <row r="50" spans="1:227" ht="14.25" customHeight="1">
      <c r="A50" s="614" t="s">
        <v>767</v>
      </c>
      <c r="B50" s="614" t="s">
        <v>684</v>
      </c>
      <c r="C50" s="614" t="s">
        <v>803</v>
      </c>
      <c r="D50" s="4" t="s">
        <v>514</v>
      </c>
      <c r="E50" s="17">
        <v>5</v>
      </c>
      <c r="F50" s="17" t="s">
        <v>2</v>
      </c>
      <c r="G50" s="17" t="s">
        <v>2</v>
      </c>
      <c r="H50" s="17" t="s">
        <v>2</v>
      </c>
      <c r="I50" s="17" t="s">
        <v>2</v>
      </c>
      <c r="J50" s="17" t="s">
        <v>2</v>
      </c>
      <c r="K50" s="17" t="s">
        <v>2</v>
      </c>
      <c r="L50" s="17">
        <v>5</v>
      </c>
      <c r="M50" s="665">
        <v>1</v>
      </c>
      <c r="N50" s="17" t="s">
        <v>2</v>
      </c>
      <c r="O50" s="17" t="s">
        <v>2</v>
      </c>
      <c r="P50" s="17" t="s">
        <v>2</v>
      </c>
      <c r="Q50" s="17" t="s">
        <v>2</v>
      </c>
      <c r="R50" s="17" t="s">
        <v>2</v>
      </c>
      <c r="S50" s="17" t="s">
        <v>2</v>
      </c>
      <c r="T50" s="17" t="s">
        <v>2</v>
      </c>
      <c r="U50" s="25" t="s">
        <v>2</v>
      </c>
      <c r="V50" s="671" t="s">
        <v>2</v>
      </c>
      <c r="W50" s="25">
        <v>1</v>
      </c>
      <c r="X50" s="25">
        <v>50</v>
      </c>
      <c r="Y50" s="25" t="s">
        <v>2</v>
      </c>
      <c r="Z50" s="25" t="s">
        <v>2</v>
      </c>
      <c r="AA50" s="136">
        <v>4</v>
      </c>
      <c r="AB50" s="25" t="s">
        <v>2</v>
      </c>
      <c r="AC50" s="25" t="s">
        <v>2</v>
      </c>
      <c r="AD50" s="25" t="s">
        <v>2</v>
      </c>
      <c r="AE50" s="25" t="s">
        <v>2</v>
      </c>
      <c r="AF50" s="143" t="s">
        <v>2</v>
      </c>
      <c r="AG50" s="77">
        <v>5</v>
      </c>
      <c r="AH50" s="77">
        <v>1</v>
      </c>
      <c r="AI50" s="77">
        <v>3</v>
      </c>
      <c r="AJ50" s="77">
        <v>1</v>
      </c>
      <c r="AK50" s="77" t="s">
        <v>2</v>
      </c>
      <c r="AL50" s="77" t="s">
        <v>2</v>
      </c>
      <c r="AM50" s="77" t="s">
        <v>2</v>
      </c>
      <c r="AN50" s="77" t="s">
        <v>2</v>
      </c>
      <c r="AO50" s="77" t="s">
        <v>2</v>
      </c>
      <c r="AP50" s="77" t="s">
        <v>2</v>
      </c>
      <c r="AQ50" s="77" t="s">
        <v>2</v>
      </c>
      <c r="AR50" s="77" t="s">
        <v>2</v>
      </c>
      <c r="AS50" s="77" t="s">
        <v>2</v>
      </c>
      <c r="AT50" s="77" t="s">
        <v>2</v>
      </c>
      <c r="AU50" s="77" t="s">
        <v>2</v>
      </c>
      <c r="AV50" s="77" t="s">
        <v>2</v>
      </c>
      <c r="AW50" s="77" t="s">
        <v>2</v>
      </c>
      <c r="AX50" s="77" t="s">
        <v>2</v>
      </c>
      <c r="AY50" s="77" t="s">
        <v>2</v>
      </c>
      <c r="AZ50" s="77" t="s">
        <v>2</v>
      </c>
      <c r="BA50" s="77" t="s">
        <v>2</v>
      </c>
      <c r="BB50" s="77" t="s">
        <v>2</v>
      </c>
      <c r="BC50" s="77" t="s">
        <v>2</v>
      </c>
      <c r="BD50" s="77" t="s">
        <v>2</v>
      </c>
      <c r="BE50" s="77" t="s">
        <v>2</v>
      </c>
      <c r="BF50" s="77" t="s">
        <v>2</v>
      </c>
      <c r="BG50" s="77" t="s">
        <v>2</v>
      </c>
      <c r="BH50" s="77" t="s">
        <v>2</v>
      </c>
      <c r="BI50" s="77">
        <v>167</v>
      </c>
      <c r="BJ50" s="77">
        <v>14</v>
      </c>
      <c r="BK50" s="77">
        <v>103</v>
      </c>
      <c r="BL50" s="77">
        <v>50</v>
      </c>
      <c r="BM50" s="77" t="s">
        <v>2</v>
      </c>
      <c r="BN50" s="77" t="s">
        <v>2</v>
      </c>
      <c r="BO50" s="77" t="s">
        <v>2</v>
      </c>
      <c r="BP50" s="77" t="s">
        <v>2</v>
      </c>
      <c r="BQ50" s="77" t="s">
        <v>2</v>
      </c>
      <c r="BR50" s="77" t="s">
        <v>2</v>
      </c>
      <c r="BS50" s="77" t="s">
        <v>2</v>
      </c>
      <c r="BT50" s="77" t="s">
        <v>2</v>
      </c>
      <c r="BU50" s="77" t="s">
        <v>2</v>
      </c>
      <c r="BV50" s="77" t="s">
        <v>2</v>
      </c>
      <c r="BW50" s="77" t="s">
        <v>2</v>
      </c>
      <c r="BX50" s="77" t="s">
        <v>2</v>
      </c>
      <c r="BY50" s="77" t="s">
        <v>2</v>
      </c>
      <c r="BZ50" s="77" t="s">
        <v>2</v>
      </c>
      <c r="CA50" s="77" t="s">
        <v>2</v>
      </c>
      <c r="CB50" s="77" t="s">
        <v>2</v>
      </c>
      <c r="CC50" s="77" t="s">
        <v>2</v>
      </c>
      <c r="CD50" s="77" t="s">
        <v>2</v>
      </c>
      <c r="CE50" s="77" t="s">
        <v>2</v>
      </c>
      <c r="CF50" s="77" t="s">
        <v>2</v>
      </c>
      <c r="CG50" s="77" t="s">
        <v>2</v>
      </c>
      <c r="CH50" s="77" t="s">
        <v>2</v>
      </c>
      <c r="CI50" s="77" t="s">
        <v>2</v>
      </c>
      <c r="CJ50" s="77" t="s">
        <v>2</v>
      </c>
      <c r="CK50" s="77" t="s">
        <v>2</v>
      </c>
      <c r="CL50" s="77" t="s">
        <v>2</v>
      </c>
      <c r="CM50" s="90">
        <v>3</v>
      </c>
      <c r="CN50" s="90">
        <v>1</v>
      </c>
      <c r="CO50" s="90" t="s">
        <v>2</v>
      </c>
      <c r="CP50" s="90">
        <v>1</v>
      </c>
      <c r="CQ50" s="90" t="s">
        <v>2</v>
      </c>
      <c r="CR50" s="90" t="s">
        <v>2</v>
      </c>
      <c r="CS50" s="90" t="s">
        <v>2</v>
      </c>
      <c r="CT50" s="90" t="s">
        <v>2</v>
      </c>
      <c r="CU50" s="90">
        <v>1</v>
      </c>
      <c r="CV50" s="90" t="s">
        <v>2</v>
      </c>
      <c r="CW50" s="90" t="s">
        <v>2</v>
      </c>
      <c r="CX50" s="90" t="s">
        <v>2</v>
      </c>
      <c r="CY50" s="90" t="s">
        <v>2</v>
      </c>
      <c r="CZ50" s="90" t="s">
        <v>2</v>
      </c>
      <c r="DA50" s="90" t="s">
        <v>2</v>
      </c>
      <c r="DB50" s="90" t="s">
        <v>2</v>
      </c>
      <c r="DC50" s="90" t="s">
        <v>2</v>
      </c>
      <c r="DD50" s="90" t="s">
        <v>2</v>
      </c>
      <c r="DE50" s="90" t="s">
        <v>2</v>
      </c>
      <c r="DF50" s="90" t="s">
        <v>2</v>
      </c>
      <c r="DG50" s="90" t="s">
        <v>2</v>
      </c>
      <c r="DH50" s="90" t="s">
        <v>2</v>
      </c>
      <c r="DI50" s="90" t="s">
        <v>2</v>
      </c>
      <c r="DJ50" s="90" t="s">
        <v>2</v>
      </c>
      <c r="DK50" s="90" t="s">
        <v>2</v>
      </c>
      <c r="DL50" s="90" t="s">
        <v>2</v>
      </c>
      <c r="DM50" s="90" t="s">
        <v>2</v>
      </c>
      <c r="DN50" s="90" t="s">
        <v>2</v>
      </c>
      <c r="DO50" s="90" t="s">
        <v>2</v>
      </c>
      <c r="DP50" s="90" t="s">
        <v>2</v>
      </c>
      <c r="DQ50" s="90" t="s">
        <v>2</v>
      </c>
      <c r="DR50" s="90" t="s">
        <v>2</v>
      </c>
      <c r="DS50" s="27">
        <v>1</v>
      </c>
      <c r="DT50" s="27" t="s">
        <v>2</v>
      </c>
      <c r="DU50" s="27" t="s">
        <v>2</v>
      </c>
      <c r="DV50" s="27" t="s">
        <v>2</v>
      </c>
      <c r="DW50" s="27" t="s">
        <v>2</v>
      </c>
      <c r="DX50" s="27" t="s">
        <v>2</v>
      </c>
      <c r="DY50" s="27">
        <v>1</v>
      </c>
      <c r="DZ50" s="27">
        <v>1</v>
      </c>
      <c r="EA50" s="27" t="s">
        <v>2</v>
      </c>
      <c r="EB50" s="27" t="s">
        <v>2</v>
      </c>
      <c r="EC50" s="27" t="s">
        <v>2</v>
      </c>
      <c r="ED50" s="27" t="s">
        <v>2</v>
      </c>
      <c r="EE50" s="27" t="s">
        <v>2</v>
      </c>
      <c r="EF50" s="27">
        <v>1</v>
      </c>
      <c r="EG50" s="27" t="s">
        <v>14</v>
      </c>
      <c r="EH50" s="27" t="s">
        <v>2</v>
      </c>
      <c r="EI50" s="27" t="s">
        <v>2</v>
      </c>
      <c r="EJ50" s="27" t="s">
        <v>2</v>
      </c>
      <c r="EK50" s="27" t="s">
        <v>2</v>
      </c>
      <c r="EL50" s="27" t="s">
        <v>2</v>
      </c>
      <c r="EM50" s="27" t="s">
        <v>14</v>
      </c>
      <c r="EN50" s="27" t="s">
        <v>14</v>
      </c>
      <c r="EO50" s="27" t="s">
        <v>2</v>
      </c>
      <c r="EP50" s="27" t="s">
        <v>2</v>
      </c>
      <c r="EQ50" s="27" t="s">
        <v>2</v>
      </c>
      <c r="ER50" s="27" t="s">
        <v>2</v>
      </c>
      <c r="ES50" s="27" t="s">
        <v>2</v>
      </c>
      <c r="ET50" s="27" t="s">
        <v>14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27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27" t="s">
        <v>14</v>
      </c>
      <c r="FW50" s="77">
        <v>1</v>
      </c>
      <c r="FX50" s="77" t="s">
        <v>2</v>
      </c>
      <c r="FY50" s="87">
        <v>1</v>
      </c>
      <c r="FZ50" s="87" t="s">
        <v>2</v>
      </c>
      <c r="GA50" s="87" t="s">
        <v>2</v>
      </c>
      <c r="GB50" s="87" t="s">
        <v>2</v>
      </c>
      <c r="GC50" s="87" t="s">
        <v>2</v>
      </c>
      <c r="GD50" s="87" t="s">
        <v>2</v>
      </c>
      <c r="GE50" s="87" t="s">
        <v>2</v>
      </c>
      <c r="GF50" s="17" t="s">
        <v>2</v>
      </c>
      <c r="GG50" s="17" t="s">
        <v>2</v>
      </c>
      <c r="GH50" s="17" t="s">
        <v>2</v>
      </c>
      <c r="GI50" s="17" t="s">
        <v>2</v>
      </c>
      <c r="GJ50" s="17" t="s">
        <v>2</v>
      </c>
      <c r="GK50" s="17" t="s">
        <v>2</v>
      </c>
      <c r="GL50" s="17" t="s">
        <v>2</v>
      </c>
      <c r="GM50" s="17" t="s">
        <v>2</v>
      </c>
      <c r="GN50" s="17" t="s">
        <v>2</v>
      </c>
      <c r="GO50" s="25">
        <v>1</v>
      </c>
      <c r="GP50" s="25" t="s">
        <v>2</v>
      </c>
      <c r="GQ50" s="25">
        <v>1</v>
      </c>
      <c r="GR50" s="25">
        <v>1</v>
      </c>
      <c r="GS50" s="136" t="s">
        <v>2</v>
      </c>
      <c r="GT50" s="77" t="s">
        <v>2</v>
      </c>
      <c r="GU50" s="77" t="s">
        <v>2</v>
      </c>
      <c r="GV50" s="17">
        <v>3</v>
      </c>
      <c r="GW50" s="17">
        <v>2</v>
      </c>
      <c r="GX50" s="17" t="s">
        <v>2</v>
      </c>
      <c r="GY50" s="17" t="s">
        <v>2</v>
      </c>
      <c r="GZ50" s="17">
        <v>1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9">
        <v>1920605000</v>
      </c>
      <c r="HO50" s="657" t="s">
        <v>483</v>
      </c>
      <c r="HP50" s="657" t="s">
        <v>454</v>
      </c>
      <c r="HQ50" s="657" t="s">
        <v>656</v>
      </c>
      <c r="HR50" s="657" t="s">
        <v>461</v>
      </c>
      <c r="HS50" s="657" t="s">
        <v>455</v>
      </c>
    </row>
    <row r="51" spans="1:227" ht="14.25" customHeight="1">
      <c r="A51" s="614" t="s">
        <v>767</v>
      </c>
      <c r="B51" s="614" t="s">
        <v>684</v>
      </c>
      <c r="C51" s="614" t="s">
        <v>686</v>
      </c>
      <c r="D51" s="4" t="s">
        <v>515</v>
      </c>
      <c r="E51" s="17">
        <v>18</v>
      </c>
      <c r="F51" s="17" t="s">
        <v>2</v>
      </c>
      <c r="G51" s="17" t="s">
        <v>2</v>
      </c>
      <c r="H51" s="17" t="s">
        <v>2</v>
      </c>
      <c r="I51" s="17" t="s">
        <v>2</v>
      </c>
      <c r="J51" s="17" t="s">
        <v>2</v>
      </c>
      <c r="K51" s="17" t="s">
        <v>2</v>
      </c>
      <c r="L51" s="17">
        <v>18</v>
      </c>
      <c r="M51" s="665" t="s">
        <v>2</v>
      </c>
      <c r="N51" s="17" t="s">
        <v>2</v>
      </c>
      <c r="O51" s="17" t="s">
        <v>2</v>
      </c>
      <c r="P51" s="17" t="s">
        <v>2</v>
      </c>
      <c r="Q51" s="17" t="s">
        <v>2</v>
      </c>
      <c r="R51" s="17" t="s">
        <v>2</v>
      </c>
      <c r="S51" s="17" t="s">
        <v>2</v>
      </c>
      <c r="T51" s="17" t="s">
        <v>2</v>
      </c>
      <c r="U51" s="25" t="s">
        <v>2</v>
      </c>
      <c r="V51" s="671" t="s">
        <v>2</v>
      </c>
      <c r="W51" s="25">
        <v>5</v>
      </c>
      <c r="X51" s="25">
        <v>478</v>
      </c>
      <c r="Y51" s="25">
        <v>1</v>
      </c>
      <c r="Z51" s="25">
        <v>340</v>
      </c>
      <c r="AA51" s="136">
        <v>13</v>
      </c>
      <c r="AB51" s="25" t="s">
        <v>2</v>
      </c>
      <c r="AC51" s="25" t="s">
        <v>2</v>
      </c>
      <c r="AD51" s="25" t="s">
        <v>2</v>
      </c>
      <c r="AE51" s="25" t="s">
        <v>2</v>
      </c>
      <c r="AF51" s="143" t="s">
        <v>2</v>
      </c>
      <c r="AG51" s="77">
        <v>18</v>
      </c>
      <c r="AH51" s="77" t="s">
        <v>2</v>
      </c>
      <c r="AI51" s="77">
        <v>11</v>
      </c>
      <c r="AJ51" s="77">
        <v>7</v>
      </c>
      <c r="AK51" s="77" t="s">
        <v>2</v>
      </c>
      <c r="AL51" s="77" t="s">
        <v>2</v>
      </c>
      <c r="AM51" s="77" t="s">
        <v>2</v>
      </c>
      <c r="AN51" s="77" t="s">
        <v>2</v>
      </c>
      <c r="AO51" s="77" t="s">
        <v>2</v>
      </c>
      <c r="AP51" s="77" t="s">
        <v>2</v>
      </c>
      <c r="AQ51" s="77" t="s">
        <v>2</v>
      </c>
      <c r="AR51" s="77" t="s">
        <v>2</v>
      </c>
      <c r="AS51" s="77" t="s">
        <v>2</v>
      </c>
      <c r="AT51" s="77" t="s">
        <v>2</v>
      </c>
      <c r="AU51" s="77" t="s">
        <v>2</v>
      </c>
      <c r="AV51" s="77" t="s">
        <v>2</v>
      </c>
      <c r="AW51" s="77" t="s">
        <v>2</v>
      </c>
      <c r="AX51" s="77" t="s">
        <v>2</v>
      </c>
      <c r="AY51" s="77" t="s">
        <v>2</v>
      </c>
      <c r="AZ51" s="77" t="s">
        <v>2</v>
      </c>
      <c r="BA51" s="77" t="s">
        <v>2</v>
      </c>
      <c r="BB51" s="77" t="s">
        <v>2</v>
      </c>
      <c r="BC51" s="77" t="s">
        <v>2</v>
      </c>
      <c r="BD51" s="77" t="s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828</v>
      </c>
      <c r="BJ51" s="77" t="s">
        <v>2</v>
      </c>
      <c r="BK51" s="77">
        <v>414</v>
      </c>
      <c r="BL51" s="77">
        <v>414</v>
      </c>
      <c r="BM51" s="77" t="s">
        <v>2</v>
      </c>
      <c r="BN51" s="77" t="s">
        <v>2</v>
      </c>
      <c r="BO51" s="77" t="s">
        <v>2</v>
      </c>
      <c r="BP51" s="77" t="s">
        <v>2</v>
      </c>
      <c r="BQ51" s="77" t="s">
        <v>2</v>
      </c>
      <c r="BR51" s="77" t="s">
        <v>2</v>
      </c>
      <c r="BS51" s="77" t="s">
        <v>2</v>
      </c>
      <c r="BT51" s="77" t="s">
        <v>2</v>
      </c>
      <c r="BU51" s="77" t="s">
        <v>2</v>
      </c>
      <c r="BV51" s="77" t="s">
        <v>2</v>
      </c>
      <c r="BW51" s="77">
        <v>114</v>
      </c>
      <c r="BX51" s="77" t="s">
        <v>2</v>
      </c>
      <c r="BY51" s="77" t="s">
        <v>2</v>
      </c>
      <c r="BZ51" s="77" t="s">
        <v>2</v>
      </c>
      <c r="CA51" s="77" t="s">
        <v>2</v>
      </c>
      <c r="CB51" s="77" t="s">
        <v>2</v>
      </c>
      <c r="CC51" s="77" t="s">
        <v>2</v>
      </c>
      <c r="CD51" s="77" t="s">
        <v>2</v>
      </c>
      <c r="CE51" s="77" t="s">
        <v>2</v>
      </c>
      <c r="CF51" s="77" t="s">
        <v>2</v>
      </c>
      <c r="CG51" s="77" t="s">
        <v>2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 t="s">
        <v>2</v>
      </c>
      <c r="CM51" s="90">
        <v>13</v>
      </c>
      <c r="CN51" s="90">
        <v>5</v>
      </c>
      <c r="CO51" s="90" t="s">
        <v>2</v>
      </c>
      <c r="CP51" s="90">
        <v>5</v>
      </c>
      <c r="CQ51" s="90" t="s">
        <v>2</v>
      </c>
      <c r="CR51" s="90">
        <v>2</v>
      </c>
      <c r="CS51" s="90" t="s">
        <v>2</v>
      </c>
      <c r="CT51" s="90">
        <v>1</v>
      </c>
      <c r="CU51" s="90" t="s">
        <v>2</v>
      </c>
      <c r="CV51" s="90" t="s">
        <v>2</v>
      </c>
      <c r="CW51" s="90" t="s">
        <v>2</v>
      </c>
      <c r="CX51" s="90" t="s">
        <v>2</v>
      </c>
      <c r="CY51" s="90" t="s">
        <v>2</v>
      </c>
      <c r="CZ51" s="90" t="s">
        <v>2</v>
      </c>
      <c r="DA51" s="90" t="s">
        <v>2</v>
      </c>
      <c r="DB51" s="90" t="s">
        <v>2</v>
      </c>
      <c r="DC51" s="90" t="s">
        <v>2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 t="s">
        <v>2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 t="s">
        <v>2</v>
      </c>
      <c r="DP51" s="90" t="s">
        <v>2</v>
      </c>
      <c r="DQ51" s="90" t="s">
        <v>2</v>
      </c>
      <c r="DR51" s="90" t="s">
        <v>2</v>
      </c>
      <c r="DS51" s="27">
        <v>9</v>
      </c>
      <c r="DT51" s="27" t="s">
        <v>2</v>
      </c>
      <c r="DU51" s="27" t="s">
        <v>2</v>
      </c>
      <c r="DV51" s="27">
        <v>2</v>
      </c>
      <c r="DW51" s="27">
        <v>5</v>
      </c>
      <c r="DX51" s="27" t="s">
        <v>2</v>
      </c>
      <c r="DY51" s="27">
        <v>7</v>
      </c>
      <c r="DZ51" s="27">
        <v>6</v>
      </c>
      <c r="EA51" s="27">
        <v>3</v>
      </c>
      <c r="EB51" s="27">
        <v>6</v>
      </c>
      <c r="EC51" s="27" t="s">
        <v>2</v>
      </c>
      <c r="ED51" s="27">
        <v>2</v>
      </c>
      <c r="EE51" s="27" t="s">
        <v>2</v>
      </c>
      <c r="EF51" s="27" t="s">
        <v>2</v>
      </c>
      <c r="EG51" s="27">
        <v>101</v>
      </c>
      <c r="EH51" s="27" t="s">
        <v>2</v>
      </c>
      <c r="EI51" s="27" t="s">
        <v>2</v>
      </c>
      <c r="EJ51" s="27" t="s">
        <v>14</v>
      </c>
      <c r="EK51" s="27" t="s">
        <v>14</v>
      </c>
      <c r="EL51" s="27" t="s">
        <v>2</v>
      </c>
      <c r="EM51" s="27" t="s">
        <v>14</v>
      </c>
      <c r="EN51" s="27">
        <v>107</v>
      </c>
      <c r="EO51" s="27" t="s">
        <v>14</v>
      </c>
      <c r="EP51" s="27" t="s">
        <v>14</v>
      </c>
      <c r="EQ51" s="27" t="s">
        <v>2</v>
      </c>
      <c r="ER51" s="27" t="s">
        <v>14</v>
      </c>
      <c r="ES51" s="27" t="s">
        <v>2</v>
      </c>
      <c r="ET51" s="27" t="s">
        <v>2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27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27" t="s">
        <v>2</v>
      </c>
      <c r="FW51" s="77">
        <v>7</v>
      </c>
      <c r="FX51" s="77" t="s">
        <v>2</v>
      </c>
      <c r="FY51" s="87">
        <v>7</v>
      </c>
      <c r="FZ51" s="87" t="s">
        <v>2</v>
      </c>
      <c r="GA51" s="87" t="s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 t="s">
        <v>2</v>
      </c>
      <c r="GG51" s="17" t="s">
        <v>2</v>
      </c>
      <c r="GH51" s="17" t="s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1</v>
      </c>
      <c r="GP51" s="25" t="s">
        <v>2</v>
      </c>
      <c r="GQ51" s="25">
        <v>1</v>
      </c>
      <c r="GR51" s="25">
        <v>1</v>
      </c>
      <c r="GS51" s="136" t="s">
        <v>2</v>
      </c>
      <c r="GT51" s="77" t="s">
        <v>2</v>
      </c>
      <c r="GU51" s="77" t="s">
        <v>2</v>
      </c>
      <c r="GV51" s="17">
        <v>13</v>
      </c>
      <c r="GW51" s="17">
        <v>11</v>
      </c>
      <c r="GX51" s="17">
        <v>2</v>
      </c>
      <c r="GY51" s="17" t="s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9">
        <v>1920606000</v>
      </c>
      <c r="HO51" s="657" t="s">
        <v>483</v>
      </c>
      <c r="HP51" s="657" t="s">
        <v>454</v>
      </c>
      <c r="HQ51" s="657" t="s">
        <v>656</v>
      </c>
      <c r="HR51" s="657" t="s">
        <v>462</v>
      </c>
      <c r="HS51" s="657" t="s">
        <v>455</v>
      </c>
    </row>
    <row r="52" spans="1:227" ht="14.25" customHeight="1">
      <c r="A52" s="614" t="s">
        <v>767</v>
      </c>
      <c r="B52" s="614" t="s">
        <v>684</v>
      </c>
      <c r="C52" s="614" t="s">
        <v>804</v>
      </c>
      <c r="D52" s="4" t="s">
        <v>516</v>
      </c>
      <c r="E52" s="17">
        <v>5</v>
      </c>
      <c r="F52" s="17" t="s">
        <v>2</v>
      </c>
      <c r="G52" s="17" t="s">
        <v>2</v>
      </c>
      <c r="H52" s="17" t="s">
        <v>2</v>
      </c>
      <c r="I52" s="17" t="s">
        <v>2</v>
      </c>
      <c r="J52" s="17" t="s">
        <v>2</v>
      </c>
      <c r="K52" s="17" t="s">
        <v>2</v>
      </c>
      <c r="L52" s="17">
        <v>5</v>
      </c>
      <c r="M52" s="665" t="s">
        <v>2</v>
      </c>
      <c r="N52" s="17" t="s">
        <v>2</v>
      </c>
      <c r="O52" s="17" t="s">
        <v>2</v>
      </c>
      <c r="P52" s="17" t="s">
        <v>2</v>
      </c>
      <c r="Q52" s="17" t="s">
        <v>2</v>
      </c>
      <c r="R52" s="17" t="s">
        <v>2</v>
      </c>
      <c r="S52" s="17" t="s">
        <v>2</v>
      </c>
      <c r="T52" s="17" t="s">
        <v>2</v>
      </c>
      <c r="U52" s="25" t="s">
        <v>2</v>
      </c>
      <c r="V52" s="671" t="s">
        <v>2</v>
      </c>
      <c r="W52" s="25" t="s">
        <v>2</v>
      </c>
      <c r="X52" s="25" t="s">
        <v>2</v>
      </c>
      <c r="Y52" s="25" t="s">
        <v>2</v>
      </c>
      <c r="Z52" s="25" t="s">
        <v>2</v>
      </c>
      <c r="AA52" s="136">
        <v>5</v>
      </c>
      <c r="AB52" s="25" t="s">
        <v>2</v>
      </c>
      <c r="AC52" s="25" t="s">
        <v>2</v>
      </c>
      <c r="AD52" s="25" t="s">
        <v>2</v>
      </c>
      <c r="AE52" s="25" t="s">
        <v>2</v>
      </c>
      <c r="AF52" s="143" t="s">
        <v>2</v>
      </c>
      <c r="AG52" s="77">
        <v>5</v>
      </c>
      <c r="AH52" s="77" t="s">
        <v>2</v>
      </c>
      <c r="AI52" s="77">
        <v>5</v>
      </c>
      <c r="AJ52" s="77" t="s">
        <v>2</v>
      </c>
      <c r="AK52" s="77" t="s">
        <v>2</v>
      </c>
      <c r="AL52" s="77" t="s">
        <v>2</v>
      </c>
      <c r="AM52" s="77" t="s">
        <v>2</v>
      </c>
      <c r="AN52" s="77" t="s">
        <v>2</v>
      </c>
      <c r="AO52" s="77" t="s">
        <v>2</v>
      </c>
      <c r="AP52" s="77" t="s">
        <v>2</v>
      </c>
      <c r="AQ52" s="77" t="s">
        <v>2</v>
      </c>
      <c r="AR52" s="77" t="s">
        <v>2</v>
      </c>
      <c r="AS52" s="77" t="s">
        <v>2</v>
      </c>
      <c r="AT52" s="77" t="s">
        <v>2</v>
      </c>
      <c r="AU52" s="77" t="s">
        <v>2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 t="s">
        <v>2</v>
      </c>
      <c r="BE52" s="77" t="s">
        <v>2</v>
      </c>
      <c r="BF52" s="77" t="s">
        <v>2</v>
      </c>
      <c r="BG52" s="77" t="s">
        <v>2</v>
      </c>
      <c r="BH52" s="77" t="s">
        <v>2</v>
      </c>
      <c r="BI52" s="77">
        <v>182</v>
      </c>
      <c r="BJ52" s="77" t="s">
        <v>2</v>
      </c>
      <c r="BK52" s="77">
        <v>182</v>
      </c>
      <c r="BL52" s="77" t="s">
        <v>2</v>
      </c>
      <c r="BM52" s="77" t="s">
        <v>2</v>
      </c>
      <c r="BN52" s="77" t="s">
        <v>2</v>
      </c>
      <c r="BO52" s="77" t="s">
        <v>2</v>
      </c>
      <c r="BP52" s="77" t="s">
        <v>2</v>
      </c>
      <c r="BQ52" s="77" t="s">
        <v>2</v>
      </c>
      <c r="BR52" s="77" t="s">
        <v>2</v>
      </c>
      <c r="BS52" s="77" t="s">
        <v>2</v>
      </c>
      <c r="BT52" s="77" t="s">
        <v>2</v>
      </c>
      <c r="BU52" s="77" t="s">
        <v>2</v>
      </c>
      <c r="BV52" s="77" t="s">
        <v>2</v>
      </c>
      <c r="BW52" s="77" t="s">
        <v>2</v>
      </c>
      <c r="BX52" s="77" t="s">
        <v>2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 t="s">
        <v>2</v>
      </c>
      <c r="CH52" s="77" t="s">
        <v>2</v>
      </c>
      <c r="CI52" s="77" t="s">
        <v>2</v>
      </c>
      <c r="CJ52" s="77" t="s">
        <v>2</v>
      </c>
      <c r="CK52" s="77" t="s">
        <v>2</v>
      </c>
      <c r="CL52" s="77" t="s">
        <v>2</v>
      </c>
      <c r="CM52" s="90">
        <v>1</v>
      </c>
      <c r="CN52" s="90" t="s">
        <v>2</v>
      </c>
      <c r="CO52" s="90" t="s">
        <v>2</v>
      </c>
      <c r="CP52" s="90" t="s">
        <v>2</v>
      </c>
      <c r="CQ52" s="90" t="s">
        <v>2</v>
      </c>
      <c r="CR52" s="90">
        <v>1</v>
      </c>
      <c r="CS52" s="90" t="s">
        <v>2</v>
      </c>
      <c r="CT52" s="90" t="s">
        <v>2</v>
      </c>
      <c r="CU52" s="90" t="s">
        <v>2</v>
      </c>
      <c r="CV52" s="90" t="s">
        <v>2</v>
      </c>
      <c r="CW52" s="90" t="s">
        <v>2</v>
      </c>
      <c r="CX52" s="90" t="s">
        <v>2</v>
      </c>
      <c r="CY52" s="90" t="s">
        <v>2</v>
      </c>
      <c r="CZ52" s="90" t="s">
        <v>2</v>
      </c>
      <c r="DA52" s="90" t="s">
        <v>2</v>
      </c>
      <c r="DB52" s="90" t="s">
        <v>2</v>
      </c>
      <c r="DC52" s="90" t="s">
        <v>2</v>
      </c>
      <c r="DD52" s="90" t="s">
        <v>2</v>
      </c>
      <c r="DE52" s="90" t="s">
        <v>2</v>
      </c>
      <c r="DF52" s="90" t="s">
        <v>2</v>
      </c>
      <c r="DG52" s="90" t="s">
        <v>2</v>
      </c>
      <c r="DH52" s="90" t="s">
        <v>2</v>
      </c>
      <c r="DI52" s="90" t="s">
        <v>2</v>
      </c>
      <c r="DJ52" s="90" t="s">
        <v>2</v>
      </c>
      <c r="DK52" s="90" t="s">
        <v>2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>
        <v>1</v>
      </c>
      <c r="DT52" s="27">
        <v>1</v>
      </c>
      <c r="DU52" s="27" t="s">
        <v>2</v>
      </c>
      <c r="DV52" s="27" t="s">
        <v>2</v>
      </c>
      <c r="DW52" s="27" t="s">
        <v>2</v>
      </c>
      <c r="DX52" s="27" t="s">
        <v>2</v>
      </c>
      <c r="DY52" s="27">
        <v>1</v>
      </c>
      <c r="DZ52" s="27">
        <v>1</v>
      </c>
      <c r="EA52" s="27" t="s">
        <v>2</v>
      </c>
      <c r="EB52" s="27">
        <v>1</v>
      </c>
      <c r="EC52" s="27" t="s">
        <v>2</v>
      </c>
      <c r="ED52" s="27">
        <v>1</v>
      </c>
      <c r="EE52" s="27" t="s">
        <v>2</v>
      </c>
      <c r="EF52" s="27">
        <v>1</v>
      </c>
      <c r="EG52" s="27" t="s">
        <v>14</v>
      </c>
      <c r="EH52" s="27" t="s">
        <v>14</v>
      </c>
      <c r="EI52" s="27" t="s">
        <v>2</v>
      </c>
      <c r="EJ52" s="27" t="s">
        <v>2</v>
      </c>
      <c r="EK52" s="27" t="s">
        <v>2</v>
      </c>
      <c r="EL52" s="27" t="s">
        <v>2</v>
      </c>
      <c r="EM52" s="27" t="s">
        <v>14</v>
      </c>
      <c r="EN52" s="27" t="s">
        <v>14</v>
      </c>
      <c r="EO52" s="27" t="s">
        <v>2</v>
      </c>
      <c r="EP52" s="27" t="s">
        <v>14</v>
      </c>
      <c r="EQ52" s="27" t="s">
        <v>2</v>
      </c>
      <c r="ER52" s="27" t="s">
        <v>14</v>
      </c>
      <c r="ES52" s="27" t="s">
        <v>2</v>
      </c>
      <c r="ET52" s="27" t="s">
        <v>14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27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27" t="s">
        <v>14</v>
      </c>
      <c r="FW52" s="77">
        <v>1</v>
      </c>
      <c r="FX52" s="77" t="s">
        <v>2</v>
      </c>
      <c r="FY52" s="87">
        <v>1</v>
      </c>
      <c r="FZ52" s="87" t="s">
        <v>2</v>
      </c>
      <c r="GA52" s="87" t="s">
        <v>2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 t="s">
        <v>2</v>
      </c>
      <c r="GG52" s="17" t="s">
        <v>2</v>
      </c>
      <c r="GH52" s="17" t="s">
        <v>2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>
        <v>1</v>
      </c>
      <c r="GW52" s="17">
        <v>1</v>
      </c>
      <c r="GX52" s="17" t="s">
        <v>2</v>
      </c>
      <c r="GY52" s="17" t="s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9">
        <v>1920607000</v>
      </c>
      <c r="HO52" s="657" t="s">
        <v>483</v>
      </c>
      <c r="HP52" s="657" t="s">
        <v>454</v>
      </c>
      <c r="HQ52" s="657" t="s">
        <v>656</v>
      </c>
      <c r="HR52" s="657" t="s">
        <v>463</v>
      </c>
      <c r="HS52" s="657" t="s">
        <v>455</v>
      </c>
    </row>
    <row r="53" spans="1:227" ht="14.25" customHeight="1">
      <c r="A53" s="614" t="s">
        <v>767</v>
      </c>
      <c r="B53" s="614" t="s">
        <v>684</v>
      </c>
      <c r="C53" s="614" t="s">
        <v>687</v>
      </c>
      <c r="D53" s="4" t="s">
        <v>517</v>
      </c>
      <c r="E53" s="17">
        <v>3</v>
      </c>
      <c r="F53" s="17" t="s">
        <v>2</v>
      </c>
      <c r="G53" s="17" t="s">
        <v>2</v>
      </c>
      <c r="H53" s="17" t="s">
        <v>2</v>
      </c>
      <c r="I53" s="17" t="s">
        <v>2</v>
      </c>
      <c r="J53" s="17" t="s">
        <v>2</v>
      </c>
      <c r="K53" s="17" t="s">
        <v>2</v>
      </c>
      <c r="L53" s="17">
        <v>3</v>
      </c>
      <c r="M53" s="665" t="s">
        <v>2</v>
      </c>
      <c r="N53" s="17" t="s">
        <v>2</v>
      </c>
      <c r="O53" s="17" t="s">
        <v>2</v>
      </c>
      <c r="P53" s="17" t="s">
        <v>2</v>
      </c>
      <c r="Q53" s="17" t="s">
        <v>2</v>
      </c>
      <c r="R53" s="17" t="s">
        <v>2</v>
      </c>
      <c r="S53" s="17" t="s">
        <v>2</v>
      </c>
      <c r="T53" s="17" t="s">
        <v>2</v>
      </c>
      <c r="U53" s="25" t="s">
        <v>2</v>
      </c>
      <c r="V53" s="671" t="s">
        <v>2</v>
      </c>
      <c r="W53" s="25">
        <v>1</v>
      </c>
      <c r="X53" s="25">
        <v>400</v>
      </c>
      <c r="Y53" s="25">
        <v>1</v>
      </c>
      <c r="Z53" s="25">
        <v>400</v>
      </c>
      <c r="AA53" s="136">
        <v>2</v>
      </c>
      <c r="AB53" s="25" t="s">
        <v>2</v>
      </c>
      <c r="AC53" s="25" t="s">
        <v>2</v>
      </c>
      <c r="AD53" s="25" t="s">
        <v>2</v>
      </c>
      <c r="AE53" s="25" t="s">
        <v>2</v>
      </c>
      <c r="AF53" s="143" t="s">
        <v>2</v>
      </c>
      <c r="AG53" s="77">
        <v>3</v>
      </c>
      <c r="AH53" s="77" t="s">
        <v>2</v>
      </c>
      <c r="AI53" s="77">
        <v>1</v>
      </c>
      <c r="AJ53" s="77">
        <v>2</v>
      </c>
      <c r="AK53" s="77" t="s">
        <v>2</v>
      </c>
      <c r="AL53" s="77" t="s">
        <v>2</v>
      </c>
      <c r="AM53" s="77" t="s">
        <v>2</v>
      </c>
      <c r="AN53" s="77" t="s">
        <v>2</v>
      </c>
      <c r="AO53" s="77" t="s">
        <v>2</v>
      </c>
      <c r="AP53" s="77" t="s">
        <v>2</v>
      </c>
      <c r="AQ53" s="77" t="s">
        <v>2</v>
      </c>
      <c r="AR53" s="77" t="s">
        <v>2</v>
      </c>
      <c r="AS53" s="77" t="s">
        <v>2</v>
      </c>
      <c r="AT53" s="77" t="s">
        <v>2</v>
      </c>
      <c r="AU53" s="77" t="s">
        <v>2</v>
      </c>
      <c r="AV53" s="77" t="s">
        <v>2</v>
      </c>
      <c r="AW53" s="77" t="s">
        <v>2</v>
      </c>
      <c r="AX53" s="77" t="s">
        <v>2</v>
      </c>
      <c r="AY53" s="77" t="s">
        <v>2</v>
      </c>
      <c r="AZ53" s="77" t="s">
        <v>2</v>
      </c>
      <c r="BA53" s="77" t="s">
        <v>2</v>
      </c>
      <c r="BB53" s="77" t="s">
        <v>2</v>
      </c>
      <c r="BC53" s="77" t="s">
        <v>2</v>
      </c>
      <c r="BD53" s="77" t="s">
        <v>2</v>
      </c>
      <c r="BE53" s="77" t="s">
        <v>2</v>
      </c>
      <c r="BF53" s="77" t="s">
        <v>2</v>
      </c>
      <c r="BG53" s="77" t="s">
        <v>2</v>
      </c>
      <c r="BH53" s="77" t="s">
        <v>2</v>
      </c>
      <c r="BI53" s="77">
        <v>191</v>
      </c>
      <c r="BJ53" s="77" t="s">
        <v>2</v>
      </c>
      <c r="BK53" s="77">
        <v>42</v>
      </c>
      <c r="BL53" s="77">
        <v>149</v>
      </c>
      <c r="BM53" s="77" t="s">
        <v>2</v>
      </c>
      <c r="BN53" s="77" t="s">
        <v>2</v>
      </c>
      <c r="BO53" s="77" t="s">
        <v>2</v>
      </c>
      <c r="BP53" s="77" t="s">
        <v>2</v>
      </c>
      <c r="BQ53" s="77" t="s">
        <v>2</v>
      </c>
      <c r="BR53" s="77" t="s">
        <v>2</v>
      </c>
      <c r="BS53" s="77" t="s">
        <v>2</v>
      </c>
      <c r="BT53" s="77" t="s">
        <v>2</v>
      </c>
      <c r="BU53" s="77" t="s">
        <v>2</v>
      </c>
      <c r="BV53" s="77" t="s">
        <v>2</v>
      </c>
      <c r="BW53" s="77">
        <v>40</v>
      </c>
      <c r="BX53" s="77" t="s">
        <v>2</v>
      </c>
      <c r="BY53" s="77" t="s">
        <v>2</v>
      </c>
      <c r="BZ53" s="77" t="s">
        <v>2</v>
      </c>
      <c r="CA53" s="77" t="s">
        <v>2</v>
      </c>
      <c r="CB53" s="77" t="s">
        <v>2</v>
      </c>
      <c r="CC53" s="77" t="s">
        <v>2</v>
      </c>
      <c r="CD53" s="77" t="s">
        <v>2</v>
      </c>
      <c r="CE53" s="77" t="s">
        <v>2</v>
      </c>
      <c r="CF53" s="77" t="s">
        <v>2</v>
      </c>
      <c r="CG53" s="77" t="s">
        <v>2</v>
      </c>
      <c r="CH53" s="77" t="s">
        <v>2</v>
      </c>
      <c r="CI53" s="77" t="s">
        <v>2</v>
      </c>
      <c r="CJ53" s="77" t="s">
        <v>2</v>
      </c>
      <c r="CK53" s="77" t="s">
        <v>2</v>
      </c>
      <c r="CL53" s="77" t="s">
        <v>2</v>
      </c>
      <c r="CM53" s="90">
        <v>2</v>
      </c>
      <c r="CN53" s="90">
        <v>1</v>
      </c>
      <c r="CO53" s="90" t="s">
        <v>2</v>
      </c>
      <c r="CP53" s="90" t="s">
        <v>2</v>
      </c>
      <c r="CQ53" s="90" t="s">
        <v>2</v>
      </c>
      <c r="CR53" s="90">
        <v>1</v>
      </c>
      <c r="CS53" s="90" t="s">
        <v>2</v>
      </c>
      <c r="CT53" s="90" t="s">
        <v>2</v>
      </c>
      <c r="CU53" s="90" t="s">
        <v>2</v>
      </c>
      <c r="CV53" s="90" t="s">
        <v>2</v>
      </c>
      <c r="CW53" s="90" t="s">
        <v>2</v>
      </c>
      <c r="CX53" s="90" t="s">
        <v>2</v>
      </c>
      <c r="CY53" s="90" t="s">
        <v>2</v>
      </c>
      <c r="CZ53" s="90" t="s">
        <v>2</v>
      </c>
      <c r="DA53" s="90" t="s">
        <v>2</v>
      </c>
      <c r="DB53" s="90" t="s">
        <v>2</v>
      </c>
      <c r="DC53" s="90" t="s">
        <v>2</v>
      </c>
      <c r="DD53" s="90" t="s">
        <v>2</v>
      </c>
      <c r="DE53" s="90" t="s">
        <v>2</v>
      </c>
      <c r="DF53" s="90" t="s">
        <v>2</v>
      </c>
      <c r="DG53" s="90" t="s">
        <v>2</v>
      </c>
      <c r="DH53" s="90" t="s">
        <v>2</v>
      </c>
      <c r="DI53" s="90" t="s">
        <v>2</v>
      </c>
      <c r="DJ53" s="90" t="s">
        <v>2</v>
      </c>
      <c r="DK53" s="90" t="s">
        <v>2</v>
      </c>
      <c r="DL53" s="90" t="s">
        <v>2</v>
      </c>
      <c r="DM53" s="90" t="s">
        <v>2</v>
      </c>
      <c r="DN53" s="90" t="s">
        <v>2</v>
      </c>
      <c r="DO53" s="90" t="s">
        <v>2</v>
      </c>
      <c r="DP53" s="90" t="s">
        <v>2</v>
      </c>
      <c r="DQ53" s="90" t="s">
        <v>2</v>
      </c>
      <c r="DR53" s="90" t="s">
        <v>2</v>
      </c>
      <c r="DS53" s="27">
        <v>1</v>
      </c>
      <c r="DT53" s="27" t="s">
        <v>2</v>
      </c>
      <c r="DU53" s="27" t="s">
        <v>2</v>
      </c>
      <c r="DV53" s="27" t="s">
        <v>2</v>
      </c>
      <c r="DW53" s="27">
        <v>1</v>
      </c>
      <c r="DX53" s="27" t="s">
        <v>2</v>
      </c>
      <c r="DY53" s="27">
        <v>1</v>
      </c>
      <c r="DZ53" s="27">
        <v>1</v>
      </c>
      <c r="EA53" s="27">
        <v>1</v>
      </c>
      <c r="EB53" s="27">
        <v>2</v>
      </c>
      <c r="EC53" s="27" t="s">
        <v>2</v>
      </c>
      <c r="ED53" s="27">
        <v>1</v>
      </c>
      <c r="EE53" s="27" t="s">
        <v>2</v>
      </c>
      <c r="EF53" s="27">
        <v>1</v>
      </c>
      <c r="EG53" s="27" t="s">
        <v>14</v>
      </c>
      <c r="EH53" s="27" t="s">
        <v>2</v>
      </c>
      <c r="EI53" s="27" t="s">
        <v>2</v>
      </c>
      <c r="EJ53" s="27" t="s">
        <v>2</v>
      </c>
      <c r="EK53" s="27" t="s">
        <v>14</v>
      </c>
      <c r="EL53" s="27" t="s">
        <v>2</v>
      </c>
      <c r="EM53" s="27" t="s">
        <v>14</v>
      </c>
      <c r="EN53" s="27" t="s">
        <v>14</v>
      </c>
      <c r="EO53" s="27" t="s">
        <v>14</v>
      </c>
      <c r="EP53" s="27" t="s">
        <v>14</v>
      </c>
      <c r="EQ53" s="27" t="s">
        <v>2</v>
      </c>
      <c r="ER53" s="27" t="s">
        <v>14</v>
      </c>
      <c r="ES53" s="27" t="s">
        <v>2</v>
      </c>
      <c r="ET53" s="27" t="s">
        <v>14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27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27" t="s">
        <v>14</v>
      </c>
      <c r="FW53" s="77">
        <v>2</v>
      </c>
      <c r="FX53" s="77" t="s">
        <v>2</v>
      </c>
      <c r="FY53" s="87">
        <v>2</v>
      </c>
      <c r="FZ53" s="87" t="s">
        <v>2</v>
      </c>
      <c r="GA53" s="87" t="s">
        <v>2</v>
      </c>
      <c r="GB53" s="87" t="s">
        <v>2</v>
      </c>
      <c r="GC53" s="87" t="s">
        <v>2</v>
      </c>
      <c r="GD53" s="87" t="s">
        <v>2</v>
      </c>
      <c r="GE53" s="87" t="s">
        <v>2</v>
      </c>
      <c r="GF53" s="17" t="s">
        <v>2</v>
      </c>
      <c r="GG53" s="17" t="s">
        <v>2</v>
      </c>
      <c r="GH53" s="17" t="s">
        <v>2</v>
      </c>
      <c r="GI53" s="17" t="s">
        <v>2</v>
      </c>
      <c r="GJ53" s="17" t="s">
        <v>2</v>
      </c>
      <c r="GK53" s="17" t="s">
        <v>2</v>
      </c>
      <c r="GL53" s="17" t="s">
        <v>2</v>
      </c>
      <c r="GM53" s="17" t="s">
        <v>2</v>
      </c>
      <c r="GN53" s="17" t="s">
        <v>2</v>
      </c>
      <c r="GO53" s="25" t="s">
        <v>2</v>
      </c>
      <c r="GP53" s="25" t="s">
        <v>2</v>
      </c>
      <c r="GQ53" s="25" t="s">
        <v>2</v>
      </c>
      <c r="GR53" s="25" t="s">
        <v>2</v>
      </c>
      <c r="GS53" s="136" t="s">
        <v>2</v>
      </c>
      <c r="GT53" s="77" t="s">
        <v>2</v>
      </c>
      <c r="GU53" s="77" t="s">
        <v>2</v>
      </c>
      <c r="GV53" s="17">
        <v>2</v>
      </c>
      <c r="GW53" s="17">
        <v>1</v>
      </c>
      <c r="GX53" s="17">
        <v>1</v>
      </c>
      <c r="GY53" s="17" t="s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9">
        <v>1920608000</v>
      </c>
      <c r="HO53" s="657" t="s">
        <v>483</v>
      </c>
      <c r="HP53" s="657" t="s">
        <v>454</v>
      </c>
      <c r="HQ53" s="657" t="s">
        <v>656</v>
      </c>
      <c r="HR53" s="657" t="s">
        <v>453</v>
      </c>
      <c r="HS53" s="657" t="s">
        <v>455</v>
      </c>
    </row>
    <row r="54" spans="1:227" ht="14.25" customHeight="1">
      <c r="A54" s="614" t="s">
        <v>767</v>
      </c>
      <c r="B54" s="614" t="s">
        <v>805</v>
      </c>
      <c r="C54" s="614"/>
      <c r="D54" s="4" t="s">
        <v>294</v>
      </c>
      <c r="E54" s="17">
        <v>1192</v>
      </c>
      <c r="F54" s="17">
        <v>3</v>
      </c>
      <c r="G54" s="17" t="s">
        <v>2</v>
      </c>
      <c r="H54" s="17">
        <v>2</v>
      </c>
      <c r="I54" s="17">
        <v>1</v>
      </c>
      <c r="J54" s="17" t="s">
        <v>2</v>
      </c>
      <c r="K54" s="17" t="s">
        <v>2</v>
      </c>
      <c r="L54" s="17">
        <v>1189</v>
      </c>
      <c r="M54" s="665">
        <v>88</v>
      </c>
      <c r="N54" s="17">
        <v>3</v>
      </c>
      <c r="O54" s="17">
        <v>3</v>
      </c>
      <c r="P54" s="17" t="s">
        <v>2</v>
      </c>
      <c r="Q54" s="17">
        <v>2</v>
      </c>
      <c r="R54" s="17">
        <v>1</v>
      </c>
      <c r="S54" s="17" t="s">
        <v>2</v>
      </c>
      <c r="T54" s="17" t="s">
        <v>2</v>
      </c>
      <c r="U54" s="25" t="s">
        <v>2</v>
      </c>
      <c r="V54" s="671" t="s">
        <v>2</v>
      </c>
      <c r="W54" s="25">
        <v>339</v>
      </c>
      <c r="X54" s="25">
        <v>19967</v>
      </c>
      <c r="Y54" s="25">
        <v>17</v>
      </c>
      <c r="Z54" s="25">
        <v>4658</v>
      </c>
      <c r="AA54" s="136">
        <v>853</v>
      </c>
      <c r="AB54" s="25">
        <v>3</v>
      </c>
      <c r="AC54" s="25">
        <v>2415</v>
      </c>
      <c r="AD54" s="25">
        <v>3</v>
      </c>
      <c r="AE54" s="25">
        <v>1701</v>
      </c>
      <c r="AF54" s="143" t="s">
        <v>2</v>
      </c>
      <c r="AG54" s="77">
        <v>1191</v>
      </c>
      <c r="AH54" s="77">
        <v>6</v>
      </c>
      <c r="AI54" s="77">
        <v>361</v>
      </c>
      <c r="AJ54" s="77">
        <v>549</v>
      </c>
      <c r="AK54" s="77">
        <v>169</v>
      </c>
      <c r="AL54" s="77">
        <v>54</v>
      </c>
      <c r="AM54" s="77">
        <v>31</v>
      </c>
      <c r="AN54" s="77">
        <v>15</v>
      </c>
      <c r="AO54" s="77">
        <v>5</v>
      </c>
      <c r="AP54" s="77">
        <v>1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>
        <v>3</v>
      </c>
      <c r="AV54" s="77" t="s">
        <v>2</v>
      </c>
      <c r="AW54" s="77" t="s">
        <v>2</v>
      </c>
      <c r="AX54" s="77">
        <v>1</v>
      </c>
      <c r="AY54" s="77" t="s">
        <v>2</v>
      </c>
      <c r="AZ54" s="77" t="s">
        <v>2</v>
      </c>
      <c r="BA54" s="77" t="s">
        <v>2</v>
      </c>
      <c r="BB54" s="77" t="s">
        <v>2</v>
      </c>
      <c r="BC54" s="77">
        <v>1</v>
      </c>
      <c r="BD54" s="77">
        <v>1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98231</v>
      </c>
      <c r="BJ54" s="77">
        <v>142</v>
      </c>
      <c r="BK54" s="77">
        <v>14018</v>
      </c>
      <c r="BL54" s="77">
        <v>37627</v>
      </c>
      <c r="BM54" s="77">
        <v>19662</v>
      </c>
      <c r="BN54" s="77">
        <v>9071</v>
      </c>
      <c r="BO54" s="77">
        <v>6971</v>
      </c>
      <c r="BP54" s="77">
        <v>5798</v>
      </c>
      <c r="BQ54" s="77">
        <v>3679</v>
      </c>
      <c r="BR54" s="77">
        <v>1263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21223</v>
      </c>
      <c r="BX54" s="77">
        <v>2280</v>
      </c>
      <c r="BY54" s="77" t="s">
        <v>2</v>
      </c>
      <c r="BZ54" s="77" t="s">
        <v>2</v>
      </c>
      <c r="CA54" s="77">
        <v>95</v>
      </c>
      <c r="CB54" s="77" t="s">
        <v>2</v>
      </c>
      <c r="CC54" s="77" t="s">
        <v>2</v>
      </c>
      <c r="CD54" s="77" t="s">
        <v>2</v>
      </c>
      <c r="CE54" s="77" t="s">
        <v>2</v>
      </c>
      <c r="CF54" s="77">
        <v>922</v>
      </c>
      <c r="CG54" s="77">
        <v>1263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>
        <v>2198</v>
      </c>
      <c r="CM54" s="90">
        <v>1061</v>
      </c>
      <c r="CN54" s="90">
        <v>720</v>
      </c>
      <c r="CO54" s="90" t="s">
        <v>2</v>
      </c>
      <c r="CP54" s="90">
        <v>4</v>
      </c>
      <c r="CQ54" s="90" t="s">
        <v>2</v>
      </c>
      <c r="CR54" s="90">
        <v>14</v>
      </c>
      <c r="CS54" s="90" t="s">
        <v>2</v>
      </c>
      <c r="CT54" s="90">
        <v>313</v>
      </c>
      <c r="CU54" s="90">
        <v>3</v>
      </c>
      <c r="CV54" s="90" t="s">
        <v>2</v>
      </c>
      <c r="CW54" s="90" t="s">
        <v>2</v>
      </c>
      <c r="CX54" s="90">
        <v>6</v>
      </c>
      <c r="CY54" s="90">
        <v>1</v>
      </c>
      <c r="CZ54" s="90" t="s">
        <v>2</v>
      </c>
      <c r="DA54" s="90" t="s">
        <v>2</v>
      </c>
      <c r="DB54" s="90" t="s">
        <v>2</v>
      </c>
      <c r="DC54" s="90">
        <v>3</v>
      </c>
      <c r="DD54" s="90">
        <v>1</v>
      </c>
      <c r="DE54" s="90" t="s">
        <v>2</v>
      </c>
      <c r="DF54" s="90">
        <v>1</v>
      </c>
      <c r="DG54" s="90" t="s">
        <v>2</v>
      </c>
      <c r="DH54" s="90" t="s">
        <v>2</v>
      </c>
      <c r="DI54" s="90" t="s">
        <v>2</v>
      </c>
      <c r="DJ54" s="90">
        <v>1</v>
      </c>
      <c r="DK54" s="90" t="s">
        <v>2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 t="s">
        <v>2</v>
      </c>
      <c r="DS54" s="27">
        <v>975</v>
      </c>
      <c r="DT54" s="27">
        <v>5</v>
      </c>
      <c r="DU54" s="27">
        <v>2</v>
      </c>
      <c r="DV54" s="27">
        <v>5</v>
      </c>
      <c r="DW54" s="27">
        <v>47</v>
      </c>
      <c r="DX54" s="27">
        <v>3</v>
      </c>
      <c r="DY54" s="27">
        <v>15</v>
      </c>
      <c r="DZ54" s="27">
        <v>9</v>
      </c>
      <c r="EA54" s="27">
        <v>5</v>
      </c>
      <c r="EB54" s="27">
        <v>133</v>
      </c>
      <c r="EC54" s="27">
        <v>5</v>
      </c>
      <c r="ED54" s="27">
        <v>408</v>
      </c>
      <c r="EE54" s="27" t="s">
        <v>14</v>
      </c>
      <c r="EF54" s="27">
        <v>8</v>
      </c>
      <c r="EG54" s="27">
        <v>46537</v>
      </c>
      <c r="EH54" s="27">
        <v>340</v>
      </c>
      <c r="EI54" s="27" t="s">
        <v>14</v>
      </c>
      <c r="EJ54" s="27" t="s">
        <v>14</v>
      </c>
      <c r="EK54" s="27">
        <v>135</v>
      </c>
      <c r="EL54" s="27">
        <v>96</v>
      </c>
      <c r="EM54" s="27" t="s">
        <v>14</v>
      </c>
      <c r="EN54" s="27">
        <v>46</v>
      </c>
      <c r="EO54" s="27" t="s">
        <v>14</v>
      </c>
      <c r="EP54" s="27" t="s">
        <v>14</v>
      </c>
      <c r="EQ54" s="27" t="s">
        <v>14</v>
      </c>
      <c r="ER54" s="27" t="s">
        <v>14</v>
      </c>
      <c r="ES54" s="27" t="s">
        <v>14</v>
      </c>
      <c r="ET54" s="27" t="s">
        <v>14</v>
      </c>
      <c r="EU54" s="27">
        <v>2</v>
      </c>
      <c r="EV54" s="27">
        <v>1</v>
      </c>
      <c r="EW54" s="27" t="s">
        <v>2</v>
      </c>
      <c r="EX54" s="27" t="s">
        <v>2</v>
      </c>
      <c r="EY54" s="27">
        <v>1</v>
      </c>
      <c r="EZ54" s="27">
        <v>1</v>
      </c>
      <c r="FA54" s="27" t="s">
        <v>2</v>
      </c>
      <c r="FB54" s="27" t="s">
        <v>2</v>
      </c>
      <c r="FC54" s="27" t="s">
        <v>2</v>
      </c>
      <c r="FD54" s="27">
        <v>1</v>
      </c>
      <c r="FE54" s="27" t="s">
        <v>2</v>
      </c>
      <c r="FF54" s="27">
        <v>2</v>
      </c>
      <c r="FG54" s="27" t="s">
        <v>2</v>
      </c>
      <c r="FH54" s="27" t="s">
        <v>2</v>
      </c>
      <c r="FI54" s="27" t="s">
        <v>14</v>
      </c>
      <c r="FJ54" s="27" t="s">
        <v>14</v>
      </c>
      <c r="FK54" s="27" t="s">
        <v>2</v>
      </c>
      <c r="FL54" s="27" t="s">
        <v>2</v>
      </c>
      <c r="FM54" s="27" t="s">
        <v>14</v>
      </c>
      <c r="FN54" s="27" t="s">
        <v>14</v>
      </c>
      <c r="FO54" s="27" t="s">
        <v>2</v>
      </c>
      <c r="FP54" s="27" t="s">
        <v>2</v>
      </c>
      <c r="FQ54" s="27" t="s">
        <v>2</v>
      </c>
      <c r="FR54" s="27" t="s">
        <v>14</v>
      </c>
      <c r="FS54" s="27" t="s">
        <v>2</v>
      </c>
      <c r="FT54" s="27" t="s">
        <v>14</v>
      </c>
      <c r="FU54" s="27" t="s">
        <v>2</v>
      </c>
      <c r="FV54" s="27" t="s">
        <v>14</v>
      </c>
      <c r="FW54" s="77">
        <v>239</v>
      </c>
      <c r="FX54" s="77">
        <v>12</v>
      </c>
      <c r="FY54" s="87">
        <v>236</v>
      </c>
      <c r="FZ54" s="87">
        <v>1</v>
      </c>
      <c r="GA54" s="87">
        <v>19</v>
      </c>
      <c r="GB54" s="87" t="s">
        <v>2</v>
      </c>
      <c r="GC54" s="87" t="s">
        <v>2</v>
      </c>
      <c r="GD54" s="87" t="s">
        <v>2</v>
      </c>
      <c r="GE54" s="87" t="s">
        <v>2</v>
      </c>
      <c r="GF54" s="17">
        <v>2</v>
      </c>
      <c r="GG54" s="17">
        <v>2</v>
      </c>
      <c r="GH54" s="17">
        <v>1</v>
      </c>
      <c r="GI54" s="17" t="s">
        <v>2</v>
      </c>
      <c r="GJ54" s="17">
        <v>1</v>
      </c>
      <c r="GK54" s="17" t="s">
        <v>2</v>
      </c>
      <c r="GL54" s="17" t="s">
        <v>2</v>
      </c>
      <c r="GM54" s="17" t="s">
        <v>2</v>
      </c>
      <c r="GN54" s="17" t="s">
        <v>2</v>
      </c>
      <c r="GO54" s="25">
        <v>64</v>
      </c>
      <c r="GP54" s="25" t="s">
        <v>2</v>
      </c>
      <c r="GQ54" s="25">
        <v>64</v>
      </c>
      <c r="GR54" s="25">
        <v>62</v>
      </c>
      <c r="GS54" s="136">
        <v>1</v>
      </c>
      <c r="GT54" s="77" t="s">
        <v>2</v>
      </c>
      <c r="GU54" s="77">
        <v>16</v>
      </c>
      <c r="GV54" s="17">
        <v>1061</v>
      </c>
      <c r="GW54" s="17">
        <v>568</v>
      </c>
      <c r="GX54" s="17">
        <v>348</v>
      </c>
      <c r="GY54" s="17">
        <v>123</v>
      </c>
      <c r="GZ54" s="17">
        <v>21</v>
      </c>
      <c r="HA54" s="17">
        <v>1</v>
      </c>
      <c r="HB54" s="17">
        <v>1</v>
      </c>
      <c r="HC54" s="17" t="s">
        <v>2</v>
      </c>
      <c r="HD54" s="17" t="s">
        <v>2</v>
      </c>
      <c r="HE54" s="17">
        <v>3</v>
      </c>
      <c r="HF54" s="17">
        <v>1</v>
      </c>
      <c r="HG54" s="17" t="s">
        <v>2</v>
      </c>
      <c r="HH54" s="17">
        <v>2</v>
      </c>
      <c r="HI54" s="17" t="s">
        <v>2</v>
      </c>
      <c r="HJ54" s="17" t="s">
        <v>2</v>
      </c>
      <c r="HK54" s="17" t="s">
        <v>2</v>
      </c>
      <c r="HL54" s="17" t="s">
        <v>2</v>
      </c>
      <c r="HM54" s="17" t="s">
        <v>2</v>
      </c>
      <c r="HN54" s="659">
        <v>1920700000</v>
      </c>
      <c r="HO54" s="657" t="s">
        <v>483</v>
      </c>
      <c r="HP54" s="657" t="s">
        <v>454</v>
      </c>
      <c r="HQ54" s="657" t="s">
        <v>478</v>
      </c>
      <c r="HR54" s="657" t="s">
        <v>454</v>
      </c>
      <c r="HS54" s="657" t="s">
        <v>455</v>
      </c>
    </row>
    <row r="55" spans="1:227" ht="14.25" customHeight="1">
      <c r="A55" s="614" t="s">
        <v>767</v>
      </c>
      <c r="B55" s="614" t="s">
        <v>805</v>
      </c>
      <c r="C55" s="614" t="s">
        <v>806</v>
      </c>
      <c r="D55" s="4" t="s">
        <v>295</v>
      </c>
      <c r="E55" s="17">
        <v>104</v>
      </c>
      <c r="F55" s="17">
        <v>2</v>
      </c>
      <c r="G55" s="17" t="s">
        <v>2</v>
      </c>
      <c r="H55" s="17">
        <v>1</v>
      </c>
      <c r="I55" s="17">
        <v>1</v>
      </c>
      <c r="J55" s="17" t="s">
        <v>2</v>
      </c>
      <c r="K55" s="17" t="s">
        <v>2</v>
      </c>
      <c r="L55" s="17">
        <v>102</v>
      </c>
      <c r="M55" s="665">
        <v>11</v>
      </c>
      <c r="N55" s="17">
        <v>2</v>
      </c>
      <c r="O55" s="17" t="s">
        <v>14</v>
      </c>
      <c r="P55" s="17" t="s">
        <v>14</v>
      </c>
      <c r="Q55" s="17" t="s">
        <v>14</v>
      </c>
      <c r="R55" s="17" t="s">
        <v>14</v>
      </c>
      <c r="S55" s="17" t="s">
        <v>14</v>
      </c>
      <c r="T55" s="17" t="s">
        <v>14</v>
      </c>
      <c r="U55" s="25" t="s">
        <v>14</v>
      </c>
      <c r="V55" s="671" t="s">
        <v>2</v>
      </c>
      <c r="W55" s="25">
        <v>39</v>
      </c>
      <c r="X55" s="25">
        <v>4548</v>
      </c>
      <c r="Y55" s="25">
        <v>4</v>
      </c>
      <c r="Z55" s="25">
        <v>2001</v>
      </c>
      <c r="AA55" s="136">
        <v>65</v>
      </c>
      <c r="AB55" s="25" t="s">
        <v>14</v>
      </c>
      <c r="AC55" s="25" t="s">
        <v>14</v>
      </c>
      <c r="AD55" s="25" t="s">
        <v>14</v>
      </c>
      <c r="AE55" s="25" t="s">
        <v>14</v>
      </c>
      <c r="AF55" s="143" t="s">
        <v>14</v>
      </c>
      <c r="AG55" s="77">
        <v>103</v>
      </c>
      <c r="AH55" s="77">
        <v>1</v>
      </c>
      <c r="AI55" s="77">
        <v>24</v>
      </c>
      <c r="AJ55" s="77">
        <v>44</v>
      </c>
      <c r="AK55" s="77">
        <v>20</v>
      </c>
      <c r="AL55" s="77">
        <v>8</v>
      </c>
      <c r="AM55" s="77">
        <v>2</v>
      </c>
      <c r="AN55" s="77">
        <v>2</v>
      </c>
      <c r="AO55" s="77">
        <v>1</v>
      </c>
      <c r="AP55" s="77">
        <v>1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14</v>
      </c>
      <c r="AV55" s="77" t="s">
        <v>14</v>
      </c>
      <c r="AW55" s="77" t="s">
        <v>14</v>
      </c>
      <c r="AX55" s="77" t="s">
        <v>14</v>
      </c>
      <c r="AY55" s="77" t="s">
        <v>14</v>
      </c>
      <c r="AZ55" s="77" t="s">
        <v>14</v>
      </c>
      <c r="BA55" s="77" t="s">
        <v>14</v>
      </c>
      <c r="BB55" s="77" t="s">
        <v>14</v>
      </c>
      <c r="BC55" s="77" t="s">
        <v>14</v>
      </c>
      <c r="BD55" s="77" t="s">
        <v>14</v>
      </c>
      <c r="BE55" s="77" t="s">
        <v>14</v>
      </c>
      <c r="BF55" s="77" t="s">
        <v>14</v>
      </c>
      <c r="BG55" s="77" t="s">
        <v>14</v>
      </c>
      <c r="BH55" s="77" t="s">
        <v>14</v>
      </c>
      <c r="BI55" s="77">
        <v>10915</v>
      </c>
      <c r="BJ55" s="77">
        <v>10</v>
      </c>
      <c r="BK55" s="77">
        <v>933</v>
      </c>
      <c r="BL55" s="77">
        <v>2869</v>
      </c>
      <c r="BM55" s="77">
        <v>2439</v>
      </c>
      <c r="BN55" s="77">
        <v>1305</v>
      </c>
      <c r="BO55" s="77">
        <v>450</v>
      </c>
      <c r="BP55" s="77">
        <v>724</v>
      </c>
      <c r="BQ55" s="77">
        <v>922</v>
      </c>
      <c r="BR55" s="77">
        <v>1263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3620</v>
      </c>
      <c r="BX55" s="77" t="s">
        <v>14</v>
      </c>
      <c r="BY55" s="77" t="s">
        <v>14</v>
      </c>
      <c r="BZ55" s="77" t="s">
        <v>14</v>
      </c>
      <c r="CA55" s="77" t="s">
        <v>14</v>
      </c>
      <c r="CB55" s="77" t="s">
        <v>14</v>
      </c>
      <c r="CC55" s="77" t="s">
        <v>14</v>
      </c>
      <c r="CD55" s="77" t="s">
        <v>14</v>
      </c>
      <c r="CE55" s="77" t="s">
        <v>14</v>
      </c>
      <c r="CF55" s="77" t="s">
        <v>14</v>
      </c>
      <c r="CG55" s="77" t="s">
        <v>14</v>
      </c>
      <c r="CH55" s="77" t="s">
        <v>14</v>
      </c>
      <c r="CI55" s="77" t="s">
        <v>14</v>
      </c>
      <c r="CJ55" s="77" t="s">
        <v>14</v>
      </c>
      <c r="CK55" s="77" t="s">
        <v>14</v>
      </c>
      <c r="CL55" s="77" t="s">
        <v>14</v>
      </c>
      <c r="CM55" s="90">
        <v>97</v>
      </c>
      <c r="CN55" s="90">
        <v>64</v>
      </c>
      <c r="CO55" s="90" t="s">
        <v>2</v>
      </c>
      <c r="CP55" s="90" t="s">
        <v>2</v>
      </c>
      <c r="CQ55" s="90" t="s">
        <v>2</v>
      </c>
      <c r="CR55" s="90" t="s">
        <v>2</v>
      </c>
      <c r="CS55" s="90" t="s">
        <v>2</v>
      </c>
      <c r="CT55" s="90">
        <v>32</v>
      </c>
      <c r="CU55" s="90" t="s">
        <v>2</v>
      </c>
      <c r="CV55" s="90" t="s">
        <v>2</v>
      </c>
      <c r="CW55" s="90" t="s">
        <v>2</v>
      </c>
      <c r="CX55" s="90" t="s">
        <v>2</v>
      </c>
      <c r="CY55" s="90">
        <v>1</v>
      </c>
      <c r="CZ55" s="90" t="s">
        <v>2</v>
      </c>
      <c r="DA55" s="90" t="s">
        <v>2</v>
      </c>
      <c r="DB55" s="90" t="s">
        <v>2</v>
      </c>
      <c r="DC55" s="90" t="s">
        <v>14</v>
      </c>
      <c r="DD55" s="90" t="s">
        <v>14</v>
      </c>
      <c r="DE55" s="90" t="s">
        <v>14</v>
      </c>
      <c r="DF55" s="90" t="s">
        <v>14</v>
      </c>
      <c r="DG55" s="90" t="s">
        <v>14</v>
      </c>
      <c r="DH55" s="90" t="s">
        <v>14</v>
      </c>
      <c r="DI55" s="90" t="s">
        <v>14</v>
      </c>
      <c r="DJ55" s="90" t="s">
        <v>14</v>
      </c>
      <c r="DK55" s="90" t="s">
        <v>14</v>
      </c>
      <c r="DL55" s="90" t="s">
        <v>14</v>
      </c>
      <c r="DM55" s="90" t="s">
        <v>14</v>
      </c>
      <c r="DN55" s="90" t="s">
        <v>14</v>
      </c>
      <c r="DO55" s="90" t="s">
        <v>14</v>
      </c>
      <c r="DP55" s="90" t="s">
        <v>14</v>
      </c>
      <c r="DQ55" s="90" t="s">
        <v>14</v>
      </c>
      <c r="DR55" s="90" t="s">
        <v>14</v>
      </c>
      <c r="DS55" s="27">
        <v>82</v>
      </c>
      <c r="DT55" s="27">
        <v>2</v>
      </c>
      <c r="DU55" s="27" t="s">
        <v>2</v>
      </c>
      <c r="DV55" s="27" t="s">
        <v>2</v>
      </c>
      <c r="DW55" s="27">
        <v>2</v>
      </c>
      <c r="DX55" s="27" t="s">
        <v>2</v>
      </c>
      <c r="DY55" s="27">
        <v>1</v>
      </c>
      <c r="DZ55" s="27">
        <v>1</v>
      </c>
      <c r="EA55" s="27" t="s">
        <v>2</v>
      </c>
      <c r="EB55" s="27">
        <v>8</v>
      </c>
      <c r="EC55" s="27" t="s">
        <v>2</v>
      </c>
      <c r="ED55" s="27">
        <v>39</v>
      </c>
      <c r="EE55" s="27" t="s">
        <v>2</v>
      </c>
      <c r="EF55" s="27">
        <v>1</v>
      </c>
      <c r="EG55" s="27">
        <v>5651</v>
      </c>
      <c r="EH55" s="27" t="s">
        <v>14</v>
      </c>
      <c r="EI55" s="27" t="s">
        <v>2</v>
      </c>
      <c r="EJ55" s="27" t="s">
        <v>2</v>
      </c>
      <c r="EK55" s="27" t="s">
        <v>14</v>
      </c>
      <c r="EL55" s="27" t="s">
        <v>2</v>
      </c>
      <c r="EM55" s="27" t="s">
        <v>14</v>
      </c>
      <c r="EN55" s="27" t="s">
        <v>14</v>
      </c>
      <c r="EO55" s="27" t="s">
        <v>2</v>
      </c>
      <c r="EP55" s="27" t="s">
        <v>14</v>
      </c>
      <c r="EQ55" s="27" t="s">
        <v>2</v>
      </c>
      <c r="ER55" s="27" t="s">
        <v>14</v>
      </c>
      <c r="ES55" s="27" t="s">
        <v>2</v>
      </c>
      <c r="ET55" s="27" t="s">
        <v>14</v>
      </c>
      <c r="EU55" s="27" t="s">
        <v>14</v>
      </c>
      <c r="EV55" s="27" t="s">
        <v>14</v>
      </c>
      <c r="EW55" s="27" t="s">
        <v>14</v>
      </c>
      <c r="EX55" s="27" t="s">
        <v>14</v>
      </c>
      <c r="EY55" s="27" t="s">
        <v>14</v>
      </c>
      <c r="EZ55" s="27" t="s">
        <v>14</v>
      </c>
      <c r="FA55" s="27" t="s">
        <v>14</v>
      </c>
      <c r="FB55" s="27" t="s">
        <v>14</v>
      </c>
      <c r="FC55" s="27" t="s">
        <v>14</v>
      </c>
      <c r="FD55" s="27" t="s">
        <v>14</v>
      </c>
      <c r="FE55" s="27" t="s">
        <v>14</v>
      </c>
      <c r="FF55" s="27" t="s">
        <v>14</v>
      </c>
      <c r="FG55" s="27" t="s">
        <v>14</v>
      </c>
      <c r="FH55" s="27" t="s">
        <v>14</v>
      </c>
      <c r="FI55" s="27" t="s">
        <v>14</v>
      </c>
      <c r="FJ55" s="27" t="s">
        <v>14</v>
      </c>
      <c r="FK55" s="27" t="s">
        <v>14</v>
      </c>
      <c r="FL55" s="27" t="s">
        <v>14</v>
      </c>
      <c r="FM55" s="27" t="s">
        <v>14</v>
      </c>
      <c r="FN55" s="27" t="s">
        <v>14</v>
      </c>
      <c r="FO55" s="27" t="s">
        <v>14</v>
      </c>
      <c r="FP55" s="27" t="s">
        <v>14</v>
      </c>
      <c r="FQ55" s="27" t="s">
        <v>14</v>
      </c>
      <c r="FR55" s="27" t="s">
        <v>14</v>
      </c>
      <c r="FS55" s="27" t="s">
        <v>14</v>
      </c>
      <c r="FT55" s="27" t="s">
        <v>14</v>
      </c>
      <c r="FU55" s="27" t="s">
        <v>14</v>
      </c>
      <c r="FV55" s="27" t="s">
        <v>14</v>
      </c>
      <c r="FW55" s="77">
        <v>33</v>
      </c>
      <c r="FX55" s="77">
        <v>4</v>
      </c>
      <c r="FY55" s="87">
        <v>32</v>
      </c>
      <c r="FZ55" s="87" t="s">
        <v>2</v>
      </c>
      <c r="GA55" s="87">
        <v>3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14</v>
      </c>
      <c r="GG55" s="17" t="s">
        <v>14</v>
      </c>
      <c r="GH55" s="17" t="s">
        <v>14</v>
      </c>
      <c r="GI55" s="17" t="s">
        <v>14</v>
      </c>
      <c r="GJ55" s="17" t="s">
        <v>14</v>
      </c>
      <c r="GK55" s="17" t="s">
        <v>14</v>
      </c>
      <c r="GL55" s="17" t="s">
        <v>14</v>
      </c>
      <c r="GM55" s="17" t="s">
        <v>14</v>
      </c>
      <c r="GN55" s="17" t="s">
        <v>14</v>
      </c>
      <c r="GO55" s="25">
        <v>7</v>
      </c>
      <c r="GP55" s="25" t="s">
        <v>14</v>
      </c>
      <c r="GQ55" s="25">
        <v>7</v>
      </c>
      <c r="GR55" s="25">
        <v>7</v>
      </c>
      <c r="GS55" s="136" t="s">
        <v>2</v>
      </c>
      <c r="GT55" s="77" t="s">
        <v>2</v>
      </c>
      <c r="GU55" s="77">
        <v>1</v>
      </c>
      <c r="GV55" s="17">
        <v>97</v>
      </c>
      <c r="GW55" s="17">
        <v>43</v>
      </c>
      <c r="GX55" s="17">
        <v>25</v>
      </c>
      <c r="GY55" s="17">
        <v>25</v>
      </c>
      <c r="GZ55" s="17">
        <v>4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14</v>
      </c>
      <c r="HF55" s="17" t="s">
        <v>14</v>
      </c>
      <c r="HG55" s="17" t="s">
        <v>14</v>
      </c>
      <c r="HH55" s="17" t="s">
        <v>14</v>
      </c>
      <c r="HI55" s="17" t="s">
        <v>14</v>
      </c>
      <c r="HJ55" s="17" t="s">
        <v>14</v>
      </c>
      <c r="HK55" s="17" t="s">
        <v>14</v>
      </c>
      <c r="HL55" s="17" t="s">
        <v>14</v>
      </c>
      <c r="HM55" s="17" t="s">
        <v>14</v>
      </c>
      <c r="HN55" s="659">
        <v>1920701000</v>
      </c>
      <c r="HO55" s="657" t="s">
        <v>483</v>
      </c>
      <c r="HP55" s="657" t="s">
        <v>454</v>
      </c>
      <c r="HQ55" s="657" t="s">
        <v>478</v>
      </c>
      <c r="HR55" s="657" t="s">
        <v>457</v>
      </c>
      <c r="HS55" s="657" t="s">
        <v>455</v>
      </c>
    </row>
    <row r="56" spans="1:227" ht="14.25" customHeight="1">
      <c r="A56" s="614" t="s">
        <v>767</v>
      </c>
      <c r="B56" s="614" t="s">
        <v>805</v>
      </c>
      <c r="C56" s="614" t="s">
        <v>807</v>
      </c>
      <c r="D56" s="4" t="s">
        <v>296</v>
      </c>
      <c r="E56" s="17">
        <v>219</v>
      </c>
      <c r="F56" s="17">
        <v>1</v>
      </c>
      <c r="G56" s="17" t="s">
        <v>2</v>
      </c>
      <c r="H56" s="17">
        <v>1</v>
      </c>
      <c r="I56" s="17" t="s">
        <v>2</v>
      </c>
      <c r="J56" s="17" t="s">
        <v>2</v>
      </c>
      <c r="K56" s="17" t="s">
        <v>2</v>
      </c>
      <c r="L56" s="17">
        <v>218</v>
      </c>
      <c r="M56" s="665">
        <v>32</v>
      </c>
      <c r="N56" s="17">
        <v>1</v>
      </c>
      <c r="O56" s="17" t="s">
        <v>14</v>
      </c>
      <c r="P56" s="17" t="s">
        <v>14</v>
      </c>
      <c r="Q56" s="17" t="s">
        <v>14</v>
      </c>
      <c r="R56" s="17" t="s">
        <v>14</v>
      </c>
      <c r="S56" s="17" t="s">
        <v>14</v>
      </c>
      <c r="T56" s="17" t="s">
        <v>14</v>
      </c>
      <c r="U56" s="25" t="s">
        <v>14</v>
      </c>
      <c r="V56" s="671" t="s">
        <v>2</v>
      </c>
      <c r="W56" s="25">
        <v>93</v>
      </c>
      <c r="X56" s="25">
        <v>7129</v>
      </c>
      <c r="Y56" s="25">
        <v>6</v>
      </c>
      <c r="Z56" s="25">
        <v>1181</v>
      </c>
      <c r="AA56" s="136">
        <v>126</v>
      </c>
      <c r="AB56" s="25" t="s">
        <v>14</v>
      </c>
      <c r="AC56" s="25" t="s">
        <v>14</v>
      </c>
      <c r="AD56" s="25" t="s">
        <v>14</v>
      </c>
      <c r="AE56" s="25" t="s">
        <v>14</v>
      </c>
      <c r="AF56" s="143" t="s">
        <v>14</v>
      </c>
      <c r="AG56" s="77">
        <v>219</v>
      </c>
      <c r="AH56" s="77">
        <v>2</v>
      </c>
      <c r="AI56" s="77">
        <v>33</v>
      </c>
      <c r="AJ56" s="77">
        <v>97</v>
      </c>
      <c r="AK56" s="77">
        <v>53</v>
      </c>
      <c r="AL56" s="77">
        <v>21</v>
      </c>
      <c r="AM56" s="77">
        <v>11</v>
      </c>
      <c r="AN56" s="77">
        <v>2</v>
      </c>
      <c r="AO56" s="77" t="s">
        <v>2</v>
      </c>
      <c r="AP56" s="77" t="s">
        <v>2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 t="s">
        <v>14</v>
      </c>
      <c r="AV56" s="77" t="s">
        <v>14</v>
      </c>
      <c r="AW56" s="77" t="s">
        <v>14</v>
      </c>
      <c r="AX56" s="77" t="s">
        <v>14</v>
      </c>
      <c r="AY56" s="77" t="s">
        <v>14</v>
      </c>
      <c r="AZ56" s="77" t="s">
        <v>14</v>
      </c>
      <c r="BA56" s="77" t="s">
        <v>14</v>
      </c>
      <c r="BB56" s="77" t="s">
        <v>14</v>
      </c>
      <c r="BC56" s="77" t="s">
        <v>14</v>
      </c>
      <c r="BD56" s="77" t="s">
        <v>14</v>
      </c>
      <c r="BE56" s="77" t="s">
        <v>14</v>
      </c>
      <c r="BF56" s="77" t="s">
        <v>14</v>
      </c>
      <c r="BG56" s="77" t="s">
        <v>14</v>
      </c>
      <c r="BH56" s="77" t="s">
        <v>14</v>
      </c>
      <c r="BI56" s="77">
        <v>21073</v>
      </c>
      <c r="BJ56" s="77">
        <v>52</v>
      </c>
      <c r="BK56" s="77">
        <v>1233</v>
      </c>
      <c r="BL56" s="77">
        <v>6918</v>
      </c>
      <c r="BM56" s="77">
        <v>6191</v>
      </c>
      <c r="BN56" s="77">
        <v>3578</v>
      </c>
      <c r="BO56" s="77">
        <v>2391</v>
      </c>
      <c r="BP56" s="77">
        <v>710</v>
      </c>
      <c r="BQ56" s="77" t="s">
        <v>2</v>
      </c>
      <c r="BR56" s="77" t="s">
        <v>2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3083</v>
      </c>
      <c r="BX56" s="77" t="s">
        <v>14</v>
      </c>
      <c r="BY56" s="77" t="s">
        <v>14</v>
      </c>
      <c r="BZ56" s="77" t="s">
        <v>14</v>
      </c>
      <c r="CA56" s="77" t="s">
        <v>14</v>
      </c>
      <c r="CB56" s="77" t="s">
        <v>14</v>
      </c>
      <c r="CC56" s="77" t="s">
        <v>14</v>
      </c>
      <c r="CD56" s="77" t="s">
        <v>14</v>
      </c>
      <c r="CE56" s="77" t="s">
        <v>14</v>
      </c>
      <c r="CF56" s="77" t="s">
        <v>14</v>
      </c>
      <c r="CG56" s="77" t="s">
        <v>14</v>
      </c>
      <c r="CH56" s="77" t="s">
        <v>14</v>
      </c>
      <c r="CI56" s="77" t="s">
        <v>14</v>
      </c>
      <c r="CJ56" s="77" t="s">
        <v>14</v>
      </c>
      <c r="CK56" s="77" t="s">
        <v>14</v>
      </c>
      <c r="CL56" s="77" t="s">
        <v>14</v>
      </c>
      <c r="CM56" s="90">
        <v>203</v>
      </c>
      <c r="CN56" s="90">
        <v>30</v>
      </c>
      <c r="CO56" s="90" t="s">
        <v>2</v>
      </c>
      <c r="CP56" s="90">
        <v>1</v>
      </c>
      <c r="CQ56" s="90" t="s">
        <v>2</v>
      </c>
      <c r="CR56" s="90">
        <v>1</v>
      </c>
      <c r="CS56" s="90" t="s">
        <v>2</v>
      </c>
      <c r="CT56" s="90">
        <v>167</v>
      </c>
      <c r="CU56" s="90" t="s">
        <v>2</v>
      </c>
      <c r="CV56" s="90" t="s">
        <v>2</v>
      </c>
      <c r="CW56" s="90" t="s">
        <v>2</v>
      </c>
      <c r="CX56" s="90">
        <v>4</v>
      </c>
      <c r="CY56" s="90" t="s">
        <v>2</v>
      </c>
      <c r="CZ56" s="90" t="s">
        <v>2</v>
      </c>
      <c r="DA56" s="90" t="s">
        <v>2</v>
      </c>
      <c r="DB56" s="90" t="s">
        <v>2</v>
      </c>
      <c r="DC56" s="90" t="s">
        <v>14</v>
      </c>
      <c r="DD56" s="90" t="s">
        <v>14</v>
      </c>
      <c r="DE56" s="90" t="s">
        <v>14</v>
      </c>
      <c r="DF56" s="90" t="s">
        <v>14</v>
      </c>
      <c r="DG56" s="90" t="s">
        <v>14</v>
      </c>
      <c r="DH56" s="90" t="s">
        <v>14</v>
      </c>
      <c r="DI56" s="90" t="s">
        <v>14</v>
      </c>
      <c r="DJ56" s="90" t="s">
        <v>14</v>
      </c>
      <c r="DK56" s="90" t="s">
        <v>14</v>
      </c>
      <c r="DL56" s="90" t="s">
        <v>14</v>
      </c>
      <c r="DM56" s="90" t="s">
        <v>14</v>
      </c>
      <c r="DN56" s="90" t="s">
        <v>14</v>
      </c>
      <c r="DO56" s="90" t="s">
        <v>14</v>
      </c>
      <c r="DP56" s="90" t="s">
        <v>14</v>
      </c>
      <c r="DQ56" s="90" t="s">
        <v>14</v>
      </c>
      <c r="DR56" s="90" t="s">
        <v>14</v>
      </c>
      <c r="DS56" s="27">
        <v>134</v>
      </c>
      <c r="DT56" s="27">
        <v>1</v>
      </c>
      <c r="DU56" s="27" t="s">
        <v>2</v>
      </c>
      <c r="DV56" s="27">
        <v>2</v>
      </c>
      <c r="DW56" s="27">
        <v>12</v>
      </c>
      <c r="DX56" s="27">
        <v>2</v>
      </c>
      <c r="DY56" s="27">
        <v>2</v>
      </c>
      <c r="DZ56" s="27" t="s">
        <v>2</v>
      </c>
      <c r="EA56" s="27">
        <v>2</v>
      </c>
      <c r="EB56" s="27">
        <v>22</v>
      </c>
      <c r="EC56" s="27" t="s">
        <v>2</v>
      </c>
      <c r="ED56" s="27">
        <v>176</v>
      </c>
      <c r="EE56" s="27" t="s">
        <v>14</v>
      </c>
      <c r="EF56" s="27" t="s">
        <v>2</v>
      </c>
      <c r="EG56" s="27">
        <v>3754</v>
      </c>
      <c r="EH56" s="27" t="s">
        <v>14</v>
      </c>
      <c r="EI56" s="27" t="s">
        <v>2</v>
      </c>
      <c r="EJ56" s="27" t="s">
        <v>14</v>
      </c>
      <c r="EK56" s="27">
        <v>32</v>
      </c>
      <c r="EL56" s="27" t="s">
        <v>14</v>
      </c>
      <c r="EM56" s="27" t="s">
        <v>14</v>
      </c>
      <c r="EN56" s="27" t="s">
        <v>2</v>
      </c>
      <c r="EO56" s="27" t="s">
        <v>14</v>
      </c>
      <c r="EP56" s="27" t="s">
        <v>14</v>
      </c>
      <c r="EQ56" s="27" t="s">
        <v>2</v>
      </c>
      <c r="ER56" s="27" t="s">
        <v>14</v>
      </c>
      <c r="ES56" s="27" t="s">
        <v>14</v>
      </c>
      <c r="ET56" s="27" t="s">
        <v>2</v>
      </c>
      <c r="EU56" s="27" t="s">
        <v>14</v>
      </c>
      <c r="EV56" s="27" t="s">
        <v>14</v>
      </c>
      <c r="EW56" s="27" t="s">
        <v>14</v>
      </c>
      <c r="EX56" s="27" t="s">
        <v>14</v>
      </c>
      <c r="EY56" s="27" t="s">
        <v>14</v>
      </c>
      <c r="EZ56" s="27" t="s">
        <v>14</v>
      </c>
      <c r="FA56" s="27" t="s">
        <v>14</v>
      </c>
      <c r="FB56" s="27" t="s">
        <v>14</v>
      </c>
      <c r="FC56" s="27" t="s">
        <v>14</v>
      </c>
      <c r="FD56" s="27" t="s">
        <v>14</v>
      </c>
      <c r="FE56" s="27" t="s">
        <v>14</v>
      </c>
      <c r="FF56" s="27" t="s">
        <v>14</v>
      </c>
      <c r="FG56" s="27" t="s">
        <v>14</v>
      </c>
      <c r="FH56" s="27" t="s">
        <v>14</v>
      </c>
      <c r="FI56" s="27" t="s">
        <v>14</v>
      </c>
      <c r="FJ56" s="27" t="s">
        <v>14</v>
      </c>
      <c r="FK56" s="27" t="s">
        <v>14</v>
      </c>
      <c r="FL56" s="27" t="s">
        <v>14</v>
      </c>
      <c r="FM56" s="27" t="s">
        <v>14</v>
      </c>
      <c r="FN56" s="27" t="s">
        <v>14</v>
      </c>
      <c r="FO56" s="27" t="s">
        <v>14</v>
      </c>
      <c r="FP56" s="27" t="s">
        <v>14</v>
      </c>
      <c r="FQ56" s="27" t="s">
        <v>14</v>
      </c>
      <c r="FR56" s="27" t="s">
        <v>14</v>
      </c>
      <c r="FS56" s="27" t="s">
        <v>14</v>
      </c>
      <c r="FT56" s="27" t="s">
        <v>14</v>
      </c>
      <c r="FU56" s="27" t="s">
        <v>14</v>
      </c>
      <c r="FV56" s="27" t="s">
        <v>14</v>
      </c>
      <c r="FW56" s="77">
        <v>59</v>
      </c>
      <c r="FX56" s="77">
        <v>3</v>
      </c>
      <c r="FY56" s="87">
        <v>58</v>
      </c>
      <c r="FZ56" s="87">
        <v>1</v>
      </c>
      <c r="GA56" s="87">
        <v>16</v>
      </c>
      <c r="GB56" s="87" t="s">
        <v>2</v>
      </c>
      <c r="GC56" s="87" t="s">
        <v>2</v>
      </c>
      <c r="GD56" s="87" t="s">
        <v>2</v>
      </c>
      <c r="GE56" s="87" t="s">
        <v>2</v>
      </c>
      <c r="GF56" s="17" t="s">
        <v>14</v>
      </c>
      <c r="GG56" s="17" t="s">
        <v>14</v>
      </c>
      <c r="GH56" s="17" t="s">
        <v>14</v>
      </c>
      <c r="GI56" s="17" t="s">
        <v>14</v>
      </c>
      <c r="GJ56" s="17" t="s">
        <v>14</v>
      </c>
      <c r="GK56" s="17" t="s">
        <v>14</v>
      </c>
      <c r="GL56" s="17" t="s">
        <v>14</v>
      </c>
      <c r="GM56" s="17" t="s">
        <v>14</v>
      </c>
      <c r="GN56" s="17" t="s">
        <v>14</v>
      </c>
      <c r="GO56" s="25">
        <v>7</v>
      </c>
      <c r="GP56" s="25" t="s">
        <v>14</v>
      </c>
      <c r="GQ56" s="25">
        <v>7</v>
      </c>
      <c r="GR56" s="25">
        <v>6</v>
      </c>
      <c r="GS56" s="136" t="s">
        <v>2</v>
      </c>
      <c r="GT56" s="77" t="s">
        <v>2</v>
      </c>
      <c r="GU56" s="77">
        <v>3</v>
      </c>
      <c r="GV56" s="17">
        <v>203</v>
      </c>
      <c r="GW56" s="17">
        <v>39</v>
      </c>
      <c r="GX56" s="17">
        <v>96</v>
      </c>
      <c r="GY56" s="17">
        <v>57</v>
      </c>
      <c r="GZ56" s="17">
        <v>10</v>
      </c>
      <c r="HA56" s="17">
        <v>1</v>
      </c>
      <c r="HB56" s="17">
        <v>1</v>
      </c>
      <c r="HC56" s="17" t="s">
        <v>2</v>
      </c>
      <c r="HD56" s="17" t="s">
        <v>2</v>
      </c>
      <c r="HE56" s="17" t="s">
        <v>14</v>
      </c>
      <c r="HF56" s="17" t="s">
        <v>14</v>
      </c>
      <c r="HG56" s="17" t="s">
        <v>14</v>
      </c>
      <c r="HH56" s="17" t="s">
        <v>14</v>
      </c>
      <c r="HI56" s="17" t="s">
        <v>14</v>
      </c>
      <c r="HJ56" s="17" t="s">
        <v>14</v>
      </c>
      <c r="HK56" s="17" t="s">
        <v>14</v>
      </c>
      <c r="HL56" s="17" t="s">
        <v>14</v>
      </c>
      <c r="HM56" s="17" t="s">
        <v>14</v>
      </c>
      <c r="HN56" s="659">
        <v>1920702000</v>
      </c>
      <c r="HO56" s="657" t="s">
        <v>483</v>
      </c>
      <c r="HP56" s="657" t="s">
        <v>454</v>
      </c>
      <c r="HQ56" s="657" t="s">
        <v>478</v>
      </c>
      <c r="HR56" s="657" t="s">
        <v>458</v>
      </c>
      <c r="HS56" s="657" t="s">
        <v>455</v>
      </c>
    </row>
    <row r="57" spans="1:227" ht="14.25" customHeight="1">
      <c r="A57" s="614" t="s">
        <v>767</v>
      </c>
      <c r="B57" s="614" t="s">
        <v>805</v>
      </c>
      <c r="C57" s="614" t="s">
        <v>808</v>
      </c>
      <c r="D57" s="4" t="s">
        <v>297</v>
      </c>
      <c r="E57" s="17">
        <v>86</v>
      </c>
      <c r="F57" s="17" t="s">
        <v>2</v>
      </c>
      <c r="G57" s="17" t="s">
        <v>2</v>
      </c>
      <c r="H57" s="17" t="s">
        <v>2</v>
      </c>
      <c r="I57" s="17" t="s">
        <v>2</v>
      </c>
      <c r="J57" s="17" t="s">
        <v>2</v>
      </c>
      <c r="K57" s="17" t="s">
        <v>2</v>
      </c>
      <c r="L57" s="17">
        <v>86</v>
      </c>
      <c r="M57" s="665">
        <v>2</v>
      </c>
      <c r="N57" s="17" t="s">
        <v>2</v>
      </c>
      <c r="O57" s="17" t="s">
        <v>2</v>
      </c>
      <c r="P57" s="17" t="s">
        <v>2</v>
      </c>
      <c r="Q57" s="17" t="s">
        <v>2</v>
      </c>
      <c r="R57" s="17" t="s">
        <v>2</v>
      </c>
      <c r="S57" s="17" t="s">
        <v>2</v>
      </c>
      <c r="T57" s="17" t="s">
        <v>2</v>
      </c>
      <c r="U57" s="25" t="s">
        <v>2</v>
      </c>
      <c r="V57" s="671" t="s">
        <v>2</v>
      </c>
      <c r="W57" s="25">
        <v>18</v>
      </c>
      <c r="X57" s="25">
        <v>495</v>
      </c>
      <c r="Y57" s="25">
        <v>1</v>
      </c>
      <c r="Z57" s="25">
        <v>21</v>
      </c>
      <c r="AA57" s="136">
        <v>68</v>
      </c>
      <c r="AB57" s="25" t="s">
        <v>2</v>
      </c>
      <c r="AC57" s="25" t="s">
        <v>2</v>
      </c>
      <c r="AD57" s="25" t="s">
        <v>2</v>
      </c>
      <c r="AE57" s="25" t="s">
        <v>2</v>
      </c>
      <c r="AF57" s="143" t="s">
        <v>2</v>
      </c>
      <c r="AG57" s="77">
        <v>86</v>
      </c>
      <c r="AH57" s="77" t="s">
        <v>2</v>
      </c>
      <c r="AI57" s="77">
        <v>32</v>
      </c>
      <c r="AJ57" s="77">
        <v>40</v>
      </c>
      <c r="AK57" s="77">
        <v>10</v>
      </c>
      <c r="AL57" s="77">
        <v>1</v>
      </c>
      <c r="AM57" s="77" t="s">
        <v>2</v>
      </c>
      <c r="AN57" s="77">
        <v>3</v>
      </c>
      <c r="AO57" s="77" t="s">
        <v>2</v>
      </c>
      <c r="AP57" s="77" t="s">
        <v>2</v>
      </c>
      <c r="AQ57" s="77" t="s">
        <v>2</v>
      </c>
      <c r="AR57" s="77" t="s">
        <v>2</v>
      </c>
      <c r="AS57" s="77" t="s">
        <v>2</v>
      </c>
      <c r="AT57" s="77" t="s">
        <v>2</v>
      </c>
      <c r="AU57" s="77" t="s">
        <v>2</v>
      </c>
      <c r="AV57" s="77" t="s">
        <v>2</v>
      </c>
      <c r="AW57" s="77" t="s">
        <v>2</v>
      </c>
      <c r="AX57" s="77" t="s">
        <v>2</v>
      </c>
      <c r="AY57" s="77" t="s">
        <v>2</v>
      </c>
      <c r="AZ57" s="77" t="s">
        <v>2</v>
      </c>
      <c r="BA57" s="77" t="s">
        <v>2</v>
      </c>
      <c r="BB57" s="77" t="s">
        <v>2</v>
      </c>
      <c r="BC57" s="77" t="s">
        <v>2</v>
      </c>
      <c r="BD57" s="77" t="s">
        <v>2</v>
      </c>
      <c r="BE57" s="77" t="s">
        <v>2</v>
      </c>
      <c r="BF57" s="77" t="s">
        <v>2</v>
      </c>
      <c r="BG57" s="77" t="s">
        <v>2</v>
      </c>
      <c r="BH57" s="77" t="s">
        <v>2</v>
      </c>
      <c r="BI57" s="77">
        <v>6477</v>
      </c>
      <c r="BJ57" s="77" t="s">
        <v>2</v>
      </c>
      <c r="BK57" s="77">
        <v>1287</v>
      </c>
      <c r="BL57" s="77">
        <v>2680</v>
      </c>
      <c r="BM57" s="77">
        <v>1142</v>
      </c>
      <c r="BN57" s="77">
        <v>150</v>
      </c>
      <c r="BO57" s="77" t="s">
        <v>2</v>
      </c>
      <c r="BP57" s="77">
        <v>1218</v>
      </c>
      <c r="BQ57" s="77" t="s">
        <v>2</v>
      </c>
      <c r="BR57" s="77" t="s">
        <v>2</v>
      </c>
      <c r="BS57" s="77" t="s">
        <v>2</v>
      </c>
      <c r="BT57" s="77" t="s">
        <v>2</v>
      </c>
      <c r="BU57" s="77" t="s">
        <v>2</v>
      </c>
      <c r="BV57" s="77" t="s">
        <v>2</v>
      </c>
      <c r="BW57" s="77">
        <v>1528</v>
      </c>
      <c r="BX57" s="77" t="s">
        <v>2</v>
      </c>
      <c r="BY57" s="77" t="s">
        <v>2</v>
      </c>
      <c r="BZ57" s="77" t="s">
        <v>2</v>
      </c>
      <c r="CA57" s="77" t="s">
        <v>2</v>
      </c>
      <c r="CB57" s="77" t="s">
        <v>2</v>
      </c>
      <c r="CC57" s="77" t="s">
        <v>2</v>
      </c>
      <c r="CD57" s="77" t="s">
        <v>2</v>
      </c>
      <c r="CE57" s="77" t="s">
        <v>2</v>
      </c>
      <c r="CF57" s="77" t="s">
        <v>2</v>
      </c>
      <c r="CG57" s="77" t="s">
        <v>2</v>
      </c>
      <c r="CH57" s="77" t="s">
        <v>2</v>
      </c>
      <c r="CI57" s="77" t="s">
        <v>2</v>
      </c>
      <c r="CJ57" s="77" t="s">
        <v>2</v>
      </c>
      <c r="CK57" s="77" t="s">
        <v>2</v>
      </c>
      <c r="CL57" s="77" t="s">
        <v>2</v>
      </c>
      <c r="CM57" s="90">
        <v>71</v>
      </c>
      <c r="CN57" s="90">
        <v>56</v>
      </c>
      <c r="CO57" s="90" t="s">
        <v>2</v>
      </c>
      <c r="CP57" s="90">
        <v>1</v>
      </c>
      <c r="CQ57" s="90" t="s">
        <v>2</v>
      </c>
      <c r="CR57" s="90">
        <v>7</v>
      </c>
      <c r="CS57" s="90" t="s">
        <v>2</v>
      </c>
      <c r="CT57" s="90">
        <v>6</v>
      </c>
      <c r="CU57" s="90" t="s">
        <v>2</v>
      </c>
      <c r="CV57" s="90" t="s">
        <v>2</v>
      </c>
      <c r="CW57" s="90" t="s">
        <v>2</v>
      </c>
      <c r="CX57" s="90">
        <v>1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 t="s">
        <v>2</v>
      </c>
      <c r="DD57" s="90" t="s">
        <v>2</v>
      </c>
      <c r="DE57" s="90" t="s">
        <v>2</v>
      </c>
      <c r="DF57" s="90" t="s">
        <v>2</v>
      </c>
      <c r="DG57" s="90" t="s">
        <v>2</v>
      </c>
      <c r="DH57" s="90" t="s">
        <v>2</v>
      </c>
      <c r="DI57" s="90" t="s">
        <v>2</v>
      </c>
      <c r="DJ57" s="90" t="s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72</v>
      </c>
      <c r="DT57" s="27">
        <v>2</v>
      </c>
      <c r="DU57" s="27">
        <v>1</v>
      </c>
      <c r="DV57" s="27">
        <v>1</v>
      </c>
      <c r="DW57" s="27">
        <v>6</v>
      </c>
      <c r="DX57" s="27">
        <v>1</v>
      </c>
      <c r="DY57" s="27">
        <v>3</v>
      </c>
      <c r="DZ57" s="27">
        <v>1</v>
      </c>
      <c r="EA57" s="27" t="s">
        <v>2</v>
      </c>
      <c r="EB57" s="27">
        <v>26</v>
      </c>
      <c r="EC57" s="27">
        <v>1</v>
      </c>
      <c r="ED57" s="27">
        <v>18</v>
      </c>
      <c r="EE57" s="27">
        <v>1</v>
      </c>
      <c r="EF57" s="27" t="s">
        <v>2</v>
      </c>
      <c r="EG57" s="27">
        <v>3194</v>
      </c>
      <c r="EH57" s="27" t="s">
        <v>14</v>
      </c>
      <c r="EI57" s="27" t="s">
        <v>14</v>
      </c>
      <c r="EJ57" s="27" t="s">
        <v>14</v>
      </c>
      <c r="EK57" s="27">
        <v>26</v>
      </c>
      <c r="EL57" s="27" t="s">
        <v>14</v>
      </c>
      <c r="EM57" s="27" t="s">
        <v>14</v>
      </c>
      <c r="EN57" s="27" t="s">
        <v>14</v>
      </c>
      <c r="EO57" s="27" t="s">
        <v>2</v>
      </c>
      <c r="EP57" s="27" t="s">
        <v>14</v>
      </c>
      <c r="EQ57" s="27" t="s">
        <v>14</v>
      </c>
      <c r="ER57" s="27" t="s">
        <v>14</v>
      </c>
      <c r="ES57" s="27" t="s">
        <v>14</v>
      </c>
      <c r="ET57" s="27" t="s">
        <v>2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27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27" t="s">
        <v>2</v>
      </c>
      <c r="FW57" s="77">
        <v>14</v>
      </c>
      <c r="FX57" s="77" t="s">
        <v>2</v>
      </c>
      <c r="FY57" s="87">
        <v>14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 t="s">
        <v>2</v>
      </c>
      <c r="GF57" s="17" t="s">
        <v>2</v>
      </c>
      <c r="GG57" s="17" t="s">
        <v>2</v>
      </c>
      <c r="GH57" s="17" t="s">
        <v>2</v>
      </c>
      <c r="GI57" s="17" t="s">
        <v>2</v>
      </c>
      <c r="GJ57" s="17" t="s">
        <v>2</v>
      </c>
      <c r="GK57" s="17" t="s">
        <v>2</v>
      </c>
      <c r="GL57" s="17" t="s">
        <v>2</v>
      </c>
      <c r="GM57" s="17" t="s">
        <v>2</v>
      </c>
      <c r="GN57" s="17" t="s">
        <v>2</v>
      </c>
      <c r="GO57" s="25">
        <v>5</v>
      </c>
      <c r="GP57" s="25" t="s">
        <v>2</v>
      </c>
      <c r="GQ57" s="25">
        <v>5</v>
      </c>
      <c r="GR57" s="25">
        <v>5</v>
      </c>
      <c r="GS57" s="136" t="s">
        <v>2</v>
      </c>
      <c r="GT57" s="77" t="s">
        <v>2</v>
      </c>
      <c r="GU57" s="77">
        <v>2</v>
      </c>
      <c r="GV57" s="17">
        <v>71</v>
      </c>
      <c r="GW57" s="17">
        <v>47</v>
      </c>
      <c r="GX57" s="17">
        <v>20</v>
      </c>
      <c r="GY57" s="17">
        <v>3</v>
      </c>
      <c r="GZ57" s="17">
        <v>1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9">
        <v>1920703000</v>
      </c>
      <c r="HO57" s="657" t="s">
        <v>483</v>
      </c>
      <c r="HP57" s="657" t="s">
        <v>454</v>
      </c>
      <c r="HQ57" s="657" t="s">
        <v>478</v>
      </c>
      <c r="HR57" s="657" t="s">
        <v>459</v>
      </c>
      <c r="HS57" s="657" t="s">
        <v>455</v>
      </c>
    </row>
    <row r="58" spans="1:227" ht="14.25" customHeight="1">
      <c r="A58" s="614" t="s">
        <v>767</v>
      </c>
      <c r="B58" s="614" t="s">
        <v>805</v>
      </c>
      <c r="C58" s="614" t="s">
        <v>809</v>
      </c>
      <c r="D58" s="4" t="s">
        <v>298</v>
      </c>
      <c r="E58" s="17">
        <v>105</v>
      </c>
      <c r="F58" s="17" t="s">
        <v>2</v>
      </c>
      <c r="G58" s="17" t="s">
        <v>2</v>
      </c>
      <c r="H58" s="17" t="s">
        <v>2</v>
      </c>
      <c r="I58" s="17" t="s">
        <v>2</v>
      </c>
      <c r="J58" s="17" t="s">
        <v>2</v>
      </c>
      <c r="K58" s="17" t="s">
        <v>2</v>
      </c>
      <c r="L58" s="17">
        <v>105</v>
      </c>
      <c r="M58" s="665">
        <v>23</v>
      </c>
      <c r="N58" s="17" t="s">
        <v>2</v>
      </c>
      <c r="O58" s="17" t="s">
        <v>2</v>
      </c>
      <c r="P58" s="17" t="s">
        <v>2</v>
      </c>
      <c r="Q58" s="17" t="s">
        <v>2</v>
      </c>
      <c r="R58" s="17" t="s">
        <v>2</v>
      </c>
      <c r="S58" s="17" t="s">
        <v>2</v>
      </c>
      <c r="T58" s="17" t="s">
        <v>2</v>
      </c>
      <c r="U58" s="25" t="s">
        <v>2</v>
      </c>
      <c r="V58" s="671" t="s">
        <v>2</v>
      </c>
      <c r="W58" s="25">
        <v>41</v>
      </c>
      <c r="X58" s="25">
        <v>2913</v>
      </c>
      <c r="Y58" s="25">
        <v>4</v>
      </c>
      <c r="Z58" s="25">
        <v>655</v>
      </c>
      <c r="AA58" s="136">
        <v>64</v>
      </c>
      <c r="AB58" s="25" t="s">
        <v>2</v>
      </c>
      <c r="AC58" s="25" t="s">
        <v>2</v>
      </c>
      <c r="AD58" s="25" t="s">
        <v>2</v>
      </c>
      <c r="AE58" s="25" t="s">
        <v>2</v>
      </c>
      <c r="AF58" s="143" t="s">
        <v>2</v>
      </c>
      <c r="AG58" s="77">
        <v>105</v>
      </c>
      <c r="AH58" s="77">
        <v>1</v>
      </c>
      <c r="AI58" s="77">
        <v>34</v>
      </c>
      <c r="AJ58" s="77">
        <v>38</v>
      </c>
      <c r="AK58" s="77">
        <v>14</v>
      </c>
      <c r="AL58" s="77">
        <v>7</v>
      </c>
      <c r="AM58" s="77">
        <v>8</v>
      </c>
      <c r="AN58" s="77">
        <v>2</v>
      </c>
      <c r="AO58" s="77">
        <v>1</v>
      </c>
      <c r="AP58" s="77" t="s">
        <v>2</v>
      </c>
      <c r="AQ58" s="77" t="s">
        <v>2</v>
      </c>
      <c r="AR58" s="77" t="s">
        <v>2</v>
      </c>
      <c r="AS58" s="77" t="s">
        <v>2</v>
      </c>
      <c r="AT58" s="77" t="s">
        <v>2</v>
      </c>
      <c r="AU58" s="77" t="s">
        <v>2</v>
      </c>
      <c r="AV58" s="77" t="s">
        <v>2</v>
      </c>
      <c r="AW58" s="77" t="s">
        <v>2</v>
      </c>
      <c r="AX58" s="77" t="s">
        <v>2</v>
      </c>
      <c r="AY58" s="77" t="s">
        <v>2</v>
      </c>
      <c r="AZ58" s="77" t="s">
        <v>2</v>
      </c>
      <c r="BA58" s="77" t="s">
        <v>2</v>
      </c>
      <c r="BB58" s="77" t="s">
        <v>2</v>
      </c>
      <c r="BC58" s="77" t="s">
        <v>2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10011</v>
      </c>
      <c r="BJ58" s="77">
        <v>23</v>
      </c>
      <c r="BK58" s="77">
        <v>1257</v>
      </c>
      <c r="BL58" s="77">
        <v>2672</v>
      </c>
      <c r="BM58" s="77">
        <v>1643</v>
      </c>
      <c r="BN58" s="77">
        <v>1177</v>
      </c>
      <c r="BO58" s="77">
        <v>1850</v>
      </c>
      <c r="BP58" s="77">
        <v>799</v>
      </c>
      <c r="BQ58" s="77">
        <v>590</v>
      </c>
      <c r="BR58" s="77" t="s">
        <v>2</v>
      </c>
      <c r="BS58" s="77" t="s">
        <v>2</v>
      </c>
      <c r="BT58" s="77" t="s">
        <v>2</v>
      </c>
      <c r="BU58" s="77" t="s">
        <v>2</v>
      </c>
      <c r="BV58" s="77" t="s">
        <v>2</v>
      </c>
      <c r="BW58" s="77">
        <v>2446</v>
      </c>
      <c r="BX58" s="77" t="s">
        <v>2</v>
      </c>
      <c r="BY58" s="77" t="s">
        <v>2</v>
      </c>
      <c r="BZ58" s="77" t="s">
        <v>2</v>
      </c>
      <c r="CA58" s="77" t="s">
        <v>2</v>
      </c>
      <c r="CB58" s="77" t="s">
        <v>2</v>
      </c>
      <c r="CC58" s="77" t="s">
        <v>2</v>
      </c>
      <c r="CD58" s="77" t="s">
        <v>2</v>
      </c>
      <c r="CE58" s="77" t="s">
        <v>2</v>
      </c>
      <c r="CF58" s="77" t="s">
        <v>2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 t="s">
        <v>2</v>
      </c>
      <c r="CM58" s="90">
        <v>91</v>
      </c>
      <c r="CN58" s="90">
        <v>45</v>
      </c>
      <c r="CO58" s="90" t="s">
        <v>2</v>
      </c>
      <c r="CP58" s="90">
        <v>1</v>
      </c>
      <c r="CQ58" s="90" t="s">
        <v>2</v>
      </c>
      <c r="CR58" s="90" t="s">
        <v>2</v>
      </c>
      <c r="CS58" s="90" t="s">
        <v>2</v>
      </c>
      <c r="CT58" s="90">
        <v>45</v>
      </c>
      <c r="CU58" s="90" t="s">
        <v>2</v>
      </c>
      <c r="CV58" s="90" t="s">
        <v>2</v>
      </c>
      <c r="CW58" s="90" t="s">
        <v>2</v>
      </c>
      <c r="CX58" s="90" t="s">
        <v>2</v>
      </c>
      <c r="CY58" s="90" t="s">
        <v>2</v>
      </c>
      <c r="CZ58" s="90" t="s">
        <v>2</v>
      </c>
      <c r="DA58" s="90" t="s">
        <v>2</v>
      </c>
      <c r="DB58" s="90" t="s">
        <v>2</v>
      </c>
      <c r="DC58" s="90" t="s">
        <v>2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 t="s">
        <v>2</v>
      </c>
      <c r="DI58" s="90" t="s">
        <v>2</v>
      </c>
      <c r="DJ58" s="90" t="s">
        <v>2</v>
      </c>
      <c r="DK58" s="90" t="s">
        <v>2</v>
      </c>
      <c r="DL58" s="90" t="s">
        <v>2</v>
      </c>
      <c r="DM58" s="90" t="s">
        <v>2</v>
      </c>
      <c r="DN58" s="90" t="s">
        <v>2</v>
      </c>
      <c r="DO58" s="90" t="s">
        <v>2</v>
      </c>
      <c r="DP58" s="90" t="s">
        <v>2</v>
      </c>
      <c r="DQ58" s="90" t="s">
        <v>2</v>
      </c>
      <c r="DR58" s="90" t="s">
        <v>2</v>
      </c>
      <c r="DS58" s="27">
        <v>90</v>
      </c>
      <c r="DT58" s="27" t="s">
        <v>2</v>
      </c>
      <c r="DU58" s="27" t="s">
        <v>2</v>
      </c>
      <c r="DV58" s="27" t="s">
        <v>2</v>
      </c>
      <c r="DW58" s="27">
        <v>6</v>
      </c>
      <c r="DX58" s="27" t="s">
        <v>2</v>
      </c>
      <c r="DY58" s="27">
        <v>4</v>
      </c>
      <c r="DZ58" s="27">
        <v>4</v>
      </c>
      <c r="EA58" s="27">
        <v>1</v>
      </c>
      <c r="EB58" s="27">
        <v>17</v>
      </c>
      <c r="EC58" s="27" t="s">
        <v>2</v>
      </c>
      <c r="ED58" s="27">
        <v>50</v>
      </c>
      <c r="EE58" s="27" t="s">
        <v>2</v>
      </c>
      <c r="EF58" s="27">
        <v>1</v>
      </c>
      <c r="EG58" s="27">
        <v>3419</v>
      </c>
      <c r="EH58" s="27" t="s">
        <v>2</v>
      </c>
      <c r="EI58" s="27" t="s">
        <v>2</v>
      </c>
      <c r="EJ58" s="27" t="s">
        <v>2</v>
      </c>
      <c r="EK58" s="27">
        <v>16</v>
      </c>
      <c r="EL58" s="27" t="s">
        <v>2</v>
      </c>
      <c r="EM58" s="27" t="s">
        <v>14</v>
      </c>
      <c r="EN58" s="27">
        <v>19</v>
      </c>
      <c r="EO58" s="27" t="s">
        <v>14</v>
      </c>
      <c r="EP58" s="27" t="s">
        <v>14</v>
      </c>
      <c r="EQ58" s="27" t="s">
        <v>2</v>
      </c>
      <c r="ER58" s="27" t="s">
        <v>14</v>
      </c>
      <c r="ES58" s="27" t="s">
        <v>2</v>
      </c>
      <c r="ET58" s="27" t="s">
        <v>14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27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27" t="s">
        <v>14</v>
      </c>
      <c r="FW58" s="77">
        <v>6</v>
      </c>
      <c r="FX58" s="77">
        <v>1</v>
      </c>
      <c r="FY58" s="87">
        <v>6</v>
      </c>
      <c r="FZ58" s="87" t="s">
        <v>2</v>
      </c>
      <c r="GA58" s="87" t="s">
        <v>2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 t="s">
        <v>2</v>
      </c>
      <c r="GG58" s="17" t="s">
        <v>2</v>
      </c>
      <c r="GH58" s="17" t="s">
        <v>2</v>
      </c>
      <c r="GI58" s="17" t="s">
        <v>2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 t="s">
        <v>2</v>
      </c>
      <c r="GO58" s="25">
        <v>5</v>
      </c>
      <c r="GP58" s="25" t="s">
        <v>2</v>
      </c>
      <c r="GQ58" s="25">
        <v>5</v>
      </c>
      <c r="GR58" s="25">
        <v>5</v>
      </c>
      <c r="GS58" s="136" t="s">
        <v>2</v>
      </c>
      <c r="GT58" s="77" t="s">
        <v>2</v>
      </c>
      <c r="GU58" s="77">
        <v>1</v>
      </c>
      <c r="GV58" s="17">
        <v>91</v>
      </c>
      <c r="GW58" s="17">
        <v>39</v>
      </c>
      <c r="GX58" s="17">
        <v>30</v>
      </c>
      <c r="GY58" s="17">
        <v>18</v>
      </c>
      <c r="GZ58" s="17">
        <v>4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59">
        <v>1920704000</v>
      </c>
      <c r="HO58" s="657" t="s">
        <v>483</v>
      </c>
      <c r="HP58" s="657" t="s">
        <v>454</v>
      </c>
      <c r="HQ58" s="657" t="s">
        <v>478</v>
      </c>
      <c r="HR58" s="657" t="s">
        <v>460</v>
      </c>
      <c r="HS58" s="657" t="s">
        <v>455</v>
      </c>
    </row>
    <row r="59" spans="1:227" ht="14.25" customHeight="1">
      <c r="A59" s="614" t="s">
        <v>767</v>
      </c>
      <c r="B59" s="614" t="s">
        <v>805</v>
      </c>
      <c r="C59" s="614" t="s">
        <v>810</v>
      </c>
      <c r="D59" s="4" t="s">
        <v>299</v>
      </c>
      <c r="E59" s="17">
        <v>62</v>
      </c>
      <c r="F59" s="17" t="s">
        <v>2</v>
      </c>
      <c r="G59" s="17" t="s">
        <v>2</v>
      </c>
      <c r="H59" s="17" t="s">
        <v>2</v>
      </c>
      <c r="I59" s="17" t="s">
        <v>2</v>
      </c>
      <c r="J59" s="17" t="s">
        <v>2</v>
      </c>
      <c r="K59" s="17" t="s">
        <v>2</v>
      </c>
      <c r="L59" s="17">
        <v>62</v>
      </c>
      <c r="M59" s="665">
        <v>7</v>
      </c>
      <c r="N59" s="17" t="s">
        <v>2</v>
      </c>
      <c r="O59" s="17" t="s">
        <v>2</v>
      </c>
      <c r="P59" s="17" t="s">
        <v>2</v>
      </c>
      <c r="Q59" s="17" t="s">
        <v>2</v>
      </c>
      <c r="R59" s="17" t="s">
        <v>2</v>
      </c>
      <c r="S59" s="17" t="s">
        <v>2</v>
      </c>
      <c r="T59" s="17" t="s">
        <v>2</v>
      </c>
      <c r="U59" s="25" t="s">
        <v>2</v>
      </c>
      <c r="V59" s="671" t="s">
        <v>2</v>
      </c>
      <c r="W59" s="25">
        <v>16</v>
      </c>
      <c r="X59" s="25">
        <v>958</v>
      </c>
      <c r="Y59" s="25" t="s">
        <v>2</v>
      </c>
      <c r="Z59" s="25" t="s">
        <v>2</v>
      </c>
      <c r="AA59" s="136">
        <v>46</v>
      </c>
      <c r="AB59" s="25" t="s">
        <v>2</v>
      </c>
      <c r="AC59" s="25" t="s">
        <v>2</v>
      </c>
      <c r="AD59" s="25" t="s">
        <v>2</v>
      </c>
      <c r="AE59" s="25" t="s">
        <v>2</v>
      </c>
      <c r="AF59" s="143" t="s">
        <v>2</v>
      </c>
      <c r="AG59" s="77">
        <v>62</v>
      </c>
      <c r="AH59" s="77" t="s">
        <v>2</v>
      </c>
      <c r="AI59" s="77">
        <v>18</v>
      </c>
      <c r="AJ59" s="77">
        <v>25</v>
      </c>
      <c r="AK59" s="77">
        <v>9</v>
      </c>
      <c r="AL59" s="77">
        <v>4</v>
      </c>
      <c r="AM59" s="77">
        <v>4</v>
      </c>
      <c r="AN59" s="77">
        <v>1</v>
      </c>
      <c r="AO59" s="77">
        <v>1</v>
      </c>
      <c r="AP59" s="77" t="s">
        <v>2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</v>
      </c>
      <c r="AV59" s="77" t="s">
        <v>2</v>
      </c>
      <c r="AW59" s="77" t="s">
        <v>2</v>
      </c>
      <c r="AX59" s="77" t="s">
        <v>2</v>
      </c>
      <c r="AY59" s="77" t="s">
        <v>2</v>
      </c>
      <c r="AZ59" s="77" t="s">
        <v>2</v>
      </c>
      <c r="BA59" s="77" t="s">
        <v>2</v>
      </c>
      <c r="BB59" s="77" t="s">
        <v>2</v>
      </c>
      <c r="BC59" s="77" t="s">
        <v>2</v>
      </c>
      <c r="BD59" s="77" t="s">
        <v>2</v>
      </c>
      <c r="BE59" s="77" t="s">
        <v>2</v>
      </c>
      <c r="BF59" s="77" t="s">
        <v>2</v>
      </c>
      <c r="BG59" s="77" t="s">
        <v>2</v>
      </c>
      <c r="BH59" s="77" t="s">
        <v>2</v>
      </c>
      <c r="BI59" s="77">
        <v>6085</v>
      </c>
      <c r="BJ59" s="77" t="s">
        <v>2</v>
      </c>
      <c r="BK59" s="77">
        <v>693</v>
      </c>
      <c r="BL59" s="77">
        <v>1775</v>
      </c>
      <c r="BM59" s="77">
        <v>1013</v>
      </c>
      <c r="BN59" s="77">
        <v>641</v>
      </c>
      <c r="BO59" s="77">
        <v>922</v>
      </c>
      <c r="BP59" s="77">
        <v>488</v>
      </c>
      <c r="BQ59" s="77">
        <v>553</v>
      </c>
      <c r="BR59" s="77" t="s">
        <v>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1735</v>
      </c>
      <c r="BX59" s="77" t="s">
        <v>2</v>
      </c>
      <c r="BY59" s="77" t="s">
        <v>2</v>
      </c>
      <c r="BZ59" s="77" t="s">
        <v>2</v>
      </c>
      <c r="CA59" s="77" t="s">
        <v>2</v>
      </c>
      <c r="CB59" s="77" t="s">
        <v>2</v>
      </c>
      <c r="CC59" s="77" t="s">
        <v>2</v>
      </c>
      <c r="CD59" s="77" t="s">
        <v>2</v>
      </c>
      <c r="CE59" s="77" t="s">
        <v>2</v>
      </c>
      <c r="CF59" s="77" t="s">
        <v>2</v>
      </c>
      <c r="CG59" s="77" t="s">
        <v>2</v>
      </c>
      <c r="CH59" s="77" t="s">
        <v>2</v>
      </c>
      <c r="CI59" s="77" t="s">
        <v>2</v>
      </c>
      <c r="CJ59" s="77" t="s">
        <v>2</v>
      </c>
      <c r="CK59" s="77" t="s">
        <v>2</v>
      </c>
      <c r="CL59" s="77" t="s">
        <v>2</v>
      </c>
      <c r="CM59" s="90">
        <v>50</v>
      </c>
      <c r="CN59" s="90">
        <v>29</v>
      </c>
      <c r="CO59" s="90" t="s">
        <v>2</v>
      </c>
      <c r="CP59" s="90" t="s">
        <v>2</v>
      </c>
      <c r="CQ59" s="90" t="s">
        <v>2</v>
      </c>
      <c r="CR59" s="90">
        <v>1</v>
      </c>
      <c r="CS59" s="90" t="s">
        <v>2</v>
      </c>
      <c r="CT59" s="90">
        <v>20</v>
      </c>
      <c r="CU59" s="90" t="s">
        <v>2</v>
      </c>
      <c r="CV59" s="90" t="s">
        <v>2</v>
      </c>
      <c r="CW59" s="90" t="s">
        <v>2</v>
      </c>
      <c r="CX59" s="90" t="s">
        <v>2</v>
      </c>
      <c r="CY59" s="90" t="s">
        <v>2</v>
      </c>
      <c r="CZ59" s="90" t="s">
        <v>2</v>
      </c>
      <c r="DA59" s="90" t="s">
        <v>2</v>
      </c>
      <c r="DB59" s="90" t="s">
        <v>2</v>
      </c>
      <c r="DC59" s="90" t="s">
        <v>2</v>
      </c>
      <c r="DD59" s="90" t="s">
        <v>2</v>
      </c>
      <c r="DE59" s="90" t="s">
        <v>2</v>
      </c>
      <c r="DF59" s="90" t="s">
        <v>2</v>
      </c>
      <c r="DG59" s="90" t="s">
        <v>2</v>
      </c>
      <c r="DH59" s="90" t="s">
        <v>2</v>
      </c>
      <c r="DI59" s="90" t="s">
        <v>2</v>
      </c>
      <c r="DJ59" s="90" t="s">
        <v>2</v>
      </c>
      <c r="DK59" s="90" t="s">
        <v>2</v>
      </c>
      <c r="DL59" s="90" t="s">
        <v>2</v>
      </c>
      <c r="DM59" s="90" t="s">
        <v>2</v>
      </c>
      <c r="DN59" s="90" t="s">
        <v>2</v>
      </c>
      <c r="DO59" s="90" t="s">
        <v>2</v>
      </c>
      <c r="DP59" s="90" t="s">
        <v>2</v>
      </c>
      <c r="DQ59" s="90" t="s">
        <v>2</v>
      </c>
      <c r="DR59" s="90" t="s">
        <v>2</v>
      </c>
      <c r="DS59" s="27">
        <v>48</v>
      </c>
      <c r="DT59" s="27" t="s">
        <v>2</v>
      </c>
      <c r="DU59" s="27">
        <v>1</v>
      </c>
      <c r="DV59" s="27" t="s">
        <v>2</v>
      </c>
      <c r="DW59" s="27">
        <v>3</v>
      </c>
      <c r="DX59" s="27" t="s">
        <v>2</v>
      </c>
      <c r="DY59" s="27" t="s">
        <v>2</v>
      </c>
      <c r="DZ59" s="27" t="s">
        <v>2</v>
      </c>
      <c r="EA59" s="27">
        <v>1</v>
      </c>
      <c r="EB59" s="27">
        <v>2</v>
      </c>
      <c r="EC59" s="27">
        <v>1</v>
      </c>
      <c r="ED59" s="27">
        <v>25</v>
      </c>
      <c r="EE59" s="27" t="s">
        <v>2</v>
      </c>
      <c r="EF59" s="27">
        <v>1</v>
      </c>
      <c r="EG59" s="27">
        <v>3281</v>
      </c>
      <c r="EH59" s="27" t="s">
        <v>2</v>
      </c>
      <c r="EI59" s="27" t="s">
        <v>14</v>
      </c>
      <c r="EJ59" s="27" t="s">
        <v>2</v>
      </c>
      <c r="EK59" s="27">
        <v>12</v>
      </c>
      <c r="EL59" s="27" t="s">
        <v>2</v>
      </c>
      <c r="EM59" s="27" t="s">
        <v>2</v>
      </c>
      <c r="EN59" s="27" t="s">
        <v>2</v>
      </c>
      <c r="EO59" s="27" t="s">
        <v>14</v>
      </c>
      <c r="EP59" s="27" t="s">
        <v>14</v>
      </c>
      <c r="EQ59" s="27" t="s">
        <v>14</v>
      </c>
      <c r="ER59" s="27" t="s">
        <v>14</v>
      </c>
      <c r="ES59" s="27" t="s">
        <v>2</v>
      </c>
      <c r="ET59" s="27" t="s">
        <v>14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27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27" t="s">
        <v>14</v>
      </c>
      <c r="FW59" s="77">
        <v>13</v>
      </c>
      <c r="FX59" s="77">
        <v>1</v>
      </c>
      <c r="FY59" s="87">
        <v>13</v>
      </c>
      <c r="FZ59" s="87" t="s">
        <v>2</v>
      </c>
      <c r="GA59" s="87" t="s">
        <v>2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</v>
      </c>
      <c r="GG59" s="17" t="s">
        <v>2</v>
      </c>
      <c r="GH59" s="17" t="s">
        <v>2</v>
      </c>
      <c r="GI59" s="17" t="s">
        <v>2</v>
      </c>
      <c r="GJ59" s="17" t="s">
        <v>2</v>
      </c>
      <c r="GK59" s="17" t="s">
        <v>2</v>
      </c>
      <c r="GL59" s="17" t="s">
        <v>2</v>
      </c>
      <c r="GM59" s="17" t="s">
        <v>2</v>
      </c>
      <c r="GN59" s="17" t="s">
        <v>2</v>
      </c>
      <c r="GO59" s="25">
        <v>6</v>
      </c>
      <c r="GP59" s="25" t="s">
        <v>2</v>
      </c>
      <c r="GQ59" s="25">
        <v>6</v>
      </c>
      <c r="GR59" s="25">
        <v>6</v>
      </c>
      <c r="GS59" s="136" t="s">
        <v>2</v>
      </c>
      <c r="GT59" s="77" t="s">
        <v>2</v>
      </c>
      <c r="GU59" s="77">
        <v>2</v>
      </c>
      <c r="GV59" s="17">
        <v>50</v>
      </c>
      <c r="GW59" s="17">
        <v>26</v>
      </c>
      <c r="GX59" s="17">
        <v>17</v>
      </c>
      <c r="GY59" s="17">
        <v>7</v>
      </c>
      <c r="GZ59" s="17" t="s">
        <v>2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9">
        <v>1920705000</v>
      </c>
      <c r="HO59" s="657" t="s">
        <v>483</v>
      </c>
      <c r="HP59" s="657" t="s">
        <v>454</v>
      </c>
      <c r="HQ59" s="657" t="s">
        <v>478</v>
      </c>
      <c r="HR59" s="657" t="s">
        <v>461</v>
      </c>
      <c r="HS59" s="657" t="s">
        <v>455</v>
      </c>
    </row>
    <row r="60" spans="1:227" ht="14.25" customHeight="1">
      <c r="A60" s="614" t="s">
        <v>767</v>
      </c>
      <c r="B60" s="614" t="s">
        <v>805</v>
      </c>
      <c r="C60" s="614" t="s">
        <v>811</v>
      </c>
      <c r="D60" s="4" t="s">
        <v>519</v>
      </c>
      <c r="E60" s="17">
        <v>61</v>
      </c>
      <c r="F60" s="17" t="s">
        <v>2</v>
      </c>
      <c r="G60" s="17" t="s">
        <v>2</v>
      </c>
      <c r="H60" s="17" t="s">
        <v>2</v>
      </c>
      <c r="I60" s="17" t="s">
        <v>2</v>
      </c>
      <c r="J60" s="17" t="s">
        <v>2</v>
      </c>
      <c r="K60" s="17" t="s">
        <v>2</v>
      </c>
      <c r="L60" s="17">
        <v>61</v>
      </c>
      <c r="M60" s="665">
        <v>2</v>
      </c>
      <c r="N60" s="17" t="s">
        <v>2</v>
      </c>
      <c r="O60" s="17" t="s">
        <v>2</v>
      </c>
      <c r="P60" s="17" t="s">
        <v>2</v>
      </c>
      <c r="Q60" s="17" t="s">
        <v>2</v>
      </c>
      <c r="R60" s="17" t="s">
        <v>2</v>
      </c>
      <c r="S60" s="17" t="s">
        <v>2</v>
      </c>
      <c r="T60" s="17" t="s">
        <v>2</v>
      </c>
      <c r="U60" s="25" t="s">
        <v>2</v>
      </c>
      <c r="V60" s="671" t="s">
        <v>2</v>
      </c>
      <c r="W60" s="25">
        <v>13</v>
      </c>
      <c r="X60" s="25">
        <v>407</v>
      </c>
      <c r="Y60" s="25" t="s">
        <v>2</v>
      </c>
      <c r="Z60" s="25" t="s">
        <v>2</v>
      </c>
      <c r="AA60" s="136">
        <v>48</v>
      </c>
      <c r="AB60" s="25" t="s">
        <v>2</v>
      </c>
      <c r="AC60" s="25" t="s">
        <v>2</v>
      </c>
      <c r="AD60" s="25" t="s">
        <v>2</v>
      </c>
      <c r="AE60" s="25" t="s">
        <v>2</v>
      </c>
      <c r="AF60" s="143" t="s">
        <v>2</v>
      </c>
      <c r="AG60" s="77">
        <v>61</v>
      </c>
      <c r="AH60" s="77" t="s">
        <v>2</v>
      </c>
      <c r="AI60" s="77">
        <v>25</v>
      </c>
      <c r="AJ60" s="77">
        <v>27</v>
      </c>
      <c r="AK60" s="77">
        <v>5</v>
      </c>
      <c r="AL60" s="77">
        <v>1</v>
      </c>
      <c r="AM60" s="77" t="s">
        <v>2</v>
      </c>
      <c r="AN60" s="77">
        <v>2</v>
      </c>
      <c r="AO60" s="77">
        <v>1</v>
      </c>
      <c r="AP60" s="77" t="s">
        <v>2</v>
      </c>
      <c r="AQ60" s="77" t="s">
        <v>2</v>
      </c>
      <c r="AR60" s="77" t="s">
        <v>2</v>
      </c>
      <c r="AS60" s="77" t="s">
        <v>2</v>
      </c>
      <c r="AT60" s="77" t="s">
        <v>2</v>
      </c>
      <c r="AU60" s="77" t="s">
        <v>2</v>
      </c>
      <c r="AV60" s="77" t="s">
        <v>2</v>
      </c>
      <c r="AW60" s="77" t="s">
        <v>2</v>
      </c>
      <c r="AX60" s="77" t="s">
        <v>2</v>
      </c>
      <c r="AY60" s="77" t="s">
        <v>2</v>
      </c>
      <c r="AZ60" s="77" t="s">
        <v>2</v>
      </c>
      <c r="BA60" s="77" t="s">
        <v>2</v>
      </c>
      <c r="BB60" s="77" t="s">
        <v>2</v>
      </c>
      <c r="BC60" s="77" t="s">
        <v>2</v>
      </c>
      <c r="BD60" s="77" t="s">
        <v>2</v>
      </c>
      <c r="BE60" s="77" t="s">
        <v>2</v>
      </c>
      <c r="BF60" s="77" t="s">
        <v>2</v>
      </c>
      <c r="BG60" s="77" t="s">
        <v>2</v>
      </c>
      <c r="BH60" s="77" t="s">
        <v>2</v>
      </c>
      <c r="BI60" s="77">
        <v>5074</v>
      </c>
      <c r="BJ60" s="77" t="s">
        <v>2</v>
      </c>
      <c r="BK60" s="77">
        <v>956</v>
      </c>
      <c r="BL60" s="77">
        <v>1784</v>
      </c>
      <c r="BM60" s="77">
        <v>558</v>
      </c>
      <c r="BN60" s="77">
        <v>160</v>
      </c>
      <c r="BO60" s="77" t="s">
        <v>2</v>
      </c>
      <c r="BP60" s="77">
        <v>724</v>
      </c>
      <c r="BQ60" s="77">
        <v>892</v>
      </c>
      <c r="BR60" s="77" t="s">
        <v>2</v>
      </c>
      <c r="BS60" s="77" t="s">
        <v>2</v>
      </c>
      <c r="BT60" s="77" t="s">
        <v>2</v>
      </c>
      <c r="BU60" s="77" t="s">
        <v>2</v>
      </c>
      <c r="BV60" s="77" t="s">
        <v>2</v>
      </c>
      <c r="BW60" s="77">
        <v>2147</v>
      </c>
      <c r="BX60" s="77" t="s">
        <v>2</v>
      </c>
      <c r="BY60" s="77" t="s">
        <v>2</v>
      </c>
      <c r="BZ60" s="77" t="s">
        <v>2</v>
      </c>
      <c r="CA60" s="77" t="s">
        <v>2</v>
      </c>
      <c r="CB60" s="77" t="s">
        <v>2</v>
      </c>
      <c r="CC60" s="77" t="s">
        <v>2</v>
      </c>
      <c r="CD60" s="77" t="s">
        <v>2</v>
      </c>
      <c r="CE60" s="77" t="s">
        <v>2</v>
      </c>
      <c r="CF60" s="77" t="s">
        <v>2</v>
      </c>
      <c r="CG60" s="77" t="s">
        <v>2</v>
      </c>
      <c r="CH60" s="77" t="s">
        <v>2</v>
      </c>
      <c r="CI60" s="77" t="s">
        <v>2</v>
      </c>
      <c r="CJ60" s="77" t="s">
        <v>2</v>
      </c>
      <c r="CK60" s="77" t="s">
        <v>2</v>
      </c>
      <c r="CL60" s="77" t="s">
        <v>2</v>
      </c>
      <c r="CM60" s="90">
        <v>53</v>
      </c>
      <c r="CN60" s="90">
        <v>52</v>
      </c>
      <c r="CO60" s="90" t="s">
        <v>2</v>
      </c>
      <c r="CP60" s="90" t="s">
        <v>2</v>
      </c>
      <c r="CQ60" s="90" t="s">
        <v>2</v>
      </c>
      <c r="CR60" s="90" t="s">
        <v>2</v>
      </c>
      <c r="CS60" s="90" t="s">
        <v>2</v>
      </c>
      <c r="CT60" s="90">
        <v>1</v>
      </c>
      <c r="CU60" s="90" t="s">
        <v>2</v>
      </c>
      <c r="CV60" s="90" t="s">
        <v>2</v>
      </c>
      <c r="CW60" s="90" t="s">
        <v>2</v>
      </c>
      <c r="CX60" s="90" t="s">
        <v>2</v>
      </c>
      <c r="CY60" s="90" t="s">
        <v>2</v>
      </c>
      <c r="CZ60" s="90" t="s">
        <v>2</v>
      </c>
      <c r="DA60" s="90" t="s">
        <v>2</v>
      </c>
      <c r="DB60" s="90" t="s">
        <v>2</v>
      </c>
      <c r="DC60" s="90" t="s">
        <v>2</v>
      </c>
      <c r="DD60" s="90" t="s">
        <v>2</v>
      </c>
      <c r="DE60" s="90" t="s">
        <v>2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 t="s">
        <v>2</v>
      </c>
      <c r="DL60" s="90" t="s">
        <v>2</v>
      </c>
      <c r="DM60" s="90" t="s">
        <v>2</v>
      </c>
      <c r="DN60" s="90" t="s">
        <v>2</v>
      </c>
      <c r="DO60" s="90" t="s">
        <v>2</v>
      </c>
      <c r="DP60" s="90" t="s">
        <v>2</v>
      </c>
      <c r="DQ60" s="90" t="s">
        <v>2</v>
      </c>
      <c r="DR60" s="90" t="s">
        <v>2</v>
      </c>
      <c r="DS60" s="27">
        <v>58</v>
      </c>
      <c r="DT60" s="27" t="s">
        <v>2</v>
      </c>
      <c r="DU60" s="27" t="s">
        <v>2</v>
      </c>
      <c r="DV60" s="27">
        <v>1</v>
      </c>
      <c r="DW60" s="27">
        <v>4</v>
      </c>
      <c r="DX60" s="27" t="s">
        <v>2</v>
      </c>
      <c r="DY60" s="27">
        <v>2</v>
      </c>
      <c r="DZ60" s="27">
        <v>1</v>
      </c>
      <c r="EA60" s="27" t="s">
        <v>2</v>
      </c>
      <c r="EB60" s="27">
        <v>13</v>
      </c>
      <c r="EC60" s="27" t="s">
        <v>2</v>
      </c>
      <c r="ED60" s="27">
        <v>2</v>
      </c>
      <c r="EE60" s="27" t="s">
        <v>2</v>
      </c>
      <c r="EF60" s="27" t="s">
        <v>2</v>
      </c>
      <c r="EG60" s="27">
        <v>3717</v>
      </c>
      <c r="EH60" s="27" t="s">
        <v>2</v>
      </c>
      <c r="EI60" s="27" t="s">
        <v>2</v>
      </c>
      <c r="EJ60" s="27" t="s">
        <v>14</v>
      </c>
      <c r="EK60" s="27">
        <v>15</v>
      </c>
      <c r="EL60" s="27" t="s">
        <v>2</v>
      </c>
      <c r="EM60" s="27" t="s">
        <v>14</v>
      </c>
      <c r="EN60" s="27" t="s">
        <v>14</v>
      </c>
      <c r="EO60" s="27" t="s">
        <v>2</v>
      </c>
      <c r="EP60" s="27" t="s">
        <v>14</v>
      </c>
      <c r="EQ60" s="27" t="s">
        <v>2</v>
      </c>
      <c r="ER60" s="27" t="s">
        <v>14</v>
      </c>
      <c r="ES60" s="27" t="s">
        <v>2</v>
      </c>
      <c r="ET60" s="27" t="s">
        <v>2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27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27" t="s">
        <v>2</v>
      </c>
      <c r="FW60" s="77">
        <v>11</v>
      </c>
      <c r="FX60" s="77" t="s">
        <v>2</v>
      </c>
      <c r="FY60" s="87">
        <v>11</v>
      </c>
      <c r="FZ60" s="87" t="s">
        <v>2</v>
      </c>
      <c r="GA60" s="87" t="s">
        <v>2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</v>
      </c>
      <c r="GG60" s="17" t="s">
        <v>2</v>
      </c>
      <c r="GH60" s="17" t="s">
        <v>2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>
        <v>5</v>
      </c>
      <c r="GP60" s="25" t="s">
        <v>2</v>
      </c>
      <c r="GQ60" s="25">
        <v>5</v>
      </c>
      <c r="GR60" s="25">
        <v>5</v>
      </c>
      <c r="GS60" s="136" t="s">
        <v>2</v>
      </c>
      <c r="GT60" s="77" t="s">
        <v>2</v>
      </c>
      <c r="GU60" s="77">
        <v>2</v>
      </c>
      <c r="GV60" s="17">
        <v>53</v>
      </c>
      <c r="GW60" s="17">
        <v>40</v>
      </c>
      <c r="GX60" s="17">
        <v>11</v>
      </c>
      <c r="GY60" s="17">
        <v>1</v>
      </c>
      <c r="GZ60" s="17">
        <v>1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9">
        <v>1920706000</v>
      </c>
      <c r="HO60" s="657" t="s">
        <v>483</v>
      </c>
      <c r="HP60" s="657" t="s">
        <v>454</v>
      </c>
      <c r="HQ60" s="657" t="s">
        <v>478</v>
      </c>
      <c r="HR60" s="657" t="s">
        <v>462</v>
      </c>
      <c r="HS60" s="657" t="s">
        <v>455</v>
      </c>
    </row>
    <row r="61" spans="1:227" ht="14.25" customHeight="1">
      <c r="A61" s="614" t="s">
        <v>767</v>
      </c>
      <c r="B61" s="614" t="s">
        <v>805</v>
      </c>
      <c r="C61" s="614" t="s">
        <v>812</v>
      </c>
      <c r="D61" s="4" t="s">
        <v>520</v>
      </c>
      <c r="E61" s="17">
        <v>101</v>
      </c>
      <c r="F61" s="17" t="s">
        <v>2</v>
      </c>
      <c r="G61" s="17" t="s">
        <v>2</v>
      </c>
      <c r="H61" s="17" t="s">
        <v>2</v>
      </c>
      <c r="I61" s="17" t="s">
        <v>2</v>
      </c>
      <c r="J61" s="17" t="s">
        <v>2</v>
      </c>
      <c r="K61" s="17" t="s">
        <v>2</v>
      </c>
      <c r="L61" s="17">
        <v>101</v>
      </c>
      <c r="M61" s="665">
        <v>2</v>
      </c>
      <c r="N61" s="17" t="s">
        <v>2</v>
      </c>
      <c r="O61" s="17" t="s">
        <v>2</v>
      </c>
      <c r="P61" s="17" t="s">
        <v>2</v>
      </c>
      <c r="Q61" s="17" t="s">
        <v>2</v>
      </c>
      <c r="R61" s="17" t="s">
        <v>2</v>
      </c>
      <c r="S61" s="17" t="s">
        <v>2</v>
      </c>
      <c r="T61" s="17" t="s">
        <v>2</v>
      </c>
      <c r="U61" s="25" t="s">
        <v>2</v>
      </c>
      <c r="V61" s="671" t="s">
        <v>2</v>
      </c>
      <c r="W61" s="25">
        <v>30</v>
      </c>
      <c r="X61" s="25">
        <v>465</v>
      </c>
      <c r="Y61" s="25" t="s">
        <v>2</v>
      </c>
      <c r="Z61" s="25" t="s">
        <v>2</v>
      </c>
      <c r="AA61" s="136">
        <v>71</v>
      </c>
      <c r="AB61" s="25" t="s">
        <v>2</v>
      </c>
      <c r="AC61" s="25" t="s">
        <v>2</v>
      </c>
      <c r="AD61" s="25" t="s">
        <v>2</v>
      </c>
      <c r="AE61" s="25" t="s">
        <v>2</v>
      </c>
      <c r="AF61" s="143" t="s">
        <v>2</v>
      </c>
      <c r="AG61" s="77">
        <v>101</v>
      </c>
      <c r="AH61" s="77" t="s">
        <v>2</v>
      </c>
      <c r="AI61" s="77">
        <v>36</v>
      </c>
      <c r="AJ61" s="77">
        <v>45</v>
      </c>
      <c r="AK61" s="77">
        <v>13</v>
      </c>
      <c r="AL61" s="77">
        <v>4</v>
      </c>
      <c r="AM61" s="77">
        <v>1</v>
      </c>
      <c r="AN61" s="77">
        <v>2</v>
      </c>
      <c r="AO61" s="77" t="s">
        <v>2</v>
      </c>
      <c r="AP61" s="77" t="s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2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 t="s">
        <v>2</v>
      </c>
      <c r="BE61" s="77" t="s">
        <v>2</v>
      </c>
      <c r="BF61" s="77" t="s">
        <v>2</v>
      </c>
      <c r="BG61" s="77" t="s">
        <v>2</v>
      </c>
      <c r="BH61" s="77" t="s">
        <v>2</v>
      </c>
      <c r="BI61" s="77">
        <v>7438</v>
      </c>
      <c r="BJ61" s="77" t="s">
        <v>2</v>
      </c>
      <c r="BK61" s="77">
        <v>1367</v>
      </c>
      <c r="BL61" s="77">
        <v>3036</v>
      </c>
      <c r="BM61" s="77">
        <v>1468</v>
      </c>
      <c r="BN61" s="77">
        <v>680</v>
      </c>
      <c r="BO61" s="77">
        <v>207</v>
      </c>
      <c r="BP61" s="77">
        <v>680</v>
      </c>
      <c r="BQ61" s="77" t="s">
        <v>2</v>
      </c>
      <c r="BR61" s="77" t="s">
        <v>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1658</v>
      </c>
      <c r="BX61" s="77" t="s">
        <v>2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 t="s">
        <v>2</v>
      </c>
      <c r="CH61" s="77" t="s">
        <v>2</v>
      </c>
      <c r="CI61" s="77" t="s">
        <v>2</v>
      </c>
      <c r="CJ61" s="77" t="s">
        <v>2</v>
      </c>
      <c r="CK61" s="77" t="s">
        <v>2</v>
      </c>
      <c r="CL61" s="77" t="s">
        <v>2</v>
      </c>
      <c r="CM61" s="90">
        <v>89</v>
      </c>
      <c r="CN61" s="90">
        <v>88</v>
      </c>
      <c r="CO61" s="90" t="s">
        <v>2</v>
      </c>
      <c r="CP61" s="90" t="s">
        <v>2</v>
      </c>
      <c r="CQ61" s="90" t="s">
        <v>2</v>
      </c>
      <c r="CR61" s="90">
        <v>1</v>
      </c>
      <c r="CS61" s="90" t="s">
        <v>2</v>
      </c>
      <c r="CT61" s="90" t="s">
        <v>2</v>
      </c>
      <c r="CU61" s="90" t="s">
        <v>2</v>
      </c>
      <c r="CV61" s="90" t="s">
        <v>2</v>
      </c>
      <c r="CW61" s="90" t="s">
        <v>2</v>
      </c>
      <c r="CX61" s="90" t="s">
        <v>2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2</v>
      </c>
      <c r="DD61" s="90" t="s">
        <v>2</v>
      </c>
      <c r="DE61" s="90" t="s">
        <v>2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>
        <v>93</v>
      </c>
      <c r="DT61" s="27" t="s">
        <v>2</v>
      </c>
      <c r="DU61" s="27" t="s">
        <v>2</v>
      </c>
      <c r="DV61" s="27">
        <v>1</v>
      </c>
      <c r="DW61" s="27">
        <v>3</v>
      </c>
      <c r="DX61" s="27" t="s">
        <v>2</v>
      </c>
      <c r="DY61" s="27" t="s">
        <v>2</v>
      </c>
      <c r="DZ61" s="27" t="s">
        <v>2</v>
      </c>
      <c r="EA61" s="27" t="s">
        <v>2</v>
      </c>
      <c r="EB61" s="27">
        <v>15</v>
      </c>
      <c r="EC61" s="27">
        <v>2</v>
      </c>
      <c r="ED61" s="27">
        <v>4</v>
      </c>
      <c r="EE61" s="27" t="s">
        <v>2</v>
      </c>
      <c r="EF61" s="27" t="s">
        <v>2</v>
      </c>
      <c r="EG61" s="27">
        <v>5056</v>
      </c>
      <c r="EH61" s="27" t="s">
        <v>2</v>
      </c>
      <c r="EI61" s="27" t="s">
        <v>2</v>
      </c>
      <c r="EJ61" s="27" t="s">
        <v>14</v>
      </c>
      <c r="EK61" s="27">
        <v>4</v>
      </c>
      <c r="EL61" s="27" t="s">
        <v>2</v>
      </c>
      <c r="EM61" s="27" t="s">
        <v>2</v>
      </c>
      <c r="EN61" s="27" t="s">
        <v>2</v>
      </c>
      <c r="EO61" s="27" t="s">
        <v>2</v>
      </c>
      <c r="EP61" s="27" t="s">
        <v>14</v>
      </c>
      <c r="EQ61" s="27" t="s">
        <v>14</v>
      </c>
      <c r="ER61" s="27" t="s">
        <v>14</v>
      </c>
      <c r="ES61" s="27" t="s">
        <v>2</v>
      </c>
      <c r="ET61" s="27" t="s">
        <v>2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27" t="s">
        <v>2</v>
      </c>
      <c r="FW61" s="77">
        <v>19</v>
      </c>
      <c r="FX61" s="77">
        <v>2</v>
      </c>
      <c r="FY61" s="87">
        <v>18</v>
      </c>
      <c r="FZ61" s="87" t="s">
        <v>2</v>
      </c>
      <c r="GA61" s="87" t="s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>
        <v>9</v>
      </c>
      <c r="GP61" s="25" t="s">
        <v>2</v>
      </c>
      <c r="GQ61" s="25">
        <v>9</v>
      </c>
      <c r="GR61" s="25">
        <v>8</v>
      </c>
      <c r="GS61" s="136">
        <v>1</v>
      </c>
      <c r="GT61" s="77" t="s">
        <v>2</v>
      </c>
      <c r="GU61" s="77">
        <v>2</v>
      </c>
      <c r="GV61" s="17">
        <v>89</v>
      </c>
      <c r="GW61" s="17">
        <v>59</v>
      </c>
      <c r="GX61" s="17">
        <v>29</v>
      </c>
      <c r="GY61" s="17">
        <v>1</v>
      </c>
      <c r="GZ61" s="17" t="s">
        <v>2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9">
        <v>1920707000</v>
      </c>
      <c r="HO61" s="657" t="s">
        <v>483</v>
      </c>
      <c r="HP61" s="657" t="s">
        <v>454</v>
      </c>
      <c r="HQ61" s="657" t="s">
        <v>478</v>
      </c>
      <c r="HR61" s="657" t="s">
        <v>463</v>
      </c>
      <c r="HS61" s="657" t="s">
        <v>455</v>
      </c>
    </row>
    <row r="62" spans="1:227" ht="14.25" customHeight="1">
      <c r="A62" s="614" t="s">
        <v>767</v>
      </c>
      <c r="B62" s="614" t="s">
        <v>805</v>
      </c>
      <c r="C62" s="614" t="s">
        <v>813</v>
      </c>
      <c r="D62" s="4" t="s">
        <v>521</v>
      </c>
      <c r="E62" s="17">
        <v>52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>
        <v>52</v>
      </c>
      <c r="M62" s="665" t="s">
        <v>2</v>
      </c>
      <c r="N62" s="17" t="s">
        <v>2</v>
      </c>
      <c r="O62" s="17" t="s">
        <v>2</v>
      </c>
      <c r="P62" s="17" t="s">
        <v>2</v>
      </c>
      <c r="Q62" s="17" t="s">
        <v>2</v>
      </c>
      <c r="R62" s="17" t="s">
        <v>2</v>
      </c>
      <c r="S62" s="17" t="s">
        <v>2</v>
      </c>
      <c r="T62" s="17" t="s">
        <v>2</v>
      </c>
      <c r="U62" s="25" t="s">
        <v>2</v>
      </c>
      <c r="V62" s="671" t="s">
        <v>2</v>
      </c>
      <c r="W62" s="25">
        <v>9</v>
      </c>
      <c r="X62" s="25">
        <v>303</v>
      </c>
      <c r="Y62" s="25" t="s">
        <v>2</v>
      </c>
      <c r="Z62" s="25" t="s">
        <v>2</v>
      </c>
      <c r="AA62" s="136">
        <v>43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 t="s">
        <v>2</v>
      </c>
      <c r="AG62" s="77">
        <v>52</v>
      </c>
      <c r="AH62" s="77" t="s">
        <v>2</v>
      </c>
      <c r="AI62" s="77">
        <v>19</v>
      </c>
      <c r="AJ62" s="77">
        <v>26</v>
      </c>
      <c r="AK62" s="77">
        <v>6</v>
      </c>
      <c r="AL62" s="77" t="s">
        <v>2</v>
      </c>
      <c r="AM62" s="77">
        <v>1</v>
      </c>
      <c r="AN62" s="77" t="s">
        <v>2</v>
      </c>
      <c r="AO62" s="77" t="s">
        <v>2</v>
      </c>
      <c r="AP62" s="77" t="s">
        <v>2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2</v>
      </c>
      <c r="AV62" s="77" t="s">
        <v>2</v>
      </c>
      <c r="AW62" s="77" t="s">
        <v>2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 t="s">
        <v>2</v>
      </c>
      <c r="BF62" s="77" t="s">
        <v>2</v>
      </c>
      <c r="BG62" s="77" t="s">
        <v>2</v>
      </c>
      <c r="BH62" s="77" t="s">
        <v>2</v>
      </c>
      <c r="BI62" s="77">
        <v>3456</v>
      </c>
      <c r="BJ62" s="77" t="s">
        <v>2</v>
      </c>
      <c r="BK62" s="77">
        <v>756</v>
      </c>
      <c r="BL62" s="77">
        <v>1796</v>
      </c>
      <c r="BM62" s="77">
        <v>668</v>
      </c>
      <c r="BN62" s="77" t="s">
        <v>2</v>
      </c>
      <c r="BO62" s="77">
        <v>236</v>
      </c>
      <c r="BP62" s="77" t="s">
        <v>2</v>
      </c>
      <c r="BQ62" s="77" t="s">
        <v>2</v>
      </c>
      <c r="BR62" s="77" t="s">
        <v>2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873</v>
      </c>
      <c r="BX62" s="77" t="s">
        <v>2</v>
      </c>
      <c r="BY62" s="77" t="s">
        <v>2</v>
      </c>
      <c r="BZ62" s="77" t="s">
        <v>2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 t="s">
        <v>2</v>
      </c>
      <c r="CI62" s="77" t="s">
        <v>2</v>
      </c>
      <c r="CJ62" s="77" t="s">
        <v>2</v>
      </c>
      <c r="CK62" s="77" t="s">
        <v>2</v>
      </c>
      <c r="CL62" s="77" t="s">
        <v>2</v>
      </c>
      <c r="CM62" s="90">
        <v>50</v>
      </c>
      <c r="CN62" s="90">
        <v>49</v>
      </c>
      <c r="CO62" s="90" t="s">
        <v>2</v>
      </c>
      <c r="CP62" s="90" t="s">
        <v>2</v>
      </c>
      <c r="CQ62" s="90" t="s">
        <v>2</v>
      </c>
      <c r="CR62" s="90" t="s">
        <v>2</v>
      </c>
      <c r="CS62" s="90" t="s">
        <v>2</v>
      </c>
      <c r="CT62" s="90" t="s">
        <v>2</v>
      </c>
      <c r="CU62" s="90">
        <v>1</v>
      </c>
      <c r="CV62" s="90" t="s">
        <v>2</v>
      </c>
      <c r="CW62" s="90" t="s">
        <v>2</v>
      </c>
      <c r="CX62" s="90" t="s">
        <v>2</v>
      </c>
      <c r="CY62" s="90" t="s">
        <v>2</v>
      </c>
      <c r="CZ62" s="90" t="s">
        <v>2</v>
      </c>
      <c r="DA62" s="90" t="s">
        <v>2</v>
      </c>
      <c r="DB62" s="90" t="s">
        <v>2</v>
      </c>
      <c r="DC62" s="90" t="s">
        <v>2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50</v>
      </c>
      <c r="DT62" s="27" t="s">
        <v>2</v>
      </c>
      <c r="DU62" s="27" t="s">
        <v>2</v>
      </c>
      <c r="DV62" s="27" t="s">
        <v>2</v>
      </c>
      <c r="DW62" s="27">
        <v>2</v>
      </c>
      <c r="DX62" s="27" t="s">
        <v>2</v>
      </c>
      <c r="DY62" s="27" t="s">
        <v>2</v>
      </c>
      <c r="DZ62" s="27" t="s">
        <v>2</v>
      </c>
      <c r="EA62" s="27">
        <v>1</v>
      </c>
      <c r="EB62" s="27">
        <v>4</v>
      </c>
      <c r="EC62" s="27" t="s">
        <v>2</v>
      </c>
      <c r="ED62" s="27" t="s">
        <v>2</v>
      </c>
      <c r="EE62" s="27" t="s">
        <v>2</v>
      </c>
      <c r="EF62" s="27">
        <v>2</v>
      </c>
      <c r="EG62" s="27">
        <v>2481</v>
      </c>
      <c r="EH62" s="27" t="s">
        <v>2</v>
      </c>
      <c r="EI62" s="27" t="s">
        <v>2</v>
      </c>
      <c r="EJ62" s="27" t="s">
        <v>2</v>
      </c>
      <c r="EK62" s="27" t="s">
        <v>14</v>
      </c>
      <c r="EL62" s="27" t="s">
        <v>2</v>
      </c>
      <c r="EM62" s="27" t="s">
        <v>2</v>
      </c>
      <c r="EN62" s="27" t="s">
        <v>2</v>
      </c>
      <c r="EO62" s="27" t="s">
        <v>14</v>
      </c>
      <c r="EP62" s="27" t="s">
        <v>14</v>
      </c>
      <c r="EQ62" s="27" t="s">
        <v>2</v>
      </c>
      <c r="ER62" s="27" t="s">
        <v>2</v>
      </c>
      <c r="ES62" s="27" t="s">
        <v>2</v>
      </c>
      <c r="ET62" s="27" t="s">
        <v>14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27" t="s">
        <v>14</v>
      </c>
      <c r="FW62" s="77">
        <v>14</v>
      </c>
      <c r="FX62" s="77">
        <v>1</v>
      </c>
      <c r="FY62" s="87">
        <v>14</v>
      </c>
      <c r="FZ62" s="87" t="s">
        <v>2</v>
      </c>
      <c r="GA62" s="87" t="s">
        <v>2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 t="s">
        <v>2</v>
      </c>
      <c r="GG62" s="17" t="s">
        <v>2</v>
      </c>
      <c r="GH62" s="17" t="s">
        <v>2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>
        <v>5</v>
      </c>
      <c r="GP62" s="25" t="s">
        <v>2</v>
      </c>
      <c r="GQ62" s="25">
        <v>5</v>
      </c>
      <c r="GR62" s="25">
        <v>5</v>
      </c>
      <c r="GS62" s="136" t="s">
        <v>2</v>
      </c>
      <c r="GT62" s="77" t="s">
        <v>2</v>
      </c>
      <c r="GU62" s="77" t="s">
        <v>2</v>
      </c>
      <c r="GV62" s="17">
        <v>50</v>
      </c>
      <c r="GW62" s="17">
        <v>40</v>
      </c>
      <c r="GX62" s="17">
        <v>9</v>
      </c>
      <c r="GY62" s="17">
        <v>1</v>
      </c>
      <c r="GZ62" s="17" t="s">
        <v>2</v>
      </c>
      <c r="HA62" s="17" t="s">
        <v>2</v>
      </c>
      <c r="HB62" s="17" t="s">
        <v>2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9">
        <v>1920708000</v>
      </c>
      <c r="HO62" s="657" t="s">
        <v>483</v>
      </c>
      <c r="HP62" s="657" t="s">
        <v>454</v>
      </c>
      <c r="HQ62" s="657" t="s">
        <v>478</v>
      </c>
      <c r="HR62" s="657" t="s">
        <v>453</v>
      </c>
      <c r="HS62" s="657" t="s">
        <v>455</v>
      </c>
    </row>
    <row r="63" spans="1:227" ht="14.25" customHeight="1">
      <c r="A63" s="614" t="s">
        <v>767</v>
      </c>
      <c r="B63" s="614" t="s">
        <v>805</v>
      </c>
      <c r="C63" s="614" t="s">
        <v>814</v>
      </c>
      <c r="D63" s="4" t="s">
        <v>522</v>
      </c>
      <c r="E63" s="17">
        <v>167</v>
      </c>
      <c r="F63" s="17" t="s">
        <v>2</v>
      </c>
      <c r="G63" s="17" t="s">
        <v>2</v>
      </c>
      <c r="H63" s="17" t="s">
        <v>2</v>
      </c>
      <c r="I63" s="17" t="s">
        <v>2</v>
      </c>
      <c r="J63" s="17" t="s">
        <v>2</v>
      </c>
      <c r="K63" s="17" t="s">
        <v>2</v>
      </c>
      <c r="L63" s="17">
        <v>167</v>
      </c>
      <c r="M63" s="665">
        <v>1</v>
      </c>
      <c r="N63" s="17" t="s">
        <v>2</v>
      </c>
      <c r="O63" s="17" t="s">
        <v>2</v>
      </c>
      <c r="P63" s="17" t="s">
        <v>2</v>
      </c>
      <c r="Q63" s="17" t="s">
        <v>2</v>
      </c>
      <c r="R63" s="17" t="s">
        <v>2</v>
      </c>
      <c r="S63" s="17" t="s">
        <v>2</v>
      </c>
      <c r="T63" s="17" t="s">
        <v>2</v>
      </c>
      <c r="U63" s="25" t="s">
        <v>2</v>
      </c>
      <c r="V63" s="671" t="s">
        <v>2</v>
      </c>
      <c r="W63" s="25">
        <v>28</v>
      </c>
      <c r="X63" s="25">
        <v>707</v>
      </c>
      <c r="Y63" s="25" t="s">
        <v>2</v>
      </c>
      <c r="Z63" s="25" t="s">
        <v>2</v>
      </c>
      <c r="AA63" s="136">
        <v>139</v>
      </c>
      <c r="AB63" s="25" t="s">
        <v>2</v>
      </c>
      <c r="AC63" s="25" t="s">
        <v>2</v>
      </c>
      <c r="AD63" s="25" t="s">
        <v>2</v>
      </c>
      <c r="AE63" s="25" t="s">
        <v>2</v>
      </c>
      <c r="AF63" s="143" t="s">
        <v>2</v>
      </c>
      <c r="AG63" s="77">
        <v>167</v>
      </c>
      <c r="AH63" s="77" t="s">
        <v>2</v>
      </c>
      <c r="AI63" s="77">
        <v>60</v>
      </c>
      <c r="AJ63" s="77">
        <v>86</v>
      </c>
      <c r="AK63" s="77">
        <v>17</v>
      </c>
      <c r="AL63" s="77">
        <v>2</v>
      </c>
      <c r="AM63" s="77">
        <v>1</v>
      </c>
      <c r="AN63" s="77">
        <v>1</v>
      </c>
      <c r="AO63" s="77" t="s">
        <v>2</v>
      </c>
      <c r="AP63" s="77" t="s">
        <v>2</v>
      </c>
      <c r="AQ63" s="77" t="s">
        <v>2</v>
      </c>
      <c r="AR63" s="77" t="s">
        <v>2</v>
      </c>
      <c r="AS63" s="77" t="s">
        <v>2</v>
      </c>
      <c r="AT63" s="77" t="s">
        <v>2</v>
      </c>
      <c r="AU63" s="77" t="s">
        <v>2</v>
      </c>
      <c r="AV63" s="77" t="s">
        <v>2</v>
      </c>
      <c r="AW63" s="77" t="s">
        <v>2</v>
      </c>
      <c r="AX63" s="77" t="s">
        <v>2</v>
      </c>
      <c r="AY63" s="77" t="s">
        <v>2</v>
      </c>
      <c r="AZ63" s="77" t="s">
        <v>2</v>
      </c>
      <c r="BA63" s="77" t="s">
        <v>2</v>
      </c>
      <c r="BB63" s="77" t="s">
        <v>2</v>
      </c>
      <c r="BC63" s="77" t="s">
        <v>2</v>
      </c>
      <c r="BD63" s="77" t="s">
        <v>2</v>
      </c>
      <c r="BE63" s="77" t="s">
        <v>2</v>
      </c>
      <c r="BF63" s="77" t="s">
        <v>2</v>
      </c>
      <c r="BG63" s="77" t="s">
        <v>2</v>
      </c>
      <c r="BH63" s="77" t="s">
        <v>2</v>
      </c>
      <c r="BI63" s="77">
        <v>11375</v>
      </c>
      <c r="BJ63" s="77" t="s">
        <v>2</v>
      </c>
      <c r="BK63" s="77">
        <v>2422</v>
      </c>
      <c r="BL63" s="77">
        <v>5962</v>
      </c>
      <c r="BM63" s="77">
        <v>1991</v>
      </c>
      <c r="BN63" s="77">
        <v>310</v>
      </c>
      <c r="BO63" s="77">
        <v>235</v>
      </c>
      <c r="BP63" s="77">
        <v>455</v>
      </c>
      <c r="BQ63" s="77" t="s">
        <v>2</v>
      </c>
      <c r="BR63" s="77" t="s">
        <v>2</v>
      </c>
      <c r="BS63" s="77" t="s">
        <v>2</v>
      </c>
      <c r="BT63" s="77" t="s">
        <v>2</v>
      </c>
      <c r="BU63" s="77" t="s">
        <v>2</v>
      </c>
      <c r="BV63" s="77" t="s">
        <v>2</v>
      </c>
      <c r="BW63" s="77">
        <v>1356</v>
      </c>
      <c r="BX63" s="77" t="s">
        <v>2</v>
      </c>
      <c r="BY63" s="77" t="s">
        <v>2</v>
      </c>
      <c r="BZ63" s="77" t="s">
        <v>2</v>
      </c>
      <c r="CA63" s="77" t="s">
        <v>2</v>
      </c>
      <c r="CB63" s="77" t="s">
        <v>2</v>
      </c>
      <c r="CC63" s="77" t="s">
        <v>2</v>
      </c>
      <c r="CD63" s="77" t="s">
        <v>2</v>
      </c>
      <c r="CE63" s="77" t="s">
        <v>2</v>
      </c>
      <c r="CF63" s="77" t="s">
        <v>2</v>
      </c>
      <c r="CG63" s="77" t="s">
        <v>2</v>
      </c>
      <c r="CH63" s="77" t="s">
        <v>2</v>
      </c>
      <c r="CI63" s="77" t="s">
        <v>2</v>
      </c>
      <c r="CJ63" s="77" t="s">
        <v>2</v>
      </c>
      <c r="CK63" s="77" t="s">
        <v>2</v>
      </c>
      <c r="CL63" s="77" t="s">
        <v>2</v>
      </c>
      <c r="CM63" s="90">
        <v>156</v>
      </c>
      <c r="CN63" s="90">
        <v>138</v>
      </c>
      <c r="CO63" s="90" t="s">
        <v>2</v>
      </c>
      <c r="CP63" s="90" t="s">
        <v>2</v>
      </c>
      <c r="CQ63" s="90" t="s">
        <v>2</v>
      </c>
      <c r="CR63" s="90">
        <v>3</v>
      </c>
      <c r="CS63" s="90" t="s">
        <v>2</v>
      </c>
      <c r="CT63" s="90">
        <v>14</v>
      </c>
      <c r="CU63" s="90" t="s">
        <v>2</v>
      </c>
      <c r="CV63" s="90" t="s">
        <v>2</v>
      </c>
      <c r="CW63" s="90" t="s">
        <v>2</v>
      </c>
      <c r="CX63" s="90">
        <v>1</v>
      </c>
      <c r="CY63" s="90" t="s">
        <v>2</v>
      </c>
      <c r="CZ63" s="90" t="s">
        <v>2</v>
      </c>
      <c r="DA63" s="90" t="s">
        <v>2</v>
      </c>
      <c r="DB63" s="90" t="s">
        <v>2</v>
      </c>
      <c r="DC63" s="90" t="s">
        <v>2</v>
      </c>
      <c r="DD63" s="90" t="s">
        <v>2</v>
      </c>
      <c r="DE63" s="90" t="s">
        <v>2</v>
      </c>
      <c r="DF63" s="90" t="s">
        <v>2</v>
      </c>
      <c r="DG63" s="90" t="s">
        <v>2</v>
      </c>
      <c r="DH63" s="90" t="s">
        <v>2</v>
      </c>
      <c r="DI63" s="90" t="s">
        <v>2</v>
      </c>
      <c r="DJ63" s="90" t="s">
        <v>2</v>
      </c>
      <c r="DK63" s="90" t="s">
        <v>2</v>
      </c>
      <c r="DL63" s="90" t="s">
        <v>2</v>
      </c>
      <c r="DM63" s="90" t="s">
        <v>2</v>
      </c>
      <c r="DN63" s="90" t="s">
        <v>2</v>
      </c>
      <c r="DO63" s="90" t="s">
        <v>2</v>
      </c>
      <c r="DP63" s="90" t="s">
        <v>2</v>
      </c>
      <c r="DQ63" s="90" t="s">
        <v>2</v>
      </c>
      <c r="DR63" s="90" t="s">
        <v>2</v>
      </c>
      <c r="DS63" s="27">
        <v>156</v>
      </c>
      <c r="DT63" s="27" t="s">
        <v>2</v>
      </c>
      <c r="DU63" s="27" t="s">
        <v>2</v>
      </c>
      <c r="DV63" s="27" t="s">
        <v>2</v>
      </c>
      <c r="DW63" s="27">
        <v>7</v>
      </c>
      <c r="DX63" s="27" t="s">
        <v>2</v>
      </c>
      <c r="DY63" s="27">
        <v>2</v>
      </c>
      <c r="DZ63" s="27">
        <v>1</v>
      </c>
      <c r="EA63" s="27" t="s">
        <v>2</v>
      </c>
      <c r="EB63" s="27">
        <v>16</v>
      </c>
      <c r="EC63" s="27">
        <v>1</v>
      </c>
      <c r="ED63" s="27">
        <v>41</v>
      </c>
      <c r="EE63" s="27" t="s">
        <v>2</v>
      </c>
      <c r="EF63" s="27">
        <v>1</v>
      </c>
      <c r="EG63" s="27">
        <v>6716</v>
      </c>
      <c r="EH63" s="27" t="s">
        <v>2</v>
      </c>
      <c r="EI63" s="27" t="s">
        <v>2</v>
      </c>
      <c r="EJ63" s="27" t="s">
        <v>2</v>
      </c>
      <c r="EK63" s="27">
        <v>19</v>
      </c>
      <c r="EL63" s="27" t="s">
        <v>2</v>
      </c>
      <c r="EM63" s="27" t="s">
        <v>14</v>
      </c>
      <c r="EN63" s="27" t="s">
        <v>14</v>
      </c>
      <c r="EO63" s="27" t="s">
        <v>2</v>
      </c>
      <c r="EP63" s="27" t="s">
        <v>14</v>
      </c>
      <c r="EQ63" s="27" t="s">
        <v>14</v>
      </c>
      <c r="ER63" s="27" t="s">
        <v>14</v>
      </c>
      <c r="ES63" s="27" t="s">
        <v>2</v>
      </c>
      <c r="ET63" s="27" t="s">
        <v>14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27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27" t="s">
        <v>14</v>
      </c>
      <c r="FW63" s="77">
        <v>29</v>
      </c>
      <c r="FX63" s="77" t="s">
        <v>2</v>
      </c>
      <c r="FY63" s="87">
        <v>29</v>
      </c>
      <c r="FZ63" s="87" t="s">
        <v>2</v>
      </c>
      <c r="GA63" s="87" t="s">
        <v>2</v>
      </c>
      <c r="GB63" s="87" t="s">
        <v>2</v>
      </c>
      <c r="GC63" s="87" t="s">
        <v>2</v>
      </c>
      <c r="GD63" s="87" t="s">
        <v>2</v>
      </c>
      <c r="GE63" s="87" t="s">
        <v>2</v>
      </c>
      <c r="GF63" s="17" t="s">
        <v>2</v>
      </c>
      <c r="GG63" s="17" t="s">
        <v>2</v>
      </c>
      <c r="GH63" s="17" t="s">
        <v>2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>
        <v>7</v>
      </c>
      <c r="GP63" s="25" t="s">
        <v>2</v>
      </c>
      <c r="GQ63" s="25">
        <v>7</v>
      </c>
      <c r="GR63" s="25">
        <v>7</v>
      </c>
      <c r="GS63" s="136" t="s">
        <v>2</v>
      </c>
      <c r="GT63" s="77" t="s">
        <v>2</v>
      </c>
      <c r="GU63" s="77">
        <v>1</v>
      </c>
      <c r="GV63" s="17">
        <v>156</v>
      </c>
      <c r="GW63" s="17">
        <v>95</v>
      </c>
      <c r="GX63" s="17">
        <v>60</v>
      </c>
      <c r="GY63" s="17">
        <v>1</v>
      </c>
      <c r="GZ63" s="17" t="s">
        <v>2</v>
      </c>
      <c r="HA63" s="17" t="s">
        <v>2</v>
      </c>
      <c r="HB63" s="17" t="s">
        <v>2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9">
        <v>1920709000</v>
      </c>
      <c r="HO63" s="657" t="s">
        <v>483</v>
      </c>
      <c r="HP63" s="657" t="s">
        <v>454</v>
      </c>
      <c r="HQ63" s="657" t="s">
        <v>478</v>
      </c>
      <c r="HR63" s="657" t="s">
        <v>464</v>
      </c>
      <c r="HS63" s="657" t="s">
        <v>455</v>
      </c>
    </row>
    <row r="64" spans="1:227" ht="14.25" customHeight="1">
      <c r="A64" s="614" t="s">
        <v>767</v>
      </c>
      <c r="B64" s="614" t="s">
        <v>805</v>
      </c>
      <c r="C64" s="614" t="s">
        <v>815</v>
      </c>
      <c r="D64" s="4" t="s">
        <v>523</v>
      </c>
      <c r="E64" s="17">
        <v>118</v>
      </c>
      <c r="F64" s="17" t="s">
        <v>2</v>
      </c>
      <c r="G64" s="17" t="s">
        <v>2</v>
      </c>
      <c r="H64" s="17" t="s">
        <v>2</v>
      </c>
      <c r="I64" s="17" t="s">
        <v>2</v>
      </c>
      <c r="J64" s="17" t="s">
        <v>2</v>
      </c>
      <c r="K64" s="17" t="s">
        <v>2</v>
      </c>
      <c r="L64" s="17">
        <v>118</v>
      </c>
      <c r="M64" s="665">
        <v>5</v>
      </c>
      <c r="N64" s="17" t="s">
        <v>2</v>
      </c>
      <c r="O64" s="17" t="s">
        <v>2</v>
      </c>
      <c r="P64" s="17" t="s">
        <v>2</v>
      </c>
      <c r="Q64" s="17" t="s">
        <v>2</v>
      </c>
      <c r="R64" s="17" t="s">
        <v>2</v>
      </c>
      <c r="S64" s="17" t="s">
        <v>2</v>
      </c>
      <c r="T64" s="17" t="s">
        <v>2</v>
      </c>
      <c r="U64" s="25" t="s">
        <v>2</v>
      </c>
      <c r="V64" s="671" t="s">
        <v>2</v>
      </c>
      <c r="W64" s="25">
        <v>27</v>
      </c>
      <c r="X64" s="25">
        <v>683</v>
      </c>
      <c r="Y64" s="25" t="s">
        <v>2</v>
      </c>
      <c r="Z64" s="25" t="s">
        <v>2</v>
      </c>
      <c r="AA64" s="136">
        <v>91</v>
      </c>
      <c r="AB64" s="25" t="s">
        <v>2</v>
      </c>
      <c r="AC64" s="25" t="s">
        <v>2</v>
      </c>
      <c r="AD64" s="25" t="s">
        <v>2</v>
      </c>
      <c r="AE64" s="25" t="s">
        <v>2</v>
      </c>
      <c r="AF64" s="143" t="s">
        <v>2</v>
      </c>
      <c r="AG64" s="77">
        <v>118</v>
      </c>
      <c r="AH64" s="77">
        <v>2</v>
      </c>
      <c r="AI64" s="77">
        <v>37</v>
      </c>
      <c r="AJ64" s="77">
        <v>62</v>
      </c>
      <c r="AK64" s="77">
        <v>12</v>
      </c>
      <c r="AL64" s="77">
        <v>3</v>
      </c>
      <c r="AM64" s="77">
        <v>1</v>
      </c>
      <c r="AN64" s="77" t="s">
        <v>2</v>
      </c>
      <c r="AO64" s="77">
        <v>1</v>
      </c>
      <c r="AP64" s="77" t="s">
        <v>2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 t="s">
        <v>2</v>
      </c>
      <c r="AV64" s="77" t="s">
        <v>2</v>
      </c>
      <c r="AW64" s="77" t="s">
        <v>2</v>
      </c>
      <c r="AX64" s="77" t="s">
        <v>2</v>
      </c>
      <c r="AY64" s="77" t="s">
        <v>2</v>
      </c>
      <c r="AZ64" s="77" t="s">
        <v>2</v>
      </c>
      <c r="BA64" s="77" t="s">
        <v>2</v>
      </c>
      <c r="BB64" s="77" t="s">
        <v>2</v>
      </c>
      <c r="BC64" s="77" t="s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>
        <v>8552</v>
      </c>
      <c r="BJ64" s="77">
        <v>57</v>
      </c>
      <c r="BK64" s="77">
        <v>1471</v>
      </c>
      <c r="BL64" s="77">
        <v>4100</v>
      </c>
      <c r="BM64" s="77">
        <v>1411</v>
      </c>
      <c r="BN64" s="77">
        <v>551</v>
      </c>
      <c r="BO64" s="77">
        <v>240</v>
      </c>
      <c r="BP64" s="77" t="s">
        <v>2</v>
      </c>
      <c r="BQ64" s="77">
        <v>722</v>
      </c>
      <c r="BR64" s="77" t="s">
        <v>2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>
        <v>1511</v>
      </c>
      <c r="BX64" s="77" t="s">
        <v>2</v>
      </c>
      <c r="BY64" s="77" t="s">
        <v>2</v>
      </c>
      <c r="BZ64" s="77" t="s">
        <v>2</v>
      </c>
      <c r="CA64" s="77" t="s">
        <v>2</v>
      </c>
      <c r="CB64" s="77" t="s">
        <v>2</v>
      </c>
      <c r="CC64" s="77" t="s">
        <v>2</v>
      </c>
      <c r="CD64" s="77" t="s">
        <v>2</v>
      </c>
      <c r="CE64" s="77" t="s">
        <v>2</v>
      </c>
      <c r="CF64" s="77" t="s">
        <v>2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 t="s">
        <v>2</v>
      </c>
      <c r="CM64" s="90">
        <v>100</v>
      </c>
      <c r="CN64" s="90">
        <v>74</v>
      </c>
      <c r="CO64" s="90" t="s">
        <v>2</v>
      </c>
      <c r="CP64" s="90">
        <v>1</v>
      </c>
      <c r="CQ64" s="90" t="s">
        <v>2</v>
      </c>
      <c r="CR64" s="90">
        <v>1</v>
      </c>
      <c r="CS64" s="90" t="s">
        <v>2</v>
      </c>
      <c r="CT64" s="90">
        <v>23</v>
      </c>
      <c r="CU64" s="90">
        <v>1</v>
      </c>
      <c r="CV64" s="90" t="s">
        <v>2</v>
      </c>
      <c r="CW64" s="90" t="s">
        <v>2</v>
      </c>
      <c r="CX64" s="90" t="s">
        <v>2</v>
      </c>
      <c r="CY64" s="90" t="s">
        <v>2</v>
      </c>
      <c r="CZ64" s="90" t="s">
        <v>2</v>
      </c>
      <c r="DA64" s="90" t="s">
        <v>2</v>
      </c>
      <c r="DB64" s="90" t="s">
        <v>2</v>
      </c>
      <c r="DC64" s="90" t="s">
        <v>2</v>
      </c>
      <c r="DD64" s="90" t="s">
        <v>2</v>
      </c>
      <c r="DE64" s="90" t="s">
        <v>2</v>
      </c>
      <c r="DF64" s="90" t="s">
        <v>2</v>
      </c>
      <c r="DG64" s="90" t="s">
        <v>2</v>
      </c>
      <c r="DH64" s="90" t="s">
        <v>2</v>
      </c>
      <c r="DI64" s="90" t="s">
        <v>2</v>
      </c>
      <c r="DJ64" s="90" t="s">
        <v>2</v>
      </c>
      <c r="DK64" s="90" t="s">
        <v>2</v>
      </c>
      <c r="DL64" s="90" t="s">
        <v>2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>
        <v>93</v>
      </c>
      <c r="DT64" s="27" t="s">
        <v>2</v>
      </c>
      <c r="DU64" s="27" t="s">
        <v>2</v>
      </c>
      <c r="DV64" s="27" t="s">
        <v>2</v>
      </c>
      <c r="DW64" s="27">
        <v>2</v>
      </c>
      <c r="DX64" s="27" t="s">
        <v>2</v>
      </c>
      <c r="DY64" s="27">
        <v>1</v>
      </c>
      <c r="DZ64" s="27">
        <v>1</v>
      </c>
      <c r="EA64" s="27" t="s">
        <v>2</v>
      </c>
      <c r="EB64" s="27">
        <v>6</v>
      </c>
      <c r="EC64" s="27" t="s">
        <v>2</v>
      </c>
      <c r="ED64" s="27">
        <v>34</v>
      </c>
      <c r="EE64" s="27" t="s">
        <v>2</v>
      </c>
      <c r="EF64" s="27">
        <v>1</v>
      </c>
      <c r="EG64" s="27">
        <v>4298</v>
      </c>
      <c r="EH64" s="27" t="s">
        <v>2</v>
      </c>
      <c r="EI64" s="27" t="s">
        <v>2</v>
      </c>
      <c r="EJ64" s="27" t="s">
        <v>2</v>
      </c>
      <c r="EK64" s="27" t="s">
        <v>14</v>
      </c>
      <c r="EL64" s="27" t="s">
        <v>2</v>
      </c>
      <c r="EM64" s="27" t="s">
        <v>14</v>
      </c>
      <c r="EN64" s="27" t="s">
        <v>14</v>
      </c>
      <c r="EO64" s="27" t="s">
        <v>2</v>
      </c>
      <c r="EP64" s="27" t="s">
        <v>14</v>
      </c>
      <c r="EQ64" s="27" t="s">
        <v>2</v>
      </c>
      <c r="ER64" s="27" t="s">
        <v>14</v>
      </c>
      <c r="ES64" s="27" t="s">
        <v>2</v>
      </c>
      <c r="ET64" s="27" t="s">
        <v>14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27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27" t="s">
        <v>14</v>
      </c>
      <c r="FW64" s="77">
        <v>18</v>
      </c>
      <c r="FX64" s="77" t="s">
        <v>2</v>
      </c>
      <c r="FY64" s="87">
        <v>18</v>
      </c>
      <c r="FZ64" s="87" t="s">
        <v>2</v>
      </c>
      <c r="GA64" s="87" t="s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</v>
      </c>
      <c r="GG64" s="17" t="s">
        <v>2</v>
      </c>
      <c r="GH64" s="17" t="s">
        <v>2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>
        <v>4</v>
      </c>
      <c r="GP64" s="25" t="s">
        <v>2</v>
      </c>
      <c r="GQ64" s="25">
        <v>4</v>
      </c>
      <c r="GR64" s="25">
        <v>4</v>
      </c>
      <c r="GS64" s="136" t="s">
        <v>2</v>
      </c>
      <c r="GT64" s="77" t="s">
        <v>2</v>
      </c>
      <c r="GU64" s="77">
        <v>2</v>
      </c>
      <c r="GV64" s="17">
        <v>100</v>
      </c>
      <c r="GW64" s="17">
        <v>66</v>
      </c>
      <c r="GX64" s="17">
        <v>27</v>
      </c>
      <c r="GY64" s="17">
        <v>6</v>
      </c>
      <c r="GZ64" s="17">
        <v>1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9">
        <v>1920710000</v>
      </c>
      <c r="HO64" s="657" t="s">
        <v>483</v>
      </c>
      <c r="HP64" s="657" t="s">
        <v>454</v>
      </c>
      <c r="HQ64" s="657" t="s">
        <v>478</v>
      </c>
      <c r="HR64" s="657" t="s">
        <v>465</v>
      </c>
      <c r="HS64" s="657" t="s">
        <v>455</v>
      </c>
    </row>
    <row r="65" spans="1:227" ht="14.25" customHeight="1">
      <c r="A65" s="614" t="s">
        <v>767</v>
      </c>
      <c r="B65" s="614" t="s">
        <v>805</v>
      </c>
      <c r="C65" s="614" t="s">
        <v>816</v>
      </c>
      <c r="D65" s="4" t="s">
        <v>524</v>
      </c>
      <c r="E65" s="17">
        <v>117</v>
      </c>
      <c r="F65" s="17" t="s">
        <v>2</v>
      </c>
      <c r="G65" s="17" t="s">
        <v>2</v>
      </c>
      <c r="H65" s="17" t="s">
        <v>2</v>
      </c>
      <c r="I65" s="17" t="s">
        <v>2</v>
      </c>
      <c r="J65" s="17" t="s">
        <v>2</v>
      </c>
      <c r="K65" s="17" t="s">
        <v>2</v>
      </c>
      <c r="L65" s="17">
        <v>117</v>
      </c>
      <c r="M65" s="665">
        <v>3</v>
      </c>
      <c r="N65" s="17" t="s">
        <v>2</v>
      </c>
      <c r="O65" s="17" t="s">
        <v>2</v>
      </c>
      <c r="P65" s="17" t="s">
        <v>2</v>
      </c>
      <c r="Q65" s="17" t="s">
        <v>2</v>
      </c>
      <c r="R65" s="17" t="s">
        <v>2</v>
      </c>
      <c r="S65" s="17" t="s">
        <v>2</v>
      </c>
      <c r="T65" s="17" t="s">
        <v>2</v>
      </c>
      <c r="U65" s="25" t="s">
        <v>2</v>
      </c>
      <c r="V65" s="671" t="s">
        <v>2</v>
      </c>
      <c r="W65" s="25">
        <v>25</v>
      </c>
      <c r="X65" s="25">
        <v>1359</v>
      </c>
      <c r="Y65" s="25">
        <v>2</v>
      </c>
      <c r="Z65" s="25">
        <v>800</v>
      </c>
      <c r="AA65" s="136">
        <v>92</v>
      </c>
      <c r="AB65" s="25" t="s">
        <v>2</v>
      </c>
      <c r="AC65" s="25" t="s">
        <v>2</v>
      </c>
      <c r="AD65" s="25" t="s">
        <v>2</v>
      </c>
      <c r="AE65" s="25" t="s">
        <v>2</v>
      </c>
      <c r="AF65" s="143" t="s">
        <v>2</v>
      </c>
      <c r="AG65" s="77">
        <v>117</v>
      </c>
      <c r="AH65" s="77" t="s">
        <v>2</v>
      </c>
      <c r="AI65" s="77">
        <v>43</v>
      </c>
      <c r="AJ65" s="77">
        <v>59</v>
      </c>
      <c r="AK65" s="77">
        <v>10</v>
      </c>
      <c r="AL65" s="77">
        <v>3</v>
      </c>
      <c r="AM65" s="77">
        <v>2</v>
      </c>
      <c r="AN65" s="77" t="s">
        <v>2</v>
      </c>
      <c r="AO65" s="77" t="s">
        <v>2</v>
      </c>
      <c r="AP65" s="77" t="s">
        <v>2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2</v>
      </c>
      <c r="AV65" s="77" t="s">
        <v>2</v>
      </c>
      <c r="AW65" s="77" t="s">
        <v>2</v>
      </c>
      <c r="AX65" s="77" t="s">
        <v>2</v>
      </c>
      <c r="AY65" s="77" t="s">
        <v>2</v>
      </c>
      <c r="AZ65" s="77" t="s">
        <v>2</v>
      </c>
      <c r="BA65" s="77" t="s">
        <v>2</v>
      </c>
      <c r="BB65" s="77" t="s">
        <v>2</v>
      </c>
      <c r="BC65" s="77" t="s">
        <v>2</v>
      </c>
      <c r="BD65" s="77" t="s">
        <v>2</v>
      </c>
      <c r="BE65" s="77" t="s">
        <v>2</v>
      </c>
      <c r="BF65" s="77" t="s">
        <v>2</v>
      </c>
      <c r="BG65" s="77" t="s">
        <v>2</v>
      </c>
      <c r="BH65" s="77" t="s">
        <v>2</v>
      </c>
      <c r="BI65" s="77">
        <v>7775</v>
      </c>
      <c r="BJ65" s="77" t="s">
        <v>2</v>
      </c>
      <c r="BK65" s="77">
        <v>1643</v>
      </c>
      <c r="BL65" s="77">
        <v>4035</v>
      </c>
      <c r="BM65" s="77">
        <v>1138</v>
      </c>
      <c r="BN65" s="77">
        <v>519</v>
      </c>
      <c r="BO65" s="77">
        <v>440</v>
      </c>
      <c r="BP65" s="77" t="s">
        <v>2</v>
      </c>
      <c r="BQ65" s="77" t="s">
        <v>2</v>
      </c>
      <c r="BR65" s="77" t="s">
        <v>2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1266</v>
      </c>
      <c r="BX65" s="77" t="s">
        <v>2</v>
      </c>
      <c r="BY65" s="77" t="s">
        <v>2</v>
      </c>
      <c r="BZ65" s="77" t="s">
        <v>2</v>
      </c>
      <c r="CA65" s="77" t="s">
        <v>2</v>
      </c>
      <c r="CB65" s="77" t="s">
        <v>2</v>
      </c>
      <c r="CC65" s="77" t="s">
        <v>2</v>
      </c>
      <c r="CD65" s="77" t="s">
        <v>2</v>
      </c>
      <c r="CE65" s="77" t="s">
        <v>2</v>
      </c>
      <c r="CF65" s="77" t="s">
        <v>2</v>
      </c>
      <c r="CG65" s="77" t="s">
        <v>2</v>
      </c>
      <c r="CH65" s="77" t="s">
        <v>2</v>
      </c>
      <c r="CI65" s="77" t="s">
        <v>2</v>
      </c>
      <c r="CJ65" s="77" t="s">
        <v>2</v>
      </c>
      <c r="CK65" s="77" t="s">
        <v>2</v>
      </c>
      <c r="CL65" s="77" t="s">
        <v>2</v>
      </c>
      <c r="CM65" s="90">
        <v>101</v>
      </c>
      <c r="CN65" s="90">
        <v>95</v>
      </c>
      <c r="CO65" s="90" t="s">
        <v>2</v>
      </c>
      <c r="CP65" s="90" t="s">
        <v>2</v>
      </c>
      <c r="CQ65" s="90" t="s">
        <v>2</v>
      </c>
      <c r="CR65" s="90" t="s">
        <v>2</v>
      </c>
      <c r="CS65" s="90" t="s">
        <v>2</v>
      </c>
      <c r="CT65" s="90">
        <v>5</v>
      </c>
      <c r="CU65" s="90">
        <v>1</v>
      </c>
      <c r="CV65" s="90" t="s">
        <v>2</v>
      </c>
      <c r="CW65" s="90" t="s">
        <v>2</v>
      </c>
      <c r="CX65" s="90" t="s">
        <v>2</v>
      </c>
      <c r="CY65" s="90" t="s">
        <v>2</v>
      </c>
      <c r="CZ65" s="90" t="s">
        <v>2</v>
      </c>
      <c r="DA65" s="90" t="s">
        <v>2</v>
      </c>
      <c r="DB65" s="90" t="s">
        <v>2</v>
      </c>
      <c r="DC65" s="90" t="s">
        <v>2</v>
      </c>
      <c r="DD65" s="90" t="s">
        <v>2</v>
      </c>
      <c r="DE65" s="90" t="s">
        <v>2</v>
      </c>
      <c r="DF65" s="90" t="s">
        <v>2</v>
      </c>
      <c r="DG65" s="90" t="s">
        <v>2</v>
      </c>
      <c r="DH65" s="90" t="s">
        <v>2</v>
      </c>
      <c r="DI65" s="90" t="s">
        <v>2</v>
      </c>
      <c r="DJ65" s="90" t="s">
        <v>2</v>
      </c>
      <c r="DK65" s="90" t="s">
        <v>2</v>
      </c>
      <c r="DL65" s="90" t="s">
        <v>2</v>
      </c>
      <c r="DM65" s="90" t="s">
        <v>2</v>
      </c>
      <c r="DN65" s="90" t="s">
        <v>2</v>
      </c>
      <c r="DO65" s="90" t="s">
        <v>2</v>
      </c>
      <c r="DP65" s="90" t="s">
        <v>2</v>
      </c>
      <c r="DQ65" s="90" t="s">
        <v>2</v>
      </c>
      <c r="DR65" s="90" t="s">
        <v>2</v>
      </c>
      <c r="DS65" s="27">
        <v>99</v>
      </c>
      <c r="DT65" s="27" t="s">
        <v>2</v>
      </c>
      <c r="DU65" s="27" t="s">
        <v>2</v>
      </c>
      <c r="DV65" s="27" t="s">
        <v>2</v>
      </c>
      <c r="DW65" s="27" t="s">
        <v>2</v>
      </c>
      <c r="DX65" s="27" t="s">
        <v>2</v>
      </c>
      <c r="DY65" s="27" t="s">
        <v>2</v>
      </c>
      <c r="DZ65" s="27" t="s">
        <v>2</v>
      </c>
      <c r="EA65" s="27" t="s">
        <v>2</v>
      </c>
      <c r="EB65" s="27">
        <v>4</v>
      </c>
      <c r="EC65" s="27" t="s">
        <v>2</v>
      </c>
      <c r="ED65" s="27">
        <v>19</v>
      </c>
      <c r="EE65" s="27" t="s">
        <v>2</v>
      </c>
      <c r="EF65" s="27">
        <v>1</v>
      </c>
      <c r="EG65" s="27">
        <v>4970</v>
      </c>
      <c r="EH65" s="27" t="s">
        <v>2</v>
      </c>
      <c r="EI65" s="27" t="s">
        <v>2</v>
      </c>
      <c r="EJ65" s="27" t="s">
        <v>2</v>
      </c>
      <c r="EK65" s="27" t="s">
        <v>2</v>
      </c>
      <c r="EL65" s="27" t="s">
        <v>2</v>
      </c>
      <c r="EM65" s="27" t="s">
        <v>2</v>
      </c>
      <c r="EN65" s="27" t="s">
        <v>2</v>
      </c>
      <c r="EO65" s="27" t="s">
        <v>2</v>
      </c>
      <c r="EP65" s="27" t="s">
        <v>14</v>
      </c>
      <c r="EQ65" s="27" t="s">
        <v>2</v>
      </c>
      <c r="ER65" s="27" t="s">
        <v>14</v>
      </c>
      <c r="ES65" s="27" t="s">
        <v>2</v>
      </c>
      <c r="ET65" s="27" t="s">
        <v>14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27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27" t="s">
        <v>14</v>
      </c>
      <c r="FW65" s="77">
        <v>23</v>
      </c>
      <c r="FX65" s="77" t="s">
        <v>2</v>
      </c>
      <c r="FY65" s="87">
        <v>23</v>
      </c>
      <c r="FZ65" s="87" t="s">
        <v>2</v>
      </c>
      <c r="GA65" s="87" t="s">
        <v>2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2</v>
      </c>
      <c r="GG65" s="17" t="s">
        <v>2</v>
      </c>
      <c r="GH65" s="17" t="s">
        <v>2</v>
      </c>
      <c r="GI65" s="17" t="s">
        <v>2</v>
      </c>
      <c r="GJ65" s="17" t="s">
        <v>2</v>
      </c>
      <c r="GK65" s="17" t="s">
        <v>2</v>
      </c>
      <c r="GL65" s="17" t="s">
        <v>2</v>
      </c>
      <c r="GM65" s="17" t="s">
        <v>2</v>
      </c>
      <c r="GN65" s="17" t="s">
        <v>2</v>
      </c>
      <c r="GO65" s="25">
        <v>4</v>
      </c>
      <c r="GP65" s="25" t="s">
        <v>2</v>
      </c>
      <c r="GQ65" s="25">
        <v>4</v>
      </c>
      <c r="GR65" s="25">
        <v>4</v>
      </c>
      <c r="GS65" s="136" t="s">
        <v>2</v>
      </c>
      <c r="GT65" s="77" t="s">
        <v>2</v>
      </c>
      <c r="GU65" s="77" t="s">
        <v>2</v>
      </c>
      <c r="GV65" s="17">
        <v>101</v>
      </c>
      <c r="GW65" s="17">
        <v>74</v>
      </c>
      <c r="GX65" s="17">
        <v>24</v>
      </c>
      <c r="GY65" s="17">
        <v>3</v>
      </c>
      <c r="GZ65" s="17" t="s">
        <v>2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9">
        <v>1920711000</v>
      </c>
      <c r="HO65" s="657" t="s">
        <v>483</v>
      </c>
      <c r="HP65" s="657" t="s">
        <v>454</v>
      </c>
      <c r="HQ65" s="657" t="s">
        <v>478</v>
      </c>
      <c r="HR65" s="657" t="s">
        <v>466</v>
      </c>
      <c r="HS65" s="657" t="s">
        <v>455</v>
      </c>
    </row>
    <row r="66" spans="1:227" ht="14.25" customHeight="1">
      <c r="A66" s="614" t="s">
        <v>767</v>
      </c>
      <c r="B66" s="614" t="s">
        <v>817</v>
      </c>
      <c r="C66" s="614"/>
      <c r="D66" s="4" t="s">
        <v>300</v>
      </c>
      <c r="E66" s="17">
        <v>2399</v>
      </c>
      <c r="F66" s="17">
        <v>19</v>
      </c>
      <c r="G66" s="17">
        <v>2</v>
      </c>
      <c r="H66" s="17">
        <v>11</v>
      </c>
      <c r="I66" s="17">
        <v>3</v>
      </c>
      <c r="J66" s="17">
        <v>3</v>
      </c>
      <c r="K66" s="17" t="s">
        <v>2</v>
      </c>
      <c r="L66" s="17">
        <v>2380</v>
      </c>
      <c r="M66" s="665">
        <v>277</v>
      </c>
      <c r="N66" s="17">
        <v>19</v>
      </c>
      <c r="O66" s="17">
        <v>19</v>
      </c>
      <c r="P66" s="17">
        <v>2</v>
      </c>
      <c r="Q66" s="17">
        <v>11</v>
      </c>
      <c r="R66" s="17">
        <v>3</v>
      </c>
      <c r="S66" s="17">
        <v>3</v>
      </c>
      <c r="T66" s="17" t="s">
        <v>2</v>
      </c>
      <c r="U66" s="25" t="s">
        <v>2</v>
      </c>
      <c r="V66" s="671">
        <v>5</v>
      </c>
      <c r="W66" s="25">
        <v>879</v>
      </c>
      <c r="X66" s="25">
        <v>80246</v>
      </c>
      <c r="Y66" s="25">
        <v>72</v>
      </c>
      <c r="Z66" s="25">
        <v>25912</v>
      </c>
      <c r="AA66" s="136">
        <v>1520</v>
      </c>
      <c r="AB66" s="25">
        <v>13</v>
      </c>
      <c r="AC66" s="25">
        <v>15444</v>
      </c>
      <c r="AD66" s="25">
        <v>11</v>
      </c>
      <c r="AE66" s="25">
        <v>10506</v>
      </c>
      <c r="AF66" s="143">
        <v>6</v>
      </c>
      <c r="AG66" s="77">
        <v>2386</v>
      </c>
      <c r="AH66" s="77">
        <v>213</v>
      </c>
      <c r="AI66" s="77">
        <v>637</v>
      </c>
      <c r="AJ66" s="77">
        <v>1113</v>
      </c>
      <c r="AK66" s="77">
        <v>322</v>
      </c>
      <c r="AL66" s="77">
        <v>67</v>
      </c>
      <c r="AM66" s="77">
        <v>22</v>
      </c>
      <c r="AN66" s="77">
        <v>10</v>
      </c>
      <c r="AO66" s="77" t="s">
        <v>2</v>
      </c>
      <c r="AP66" s="77">
        <v>2</v>
      </c>
      <c r="AQ66" s="77" t="s">
        <v>2</v>
      </c>
      <c r="AR66" s="77" t="s">
        <v>2</v>
      </c>
      <c r="AS66" s="77" t="s">
        <v>2</v>
      </c>
      <c r="AT66" s="77" t="s">
        <v>2</v>
      </c>
      <c r="AU66" s="77">
        <v>12</v>
      </c>
      <c r="AV66" s="77" t="s">
        <v>2</v>
      </c>
      <c r="AW66" s="77" t="s">
        <v>2</v>
      </c>
      <c r="AX66" s="77">
        <v>1</v>
      </c>
      <c r="AY66" s="77">
        <v>4</v>
      </c>
      <c r="AZ66" s="77">
        <v>2</v>
      </c>
      <c r="BA66" s="77">
        <v>1</v>
      </c>
      <c r="BB66" s="77">
        <v>2</v>
      </c>
      <c r="BC66" s="77" t="s">
        <v>2</v>
      </c>
      <c r="BD66" s="77">
        <v>2</v>
      </c>
      <c r="BE66" s="77" t="s">
        <v>2</v>
      </c>
      <c r="BF66" s="77" t="s">
        <v>2</v>
      </c>
      <c r="BG66" s="77" t="s">
        <v>2</v>
      </c>
      <c r="BH66" s="77" t="s">
        <v>2</v>
      </c>
      <c r="BI66" s="77">
        <v>165572</v>
      </c>
      <c r="BJ66" s="77">
        <v>4388</v>
      </c>
      <c r="BK66" s="77">
        <v>24439</v>
      </c>
      <c r="BL66" s="77">
        <v>76502</v>
      </c>
      <c r="BM66" s="77">
        <v>37620</v>
      </c>
      <c r="BN66" s="77">
        <v>11254</v>
      </c>
      <c r="BO66" s="77">
        <v>4836</v>
      </c>
      <c r="BP66" s="77">
        <v>3521</v>
      </c>
      <c r="BQ66" s="77" t="s">
        <v>2</v>
      </c>
      <c r="BR66" s="77">
        <v>3012</v>
      </c>
      <c r="BS66" s="77" t="s">
        <v>2</v>
      </c>
      <c r="BT66" s="77" t="s">
        <v>2</v>
      </c>
      <c r="BU66" s="77" t="s">
        <v>2</v>
      </c>
      <c r="BV66" s="77" t="s">
        <v>2</v>
      </c>
      <c r="BW66" s="77">
        <v>21244</v>
      </c>
      <c r="BX66" s="77">
        <v>4868</v>
      </c>
      <c r="BY66" s="77" t="s">
        <v>2</v>
      </c>
      <c r="BZ66" s="77" t="s">
        <v>2</v>
      </c>
      <c r="CA66" s="77">
        <v>50</v>
      </c>
      <c r="CB66" s="77">
        <v>473</v>
      </c>
      <c r="CC66" s="77">
        <v>312</v>
      </c>
      <c r="CD66" s="77">
        <v>200</v>
      </c>
      <c r="CE66" s="77">
        <v>821</v>
      </c>
      <c r="CF66" s="77" t="s">
        <v>2</v>
      </c>
      <c r="CG66" s="77">
        <v>3012</v>
      </c>
      <c r="CH66" s="77" t="s">
        <v>2</v>
      </c>
      <c r="CI66" s="77" t="s">
        <v>2</v>
      </c>
      <c r="CJ66" s="77" t="s">
        <v>2</v>
      </c>
      <c r="CK66" s="77" t="s">
        <v>2</v>
      </c>
      <c r="CL66" s="77">
        <v>3069</v>
      </c>
      <c r="CM66" s="90">
        <v>2213</v>
      </c>
      <c r="CN66" s="90">
        <v>160</v>
      </c>
      <c r="CO66" s="90" t="s">
        <v>2</v>
      </c>
      <c r="CP66" s="90">
        <v>2</v>
      </c>
      <c r="CQ66" s="90" t="s">
        <v>2</v>
      </c>
      <c r="CR66" s="90">
        <v>18</v>
      </c>
      <c r="CS66" s="90">
        <v>49</v>
      </c>
      <c r="CT66" s="90">
        <v>1962</v>
      </c>
      <c r="CU66" s="90">
        <v>14</v>
      </c>
      <c r="CV66" s="90">
        <v>2</v>
      </c>
      <c r="CW66" s="90" t="s">
        <v>2</v>
      </c>
      <c r="CX66" s="90">
        <v>1</v>
      </c>
      <c r="CY66" s="90">
        <v>2</v>
      </c>
      <c r="CZ66" s="90">
        <v>3</v>
      </c>
      <c r="DA66" s="90" t="s">
        <v>2</v>
      </c>
      <c r="DB66" s="90" t="s">
        <v>2</v>
      </c>
      <c r="DC66" s="90">
        <v>15</v>
      </c>
      <c r="DD66" s="90">
        <v>2</v>
      </c>
      <c r="DE66" s="90" t="s">
        <v>2</v>
      </c>
      <c r="DF66" s="90" t="s">
        <v>2</v>
      </c>
      <c r="DG66" s="90" t="s">
        <v>2</v>
      </c>
      <c r="DH66" s="90" t="s">
        <v>2</v>
      </c>
      <c r="DI66" s="90">
        <v>3</v>
      </c>
      <c r="DJ66" s="90">
        <v>7</v>
      </c>
      <c r="DK66" s="90">
        <v>2</v>
      </c>
      <c r="DL66" s="90" t="s">
        <v>2</v>
      </c>
      <c r="DM66" s="90" t="s">
        <v>2</v>
      </c>
      <c r="DN66" s="90" t="s">
        <v>2</v>
      </c>
      <c r="DO66" s="90">
        <v>1</v>
      </c>
      <c r="DP66" s="90" t="s">
        <v>2</v>
      </c>
      <c r="DQ66" s="90" t="s">
        <v>2</v>
      </c>
      <c r="DR66" s="90" t="s">
        <v>2</v>
      </c>
      <c r="DS66" s="27">
        <v>412</v>
      </c>
      <c r="DT66" s="27">
        <v>2</v>
      </c>
      <c r="DU66" s="27" t="s">
        <v>2</v>
      </c>
      <c r="DV66" s="27">
        <v>4</v>
      </c>
      <c r="DW66" s="27">
        <v>20</v>
      </c>
      <c r="DX66" s="27">
        <v>4</v>
      </c>
      <c r="DY66" s="27">
        <v>24</v>
      </c>
      <c r="DZ66" s="27">
        <v>16</v>
      </c>
      <c r="EA66" s="27" t="s">
        <v>2</v>
      </c>
      <c r="EB66" s="27">
        <v>141</v>
      </c>
      <c r="EC66" s="27">
        <v>64</v>
      </c>
      <c r="ED66" s="27">
        <v>2061</v>
      </c>
      <c r="EE66" s="27" t="s">
        <v>14</v>
      </c>
      <c r="EF66" s="27">
        <v>22</v>
      </c>
      <c r="EG66" s="27">
        <v>13871</v>
      </c>
      <c r="EH66" s="27" t="s">
        <v>14</v>
      </c>
      <c r="EI66" s="27" t="s">
        <v>2</v>
      </c>
      <c r="EJ66" s="27" t="s">
        <v>14</v>
      </c>
      <c r="EK66" s="27">
        <v>108</v>
      </c>
      <c r="EL66" s="27">
        <v>14</v>
      </c>
      <c r="EM66" s="27" t="s">
        <v>14</v>
      </c>
      <c r="EN66" s="27">
        <v>421</v>
      </c>
      <c r="EO66" s="27" t="s">
        <v>2</v>
      </c>
      <c r="EP66" s="27" t="s">
        <v>14</v>
      </c>
      <c r="EQ66" s="27" t="s">
        <v>14</v>
      </c>
      <c r="ER66" s="27">
        <v>114477</v>
      </c>
      <c r="ES66" s="27" t="s">
        <v>14</v>
      </c>
      <c r="ET66" s="27" t="s">
        <v>14</v>
      </c>
      <c r="EU66" s="27">
        <v>5</v>
      </c>
      <c r="EV66" s="27">
        <v>2</v>
      </c>
      <c r="EW66" s="27" t="s">
        <v>2</v>
      </c>
      <c r="EX66" s="27">
        <v>1</v>
      </c>
      <c r="EY66" s="27">
        <v>1</v>
      </c>
      <c r="EZ66" s="27">
        <v>1</v>
      </c>
      <c r="FA66" s="27" t="s">
        <v>2</v>
      </c>
      <c r="FB66" s="27" t="s">
        <v>2</v>
      </c>
      <c r="FC66" s="27" t="s">
        <v>2</v>
      </c>
      <c r="FD66" s="27">
        <v>6</v>
      </c>
      <c r="FE66" s="27">
        <v>4</v>
      </c>
      <c r="FF66" s="27">
        <v>7</v>
      </c>
      <c r="FG66" s="27">
        <v>3</v>
      </c>
      <c r="FH66" s="27">
        <v>2</v>
      </c>
      <c r="FI66" s="27">
        <v>578</v>
      </c>
      <c r="FJ66" s="27" t="s">
        <v>14</v>
      </c>
      <c r="FK66" s="27" t="s">
        <v>2</v>
      </c>
      <c r="FL66" s="27" t="s">
        <v>14</v>
      </c>
      <c r="FM66" s="27" t="s">
        <v>14</v>
      </c>
      <c r="FN66" s="27" t="s">
        <v>14</v>
      </c>
      <c r="FO66" s="27" t="s">
        <v>2</v>
      </c>
      <c r="FP66" s="27" t="s">
        <v>2</v>
      </c>
      <c r="FQ66" s="27" t="s">
        <v>2</v>
      </c>
      <c r="FR66" s="27" t="s">
        <v>14</v>
      </c>
      <c r="FS66" s="27" t="s">
        <v>14</v>
      </c>
      <c r="FT66" s="27" t="s">
        <v>14</v>
      </c>
      <c r="FU66" s="27">
        <v>112</v>
      </c>
      <c r="FV66" s="27" t="s">
        <v>14</v>
      </c>
      <c r="FW66" s="77">
        <v>505</v>
      </c>
      <c r="FX66" s="77">
        <v>52</v>
      </c>
      <c r="FY66" s="87">
        <v>479</v>
      </c>
      <c r="FZ66" s="87">
        <v>2</v>
      </c>
      <c r="GA66" s="87">
        <v>199</v>
      </c>
      <c r="GB66" s="87">
        <v>1</v>
      </c>
      <c r="GC66" s="87">
        <v>1</v>
      </c>
      <c r="GD66" s="87">
        <v>3</v>
      </c>
      <c r="GE66" s="87">
        <v>4</v>
      </c>
      <c r="GF66" s="17">
        <v>14</v>
      </c>
      <c r="GG66" s="17">
        <v>8</v>
      </c>
      <c r="GH66" s="17">
        <v>12</v>
      </c>
      <c r="GI66" s="17">
        <v>1</v>
      </c>
      <c r="GJ66" s="17">
        <v>3</v>
      </c>
      <c r="GK66" s="17">
        <v>1</v>
      </c>
      <c r="GL66" s="17" t="s">
        <v>2</v>
      </c>
      <c r="GM66" s="17">
        <v>2</v>
      </c>
      <c r="GN66" s="17" t="s">
        <v>2</v>
      </c>
      <c r="GO66" s="25">
        <v>54</v>
      </c>
      <c r="GP66" s="25">
        <v>6</v>
      </c>
      <c r="GQ66" s="25">
        <v>54</v>
      </c>
      <c r="GR66" s="25">
        <v>25</v>
      </c>
      <c r="GS66" s="136">
        <v>3</v>
      </c>
      <c r="GT66" s="77">
        <v>1</v>
      </c>
      <c r="GU66" s="77">
        <v>11</v>
      </c>
      <c r="GV66" s="17">
        <v>2213</v>
      </c>
      <c r="GW66" s="17">
        <v>670</v>
      </c>
      <c r="GX66" s="17">
        <v>1050</v>
      </c>
      <c r="GY66" s="17">
        <v>419</v>
      </c>
      <c r="GZ66" s="17">
        <v>64</v>
      </c>
      <c r="HA66" s="17">
        <v>10</v>
      </c>
      <c r="HB66" s="17">
        <v>5</v>
      </c>
      <c r="HC66" s="17">
        <v>4</v>
      </c>
      <c r="HD66" s="17">
        <v>1</v>
      </c>
      <c r="HE66" s="17">
        <v>15</v>
      </c>
      <c r="HF66" s="17">
        <v>2</v>
      </c>
      <c r="HG66" s="17">
        <v>2</v>
      </c>
      <c r="HH66" s="17">
        <v>1</v>
      </c>
      <c r="HI66" s="17">
        <v>4</v>
      </c>
      <c r="HJ66" s="17">
        <v>6</v>
      </c>
      <c r="HK66" s="17">
        <v>3</v>
      </c>
      <c r="HL66" s="17">
        <v>3</v>
      </c>
      <c r="HM66" s="17" t="s">
        <v>2</v>
      </c>
      <c r="HN66" s="659">
        <v>1920800000</v>
      </c>
      <c r="HO66" s="657" t="s">
        <v>483</v>
      </c>
      <c r="HP66" s="657" t="s">
        <v>454</v>
      </c>
      <c r="HQ66" s="657" t="s">
        <v>479</v>
      </c>
      <c r="HR66" s="657" t="s">
        <v>454</v>
      </c>
      <c r="HS66" s="657" t="s">
        <v>455</v>
      </c>
    </row>
    <row r="67" spans="1:227" ht="14.25" customHeight="1">
      <c r="A67" s="614" t="s">
        <v>767</v>
      </c>
      <c r="B67" s="614" t="s">
        <v>818</v>
      </c>
      <c r="C67" s="614" t="s">
        <v>819</v>
      </c>
      <c r="D67" s="4" t="s">
        <v>301</v>
      </c>
      <c r="E67" s="17">
        <v>129</v>
      </c>
      <c r="F67" s="17">
        <v>1</v>
      </c>
      <c r="G67" s="17" t="s">
        <v>2</v>
      </c>
      <c r="H67" s="17">
        <v>1</v>
      </c>
      <c r="I67" s="17" t="s">
        <v>2</v>
      </c>
      <c r="J67" s="17" t="s">
        <v>2</v>
      </c>
      <c r="K67" s="17" t="s">
        <v>2</v>
      </c>
      <c r="L67" s="17">
        <v>128</v>
      </c>
      <c r="M67" s="665">
        <v>12</v>
      </c>
      <c r="N67" s="17">
        <v>1</v>
      </c>
      <c r="O67" s="17" t="s">
        <v>14</v>
      </c>
      <c r="P67" s="17" t="s">
        <v>14</v>
      </c>
      <c r="Q67" s="17" t="s">
        <v>14</v>
      </c>
      <c r="R67" s="17" t="s">
        <v>14</v>
      </c>
      <c r="S67" s="17" t="s">
        <v>14</v>
      </c>
      <c r="T67" s="17" t="s">
        <v>14</v>
      </c>
      <c r="U67" s="25" t="s">
        <v>14</v>
      </c>
      <c r="V67" s="671" t="s">
        <v>2</v>
      </c>
      <c r="W67" s="25">
        <v>42</v>
      </c>
      <c r="X67" s="25">
        <v>4025</v>
      </c>
      <c r="Y67" s="25">
        <v>4</v>
      </c>
      <c r="Z67" s="25">
        <v>1057</v>
      </c>
      <c r="AA67" s="136">
        <v>87</v>
      </c>
      <c r="AB67" s="25" t="s">
        <v>14</v>
      </c>
      <c r="AC67" s="25" t="s">
        <v>14</v>
      </c>
      <c r="AD67" s="25" t="s">
        <v>14</v>
      </c>
      <c r="AE67" s="25" t="s">
        <v>14</v>
      </c>
      <c r="AF67" s="143" t="s">
        <v>14</v>
      </c>
      <c r="AG67" s="77">
        <v>129</v>
      </c>
      <c r="AH67" s="77">
        <v>5</v>
      </c>
      <c r="AI67" s="77">
        <v>29</v>
      </c>
      <c r="AJ67" s="77">
        <v>70</v>
      </c>
      <c r="AK67" s="77">
        <v>20</v>
      </c>
      <c r="AL67" s="77">
        <v>2</v>
      </c>
      <c r="AM67" s="77">
        <v>2</v>
      </c>
      <c r="AN67" s="77">
        <v>1</v>
      </c>
      <c r="AO67" s="77" t="s">
        <v>2</v>
      </c>
      <c r="AP67" s="77" t="s">
        <v>2</v>
      </c>
      <c r="AQ67" s="77" t="s">
        <v>2</v>
      </c>
      <c r="AR67" s="77" t="s">
        <v>2</v>
      </c>
      <c r="AS67" s="77" t="s">
        <v>2</v>
      </c>
      <c r="AT67" s="77" t="s">
        <v>2</v>
      </c>
      <c r="AU67" s="77" t="s">
        <v>14</v>
      </c>
      <c r="AV67" s="77" t="s">
        <v>14</v>
      </c>
      <c r="AW67" s="77" t="s">
        <v>14</v>
      </c>
      <c r="AX67" s="77" t="s">
        <v>14</v>
      </c>
      <c r="AY67" s="77" t="s">
        <v>14</v>
      </c>
      <c r="AZ67" s="77" t="s">
        <v>14</v>
      </c>
      <c r="BA67" s="77" t="s">
        <v>14</v>
      </c>
      <c r="BB67" s="77" t="s">
        <v>14</v>
      </c>
      <c r="BC67" s="77" t="s">
        <v>14</v>
      </c>
      <c r="BD67" s="77" t="s">
        <v>14</v>
      </c>
      <c r="BE67" s="77" t="s">
        <v>14</v>
      </c>
      <c r="BF67" s="77" t="s">
        <v>14</v>
      </c>
      <c r="BG67" s="77" t="s">
        <v>14</v>
      </c>
      <c r="BH67" s="77" t="s">
        <v>14</v>
      </c>
      <c r="BI67" s="77">
        <v>9864</v>
      </c>
      <c r="BJ67" s="77">
        <v>109</v>
      </c>
      <c r="BK67" s="77">
        <v>1186</v>
      </c>
      <c r="BL67" s="77">
        <v>5015</v>
      </c>
      <c r="BM67" s="77">
        <v>2359</v>
      </c>
      <c r="BN67" s="77">
        <v>320</v>
      </c>
      <c r="BO67" s="77">
        <v>440</v>
      </c>
      <c r="BP67" s="77">
        <v>435</v>
      </c>
      <c r="BQ67" s="77" t="s">
        <v>2</v>
      </c>
      <c r="BR67" s="77" t="s">
        <v>2</v>
      </c>
      <c r="BS67" s="77" t="s">
        <v>2</v>
      </c>
      <c r="BT67" s="77" t="s">
        <v>2</v>
      </c>
      <c r="BU67" s="77" t="s">
        <v>2</v>
      </c>
      <c r="BV67" s="77" t="s">
        <v>2</v>
      </c>
      <c r="BW67" s="77">
        <v>2019</v>
      </c>
      <c r="BX67" s="77" t="s">
        <v>14</v>
      </c>
      <c r="BY67" s="77" t="s">
        <v>14</v>
      </c>
      <c r="BZ67" s="77" t="s">
        <v>14</v>
      </c>
      <c r="CA67" s="77" t="s">
        <v>14</v>
      </c>
      <c r="CB67" s="77" t="s">
        <v>14</v>
      </c>
      <c r="CC67" s="77" t="s">
        <v>14</v>
      </c>
      <c r="CD67" s="77" t="s">
        <v>14</v>
      </c>
      <c r="CE67" s="77" t="s">
        <v>14</v>
      </c>
      <c r="CF67" s="77" t="s">
        <v>14</v>
      </c>
      <c r="CG67" s="77" t="s">
        <v>14</v>
      </c>
      <c r="CH67" s="77" t="s">
        <v>14</v>
      </c>
      <c r="CI67" s="77" t="s">
        <v>14</v>
      </c>
      <c r="CJ67" s="77" t="s">
        <v>14</v>
      </c>
      <c r="CK67" s="77" t="s">
        <v>14</v>
      </c>
      <c r="CL67" s="77" t="s">
        <v>14</v>
      </c>
      <c r="CM67" s="90">
        <v>115</v>
      </c>
      <c r="CN67" s="90">
        <v>20</v>
      </c>
      <c r="CO67" s="90" t="s">
        <v>2</v>
      </c>
      <c r="CP67" s="90" t="s">
        <v>2</v>
      </c>
      <c r="CQ67" s="90" t="s">
        <v>2</v>
      </c>
      <c r="CR67" s="90">
        <v>1</v>
      </c>
      <c r="CS67" s="90">
        <v>1</v>
      </c>
      <c r="CT67" s="90">
        <v>93</v>
      </c>
      <c r="CU67" s="90" t="s">
        <v>2</v>
      </c>
      <c r="CV67" s="90" t="s">
        <v>2</v>
      </c>
      <c r="CW67" s="90" t="s">
        <v>2</v>
      </c>
      <c r="CX67" s="90" t="s">
        <v>2</v>
      </c>
      <c r="CY67" s="90" t="s">
        <v>2</v>
      </c>
      <c r="CZ67" s="90" t="s">
        <v>2</v>
      </c>
      <c r="DA67" s="90" t="s">
        <v>2</v>
      </c>
      <c r="DB67" s="90" t="s">
        <v>2</v>
      </c>
      <c r="DC67" s="90" t="s">
        <v>14</v>
      </c>
      <c r="DD67" s="90" t="s">
        <v>14</v>
      </c>
      <c r="DE67" s="90" t="s">
        <v>14</v>
      </c>
      <c r="DF67" s="90" t="s">
        <v>14</v>
      </c>
      <c r="DG67" s="90" t="s">
        <v>14</v>
      </c>
      <c r="DH67" s="90" t="s">
        <v>14</v>
      </c>
      <c r="DI67" s="90" t="s">
        <v>14</v>
      </c>
      <c r="DJ67" s="90" t="s">
        <v>14</v>
      </c>
      <c r="DK67" s="90" t="s">
        <v>14</v>
      </c>
      <c r="DL67" s="90" t="s">
        <v>14</v>
      </c>
      <c r="DM67" s="90" t="s">
        <v>14</v>
      </c>
      <c r="DN67" s="90" t="s">
        <v>14</v>
      </c>
      <c r="DO67" s="90" t="s">
        <v>14</v>
      </c>
      <c r="DP67" s="90" t="s">
        <v>14</v>
      </c>
      <c r="DQ67" s="90" t="s">
        <v>14</v>
      </c>
      <c r="DR67" s="90" t="s">
        <v>14</v>
      </c>
      <c r="DS67" s="27">
        <v>54</v>
      </c>
      <c r="DT67" s="27">
        <v>1</v>
      </c>
      <c r="DU67" s="27" t="s">
        <v>2</v>
      </c>
      <c r="DV67" s="27">
        <v>2</v>
      </c>
      <c r="DW67" s="27">
        <v>1</v>
      </c>
      <c r="DX67" s="27">
        <v>1</v>
      </c>
      <c r="DY67" s="27">
        <v>2</v>
      </c>
      <c r="DZ67" s="27">
        <v>1</v>
      </c>
      <c r="EA67" s="27" t="s">
        <v>2</v>
      </c>
      <c r="EB67" s="27">
        <v>10</v>
      </c>
      <c r="EC67" s="27">
        <v>3</v>
      </c>
      <c r="ED67" s="27">
        <v>106</v>
      </c>
      <c r="EE67" s="27">
        <v>5</v>
      </c>
      <c r="EF67" s="27" t="s">
        <v>2</v>
      </c>
      <c r="EG67" s="27">
        <v>2151</v>
      </c>
      <c r="EH67" s="27" t="s">
        <v>14</v>
      </c>
      <c r="EI67" s="27" t="s">
        <v>2</v>
      </c>
      <c r="EJ67" s="27" t="s">
        <v>14</v>
      </c>
      <c r="EK67" s="27" t="s">
        <v>14</v>
      </c>
      <c r="EL67" s="27" t="s">
        <v>14</v>
      </c>
      <c r="EM67" s="27" t="s">
        <v>14</v>
      </c>
      <c r="EN67" s="27" t="s">
        <v>14</v>
      </c>
      <c r="EO67" s="27" t="s">
        <v>2</v>
      </c>
      <c r="EP67" s="27" t="s">
        <v>14</v>
      </c>
      <c r="EQ67" s="27" t="s">
        <v>14</v>
      </c>
      <c r="ER67" s="27" t="s">
        <v>14</v>
      </c>
      <c r="ES67" s="27" t="s">
        <v>14</v>
      </c>
      <c r="ET67" s="27" t="s">
        <v>2</v>
      </c>
      <c r="EU67" s="27" t="s">
        <v>14</v>
      </c>
      <c r="EV67" s="27" t="s">
        <v>14</v>
      </c>
      <c r="EW67" s="27" t="s">
        <v>14</v>
      </c>
      <c r="EX67" s="27" t="s">
        <v>14</v>
      </c>
      <c r="EY67" s="27" t="s">
        <v>14</v>
      </c>
      <c r="EZ67" s="27" t="s">
        <v>14</v>
      </c>
      <c r="FA67" s="27" t="s">
        <v>14</v>
      </c>
      <c r="FB67" s="27" t="s">
        <v>14</v>
      </c>
      <c r="FC67" s="27" t="s">
        <v>14</v>
      </c>
      <c r="FD67" s="27" t="s">
        <v>14</v>
      </c>
      <c r="FE67" s="27" t="s">
        <v>14</v>
      </c>
      <c r="FF67" s="27" t="s">
        <v>14</v>
      </c>
      <c r="FG67" s="27" t="s">
        <v>14</v>
      </c>
      <c r="FH67" s="27" t="s">
        <v>14</v>
      </c>
      <c r="FI67" s="27" t="s">
        <v>14</v>
      </c>
      <c r="FJ67" s="27" t="s">
        <v>14</v>
      </c>
      <c r="FK67" s="27" t="s">
        <v>14</v>
      </c>
      <c r="FL67" s="27" t="s">
        <v>14</v>
      </c>
      <c r="FM67" s="27" t="s">
        <v>14</v>
      </c>
      <c r="FN67" s="27" t="s">
        <v>14</v>
      </c>
      <c r="FO67" s="27" t="s">
        <v>14</v>
      </c>
      <c r="FP67" s="27" t="s">
        <v>14</v>
      </c>
      <c r="FQ67" s="27" t="s">
        <v>14</v>
      </c>
      <c r="FR67" s="27" t="s">
        <v>14</v>
      </c>
      <c r="FS67" s="27" t="s">
        <v>14</v>
      </c>
      <c r="FT67" s="27" t="s">
        <v>14</v>
      </c>
      <c r="FU67" s="27" t="s">
        <v>14</v>
      </c>
      <c r="FV67" s="27" t="s">
        <v>14</v>
      </c>
      <c r="FW67" s="77">
        <v>30</v>
      </c>
      <c r="FX67" s="77">
        <v>5</v>
      </c>
      <c r="FY67" s="87">
        <v>28</v>
      </c>
      <c r="FZ67" s="87" t="s">
        <v>2</v>
      </c>
      <c r="GA67" s="87">
        <v>9</v>
      </c>
      <c r="GB67" s="87" t="s">
        <v>2</v>
      </c>
      <c r="GC67" s="87" t="s">
        <v>2</v>
      </c>
      <c r="GD67" s="87">
        <v>1</v>
      </c>
      <c r="GE67" s="87">
        <v>2</v>
      </c>
      <c r="GF67" s="17" t="s">
        <v>14</v>
      </c>
      <c r="GG67" s="17" t="s">
        <v>14</v>
      </c>
      <c r="GH67" s="17" t="s">
        <v>14</v>
      </c>
      <c r="GI67" s="17" t="s">
        <v>14</v>
      </c>
      <c r="GJ67" s="17" t="s">
        <v>14</v>
      </c>
      <c r="GK67" s="17" t="s">
        <v>14</v>
      </c>
      <c r="GL67" s="17" t="s">
        <v>14</v>
      </c>
      <c r="GM67" s="17" t="s">
        <v>14</v>
      </c>
      <c r="GN67" s="17" t="s">
        <v>14</v>
      </c>
      <c r="GO67" s="25">
        <v>9</v>
      </c>
      <c r="GP67" s="25" t="s">
        <v>14</v>
      </c>
      <c r="GQ67" s="25">
        <v>9</v>
      </c>
      <c r="GR67" s="25">
        <v>5</v>
      </c>
      <c r="GS67" s="136">
        <v>1</v>
      </c>
      <c r="GT67" s="77">
        <v>1</v>
      </c>
      <c r="GU67" s="77">
        <v>2</v>
      </c>
      <c r="GV67" s="17">
        <v>115</v>
      </c>
      <c r="GW67" s="17">
        <v>35</v>
      </c>
      <c r="GX67" s="17">
        <v>60</v>
      </c>
      <c r="GY67" s="17">
        <v>19</v>
      </c>
      <c r="GZ67" s="17">
        <v>1</v>
      </c>
      <c r="HA67" s="17" t="s">
        <v>2</v>
      </c>
      <c r="HB67" s="17" t="s">
        <v>2</v>
      </c>
      <c r="HC67" s="17" t="s">
        <v>2</v>
      </c>
      <c r="HD67" s="17" t="s">
        <v>2</v>
      </c>
      <c r="HE67" s="17" t="s">
        <v>14</v>
      </c>
      <c r="HF67" s="17" t="s">
        <v>14</v>
      </c>
      <c r="HG67" s="17" t="s">
        <v>14</v>
      </c>
      <c r="HH67" s="17" t="s">
        <v>14</v>
      </c>
      <c r="HI67" s="17" t="s">
        <v>14</v>
      </c>
      <c r="HJ67" s="17" t="s">
        <v>14</v>
      </c>
      <c r="HK67" s="17" t="s">
        <v>14</v>
      </c>
      <c r="HL67" s="17" t="s">
        <v>14</v>
      </c>
      <c r="HM67" s="17" t="s">
        <v>14</v>
      </c>
      <c r="HN67" s="659">
        <v>1920801000</v>
      </c>
      <c r="HO67" s="657" t="s">
        <v>483</v>
      </c>
      <c r="HP67" s="657" t="s">
        <v>454</v>
      </c>
      <c r="HQ67" s="657" t="s">
        <v>479</v>
      </c>
      <c r="HR67" s="657" t="s">
        <v>457</v>
      </c>
      <c r="HS67" s="657" t="s">
        <v>455</v>
      </c>
    </row>
    <row r="68" spans="1:227" ht="14.25" customHeight="1">
      <c r="A68" s="614" t="s">
        <v>767</v>
      </c>
      <c r="B68" s="614" t="s">
        <v>818</v>
      </c>
      <c r="C68" s="614" t="s">
        <v>820</v>
      </c>
      <c r="D68" s="4" t="s">
        <v>302</v>
      </c>
      <c r="E68" s="17">
        <v>92</v>
      </c>
      <c r="F68" s="17" t="s">
        <v>2</v>
      </c>
      <c r="G68" s="17" t="s">
        <v>2</v>
      </c>
      <c r="H68" s="17" t="s">
        <v>2</v>
      </c>
      <c r="I68" s="17" t="s">
        <v>2</v>
      </c>
      <c r="J68" s="17" t="s">
        <v>2</v>
      </c>
      <c r="K68" s="17" t="s">
        <v>2</v>
      </c>
      <c r="L68" s="17">
        <v>92</v>
      </c>
      <c r="M68" s="665">
        <v>13</v>
      </c>
      <c r="N68" s="17" t="s">
        <v>2</v>
      </c>
      <c r="O68" s="17" t="s">
        <v>2</v>
      </c>
      <c r="P68" s="17" t="s">
        <v>2</v>
      </c>
      <c r="Q68" s="17" t="s">
        <v>2</v>
      </c>
      <c r="R68" s="17" t="s">
        <v>2</v>
      </c>
      <c r="S68" s="17" t="s">
        <v>2</v>
      </c>
      <c r="T68" s="17" t="s">
        <v>2</v>
      </c>
      <c r="U68" s="25" t="s">
        <v>2</v>
      </c>
      <c r="V68" s="671" t="s">
        <v>2</v>
      </c>
      <c r="W68" s="25">
        <v>32</v>
      </c>
      <c r="X68" s="25">
        <v>2095</v>
      </c>
      <c r="Y68" s="25">
        <v>1</v>
      </c>
      <c r="Z68" s="25">
        <v>180</v>
      </c>
      <c r="AA68" s="136">
        <v>60</v>
      </c>
      <c r="AB68" s="25" t="s">
        <v>2</v>
      </c>
      <c r="AC68" s="25" t="s">
        <v>2</v>
      </c>
      <c r="AD68" s="25" t="s">
        <v>2</v>
      </c>
      <c r="AE68" s="25" t="s">
        <v>2</v>
      </c>
      <c r="AF68" s="143" t="s">
        <v>2</v>
      </c>
      <c r="AG68" s="77">
        <v>92</v>
      </c>
      <c r="AH68" s="77">
        <v>14</v>
      </c>
      <c r="AI68" s="77">
        <v>28</v>
      </c>
      <c r="AJ68" s="77">
        <v>42</v>
      </c>
      <c r="AK68" s="77">
        <v>8</v>
      </c>
      <c r="AL68" s="77" t="s">
        <v>2</v>
      </c>
      <c r="AM68" s="77" t="s">
        <v>2</v>
      </c>
      <c r="AN68" s="77" t="s">
        <v>2</v>
      </c>
      <c r="AO68" s="77" t="s">
        <v>2</v>
      </c>
      <c r="AP68" s="77" t="s">
        <v>2</v>
      </c>
      <c r="AQ68" s="77" t="s">
        <v>2</v>
      </c>
      <c r="AR68" s="77" t="s">
        <v>2</v>
      </c>
      <c r="AS68" s="77" t="s">
        <v>2</v>
      </c>
      <c r="AT68" s="77" t="s">
        <v>2</v>
      </c>
      <c r="AU68" s="77" t="s">
        <v>2</v>
      </c>
      <c r="AV68" s="77" t="s">
        <v>2</v>
      </c>
      <c r="AW68" s="77" t="s">
        <v>2</v>
      </c>
      <c r="AX68" s="77" t="s">
        <v>2</v>
      </c>
      <c r="AY68" s="77" t="s">
        <v>2</v>
      </c>
      <c r="AZ68" s="77" t="s">
        <v>2</v>
      </c>
      <c r="BA68" s="77" t="s">
        <v>2</v>
      </c>
      <c r="BB68" s="77" t="s">
        <v>2</v>
      </c>
      <c r="BC68" s="77" t="s">
        <v>2</v>
      </c>
      <c r="BD68" s="77" t="s">
        <v>2</v>
      </c>
      <c r="BE68" s="77" t="s">
        <v>2</v>
      </c>
      <c r="BF68" s="77" t="s">
        <v>2</v>
      </c>
      <c r="BG68" s="77" t="s">
        <v>2</v>
      </c>
      <c r="BH68" s="77" t="s">
        <v>2</v>
      </c>
      <c r="BI68" s="77">
        <v>5086</v>
      </c>
      <c r="BJ68" s="77">
        <v>270</v>
      </c>
      <c r="BK68" s="77">
        <v>1077</v>
      </c>
      <c r="BL68" s="77">
        <v>2833</v>
      </c>
      <c r="BM68" s="77">
        <v>906</v>
      </c>
      <c r="BN68" s="77" t="s">
        <v>2</v>
      </c>
      <c r="BO68" s="77" t="s">
        <v>2</v>
      </c>
      <c r="BP68" s="77" t="s">
        <v>2</v>
      </c>
      <c r="BQ68" s="77" t="s">
        <v>2</v>
      </c>
      <c r="BR68" s="77" t="s">
        <v>2</v>
      </c>
      <c r="BS68" s="77" t="s">
        <v>2</v>
      </c>
      <c r="BT68" s="77" t="s">
        <v>2</v>
      </c>
      <c r="BU68" s="77" t="s">
        <v>2</v>
      </c>
      <c r="BV68" s="77" t="s">
        <v>2</v>
      </c>
      <c r="BW68" s="77">
        <v>257</v>
      </c>
      <c r="BX68" s="77" t="s">
        <v>2</v>
      </c>
      <c r="BY68" s="77" t="s">
        <v>2</v>
      </c>
      <c r="BZ68" s="77" t="s">
        <v>2</v>
      </c>
      <c r="CA68" s="77" t="s">
        <v>2</v>
      </c>
      <c r="CB68" s="77" t="s">
        <v>2</v>
      </c>
      <c r="CC68" s="77" t="s">
        <v>2</v>
      </c>
      <c r="CD68" s="77" t="s">
        <v>2</v>
      </c>
      <c r="CE68" s="77" t="s">
        <v>2</v>
      </c>
      <c r="CF68" s="77" t="s">
        <v>2</v>
      </c>
      <c r="CG68" s="77" t="s">
        <v>2</v>
      </c>
      <c r="CH68" s="77" t="s">
        <v>2</v>
      </c>
      <c r="CI68" s="77" t="s">
        <v>2</v>
      </c>
      <c r="CJ68" s="77" t="s">
        <v>2</v>
      </c>
      <c r="CK68" s="77" t="s">
        <v>2</v>
      </c>
      <c r="CL68" s="77" t="s">
        <v>2</v>
      </c>
      <c r="CM68" s="90">
        <v>87</v>
      </c>
      <c r="CN68" s="90">
        <v>2</v>
      </c>
      <c r="CO68" s="90" t="s">
        <v>2</v>
      </c>
      <c r="CP68" s="90" t="s">
        <v>2</v>
      </c>
      <c r="CQ68" s="90" t="s">
        <v>2</v>
      </c>
      <c r="CR68" s="90" t="s">
        <v>2</v>
      </c>
      <c r="CS68" s="90" t="s">
        <v>2</v>
      </c>
      <c r="CT68" s="90">
        <v>85</v>
      </c>
      <c r="CU68" s="90" t="s">
        <v>2</v>
      </c>
      <c r="CV68" s="90" t="s">
        <v>2</v>
      </c>
      <c r="CW68" s="90" t="s">
        <v>2</v>
      </c>
      <c r="CX68" s="90" t="s">
        <v>2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2</v>
      </c>
      <c r="DD68" s="90" t="s">
        <v>2</v>
      </c>
      <c r="DE68" s="90" t="s">
        <v>2</v>
      </c>
      <c r="DF68" s="90" t="s">
        <v>2</v>
      </c>
      <c r="DG68" s="90" t="s">
        <v>2</v>
      </c>
      <c r="DH68" s="90" t="s">
        <v>2</v>
      </c>
      <c r="DI68" s="90" t="s">
        <v>2</v>
      </c>
      <c r="DJ68" s="90" t="s">
        <v>2</v>
      </c>
      <c r="DK68" s="90" t="s">
        <v>2</v>
      </c>
      <c r="DL68" s="90" t="s">
        <v>2</v>
      </c>
      <c r="DM68" s="90" t="s">
        <v>2</v>
      </c>
      <c r="DN68" s="90" t="s">
        <v>2</v>
      </c>
      <c r="DO68" s="90" t="s">
        <v>2</v>
      </c>
      <c r="DP68" s="90" t="s">
        <v>2</v>
      </c>
      <c r="DQ68" s="90" t="s">
        <v>2</v>
      </c>
      <c r="DR68" s="90" t="s">
        <v>2</v>
      </c>
      <c r="DS68" s="27">
        <v>8</v>
      </c>
      <c r="DT68" s="27" t="s">
        <v>2</v>
      </c>
      <c r="DU68" s="27" t="s">
        <v>2</v>
      </c>
      <c r="DV68" s="27" t="s">
        <v>2</v>
      </c>
      <c r="DW68" s="27" t="s">
        <v>2</v>
      </c>
      <c r="DX68" s="27" t="s">
        <v>2</v>
      </c>
      <c r="DY68" s="27" t="s">
        <v>2</v>
      </c>
      <c r="DZ68" s="27" t="s">
        <v>2</v>
      </c>
      <c r="EA68" s="27" t="s">
        <v>2</v>
      </c>
      <c r="EB68" s="27">
        <v>2</v>
      </c>
      <c r="EC68" s="27" t="s">
        <v>2</v>
      </c>
      <c r="ED68" s="27">
        <v>87</v>
      </c>
      <c r="EE68" s="27">
        <v>6</v>
      </c>
      <c r="EF68" s="27" t="s">
        <v>2</v>
      </c>
      <c r="EG68" s="27">
        <v>163</v>
      </c>
      <c r="EH68" s="27" t="s">
        <v>2</v>
      </c>
      <c r="EI68" s="27" t="s">
        <v>2</v>
      </c>
      <c r="EJ68" s="27" t="s">
        <v>2</v>
      </c>
      <c r="EK68" s="27" t="s">
        <v>2</v>
      </c>
      <c r="EL68" s="27" t="s">
        <v>2</v>
      </c>
      <c r="EM68" s="27" t="s">
        <v>2</v>
      </c>
      <c r="EN68" s="27" t="s">
        <v>2</v>
      </c>
      <c r="EO68" s="27" t="s">
        <v>2</v>
      </c>
      <c r="EP68" s="27" t="s">
        <v>14</v>
      </c>
      <c r="EQ68" s="27" t="s">
        <v>2</v>
      </c>
      <c r="ER68" s="27" t="s">
        <v>14</v>
      </c>
      <c r="ES68" s="27">
        <v>49</v>
      </c>
      <c r="ET68" s="27" t="s">
        <v>2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27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27" t="s">
        <v>2</v>
      </c>
      <c r="FW68" s="77">
        <v>17</v>
      </c>
      <c r="FX68" s="77">
        <v>3</v>
      </c>
      <c r="FY68" s="87">
        <v>14</v>
      </c>
      <c r="FZ68" s="87" t="s">
        <v>2</v>
      </c>
      <c r="GA68" s="87">
        <v>11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2</v>
      </c>
      <c r="GG68" s="17" t="s">
        <v>2</v>
      </c>
      <c r="GH68" s="17" t="s">
        <v>2</v>
      </c>
      <c r="GI68" s="17" t="s">
        <v>2</v>
      </c>
      <c r="GJ68" s="17" t="s">
        <v>2</v>
      </c>
      <c r="GK68" s="17" t="s">
        <v>2</v>
      </c>
      <c r="GL68" s="17" t="s">
        <v>2</v>
      </c>
      <c r="GM68" s="17" t="s">
        <v>2</v>
      </c>
      <c r="GN68" s="17" t="s">
        <v>2</v>
      </c>
      <c r="GO68" s="25">
        <v>2</v>
      </c>
      <c r="GP68" s="25" t="s">
        <v>2</v>
      </c>
      <c r="GQ68" s="25">
        <v>2</v>
      </c>
      <c r="GR68" s="25">
        <v>1</v>
      </c>
      <c r="GS68" s="136" t="s">
        <v>2</v>
      </c>
      <c r="GT68" s="77" t="s">
        <v>2</v>
      </c>
      <c r="GU68" s="77" t="s">
        <v>2</v>
      </c>
      <c r="GV68" s="17">
        <v>87</v>
      </c>
      <c r="GW68" s="17">
        <v>25</v>
      </c>
      <c r="GX68" s="17">
        <v>49</v>
      </c>
      <c r="GY68" s="17">
        <v>13</v>
      </c>
      <c r="GZ68" s="17" t="s">
        <v>2</v>
      </c>
      <c r="HA68" s="17" t="s">
        <v>2</v>
      </c>
      <c r="HB68" s="17" t="s">
        <v>2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9">
        <v>1920802000</v>
      </c>
      <c r="HO68" s="657" t="s">
        <v>483</v>
      </c>
      <c r="HP68" s="657" t="s">
        <v>454</v>
      </c>
      <c r="HQ68" s="657" t="s">
        <v>479</v>
      </c>
      <c r="HR68" s="657" t="s">
        <v>458</v>
      </c>
      <c r="HS68" s="657" t="s">
        <v>455</v>
      </c>
    </row>
    <row r="69" spans="1:227" ht="14.25" customHeight="1">
      <c r="A69" s="614" t="s">
        <v>767</v>
      </c>
      <c r="B69" s="614" t="s">
        <v>818</v>
      </c>
      <c r="C69" s="614" t="s">
        <v>821</v>
      </c>
      <c r="D69" s="4" t="s">
        <v>303</v>
      </c>
      <c r="E69" s="17">
        <v>208</v>
      </c>
      <c r="F69" s="17">
        <v>3</v>
      </c>
      <c r="G69" s="17">
        <v>1</v>
      </c>
      <c r="H69" s="17">
        <v>2</v>
      </c>
      <c r="I69" s="17" t="s">
        <v>2</v>
      </c>
      <c r="J69" s="17" t="s">
        <v>2</v>
      </c>
      <c r="K69" s="17" t="s">
        <v>2</v>
      </c>
      <c r="L69" s="17">
        <v>205</v>
      </c>
      <c r="M69" s="665">
        <v>25</v>
      </c>
      <c r="N69" s="17">
        <v>3</v>
      </c>
      <c r="O69" s="17">
        <v>3</v>
      </c>
      <c r="P69" s="17">
        <v>1</v>
      </c>
      <c r="Q69" s="17">
        <v>2</v>
      </c>
      <c r="R69" s="17" t="s">
        <v>2</v>
      </c>
      <c r="S69" s="17" t="s">
        <v>2</v>
      </c>
      <c r="T69" s="17" t="s">
        <v>2</v>
      </c>
      <c r="U69" s="25" t="s">
        <v>2</v>
      </c>
      <c r="V69" s="671">
        <v>1</v>
      </c>
      <c r="W69" s="25">
        <v>73</v>
      </c>
      <c r="X69" s="25">
        <v>9723</v>
      </c>
      <c r="Y69" s="25">
        <v>9</v>
      </c>
      <c r="Z69" s="25">
        <v>3520</v>
      </c>
      <c r="AA69" s="136">
        <v>135</v>
      </c>
      <c r="AB69" s="25">
        <v>3</v>
      </c>
      <c r="AC69" s="25">
        <v>2818</v>
      </c>
      <c r="AD69" s="25">
        <v>2</v>
      </c>
      <c r="AE69" s="25">
        <v>1890</v>
      </c>
      <c r="AF69" s="143" t="s">
        <v>2</v>
      </c>
      <c r="AG69" s="77">
        <v>200</v>
      </c>
      <c r="AH69" s="77">
        <v>3</v>
      </c>
      <c r="AI69" s="77">
        <v>51</v>
      </c>
      <c r="AJ69" s="77">
        <v>105</v>
      </c>
      <c r="AK69" s="77">
        <v>35</v>
      </c>
      <c r="AL69" s="77">
        <v>4</v>
      </c>
      <c r="AM69" s="77">
        <v>1</v>
      </c>
      <c r="AN69" s="77">
        <v>1</v>
      </c>
      <c r="AO69" s="77" t="s">
        <v>2</v>
      </c>
      <c r="AP69" s="77" t="s">
        <v>2</v>
      </c>
      <c r="AQ69" s="77" t="s">
        <v>2</v>
      </c>
      <c r="AR69" s="77" t="s">
        <v>2</v>
      </c>
      <c r="AS69" s="77" t="s">
        <v>2</v>
      </c>
      <c r="AT69" s="77" t="s">
        <v>2</v>
      </c>
      <c r="AU69" s="77" t="s">
        <v>2</v>
      </c>
      <c r="AV69" s="77" t="s">
        <v>2</v>
      </c>
      <c r="AW69" s="77" t="s">
        <v>2</v>
      </c>
      <c r="AX69" s="77" t="s">
        <v>2</v>
      </c>
      <c r="AY69" s="77" t="s">
        <v>2</v>
      </c>
      <c r="AZ69" s="77" t="s">
        <v>2</v>
      </c>
      <c r="BA69" s="77" t="s">
        <v>2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14508</v>
      </c>
      <c r="BJ69" s="77">
        <v>62</v>
      </c>
      <c r="BK69" s="77">
        <v>2004</v>
      </c>
      <c r="BL69" s="77">
        <v>7147</v>
      </c>
      <c r="BM69" s="77">
        <v>4093</v>
      </c>
      <c r="BN69" s="77">
        <v>657</v>
      </c>
      <c r="BO69" s="77">
        <v>245</v>
      </c>
      <c r="BP69" s="77">
        <v>300</v>
      </c>
      <c r="BQ69" s="77" t="s">
        <v>2</v>
      </c>
      <c r="BR69" s="77" t="s">
        <v>2</v>
      </c>
      <c r="BS69" s="77" t="s">
        <v>2</v>
      </c>
      <c r="BT69" s="77" t="s">
        <v>2</v>
      </c>
      <c r="BU69" s="77" t="s">
        <v>2</v>
      </c>
      <c r="BV69" s="77" t="s">
        <v>2</v>
      </c>
      <c r="BW69" s="77">
        <v>1425</v>
      </c>
      <c r="BX69" s="77" t="s">
        <v>2</v>
      </c>
      <c r="BY69" s="77" t="s">
        <v>2</v>
      </c>
      <c r="BZ69" s="77" t="s">
        <v>2</v>
      </c>
      <c r="CA69" s="77" t="s">
        <v>2</v>
      </c>
      <c r="CB69" s="77" t="s">
        <v>2</v>
      </c>
      <c r="CC69" s="77" t="s">
        <v>2</v>
      </c>
      <c r="CD69" s="77" t="s">
        <v>2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 t="s">
        <v>2</v>
      </c>
      <c r="CM69" s="90">
        <v>185</v>
      </c>
      <c r="CN69" s="90">
        <v>5</v>
      </c>
      <c r="CO69" s="90" t="s">
        <v>2</v>
      </c>
      <c r="CP69" s="90" t="s">
        <v>2</v>
      </c>
      <c r="CQ69" s="90" t="s">
        <v>2</v>
      </c>
      <c r="CR69" s="90" t="s">
        <v>2</v>
      </c>
      <c r="CS69" s="90" t="s">
        <v>2</v>
      </c>
      <c r="CT69" s="90">
        <v>167</v>
      </c>
      <c r="CU69" s="90">
        <v>10</v>
      </c>
      <c r="CV69" s="90" t="s">
        <v>2</v>
      </c>
      <c r="CW69" s="90" t="s">
        <v>2</v>
      </c>
      <c r="CX69" s="90" t="s">
        <v>2</v>
      </c>
      <c r="CY69" s="90">
        <v>1</v>
      </c>
      <c r="CZ69" s="90">
        <v>2</v>
      </c>
      <c r="DA69" s="90" t="s">
        <v>2</v>
      </c>
      <c r="DB69" s="90" t="s">
        <v>2</v>
      </c>
      <c r="DC69" s="90">
        <v>3</v>
      </c>
      <c r="DD69" s="90" t="s">
        <v>2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 t="s">
        <v>2</v>
      </c>
      <c r="DJ69" s="90" t="s">
        <v>2</v>
      </c>
      <c r="DK69" s="90">
        <v>2</v>
      </c>
      <c r="DL69" s="90" t="s">
        <v>2</v>
      </c>
      <c r="DM69" s="90" t="s">
        <v>2</v>
      </c>
      <c r="DN69" s="90" t="s">
        <v>2</v>
      </c>
      <c r="DO69" s="90">
        <v>1</v>
      </c>
      <c r="DP69" s="90" t="s">
        <v>2</v>
      </c>
      <c r="DQ69" s="90" t="s">
        <v>2</v>
      </c>
      <c r="DR69" s="90" t="s">
        <v>2</v>
      </c>
      <c r="DS69" s="27">
        <v>23</v>
      </c>
      <c r="DT69" s="27" t="s">
        <v>2</v>
      </c>
      <c r="DU69" s="27" t="s">
        <v>2</v>
      </c>
      <c r="DV69" s="27" t="s">
        <v>2</v>
      </c>
      <c r="DW69" s="27" t="s">
        <v>2</v>
      </c>
      <c r="DX69" s="27" t="s">
        <v>2</v>
      </c>
      <c r="DY69" s="27">
        <v>1</v>
      </c>
      <c r="DZ69" s="27">
        <v>1</v>
      </c>
      <c r="EA69" s="27" t="s">
        <v>2</v>
      </c>
      <c r="EB69" s="27">
        <v>9</v>
      </c>
      <c r="EC69" s="27" t="s">
        <v>2</v>
      </c>
      <c r="ED69" s="27">
        <v>172</v>
      </c>
      <c r="EE69" s="27">
        <v>6</v>
      </c>
      <c r="EF69" s="27">
        <v>10</v>
      </c>
      <c r="EG69" s="27">
        <v>546</v>
      </c>
      <c r="EH69" s="27" t="s">
        <v>2</v>
      </c>
      <c r="EI69" s="27" t="s">
        <v>2</v>
      </c>
      <c r="EJ69" s="27" t="s">
        <v>2</v>
      </c>
      <c r="EK69" s="27" t="s">
        <v>2</v>
      </c>
      <c r="EL69" s="27" t="s">
        <v>2</v>
      </c>
      <c r="EM69" s="27" t="s">
        <v>14</v>
      </c>
      <c r="EN69" s="27" t="s">
        <v>14</v>
      </c>
      <c r="EO69" s="27" t="s">
        <v>2</v>
      </c>
      <c r="EP69" s="27" t="s">
        <v>14</v>
      </c>
      <c r="EQ69" s="27" t="s">
        <v>2</v>
      </c>
      <c r="ER69" s="27" t="s">
        <v>14</v>
      </c>
      <c r="ES69" s="27">
        <v>40</v>
      </c>
      <c r="ET69" s="27">
        <v>597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27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27" t="s">
        <v>14</v>
      </c>
      <c r="FW69" s="77">
        <v>29</v>
      </c>
      <c r="FX69" s="77">
        <v>3</v>
      </c>
      <c r="FY69" s="87">
        <v>27</v>
      </c>
      <c r="FZ69" s="87" t="s">
        <v>2</v>
      </c>
      <c r="GA69" s="87">
        <v>8</v>
      </c>
      <c r="GB69" s="87" t="s">
        <v>2</v>
      </c>
      <c r="GC69" s="87" t="s">
        <v>2</v>
      </c>
      <c r="GD69" s="87" t="s">
        <v>2</v>
      </c>
      <c r="GE69" s="87">
        <v>1</v>
      </c>
      <c r="GF69" s="17">
        <v>1</v>
      </c>
      <c r="GG69" s="17" t="s">
        <v>2</v>
      </c>
      <c r="GH69" s="17">
        <v>1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6</v>
      </c>
      <c r="GP69" s="25">
        <v>1</v>
      </c>
      <c r="GQ69" s="25">
        <v>6</v>
      </c>
      <c r="GR69" s="25">
        <v>3</v>
      </c>
      <c r="GS69" s="136" t="s">
        <v>2</v>
      </c>
      <c r="GT69" s="77" t="s">
        <v>2</v>
      </c>
      <c r="GU69" s="77">
        <v>1</v>
      </c>
      <c r="GV69" s="17">
        <v>185</v>
      </c>
      <c r="GW69" s="17">
        <v>50</v>
      </c>
      <c r="GX69" s="17">
        <v>94</v>
      </c>
      <c r="GY69" s="17">
        <v>26</v>
      </c>
      <c r="GZ69" s="17">
        <v>10</v>
      </c>
      <c r="HA69" s="17">
        <v>5</v>
      </c>
      <c r="HB69" s="17">
        <v>3</v>
      </c>
      <c r="HC69" s="17">
        <v>2</v>
      </c>
      <c r="HD69" s="17" t="s">
        <v>2</v>
      </c>
      <c r="HE69" s="17">
        <v>3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>
        <v>3</v>
      </c>
      <c r="HK69" s="17">
        <v>2</v>
      </c>
      <c r="HL69" s="17">
        <v>1</v>
      </c>
      <c r="HM69" s="17" t="s">
        <v>2</v>
      </c>
      <c r="HN69" s="659">
        <v>1920803000</v>
      </c>
      <c r="HO69" s="657" t="s">
        <v>483</v>
      </c>
      <c r="HP69" s="657" t="s">
        <v>454</v>
      </c>
      <c r="HQ69" s="657" t="s">
        <v>479</v>
      </c>
      <c r="HR69" s="657" t="s">
        <v>459</v>
      </c>
      <c r="HS69" s="657" t="s">
        <v>455</v>
      </c>
    </row>
    <row r="70" spans="1:227" ht="14.25" customHeight="1">
      <c r="A70" s="614" t="s">
        <v>767</v>
      </c>
      <c r="B70" s="614" t="s">
        <v>818</v>
      </c>
      <c r="C70" s="614" t="s">
        <v>822</v>
      </c>
      <c r="D70" s="4" t="s">
        <v>304</v>
      </c>
      <c r="E70" s="17">
        <v>134</v>
      </c>
      <c r="F70" s="17">
        <v>3</v>
      </c>
      <c r="G70" s="17" t="s">
        <v>2</v>
      </c>
      <c r="H70" s="17">
        <v>3</v>
      </c>
      <c r="I70" s="17" t="s">
        <v>2</v>
      </c>
      <c r="J70" s="17" t="s">
        <v>2</v>
      </c>
      <c r="K70" s="17" t="s">
        <v>2</v>
      </c>
      <c r="L70" s="17">
        <v>131</v>
      </c>
      <c r="M70" s="665">
        <v>14</v>
      </c>
      <c r="N70" s="17">
        <v>3</v>
      </c>
      <c r="O70" s="17">
        <v>3</v>
      </c>
      <c r="P70" s="17" t="s">
        <v>2</v>
      </c>
      <c r="Q70" s="17">
        <v>3</v>
      </c>
      <c r="R70" s="17" t="s">
        <v>2</v>
      </c>
      <c r="S70" s="17" t="s">
        <v>2</v>
      </c>
      <c r="T70" s="17" t="s">
        <v>2</v>
      </c>
      <c r="U70" s="25" t="s">
        <v>2</v>
      </c>
      <c r="V70" s="671">
        <v>2</v>
      </c>
      <c r="W70" s="25">
        <v>52</v>
      </c>
      <c r="X70" s="25">
        <v>8057</v>
      </c>
      <c r="Y70" s="25">
        <v>2</v>
      </c>
      <c r="Z70" s="25">
        <v>3700</v>
      </c>
      <c r="AA70" s="136">
        <v>82</v>
      </c>
      <c r="AB70" s="25">
        <v>3</v>
      </c>
      <c r="AC70" s="25">
        <v>5650</v>
      </c>
      <c r="AD70" s="25">
        <v>2</v>
      </c>
      <c r="AE70" s="25">
        <v>3700</v>
      </c>
      <c r="AF70" s="143" t="s">
        <v>2</v>
      </c>
      <c r="AG70" s="77">
        <v>134</v>
      </c>
      <c r="AH70" s="77">
        <v>19</v>
      </c>
      <c r="AI70" s="77">
        <v>32</v>
      </c>
      <c r="AJ70" s="77">
        <v>57</v>
      </c>
      <c r="AK70" s="77">
        <v>19</v>
      </c>
      <c r="AL70" s="77">
        <v>2</v>
      </c>
      <c r="AM70" s="77">
        <v>3</v>
      </c>
      <c r="AN70" s="77">
        <v>1</v>
      </c>
      <c r="AO70" s="77" t="s">
        <v>2</v>
      </c>
      <c r="AP70" s="77">
        <v>1</v>
      </c>
      <c r="AQ70" s="77" t="s">
        <v>2</v>
      </c>
      <c r="AR70" s="77" t="s">
        <v>2</v>
      </c>
      <c r="AS70" s="77" t="s">
        <v>2</v>
      </c>
      <c r="AT70" s="77" t="s">
        <v>2</v>
      </c>
      <c r="AU70" s="77">
        <v>3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>
        <v>1</v>
      </c>
      <c r="BB70" s="77">
        <v>1</v>
      </c>
      <c r="BC70" s="77" t="s">
        <v>2</v>
      </c>
      <c r="BD70" s="77">
        <v>1</v>
      </c>
      <c r="BE70" s="77" t="s">
        <v>2</v>
      </c>
      <c r="BF70" s="77" t="s">
        <v>2</v>
      </c>
      <c r="BG70" s="77" t="s">
        <v>2</v>
      </c>
      <c r="BH70" s="77" t="s">
        <v>2</v>
      </c>
      <c r="BI70" s="77">
        <v>10853</v>
      </c>
      <c r="BJ70" s="77">
        <v>357</v>
      </c>
      <c r="BK70" s="77">
        <v>1211</v>
      </c>
      <c r="BL70" s="77">
        <v>3886</v>
      </c>
      <c r="BM70" s="77">
        <v>2180</v>
      </c>
      <c r="BN70" s="77">
        <v>388</v>
      </c>
      <c r="BO70" s="77">
        <v>688</v>
      </c>
      <c r="BP70" s="77">
        <v>331</v>
      </c>
      <c r="BQ70" s="77" t="s">
        <v>2</v>
      </c>
      <c r="BR70" s="77">
        <v>1812</v>
      </c>
      <c r="BS70" s="77" t="s">
        <v>2</v>
      </c>
      <c r="BT70" s="77" t="s">
        <v>2</v>
      </c>
      <c r="BU70" s="77" t="s">
        <v>2</v>
      </c>
      <c r="BV70" s="77" t="s">
        <v>2</v>
      </c>
      <c r="BW70" s="77">
        <v>2569</v>
      </c>
      <c r="BX70" s="77">
        <v>2343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>
        <v>200</v>
      </c>
      <c r="CE70" s="77">
        <v>331</v>
      </c>
      <c r="CF70" s="77" t="s">
        <v>2</v>
      </c>
      <c r="CG70" s="77">
        <v>1812</v>
      </c>
      <c r="CH70" s="77" t="s">
        <v>2</v>
      </c>
      <c r="CI70" s="77" t="s">
        <v>2</v>
      </c>
      <c r="CJ70" s="77" t="s">
        <v>2</v>
      </c>
      <c r="CK70" s="77" t="s">
        <v>2</v>
      </c>
      <c r="CL70" s="77">
        <v>1887</v>
      </c>
      <c r="CM70" s="90">
        <v>132</v>
      </c>
      <c r="CN70" s="90" t="s">
        <v>2</v>
      </c>
      <c r="CO70" s="90" t="s">
        <v>2</v>
      </c>
      <c r="CP70" s="90" t="s">
        <v>2</v>
      </c>
      <c r="CQ70" s="90" t="s">
        <v>2</v>
      </c>
      <c r="CR70" s="90" t="s">
        <v>2</v>
      </c>
      <c r="CS70" s="90" t="s">
        <v>2</v>
      </c>
      <c r="CT70" s="90">
        <v>128</v>
      </c>
      <c r="CU70" s="90">
        <v>2</v>
      </c>
      <c r="CV70" s="90">
        <v>1</v>
      </c>
      <c r="CW70" s="90" t="s">
        <v>2</v>
      </c>
      <c r="CX70" s="90" t="s">
        <v>2</v>
      </c>
      <c r="CY70" s="90">
        <v>1</v>
      </c>
      <c r="CZ70" s="90" t="s">
        <v>2</v>
      </c>
      <c r="DA70" s="90" t="s">
        <v>2</v>
      </c>
      <c r="DB70" s="90" t="s">
        <v>2</v>
      </c>
      <c r="DC70" s="90">
        <v>3</v>
      </c>
      <c r="DD70" s="90" t="s">
        <v>2</v>
      </c>
      <c r="DE70" s="90" t="s">
        <v>2</v>
      </c>
      <c r="DF70" s="90" t="s">
        <v>2</v>
      </c>
      <c r="DG70" s="90" t="s">
        <v>2</v>
      </c>
      <c r="DH70" s="90" t="s">
        <v>2</v>
      </c>
      <c r="DI70" s="90" t="s">
        <v>2</v>
      </c>
      <c r="DJ70" s="90">
        <v>3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 t="s">
        <v>2</v>
      </c>
      <c r="DP70" s="90" t="s">
        <v>2</v>
      </c>
      <c r="DQ70" s="90" t="s">
        <v>2</v>
      </c>
      <c r="DR70" s="90" t="s">
        <v>2</v>
      </c>
      <c r="DS70" s="27">
        <v>4</v>
      </c>
      <c r="DT70" s="27" t="s">
        <v>2</v>
      </c>
      <c r="DU70" s="27" t="s">
        <v>2</v>
      </c>
      <c r="DV70" s="27" t="s">
        <v>2</v>
      </c>
      <c r="DW70" s="27">
        <v>3</v>
      </c>
      <c r="DX70" s="27" t="s">
        <v>2</v>
      </c>
      <c r="DY70" s="27">
        <v>2</v>
      </c>
      <c r="DZ70" s="27" t="s">
        <v>2</v>
      </c>
      <c r="EA70" s="27" t="s">
        <v>2</v>
      </c>
      <c r="EB70" s="27">
        <v>8</v>
      </c>
      <c r="EC70" s="27" t="s">
        <v>2</v>
      </c>
      <c r="ED70" s="27">
        <v>130</v>
      </c>
      <c r="EE70" s="27">
        <v>9</v>
      </c>
      <c r="EF70" s="27">
        <v>3</v>
      </c>
      <c r="EG70" s="27">
        <v>35</v>
      </c>
      <c r="EH70" s="27" t="s">
        <v>2</v>
      </c>
      <c r="EI70" s="27" t="s">
        <v>2</v>
      </c>
      <c r="EJ70" s="27" t="s">
        <v>2</v>
      </c>
      <c r="EK70" s="27">
        <v>3</v>
      </c>
      <c r="EL70" s="27" t="s">
        <v>2</v>
      </c>
      <c r="EM70" s="27" t="s">
        <v>14</v>
      </c>
      <c r="EN70" s="27" t="s">
        <v>2</v>
      </c>
      <c r="EO70" s="27" t="s">
        <v>2</v>
      </c>
      <c r="EP70" s="27" t="s">
        <v>14</v>
      </c>
      <c r="EQ70" s="27" t="s">
        <v>2</v>
      </c>
      <c r="ER70" s="27" t="s">
        <v>14</v>
      </c>
      <c r="ES70" s="27" t="s">
        <v>14</v>
      </c>
      <c r="ET70" s="27">
        <v>29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>
        <v>3</v>
      </c>
      <c r="FG70" s="27">
        <v>2</v>
      </c>
      <c r="FH70" s="27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14</v>
      </c>
      <c r="FU70" s="27" t="s">
        <v>14</v>
      </c>
      <c r="FV70" s="27" t="s">
        <v>2</v>
      </c>
      <c r="FW70" s="77">
        <v>30</v>
      </c>
      <c r="FX70" s="77">
        <v>4</v>
      </c>
      <c r="FY70" s="87">
        <v>30</v>
      </c>
      <c r="FZ70" s="87" t="s">
        <v>2</v>
      </c>
      <c r="GA70" s="87">
        <v>9</v>
      </c>
      <c r="GB70" s="87">
        <v>1</v>
      </c>
      <c r="GC70" s="87" t="s">
        <v>2</v>
      </c>
      <c r="GD70" s="87">
        <v>1</v>
      </c>
      <c r="GE70" s="87" t="s">
        <v>2</v>
      </c>
      <c r="GF70" s="17">
        <v>3</v>
      </c>
      <c r="GG70" s="17">
        <v>3</v>
      </c>
      <c r="GH70" s="17">
        <v>3</v>
      </c>
      <c r="GI70" s="17" t="s">
        <v>2</v>
      </c>
      <c r="GJ70" s="17">
        <v>2</v>
      </c>
      <c r="GK70" s="17">
        <v>1</v>
      </c>
      <c r="GL70" s="17" t="s">
        <v>2</v>
      </c>
      <c r="GM70" s="17">
        <v>1</v>
      </c>
      <c r="GN70" s="17" t="s">
        <v>2</v>
      </c>
      <c r="GO70" s="25">
        <v>1</v>
      </c>
      <c r="GP70" s="25" t="s">
        <v>2</v>
      </c>
      <c r="GQ70" s="25">
        <v>1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132</v>
      </c>
      <c r="GW70" s="17">
        <v>29</v>
      </c>
      <c r="GX70" s="17">
        <v>78</v>
      </c>
      <c r="GY70" s="17">
        <v>20</v>
      </c>
      <c r="GZ70" s="17">
        <v>3</v>
      </c>
      <c r="HA70" s="17">
        <v>2</v>
      </c>
      <c r="HB70" s="17">
        <v>1</v>
      </c>
      <c r="HC70" s="17">
        <v>1</v>
      </c>
      <c r="HD70" s="17" t="s">
        <v>2</v>
      </c>
      <c r="HE70" s="17">
        <v>3</v>
      </c>
      <c r="HF70" s="17" t="s">
        <v>2</v>
      </c>
      <c r="HG70" s="17" t="s">
        <v>2</v>
      </c>
      <c r="HH70" s="17" t="s">
        <v>2</v>
      </c>
      <c r="HI70" s="17">
        <v>1</v>
      </c>
      <c r="HJ70" s="17">
        <v>2</v>
      </c>
      <c r="HK70" s="17">
        <v>1</v>
      </c>
      <c r="HL70" s="17">
        <v>1</v>
      </c>
      <c r="HM70" s="17" t="s">
        <v>2</v>
      </c>
      <c r="HN70" s="659">
        <v>1920804000</v>
      </c>
      <c r="HO70" s="657" t="s">
        <v>483</v>
      </c>
      <c r="HP70" s="657" t="s">
        <v>454</v>
      </c>
      <c r="HQ70" s="657" t="s">
        <v>479</v>
      </c>
      <c r="HR70" s="657" t="s">
        <v>460</v>
      </c>
      <c r="HS70" s="657" t="s">
        <v>455</v>
      </c>
    </row>
    <row r="71" spans="1:227" ht="14.25" customHeight="1">
      <c r="A71" s="614" t="s">
        <v>767</v>
      </c>
      <c r="B71" s="614" t="s">
        <v>818</v>
      </c>
      <c r="C71" s="614" t="s">
        <v>823</v>
      </c>
      <c r="D71" s="4" t="s">
        <v>305</v>
      </c>
      <c r="E71" s="17">
        <v>77</v>
      </c>
      <c r="F71" s="17" t="s">
        <v>2</v>
      </c>
      <c r="G71" s="17" t="s">
        <v>2</v>
      </c>
      <c r="H71" s="17" t="s">
        <v>2</v>
      </c>
      <c r="I71" s="17" t="s">
        <v>2</v>
      </c>
      <c r="J71" s="17" t="s">
        <v>2</v>
      </c>
      <c r="K71" s="17" t="s">
        <v>2</v>
      </c>
      <c r="L71" s="17">
        <v>77</v>
      </c>
      <c r="M71" s="665">
        <v>10</v>
      </c>
      <c r="N71" s="17" t="s">
        <v>2</v>
      </c>
      <c r="O71" s="17" t="s">
        <v>2</v>
      </c>
      <c r="P71" s="17" t="s">
        <v>2</v>
      </c>
      <c r="Q71" s="17" t="s">
        <v>2</v>
      </c>
      <c r="R71" s="17" t="s">
        <v>2</v>
      </c>
      <c r="S71" s="17" t="s">
        <v>2</v>
      </c>
      <c r="T71" s="17" t="s">
        <v>2</v>
      </c>
      <c r="U71" s="25" t="s">
        <v>2</v>
      </c>
      <c r="V71" s="671" t="s">
        <v>2</v>
      </c>
      <c r="W71" s="25">
        <v>40</v>
      </c>
      <c r="X71" s="25">
        <v>3114</v>
      </c>
      <c r="Y71" s="25">
        <v>3</v>
      </c>
      <c r="Z71" s="25">
        <v>672</v>
      </c>
      <c r="AA71" s="136">
        <v>37</v>
      </c>
      <c r="AB71" s="25" t="s">
        <v>2</v>
      </c>
      <c r="AC71" s="25" t="s">
        <v>2</v>
      </c>
      <c r="AD71" s="25" t="s">
        <v>2</v>
      </c>
      <c r="AE71" s="25" t="s">
        <v>2</v>
      </c>
      <c r="AF71" s="143" t="s">
        <v>2</v>
      </c>
      <c r="AG71" s="77">
        <v>77</v>
      </c>
      <c r="AH71" s="77">
        <v>17</v>
      </c>
      <c r="AI71" s="77">
        <v>17</v>
      </c>
      <c r="AJ71" s="77">
        <v>34</v>
      </c>
      <c r="AK71" s="77">
        <v>9</v>
      </c>
      <c r="AL71" s="77" t="s">
        <v>2</v>
      </c>
      <c r="AM71" s="77" t="s">
        <v>2</v>
      </c>
      <c r="AN71" s="77" t="s">
        <v>2</v>
      </c>
      <c r="AO71" s="77" t="s">
        <v>2</v>
      </c>
      <c r="AP71" s="77" t="s">
        <v>2</v>
      </c>
      <c r="AQ71" s="77" t="s">
        <v>2</v>
      </c>
      <c r="AR71" s="77" t="s">
        <v>2</v>
      </c>
      <c r="AS71" s="77" t="s">
        <v>2</v>
      </c>
      <c r="AT71" s="77" t="s">
        <v>2</v>
      </c>
      <c r="AU71" s="77" t="s">
        <v>2</v>
      </c>
      <c r="AV71" s="77" t="s">
        <v>2</v>
      </c>
      <c r="AW71" s="77" t="s">
        <v>2</v>
      </c>
      <c r="AX71" s="77" t="s">
        <v>2</v>
      </c>
      <c r="AY71" s="77" t="s">
        <v>2</v>
      </c>
      <c r="AZ71" s="77" t="s">
        <v>2</v>
      </c>
      <c r="BA71" s="77" t="s">
        <v>2</v>
      </c>
      <c r="BB71" s="77" t="s">
        <v>2</v>
      </c>
      <c r="BC71" s="77" t="s">
        <v>2</v>
      </c>
      <c r="BD71" s="77" t="s">
        <v>2</v>
      </c>
      <c r="BE71" s="77" t="s">
        <v>2</v>
      </c>
      <c r="BF71" s="77" t="s">
        <v>2</v>
      </c>
      <c r="BG71" s="77" t="s">
        <v>2</v>
      </c>
      <c r="BH71" s="77" t="s">
        <v>2</v>
      </c>
      <c r="BI71" s="77">
        <v>4354</v>
      </c>
      <c r="BJ71" s="77">
        <v>337</v>
      </c>
      <c r="BK71" s="77">
        <v>620</v>
      </c>
      <c r="BL71" s="77">
        <v>2330</v>
      </c>
      <c r="BM71" s="77">
        <v>1067</v>
      </c>
      <c r="BN71" s="77" t="s">
        <v>2</v>
      </c>
      <c r="BO71" s="77" t="s">
        <v>2</v>
      </c>
      <c r="BP71" s="77" t="s">
        <v>2</v>
      </c>
      <c r="BQ71" s="77" t="s">
        <v>2</v>
      </c>
      <c r="BR71" s="77" t="s">
        <v>2</v>
      </c>
      <c r="BS71" s="77" t="s">
        <v>2</v>
      </c>
      <c r="BT71" s="77" t="s">
        <v>2</v>
      </c>
      <c r="BU71" s="77" t="s">
        <v>2</v>
      </c>
      <c r="BV71" s="77" t="s">
        <v>2</v>
      </c>
      <c r="BW71" s="77">
        <v>336</v>
      </c>
      <c r="BX71" s="77" t="s">
        <v>2</v>
      </c>
      <c r="BY71" s="77" t="s">
        <v>2</v>
      </c>
      <c r="BZ71" s="77" t="s">
        <v>2</v>
      </c>
      <c r="CA71" s="77" t="s">
        <v>2</v>
      </c>
      <c r="CB71" s="77" t="s">
        <v>2</v>
      </c>
      <c r="CC71" s="77" t="s">
        <v>2</v>
      </c>
      <c r="CD71" s="77" t="s">
        <v>2</v>
      </c>
      <c r="CE71" s="77" t="s">
        <v>2</v>
      </c>
      <c r="CF71" s="77" t="s">
        <v>2</v>
      </c>
      <c r="CG71" s="77" t="s">
        <v>2</v>
      </c>
      <c r="CH71" s="77" t="s">
        <v>2</v>
      </c>
      <c r="CI71" s="77" t="s">
        <v>2</v>
      </c>
      <c r="CJ71" s="77" t="s">
        <v>2</v>
      </c>
      <c r="CK71" s="77" t="s">
        <v>2</v>
      </c>
      <c r="CL71" s="77" t="s">
        <v>2</v>
      </c>
      <c r="CM71" s="90">
        <v>76</v>
      </c>
      <c r="CN71" s="90" t="s">
        <v>2</v>
      </c>
      <c r="CO71" s="90" t="s">
        <v>2</v>
      </c>
      <c r="CP71" s="90" t="s">
        <v>2</v>
      </c>
      <c r="CQ71" s="90" t="s">
        <v>2</v>
      </c>
      <c r="CR71" s="90" t="s">
        <v>2</v>
      </c>
      <c r="CS71" s="90" t="s">
        <v>2</v>
      </c>
      <c r="CT71" s="90">
        <v>76</v>
      </c>
      <c r="CU71" s="90" t="s">
        <v>2</v>
      </c>
      <c r="CV71" s="90" t="s">
        <v>2</v>
      </c>
      <c r="CW71" s="90" t="s">
        <v>2</v>
      </c>
      <c r="CX71" s="90" t="s">
        <v>2</v>
      </c>
      <c r="CY71" s="90" t="s">
        <v>2</v>
      </c>
      <c r="CZ71" s="90" t="s">
        <v>2</v>
      </c>
      <c r="DA71" s="90" t="s">
        <v>2</v>
      </c>
      <c r="DB71" s="90" t="s">
        <v>2</v>
      </c>
      <c r="DC71" s="90" t="s">
        <v>2</v>
      </c>
      <c r="DD71" s="90" t="s">
        <v>2</v>
      </c>
      <c r="DE71" s="90" t="s">
        <v>2</v>
      </c>
      <c r="DF71" s="90" t="s">
        <v>2</v>
      </c>
      <c r="DG71" s="90" t="s">
        <v>2</v>
      </c>
      <c r="DH71" s="90" t="s">
        <v>2</v>
      </c>
      <c r="DI71" s="90" t="s">
        <v>2</v>
      </c>
      <c r="DJ71" s="90" t="s">
        <v>2</v>
      </c>
      <c r="DK71" s="90" t="s">
        <v>2</v>
      </c>
      <c r="DL71" s="90" t="s">
        <v>2</v>
      </c>
      <c r="DM71" s="90" t="s">
        <v>2</v>
      </c>
      <c r="DN71" s="90" t="s">
        <v>2</v>
      </c>
      <c r="DO71" s="90" t="s">
        <v>2</v>
      </c>
      <c r="DP71" s="90" t="s">
        <v>2</v>
      </c>
      <c r="DQ71" s="90" t="s">
        <v>2</v>
      </c>
      <c r="DR71" s="90" t="s">
        <v>2</v>
      </c>
      <c r="DS71" s="27">
        <v>1</v>
      </c>
      <c r="DT71" s="27" t="s">
        <v>2</v>
      </c>
      <c r="DU71" s="27" t="s">
        <v>2</v>
      </c>
      <c r="DV71" s="27" t="s">
        <v>2</v>
      </c>
      <c r="DW71" s="27" t="s">
        <v>2</v>
      </c>
      <c r="DX71" s="27" t="s">
        <v>2</v>
      </c>
      <c r="DY71" s="27" t="s">
        <v>2</v>
      </c>
      <c r="DZ71" s="27" t="s">
        <v>2</v>
      </c>
      <c r="EA71" s="27" t="s">
        <v>2</v>
      </c>
      <c r="EB71" s="27">
        <v>2</v>
      </c>
      <c r="EC71" s="27" t="s">
        <v>2</v>
      </c>
      <c r="ED71" s="27">
        <v>75</v>
      </c>
      <c r="EE71" s="27">
        <v>26</v>
      </c>
      <c r="EF71" s="27" t="s">
        <v>2</v>
      </c>
      <c r="EG71" s="27" t="s">
        <v>14</v>
      </c>
      <c r="EH71" s="27" t="s">
        <v>2</v>
      </c>
      <c r="EI71" s="27" t="s">
        <v>2</v>
      </c>
      <c r="EJ71" s="27" t="s">
        <v>2</v>
      </c>
      <c r="EK71" s="27" t="s">
        <v>2</v>
      </c>
      <c r="EL71" s="27" t="s">
        <v>2</v>
      </c>
      <c r="EM71" s="27" t="s">
        <v>2</v>
      </c>
      <c r="EN71" s="27" t="s">
        <v>2</v>
      </c>
      <c r="EO71" s="27" t="s">
        <v>2</v>
      </c>
      <c r="EP71" s="27" t="s">
        <v>14</v>
      </c>
      <c r="EQ71" s="27" t="s">
        <v>2</v>
      </c>
      <c r="ER71" s="27" t="s">
        <v>14</v>
      </c>
      <c r="ES71" s="27" t="s">
        <v>14</v>
      </c>
      <c r="ET71" s="27" t="s">
        <v>2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27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27" t="s">
        <v>2</v>
      </c>
      <c r="FW71" s="77">
        <v>37</v>
      </c>
      <c r="FX71" s="77">
        <v>3</v>
      </c>
      <c r="FY71" s="87">
        <v>37</v>
      </c>
      <c r="FZ71" s="87" t="s">
        <v>2</v>
      </c>
      <c r="GA71" s="87">
        <v>24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 t="s">
        <v>2</v>
      </c>
      <c r="GG71" s="17" t="s">
        <v>2</v>
      </c>
      <c r="GH71" s="17" t="s">
        <v>2</v>
      </c>
      <c r="GI71" s="17" t="s">
        <v>2</v>
      </c>
      <c r="GJ71" s="17" t="s">
        <v>2</v>
      </c>
      <c r="GK71" s="17" t="s">
        <v>2</v>
      </c>
      <c r="GL71" s="17" t="s">
        <v>2</v>
      </c>
      <c r="GM71" s="17" t="s">
        <v>2</v>
      </c>
      <c r="GN71" s="17" t="s">
        <v>2</v>
      </c>
      <c r="GO71" s="25">
        <v>1</v>
      </c>
      <c r="GP71" s="25" t="s">
        <v>2</v>
      </c>
      <c r="GQ71" s="25">
        <v>1</v>
      </c>
      <c r="GR71" s="25" t="s">
        <v>2</v>
      </c>
      <c r="GS71" s="136" t="s">
        <v>2</v>
      </c>
      <c r="GT71" s="77" t="s">
        <v>2</v>
      </c>
      <c r="GU71" s="77" t="s">
        <v>2</v>
      </c>
      <c r="GV71" s="17">
        <v>76</v>
      </c>
      <c r="GW71" s="17">
        <v>22</v>
      </c>
      <c r="GX71" s="17">
        <v>35</v>
      </c>
      <c r="GY71" s="17">
        <v>19</v>
      </c>
      <c r="GZ71" s="17" t="s">
        <v>2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59">
        <v>1920805000</v>
      </c>
      <c r="HO71" s="657" t="s">
        <v>483</v>
      </c>
      <c r="HP71" s="657" t="s">
        <v>454</v>
      </c>
      <c r="HQ71" s="657" t="s">
        <v>479</v>
      </c>
      <c r="HR71" s="657" t="s">
        <v>461</v>
      </c>
      <c r="HS71" s="657" t="s">
        <v>455</v>
      </c>
    </row>
    <row r="72" spans="1:227" ht="14.25" customHeight="1">
      <c r="A72" s="614" t="s">
        <v>767</v>
      </c>
      <c r="B72" s="614" t="s">
        <v>818</v>
      </c>
      <c r="C72" s="614" t="s">
        <v>688</v>
      </c>
      <c r="D72" s="4" t="s">
        <v>306</v>
      </c>
      <c r="E72" s="17">
        <v>222</v>
      </c>
      <c r="F72" s="17">
        <v>1</v>
      </c>
      <c r="G72" s="17" t="s">
        <v>2</v>
      </c>
      <c r="H72" s="17" t="s">
        <v>2</v>
      </c>
      <c r="I72" s="17">
        <v>1</v>
      </c>
      <c r="J72" s="17" t="s">
        <v>2</v>
      </c>
      <c r="K72" s="17" t="s">
        <v>2</v>
      </c>
      <c r="L72" s="17">
        <v>221</v>
      </c>
      <c r="M72" s="665">
        <v>27</v>
      </c>
      <c r="N72" s="17">
        <v>1</v>
      </c>
      <c r="O72" s="17" t="s">
        <v>14</v>
      </c>
      <c r="P72" s="17" t="s">
        <v>14</v>
      </c>
      <c r="Q72" s="17" t="s">
        <v>14</v>
      </c>
      <c r="R72" s="17" t="s">
        <v>14</v>
      </c>
      <c r="S72" s="17" t="s">
        <v>14</v>
      </c>
      <c r="T72" s="17" t="s">
        <v>14</v>
      </c>
      <c r="U72" s="25" t="s">
        <v>14</v>
      </c>
      <c r="V72" s="671" t="s">
        <v>2</v>
      </c>
      <c r="W72" s="25">
        <v>112</v>
      </c>
      <c r="X72" s="25">
        <v>11552</v>
      </c>
      <c r="Y72" s="25">
        <v>7</v>
      </c>
      <c r="Z72" s="25">
        <v>2559</v>
      </c>
      <c r="AA72" s="136">
        <v>110</v>
      </c>
      <c r="AB72" s="25" t="s">
        <v>14</v>
      </c>
      <c r="AC72" s="25" t="s">
        <v>14</v>
      </c>
      <c r="AD72" s="25" t="s">
        <v>14</v>
      </c>
      <c r="AE72" s="25" t="s">
        <v>14</v>
      </c>
      <c r="AF72" s="143" t="s">
        <v>14</v>
      </c>
      <c r="AG72" s="77">
        <v>221</v>
      </c>
      <c r="AH72" s="77">
        <v>21</v>
      </c>
      <c r="AI72" s="77">
        <v>37</v>
      </c>
      <c r="AJ72" s="77">
        <v>106</v>
      </c>
      <c r="AK72" s="77">
        <v>41</v>
      </c>
      <c r="AL72" s="77">
        <v>15</v>
      </c>
      <c r="AM72" s="77">
        <v>1</v>
      </c>
      <c r="AN72" s="77" t="s">
        <v>2</v>
      </c>
      <c r="AO72" s="77" t="s">
        <v>2</v>
      </c>
      <c r="AP72" s="77" t="s">
        <v>2</v>
      </c>
      <c r="AQ72" s="77" t="s">
        <v>2</v>
      </c>
      <c r="AR72" s="77" t="s">
        <v>2</v>
      </c>
      <c r="AS72" s="77" t="s">
        <v>2</v>
      </c>
      <c r="AT72" s="77" t="s">
        <v>2</v>
      </c>
      <c r="AU72" s="77" t="s">
        <v>14</v>
      </c>
      <c r="AV72" s="77" t="s">
        <v>14</v>
      </c>
      <c r="AW72" s="77" t="s">
        <v>14</v>
      </c>
      <c r="AX72" s="77" t="s">
        <v>14</v>
      </c>
      <c r="AY72" s="77" t="s">
        <v>14</v>
      </c>
      <c r="AZ72" s="77" t="s">
        <v>14</v>
      </c>
      <c r="BA72" s="77" t="s">
        <v>14</v>
      </c>
      <c r="BB72" s="77" t="s">
        <v>14</v>
      </c>
      <c r="BC72" s="77" t="s">
        <v>14</v>
      </c>
      <c r="BD72" s="77" t="s">
        <v>14</v>
      </c>
      <c r="BE72" s="77" t="s">
        <v>14</v>
      </c>
      <c r="BF72" s="77" t="s">
        <v>14</v>
      </c>
      <c r="BG72" s="77" t="s">
        <v>14</v>
      </c>
      <c r="BH72" s="77" t="s">
        <v>14</v>
      </c>
      <c r="BI72" s="77">
        <v>16799</v>
      </c>
      <c r="BJ72" s="77">
        <v>427</v>
      </c>
      <c r="BK72" s="77">
        <v>1398</v>
      </c>
      <c r="BL72" s="77">
        <v>7461</v>
      </c>
      <c r="BM72" s="77">
        <v>4715</v>
      </c>
      <c r="BN72" s="77">
        <v>2568</v>
      </c>
      <c r="BO72" s="77">
        <v>230</v>
      </c>
      <c r="BP72" s="77" t="s">
        <v>2</v>
      </c>
      <c r="BQ72" s="77" t="s">
        <v>2</v>
      </c>
      <c r="BR72" s="77" t="s">
        <v>2</v>
      </c>
      <c r="BS72" s="77" t="s">
        <v>2</v>
      </c>
      <c r="BT72" s="77" t="s">
        <v>2</v>
      </c>
      <c r="BU72" s="77" t="s">
        <v>2</v>
      </c>
      <c r="BV72" s="77" t="s">
        <v>2</v>
      </c>
      <c r="BW72" s="77">
        <v>2047</v>
      </c>
      <c r="BX72" s="77" t="s">
        <v>14</v>
      </c>
      <c r="BY72" s="77" t="s">
        <v>14</v>
      </c>
      <c r="BZ72" s="77" t="s">
        <v>14</v>
      </c>
      <c r="CA72" s="77" t="s">
        <v>14</v>
      </c>
      <c r="CB72" s="77" t="s">
        <v>14</v>
      </c>
      <c r="CC72" s="77" t="s">
        <v>14</v>
      </c>
      <c r="CD72" s="77" t="s">
        <v>14</v>
      </c>
      <c r="CE72" s="77" t="s">
        <v>14</v>
      </c>
      <c r="CF72" s="77" t="s">
        <v>14</v>
      </c>
      <c r="CG72" s="77" t="s">
        <v>14</v>
      </c>
      <c r="CH72" s="77" t="s">
        <v>14</v>
      </c>
      <c r="CI72" s="77" t="s">
        <v>14</v>
      </c>
      <c r="CJ72" s="77" t="s">
        <v>14</v>
      </c>
      <c r="CK72" s="77" t="s">
        <v>14</v>
      </c>
      <c r="CL72" s="77" t="s">
        <v>14</v>
      </c>
      <c r="CM72" s="90">
        <v>216</v>
      </c>
      <c r="CN72" s="90" t="s">
        <v>2</v>
      </c>
      <c r="CO72" s="90" t="s">
        <v>2</v>
      </c>
      <c r="CP72" s="90" t="s">
        <v>2</v>
      </c>
      <c r="CQ72" s="90" t="s">
        <v>2</v>
      </c>
      <c r="CR72" s="90" t="s">
        <v>2</v>
      </c>
      <c r="CS72" s="90" t="s">
        <v>2</v>
      </c>
      <c r="CT72" s="90">
        <v>216</v>
      </c>
      <c r="CU72" s="90" t="s">
        <v>2</v>
      </c>
      <c r="CV72" s="90" t="s">
        <v>2</v>
      </c>
      <c r="CW72" s="90" t="s">
        <v>2</v>
      </c>
      <c r="CX72" s="90" t="s">
        <v>2</v>
      </c>
      <c r="CY72" s="90" t="s">
        <v>2</v>
      </c>
      <c r="CZ72" s="90" t="s">
        <v>2</v>
      </c>
      <c r="DA72" s="90" t="s">
        <v>2</v>
      </c>
      <c r="DB72" s="90" t="s">
        <v>2</v>
      </c>
      <c r="DC72" s="90" t="s">
        <v>14</v>
      </c>
      <c r="DD72" s="90" t="s">
        <v>14</v>
      </c>
      <c r="DE72" s="90" t="s">
        <v>14</v>
      </c>
      <c r="DF72" s="90" t="s">
        <v>14</v>
      </c>
      <c r="DG72" s="90" t="s">
        <v>14</v>
      </c>
      <c r="DH72" s="90" t="s">
        <v>14</v>
      </c>
      <c r="DI72" s="90" t="s">
        <v>14</v>
      </c>
      <c r="DJ72" s="90" t="s">
        <v>14</v>
      </c>
      <c r="DK72" s="90" t="s">
        <v>14</v>
      </c>
      <c r="DL72" s="90" t="s">
        <v>14</v>
      </c>
      <c r="DM72" s="90" t="s">
        <v>14</v>
      </c>
      <c r="DN72" s="90" t="s">
        <v>14</v>
      </c>
      <c r="DO72" s="90" t="s">
        <v>14</v>
      </c>
      <c r="DP72" s="90" t="s">
        <v>14</v>
      </c>
      <c r="DQ72" s="90" t="s">
        <v>14</v>
      </c>
      <c r="DR72" s="90" t="s">
        <v>14</v>
      </c>
      <c r="DS72" s="27">
        <v>3</v>
      </c>
      <c r="DT72" s="27" t="s">
        <v>2</v>
      </c>
      <c r="DU72" s="27" t="s">
        <v>2</v>
      </c>
      <c r="DV72" s="27" t="s">
        <v>2</v>
      </c>
      <c r="DW72" s="27" t="s">
        <v>2</v>
      </c>
      <c r="DX72" s="27" t="s">
        <v>2</v>
      </c>
      <c r="DY72" s="27" t="s">
        <v>2</v>
      </c>
      <c r="DZ72" s="27" t="s">
        <v>2</v>
      </c>
      <c r="EA72" s="27" t="s">
        <v>2</v>
      </c>
      <c r="EB72" s="27">
        <v>1</v>
      </c>
      <c r="EC72" s="27">
        <v>1</v>
      </c>
      <c r="ED72" s="27">
        <v>218</v>
      </c>
      <c r="EE72" s="27">
        <v>2</v>
      </c>
      <c r="EF72" s="27">
        <v>2</v>
      </c>
      <c r="EG72" s="27">
        <v>61</v>
      </c>
      <c r="EH72" s="27" t="s">
        <v>2</v>
      </c>
      <c r="EI72" s="27" t="s">
        <v>2</v>
      </c>
      <c r="EJ72" s="27" t="s">
        <v>2</v>
      </c>
      <c r="EK72" s="27" t="s">
        <v>2</v>
      </c>
      <c r="EL72" s="27" t="s">
        <v>2</v>
      </c>
      <c r="EM72" s="27" t="s">
        <v>2</v>
      </c>
      <c r="EN72" s="27" t="s">
        <v>2</v>
      </c>
      <c r="EO72" s="27" t="s">
        <v>2</v>
      </c>
      <c r="EP72" s="27" t="s">
        <v>14</v>
      </c>
      <c r="EQ72" s="27" t="s">
        <v>14</v>
      </c>
      <c r="ER72" s="27" t="s">
        <v>14</v>
      </c>
      <c r="ES72" s="27" t="s">
        <v>14</v>
      </c>
      <c r="ET72" s="27" t="s">
        <v>14</v>
      </c>
      <c r="EU72" s="27" t="s">
        <v>14</v>
      </c>
      <c r="EV72" s="27" t="s">
        <v>14</v>
      </c>
      <c r="EW72" s="27" t="s">
        <v>14</v>
      </c>
      <c r="EX72" s="27" t="s">
        <v>14</v>
      </c>
      <c r="EY72" s="27" t="s">
        <v>14</v>
      </c>
      <c r="EZ72" s="27" t="s">
        <v>14</v>
      </c>
      <c r="FA72" s="27" t="s">
        <v>14</v>
      </c>
      <c r="FB72" s="27" t="s">
        <v>14</v>
      </c>
      <c r="FC72" s="27" t="s">
        <v>14</v>
      </c>
      <c r="FD72" s="27" t="s">
        <v>14</v>
      </c>
      <c r="FE72" s="27" t="s">
        <v>14</v>
      </c>
      <c r="FF72" s="27" t="s">
        <v>14</v>
      </c>
      <c r="FG72" s="27" t="s">
        <v>14</v>
      </c>
      <c r="FH72" s="27" t="s">
        <v>14</v>
      </c>
      <c r="FI72" s="27" t="s">
        <v>14</v>
      </c>
      <c r="FJ72" s="27" t="s">
        <v>14</v>
      </c>
      <c r="FK72" s="27" t="s">
        <v>14</v>
      </c>
      <c r="FL72" s="27" t="s">
        <v>14</v>
      </c>
      <c r="FM72" s="27" t="s">
        <v>14</v>
      </c>
      <c r="FN72" s="27" t="s">
        <v>14</v>
      </c>
      <c r="FO72" s="27" t="s">
        <v>14</v>
      </c>
      <c r="FP72" s="27" t="s">
        <v>14</v>
      </c>
      <c r="FQ72" s="27" t="s">
        <v>14</v>
      </c>
      <c r="FR72" s="27" t="s">
        <v>14</v>
      </c>
      <c r="FS72" s="27" t="s">
        <v>14</v>
      </c>
      <c r="FT72" s="27" t="s">
        <v>14</v>
      </c>
      <c r="FU72" s="27" t="s">
        <v>14</v>
      </c>
      <c r="FV72" s="27" t="s">
        <v>14</v>
      </c>
      <c r="FW72" s="77">
        <v>96</v>
      </c>
      <c r="FX72" s="77">
        <v>15</v>
      </c>
      <c r="FY72" s="87">
        <v>85</v>
      </c>
      <c r="FZ72" s="87">
        <v>1</v>
      </c>
      <c r="GA72" s="87">
        <v>57</v>
      </c>
      <c r="GB72" s="87" t="s">
        <v>2</v>
      </c>
      <c r="GC72" s="87" t="s">
        <v>2</v>
      </c>
      <c r="GD72" s="87" t="s">
        <v>2</v>
      </c>
      <c r="GE72" s="87">
        <v>1</v>
      </c>
      <c r="GF72" s="17" t="s">
        <v>14</v>
      </c>
      <c r="GG72" s="17" t="s">
        <v>14</v>
      </c>
      <c r="GH72" s="17" t="s">
        <v>14</v>
      </c>
      <c r="GI72" s="17" t="s">
        <v>14</v>
      </c>
      <c r="GJ72" s="17" t="s">
        <v>14</v>
      </c>
      <c r="GK72" s="17" t="s">
        <v>14</v>
      </c>
      <c r="GL72" s="17" t="s">
        <v>14</v>
      </c>
      <c r="GM72" s="17" t="s">
        <v>14</v>
      </c>
      <c r="GN72" s="17" t="s">
        <v>14</v>
      </c>
      <c r="GO72" s="25">
        <v>6</v>
      </c>
      <c r="GP72" s="25" t="s">
        <v>14</v>
      </c>
      <c r="GQ72" s="25">
        <v>6</v>
      </c>
      <c r="GR72" s="25" t="s">
        <v>2</v>
      </c>
      <c r="GS72" s="136">
        <v>1</v>
      </c>
      <c r="GT72" s="77" t="s">
        <v>2</v>
      </c>
      <c r="GU72" s="77">
        <v>4</v>
      </c>
      <c r="GV72" s="17">
        <v>216</v>
      </c>
      <c r="GW72" s="17">
        <v>37</v>
      </c>
      <c r="GX72" s="17">
        <v>107</v>
      </c>
      <c r="GY72" s="17">
        <v>61</v>
      </c>
      <c r="GZ72" s="17">
        <v>11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 t="s">
        <v>14</v>
      </c>
      <c r="HF72" s="17" t="s">
        <v>14</v>
      </c>
      <c r="HG72" s="17" t="s">
        <v>14</v>
      </c>
      <c r="HH72" s="17" t="s">
        <v>14</v>
      </c>
      <c r="HI72" s="17" t="s">
        <v>14</v>
      </c>
      <c r="HJ72" s="17" t="s">
        <v>14</v>
      </c>
      <c r="HK72" s="17" t="s">
        <v>14</v>
      </c>
      <c r="HL72" s="17" t="s">
        <v>14</v>
      </c>
      <c r="HM72" s="17" t="s">
        <v>14</v>
      </c>
      <c r="HN72" s="659">
        <v>1920806000</v>
      </c>
      <c r="HO72" s="657" t="s">
        <v>483</v>
      </c>
      <c r="HP72" s="657" t="s">
        <v>454</v>
      </c>
      <c r="HQ72" s="657" t="s">
        <v>479</v>
      </c>
      <c r="HR72" s="657" t="s">
        <v>462</v>
      </c>
      <c r="HS72" s="657" t="s">
        <v>455</v>
      </c>
    </row>
    <row r="73" spans="1:227" ht="14.25" customHeight="1">
      <c r="A73" s="614" t="s">
        <v>767</v>
      </c>
      <c r="B73" s="614" t="s">
        <v>818</v>
      </c>
      <c r="C73" s="614" t="s">
        <v>824</v>
      </c>
      <c r="D73" s="4" t="s">
        <v>307</v>
      </c>
      <c r="E73" s="17">
        <v>161</v>
      </c>
      <c r="F73" s="17">
        <v>1</v>
      </c>
      <c r="G73" s="17" t="s">
        <v>2</v>
      </c>
      <c r="H73" s="17">
        <v>1</v>
      </c>
      <c r="I73" s="17" t="s">
        <v>2</v>
      </c>
      <c r="J73" s="17" t="s">
        <v>2</v>
      </c>
      <c r="K73" s="17" t="s">
        <v>2</v>
      </c>
      <c r="L73" s="17">
        <v>160</v>
      </c>
      <c r="M73" s="665">
        <v>48</v>
      </c>
      <c r="N73" s="17">
        <v>1</v>
      </c>
      <c r="O73" s="17" t="s">
        <v>14</v>
      </c>
      <c r="P73" s="17" t="s">
        <v>14</v>
      </c>
      <c r="Q73" s="17" t="s">
        <v>14</v>
      </c>
      <c r="R73" s="17" t="s">
        <v>14</v>
      </c>
      <c r="S73" s="17" t="s">
        <v>14</v>
      </c>
      <c r="T73" s="17" t="s">
        <v>14</v>
      </c>
      <c r="U73" s="25" t="s">
        <v>14</v>
      </c>
      <c r="V73" s="671" t="s">
        <v>2</v>
      </c>
      <c r="W73" s="25">
        <v>104</v>
      </c>
      <c r="X73" s="25">
        <v>10431</v>
      </c>
      <c r="Y73" s="25">
        <v>7</v>
      </c>
      <c r="Z73" s="25">
        <v>2370</v>
      </c>
      <c r="AA73" s="136">
        <v>57</v>
      </c>
      <c r="AB73" s="25" t="s">
        <v>14</v>
      </c>
      <c r="AC73" s="25" t="s">
        <v>14</v>
      </c>
      <c r="AD73" s="25" t="s">
        <v>14</v>
      </c>
      <c r="AE73" s="25" t="s">
        <v>14</v>
      </c>
      <c r="AF73" s="143" t="s">
        <v>14</v>
      </c>
      <c r="AG73" s="77">
        <v>161</v>
      </c>
      <c r="AH73" s="77">
        <v>7</v>
      </c>
      <c r="AI73" s="77">
        <v>22</v>
      </c>
      <c r="AJ73" s="77">
        <v>78</v>
      </c>
      <c r="AK73" s="77">
        <v>36</v>
      </c>
      <c r="AL73" s="77">
        <v>11</v>
      </c>
      <c r="AM73" s="77">
        <v>5</v>
      </c>
      <c r="AN73" s="77">
        <v>1</v>
      </c>
      <c r="AO73" s="77" t="s">
        <v>2</v>
      </c>
      <c r="AP73" s="77">
        <v>1</v>
      </c>
      <c r="AQ73" s="77" t="s">
        <v>2</v>
      </c>
      <c r="AR73" s="77" t="s">
        <v>2</v>
      </c>
      <c r="AS73" s="77" t="s">
        <v>2</v>
      </c>
      <c r="AT73" s="77" t="s">
        <v>2</v>
      </c>
      <c r="AU73" s="77" t="s">
        <v>14</v>
      </c>
      <c r="AV73" s="77" t="s">
        <v>14</v>
      </c>
      <c r="AW73" s="77" t="s">
        <v>14</v>
      </c>
      <c r="AX73" s="77" t="s">
        <v>14</v>
      </c>
      <c r="AY73" s="77" t="s">
        <v>14</v>
      </c>
      <c r="AZ73" s="77" t="s">
        <v>14</v>
      </c>
      <c r="BA73" s="77" t="s">
        <v>14</v>
      </c>
      <c r="BB73" s="77" t="s">
        <v>14</v>
      </c>
      <c r="BC73" s="77" t="s">
        <v>14</v>
      </c>
      <c r="BD73" s="77" t="s">
        <v>14</v>
      </c>
      <c r="BE73" s="77" t="s">
        <v>14</v>
      </c>
      <c r="BF73" s="77" t="s">
        <v>14</v>
      </c>
      <c r="BG73" s="77" t="s">
        <v>14</v>
      </c>
      <c r="BH73" s="77" t="s">
        <v>14</v>
      </c>
      <c r="BI73" s="77">
        <v>15216</v>
      </c>
      <c r="BJ73" s="77">
        <v>128</v>
      </c>
      <c r="BK73" s="77">
        <v>811</v>
      </c>
      <c r="BL73" s="77">
        <v>5703</v>
      </c>
      <c r="BM73" s="77">
        <v>4251</v>
      </c>
      <c r="BN73" s="77">
        <v>1798</v>
      </c>
      <c r="BO73" s="77">
        <v>1015</v>
      </c>
      <c r="BP73" s="77">
        <v>310</v>
      </c>
      <c r="BQ73" s="77" t="s">
        <v>2</v>
      </c>
      <c r="BR73" s="77">
        <v>1200</v>
      </c>
      <c r="BS73" s="77" t="s">
        <v>2</v>
      </c>
      <c r="BT73" s="77" t="s">
        <v>2</v>
      </c>
      <c r="BU73" s="77" t="s">
        <v>2</v>
      </c>
      <c r="BV73" s="77" t="s">
        <v>2</v>
      </c>
      <c r="BW73" s="77">
        <v>1141</v>
      </c>
      <c r="BX73" s="77" t="s">
        <v>14</v>
      </c>
      <c r="BY73" s="77" t="s">
        <v>14</v>
      </c>
      <c r="BZ73" s="77" t="s">
        <v>14</v>
      </c>
      <c r="CA73" s="77" t="s">
        <v>14</v>
      </c>
      <c r="CB73" s="77" t="s">
        <v>14</v>
      </c>
      <c r="CC73" s="77" t="s">
        <v>14</v>
      </c>
      <c r="CD73" s="77" t="s">
        <v>14</v>
      </c>
      <c r="CE73" s="77" t="s">
        <v>14</v>
      </c>
      <c r="CF73" s="77" t="s">
        <v>14</v>
      </c>
      <c r="CG73" s="77" t="s">
        <v>14</v>
      </c>
      <c r="CH73" s="77" t="s">
        <v>14</v>
      </c>
      <c r="CI73" s="77" t="s">
        <v>14</v>
      </c>
      <c r="CJ73" s="77" t="s">
        <v>14</v>
      </c>
      <c r="CK73" s="77" t="s">
        <v>14</v>
      </c>
      <c r="CL73" s="77" t="s">
        <v>14</v>
      </c>
      <c r="CM73" s="90">
        <v>157</v>
      </c>
      <c r="CN73" s="90" t="s">
        <v>2</v>
      </c>
      <c r="CO73" s="90" t="s">
        <v>2</v>
      </c>
      <c r="CP73" s="90" t="s">
        <v>2</v>
      </c>
      <c r="CQ73" s="90" t="s">
        <v>2</v>
      </c>
      <c r="CR73" s="90" t="s">
        <v>2</v>
      </c>
      <c r="CS73" s="90" t="s">
        <v>2</v>
      </c>
      <c r="CT73" s="90">
        <v>157</v>
      </c>
      <c r="CU73" s="90" t="s">
        <v>2</v>
      </c>
      <c r="CV73" s="90" t="s">
        <v>2</v>
      </c>
      <c r="CW73" s="90" t="s">
        <v>2</v>
      </c>
      <c r="CX73" s="90" t="s">
        <v>2</v>
      </c>
      <c r="CY73" s="90" t="s">
        <v>2</v>
      </c>
      <c r="CZ73" s="90" t="s">
        <v>2</v>
      </c>
      <c r="DA73" s="90" t="s">
        <v>2</v>
      </c>
      <c r="DB73" s="90" t="s">
        <v>2</v>
      </c>
      <c r="DC73" s="90" t="s">
        <v>14</v>
      </c>
      <c r="DD73" s="90" t="s">
        <v>14</v>
      </c>
      <c r="DE73" s="90" t="s">
        <v>14</v>
      </c>
      <c r="DF73" s="90" t="s">
        <v>14</v>
      </c>
      <c r="DG73" s="90" t="s">
        <v>14</v>
      </c>
      <c r="DH73" s="90" t="s">
        <v>14</v>
      </c>
      <c r="DI73" s="90" t="s">
        <v>14</v>
      </c>
      <c r="DJ73" s="90" t="s">
        <v>14</v>
      </c>
      <c r="DK73" s="90" t="s">
        <v>14</v>
      </c>
      <c r="DL73" s="90" t="s">
        <v>14</v>
      </c>
      <c r="DM73" s="90" t="s">
        <v>14</v>
      </c>
      <c r="DN73" s="90" t="s">
        <v>14</v>
      </c>
      <c r="DO73" s="90" t="s">
        <v>14</v>
      </c>
      <c r="DP73" s="90" t="s">
        <v>14</v>
      </c>
      <c r="DQ73" s="90" t="s">
        <v>14</v>
      </c>
      <c r="DR73" s="90" t="s">
        <v>14</v>
      </c>
      <c r="DS73" s="27">
        <v>1</v>
      </c>
      <c r="DT73" s="27" t="s">
        <v>2</v>
      </c>
      <c r="DU73" s="27" t="s">
        <v>2</v>
      </c>
      <c r="DV73" s="27" t="s">
        <v>2</v>
      </c>
      <c r="DW73" s="27" t="s">
        <v>2</v>
      </c>
      <c r="DX73" s="27" t="s">
        <v>2</v>
      </c>
      <c r="DY73" s="27" t="s">
        <v>2</v>
      </c>
      <c r="DZ73" s="27" t="s">
        <v>2</v>
      </c>
      <c r="EA73" s="27" t="s">
        <v>2</v>
      </c>
      <c r="EB73" s="27" t="s">
        <v>2</v>
      </c>
      <c r="EC73" s="27" t="s">
        <v>2</v>
      </c>
      <c r="ED73" s="27">
        <v>158</v>
      </c>
      <c r="EE73" s="27">
        <v>26</v>
      </c>
      <c r="EF73" s="27" t="s">
        <v>2</v>
      </c>
      <c r="EG73" s="27" t="s">
        <v>14</v>
      </c>
      <c r="EH73" s="27" t="s">
        <v>2</v>
      </c>
      <c r="EI73" s="27" t="s">
        <v>2</v>
      </c>
      <c r="EJ73" s="27" t="s">
        <v>2</v>
      </c>
      <c r="EK73" s="27" t="s">
        <v>2</v>
      </c>
      <c r="EL73" s="27" t="s">
        <v>2</v>
      </c>
      <c r="EM73" s="27" t="s">
        <v>2</v>
      </c>
      <c r="EN73" s="27" t="s">
        <v>2</v>
      </c>
      <c r="EO73" s="27" t="s">
        <v>2</v>
      </c>
      <c r="EP73" s="27" t="s">
        <v>2</v>
      </c>
      <c r="EQ73" s="27" t="s">
        <v>2</v>
      </c>
      <c r="ER73" s="27" t="s">
        <v>14</v>
      </c>
      <c r="ES73" s="27" t="s">
        <v>14</v>
      </c>
      <c r="ET73" s="27" t="s">
        <v>2</v>
      </c>
      <c r="EU73" s="27" t="s">
        <v>14</v>
      </c>
      <c r="EV73" s="27" t="s">
        <v>14</v>
      </c>
      <c r="EW73" s="27" t="s">
        <v>14</v>
      </c>
      <c r="EX73" s="27" t="s">
        <v>14</v>
      </c>
      <c r="EY73" s="27" t="s">
        <v>14</v>
      </c>
      <c r="EZ73" s="27" t="s">
        <v>14</v>
      </c>
      <c r="FA73" s="27" t="s">
        <v>14</v>
      </c>
      <c r="FB73" s="27" t="s">
        <v>14</v>
      </c>
      <c r="FC73" s="27" t="s">
        <v>14</v>
      </c>
      <c r="FD73" s="27" t="s">
        <v>14</v>
      </c>
      <c r="FE73" s="27" t="s">
        <v>14</v>
      </c>
      <c r="FF73" s="27" t="s">
        <v>14</v>
      </c>
      <c r="FG73" s="27" t="s">
        <v>14</v>
      </c>
      <c r="FH73" s="27" t="s">
        <v>14</v>
      </c>
      <c r="FI73" s="27" t="s">
        <v>14</v>
      </c>
      <c r="FJ73" s="27" t="s">
        <v>14</v>
      </c>
      <c r="FK73" s="27" t="s">
        <v>14</v>
      </c>
      <c r="FL73" s="27" t="s">
        <v>14</v>
      </c>
      <c r="FM73" s="27" t="s">
        <v>14</v>
      </c>
      <c r="FN73" s="27" t="s">
        <v>14</v>
      </c>
      <c r="FO73" s="27" t="s">
        <v>14</v>
      </c>
      <c r="FP73" s="27" t="s">
        <v>14</v>
      </c>
      <c r="FQ73" s="27" t="s">
        <v>14</v>
      </c>
      <c r="FR73" s="27" t="s">
        <v>14</v>
      </c>
      <c r="FS73" s="27" t="s">
        <v>14</v>
      </c>
      <c r="FT73" s="27" t="s">
        <v>14</v>
      </c>
      <c r="FU73" s="27" t="s">
        <v>14</v>
      </c>
      <c r="FV73" s="27" t="s">
        <v>14</v>
      </c>
      <c r="FW73" s="77">
        <v>73</v>
      </c>
      <c r="FX73" s="77">
        <v>6</v>
      </c>
      <c r="FY73" s="87">
        <v>72</v>
      </c>
      <c r="FZ73" s="87" t="s">
        <v>2</v>
      </c>
      <c r="GA73" s="87">
        <v>48</v>
      </c>
      <c r="GB73" s="87" t="s">
        <v>2</v>
      </c>
      <c r="GC73" s="87" t="s">
        <v>2</v>
      </c>
      <c r="GD73" s="87" t="s">
        <v>2</v>
      </c>
      <c r="GE73" s="87" t="s">
        <v>2</v>
      </c>
      <c r="GF73" s="17" t="s">
        <v>14</v>
      </c>
      <c r="GG73" s="17" t="s">
        <v>14</v>
      </c>
      <c r="GH73" s="17" t="s">
        <v>14</v>
      </c>
      <c r="GI73" s="17" t="s">
        <v>14</v>
      </c>
      <c r="GJ73" s="17" t="s">
        <v>14</v>
      </c>
      <c r="GK73" s="17" t="s">
        <v>14</v>
      </c>
      <c r="GL73" s="17" t="s">
        <v>14</v>
      </c>
      <c r="GM73" s="17" t="s">
        <v>14</v>
      </c>
      <c r="GN73" s="17" t="s">
        <v>14</v>
      </c>
      <c r="GO73" s="25" t="s">
        <v>2</v>
      </c>
      <c r="GP73" s="25" t="s">
        <v>14</v>
      </c>
      <c r="GQ73" s="25" t="s">
        <v>2</v>
      </c>
      <c r="GR73" s="25" t="s">
        <v>2</v>
      </c>
      <c r="GS73" s="136" t="s">
        <v>2</v>
      </c>
      <c r="GT73" s="77" t="s">
        <v>2</v>
      </c>
      <c r="GU73" s="77" t="s">
        <v>2</v>
      </c>
      <c r="GV73" s="17">
        <v>157</v>
      </c>
      <c r="GW73" s="17">
        <v>18</v>
      </c>
      <c r="GX73" s="17">
        <v>59</v>
      </c>
      <c r="GY73" s="17">
        <v>66</v>
      </c>
      <c r="GZ73" s="17">
        <v>14</v>
      </c>
      <c r="HA73" s="17" t="s">
        <v>2</v>
      </c>
      <c r="HB73" s="17" t="s">
        <v>2</v>
      </c>
      <c r="HC73" s="17" t="s">
        <v>2</v>
      </c>
      <c r="HD73" s="17" t="s">
        <v>2</v>
      </c>
      <c r="HE73" s="17" t="s">
        <v>14</v>
      </c>
      <c r="HF73" s="17" t="s">
        <v>14</v>
      </c>
      <c r="HG73" s="17" t="s">
        <v>14</v>
      </c>
      <c r="HH73" s="17" t="s">
        <v>14</v>
      </c>
      <c r="HI73" s="17" t="s">
        <v>14</v>
      </c>
      <c r="HJ73" s="17" t="s">
        <v>14</v>
      </c>
      <c r="HK73" s="17" t="s">
        <v>14</v>
      </c>
      <c r="HL73" s="17" t="s">
        <v>14</v>
      </c>
      <c r="HM73" s="17" t="s">
        <v>14</v>
      </c>
      <c r="HN73" s="659">
        <v>1920807000</v>
      </c>
      <c r="HO73" s="657" t="s">
        <v>483</v>
      </c>
      <c r="HP73" s="657" t="s">
        <v>454</v>
      </c>
      <c r="HQ73" s="657" t="s">
        <v>479</v>
      </c>
      <c r="HR73" s="657" t="s">
        <v>463</v>
      </c>
      <c r="HS73" s="657" t="s">
        <v>455</v>
      </c>
    </row>
    <row r="74" spans="1:227" ht="14.25" customHeight="1">
      <c r="A74" s="614" t="s">
        <v>767</v>
      </c>
      <c r="B74" s="614" t="s">
        <v>818</v>
      </c>
      <c r="C74" s="614" t="s">
        <v>825</v>
      </c>
      <c r="D74" s="4" t="s">
        <v>308</v>
      </c>
      <c r="E74" s="17">
        <v>78</v>
      </c>
      <c r="F74" s="17" t="s">
        <v>2</v>
      </c>
      <c r="G74" s="17" t="s">
        <v>2</v>
      </c>
      <c r="H74" s="17" t="s">
        <v>2</v>
      </c>
      <c r="I74" s="17" t="s">
        <v>2</v>
      </c>
      <c r="J74" s="17" t="s">
        <v>2</v>
      </c>
      <c r="K74" s="17" t="s">
        <v>2</v>
      </c>
      <c r="L74" s="17">
        <v>78</v>
      </c>
      <c r="M74" s="665">
        <v>11</v>
      </c>
      <c r="N74" s="17" t="s">
        <v>2</v>
      </c>
      <c r="O74" s="17" t="s">
        <v>2</v>
      </c>
      <c r="P74" s="17" t="s">
        <v>2</v>
      </c>
      <c r="Q74" s="17" t="s">
        <v>2</v>
      </c>
      <c r="R74" s="17" t="s">
        <v>2</v>
      </c>
      <c r="S74" s="17" t="s">
        <v>2</v>
      </c>
      <c r="T74" s="17" t="s">
        <v>2</v>
      </c>
      <c r="U74" s="25" t="s">
        <v>2</v>
      </c>
      <c r="V74" s="671" t="s">
        <v>2</v>
      </c>
      <c r="W74" s="25">
        <v>33</v>
      </c>
      <c r="X74" s="25">
        <v>1969</v>
      </c>
      <c r="Y74" s="25">
        <v>3</v>
      </c>
      <c r="Z74" s="25">
        <v>310</v>
      </c>
      <c r="AA74" s="136">
        <v>45</v>
      </c>
      <c r="AB74" s="25" t="s">
        <v>2</v>
      </c>
      <c r="AC74" s="25" t="s">
        <v>2</v>
      </c>
      <c r="AD74" s="25" t="s">
        <v>2</v>
      </c>
      <c r="AE74" s="25" t="s">
        <v>2</v>
      </c>
      <c r="AF74" s="143" t="s">
        <v>2</v>
      </c>
      <c r="AG74" s="77">
        <v>78</v>
      </c>
      <c r="AH74" s="77">
        <v>17</v>
      </c>
      <c r="AI74" s="77">
        <v>20</v>
      </c>
      <c r="AJ74" s="77">
        <v>36</v>
      </c>
      <c r="AK74" s="77">
        <v>4</v>
      </c>
      <c r="AL74" s="77">
        <v>1</v>
      </c>
      <c r="AM74" s="77" t="s">
        <v>2</v>
      </c>
      <c r="AN74" s="77" t="s">
        <v>2</v>
      </c>
      <c r="AO74" s="77" t="s">
        <v>2</v>
      </c>
      <c r="AP74" s="77" t="s">
        <v>2</v>
      </c>
      <c r="AQ74" s="77" t="s">
        <v>2</v>
      </c>
      <c r="AR74" s="77" t="s">
        <v>2</v>
      </c>
      <c r="AS74" s="77" t="s">
        <v>2</v>
      </c>
      <c r="AT74" s="77" t="s">
        <v>2</v>
      </c>
      <c r="AU74" s="77" t="s">
        <v>2</v>
      </c>
      <c r="AV74" s="77" t="s">
        <v>2</v>
      </c>
      <c r="AW74" s="77" t="s">
        <v>2</v>
      </c>
      <c r="AX74" s="77" t="s">
        <v>2</v>
      </c>
      <c r="AY74" s="77" t="s">
        <v>2</v>
      </c>
      <c r="AZ74" s="77" t="s">
        <v>2</v>
      </c>
      <c r="BA74" s="77" t="s">
        <v>2</v>
      </c>
      <c r="BB74" s="77" t="s">
        <v>2</v>
      </c>
      <c r="BC74" s="77" t="s">
        <v>2</v>
      </c>
      <c r="BD74" s="77" t="s">
        <v>2</v>
      </c>
      <c r="BE74" s="77" t="s">
        <v>2</v>
      </c>
      <c r="BF74" s="77" t="s">
        <v>2</v>
      </c>
      <c r="BG74" s="77" t="s">
        <v>2</v>
      </c>
      <c r="BH74" s="77" t="s">
        <v>2</v>
      </c>
      <c r="BI74" s="77">
        <v>4130</v>
      </c>
      <c r="BJ74" s="77">
        <v>352</v>
      </c>
      <c r="BK74" s="77">
        <v>763</v>
      </c>
      <c r="BL74" s="77">
        <v>2363</v>
      </c>
      <c r="BM74" s="77">
        <v>482</v>
      </c>
      <c r="BN74" s="77">
        <v>170</v>
      </c>
      <c r="BO74" s="77" t="s">
        <v>2</v>
      </c>
      <c r="BP74" s="77" t="s">
        <v>2</v>
      </c>
      <c r="BQ74" s="77" t="s">
        <v>2</v>
      </c>
      <c r="BR74" s="77" t="s">
        <v>2</v>
      </c>
      <c r="BS74" s="77" t="s">
        <v>2</v>
      </c>
      <c r="BT74" s="77" t="s">
        <v>2</v>
      </c>
      <c r="BU74" s="77" t="s">
        <v>2</v>
      </c>
      <c r="BV74" s="77" t="s">
        <v>2</v>
      </c>
      <c r="BW74" s="77">
        <v>574</v>
      </c>
      <c r="BX74" s="77" t="s">
        <v>2</v>
      </c>
      <c r="BY74" s="77" t="s">
        <v>2</v>
      </c>
      <c r="BZ74" s="77" t="s">
        <v>2</v>
      </c>
      <c r="CA74" s="77" t="s">
        <v>2</v>
      </c>
      <c r="CB74" s="77" t="s">
        <v>2</v>
      </c>
      <c r="CC74" s="77" t="s">
        <v>2</v>
      </c>
      <c r="CD74" s="77" t="s">
        <v>2</v>
      </c>
      <c r="CE74" s="77" t="s">
        <v>2</v>
      </c>
      <c r="CF74" s="77" t="s">
        <v>2</v>
      </c>
      <c r="CG74" s="77" t="s">
        <v>2</v>
      </c>
      <c r="CH74" s="77" t="s">
        <v>2</v>
      </c>
      <c r="CI74" s="77" t="s">
        <v>2</v>
      </c>
      <c r="CJ74" s="77" t="s">
        <v>2</v>
      </c>
      <c r="CK74" s="77" t="s">
        <v>2</v>
      </c>
      <c r="CL74" s="77" t="s">
        <v>2</v>
      </c>
      <c r="CM74" s="90">
        <v>74</v>
      </c>
      <c r="CN74" s="90" t="s">
        <v>2</v>
      </c>
      <c r="CO74" s="90" t="s">
        <v>2</v>
      </c>
      <c r="CP74" s="90" t="s">
        <v>2</v>
      </c>
      <c r="CQ74" s="90" t="s">
        <v>2</v>
      </c>
      <c r="CR74" s="90" t="s">
        <v>2</v>
      </c>
      <c r="CS74" s="90" t="s">
        <v>2</v>
      </c>
      <c r="CT74" s="90">
        <v>74</v>
      </c>
      <c r="CU74" s="90" t="s">
        <v>2</v>
      </c>
      <c r="CV74" s="90" t="s">
        <v>2</v>
      </c>
      <c r="CW74" s="90" t="s">
        <v>2</v>
      </c>
      <c r="CX74" s="90" t="s">
        <v>2</v>
      </c>
      <c r="CY74" s="90" t="s">
        <v>2</v>
      </c>
      <c r="CZ74" s="90" t="s">
        <v>2</v>
      </c>
      <c r="DA74" s="90" t="s">
        <v>2</v>
      </c>
      <c r="DB74" s="90" t="s">
        <v>2</v>
      </c>
      <c r="DC74" s="90" t="s">
        <v>2</v>
      </c>
      <c r="DD74" s="90" t="s">
        <v>2</v>
      </c>
      <c r="DE74" s="90" t="s">
        <v>2</v>
      </c>
      <c r="DF74" s="90" t="s">
        <v>2</v>
      </c>
      <c r="DG74" s="90" t="s">
        <v>2</v>
      </c>
      <c r="DH74" s="90" t="s">
        <v>2</v>
      </c>
      <c r="DI74" s="90" t="s">
        <v>2</v>
      </c>
      <c r="DJ74" s="90" t="s">
        <v>2</v>
      </c>
      <c r="DK74" s="90" t="s">
        <v>2</v>
      </c>
      <c r="DL74" s="90" t="s">
        <v>2</v>
      </c>
      <c r="DM74" s="90" t="s">
        <v>2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1</v>
      </c>
      <c r="DT74" s="27" t="s">
        <v>2</v>
      </c>
      <c r="DU74" s="27" t="s">
        <v>2</v>
      </c>
      <c r="DV74" s="27" t="s">
        <v>2</v>
      </c>
      <c r="DW74" s="27" t="s">
        <v>2</v>
      </c>
      <c r="DX74" s="27" t="s">
        <v>2</v>
      </c>
      <c r="DY74" s="27" t="s">
        <v>2</v>
      </c>
      <c r="DZ74" s="27" t="s">
        <v>2</v>
      </c>
      <c r="EA74" s="27" t="s">
        <v>2</v>
      </c>
      <c r="EB74" s="27">
        <v>1</v>
      </c>
      <c r="EC74" s="27" t="s">
        <v>2</v>
      </c>
      <c r="ED74" s="27">
        <v>77</v>
      </c>
      <c r="EE74" s="27">
        <v>14</v>
      </c>
      <c r="EF74" s="27" t="s">
        <v>2</v>
      </c>
      <c r="EG74" s="27" t="s">
        <v>14</v>
      </c>
      <c r="EH74" s="27" t="s">
        <v>2</v>
      </c>
      <c r="EI74" s="27" t="s">
        <v>2</v>
      </c>
      <c r="EJ74" s="27" t="s">
        <v>2</v>
      </c>
      <c r="EK74" s="27" t="s">
        <v>2</v>
      </c>
      <c r="EL74" s="27" t="s">
        <v>2</v>
      </c>
      <c r="EM74" s="27" t="s">
        <v>2</v>
      </c>
      <c r="EN74" s="27" t="s">
        <v>2</v>
      </c>
      <c r="EO74" s="27" t="s">
        <v>2</v>
      </c>
      <c r="EP74" s="27" t="s">
        <v>14</v>
      </c>
      <c r="EQ74" s="27" t="s">
        <v>2</v>
      </c>
      <c r="ER74" s="27" t="s">
        <v>14</v>
      </c>
      <c r="ES74" s="27">
        <v>156</v>
      </c>
      <c r="ET74" s="27" t="s">
        <v>2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27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27" t="s">
        <v>2</v>
      </c>
      <c r="FW74" s="77">
        <v>27</v>
      </c>
      <c r="FX74" s="77">
        <v>1</v>
      </c>
      <c r="FY74" s="87">
        <v>27</v>
      </c>
      <c r="FZ74" s="87" t="s">
        <v>2</v>
      </c>
      <c r="GA74" s="87">
        <v>17</v>
      </c>
      <c r="GB74" s="87" t="s">
        <v>2</v>
      </c>
      <c r="GC74" s="87" t="s">
        <v>2</v>
      </c>
      <c r="GD74" s="87" t="s">
        <v>2</v>
      </c>
      <c r="GE74" s="87" t="s">
        <v>2</v>
      </c>
      <c r="GF74" s="17" t="s">
        <v>2</v>
      </c>
      <c r="GG74" s="17" t="s">
        <v>2</v>
      </c>
      <c r="GH74" s="17" t="s">
        <v>2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 t="s">
        <v>2</v>
      </c>
      <c r="GP74" s="25" t="s">
        <v>2</v>
      </c>
      <c r="GQ74" s="25" t="s">
        <v>2</v>
      </c>
      <c r="GR74" s="25" t="s">
        <v>2</v>
      </c>
      <c r="GS74" s="136" t="s">
        <v>2</v>
      </c>
      <c r="GT74" s="77" t="s">
        <v>2</v>
      </c>
      <c r="GU74" s="77" t="s">
        <v>2</v>
      </c>
      <c r="GV74" s="17">
        <v>74</v>
      </c>
      <c r="GW74" s="17">
        <v>15</v>
      </c>
      <c r="GX74" s="17">
        <v>47</v>
      </c>
      <c r="GY74" s="17">
        <v>11</v>
      </c>
      <c r="GZ74" s="17">
        <v>1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9">
        <v>1920808000</v>
      </c>
      <c r="HO74" s="657" t="s">
        <v>483</v>
      </c>
      <c r="HP74" s="657" t="s">
        <v>454</v>
      </c>
      <c r="HQ74" s="657" t="s">
        <v>479</v>
      </c>
      <c r="HR74" s="657" t="s">
        <v>453</v>
      </c>
      <c r="HS74" s="657" t="s">
        <v>455</v>
      </c>
    </row>
    <row r="75" spans="1:227" ht="14.25" customHeight="1">
      <c r="A75" s="614" t="s">
        <v>767</v>
      </c>
      <c r="B75" s="614" t="s">
        <v>818</v>
      </c>
      <c r="C75" s="614" t="s">
        <v>826</v>
      </c>
      <c r="D75" s="4" t="s">
        <v>525</v>
      </c>
      <c r="E75" s="17" t="s">
        <v>2</v>
      </c>
      <c r="F75" s="17" t="s">
        <v>2</v>
      </c>
      <c r="G75" s="17" t="s">
        <v>2</v>
      </c>
      <c r="H75" s="17" t="s">
        <v>2</v>
      </c>
      <c r="I75" s="17" t="s">
        <v>2</v>
      </c>
      <c r="J75" s="17" t="s">
        <v>2</v>
      </c>
      <c r="K75" s="17" t="s">
        <v>2</v>
      </c>
      <c r="L75" s="17" t="s">
        <v>2</v>
      </c>
      <c r="M75" s="665" t="s">
        <v>2</v>
      </c>
      <c r="N75" s="17" t="s">
        <v>2</v>
      </c>
      <c r="O75" s="17" t="s">
        <v>2</v>
      </c>
      <c r="P75" s="17" t="s">
        <v>2</v>
      </c>
      <c r="Q75" s="17" t="s">
        <v>2</v>
      </c>
      <c r="R75" s="17" t="s">
        <v>2</v>
      </c>
      <c r="S75" s="17" t="s">
        <v>2</v>
      </c>
      <c r="T75" s="17" t="s">
        <v>2</v>
      </c>
      <c r="U75" s="25" t="s">
        <v>2</v>
      </c>
      <c r="V75" s="671" t="s">
        <v>2</v>
      </c>
      <c r="W75" s="25" t="s">
        <v>2</v>
      </c>
      <c r="X75" s="25" t="s">
        <v>2</v>
      </c>
      <c r="Y75" s="25" t="s">
        <v>2</v>
      </c>
      <c r="Z75" s="25" t="s">
        <v>2</v>
      </c>
      <c r="AA75" s="136" t="s">
        <v>2</v>
      </c>
      <c r="AB75" s="25" t="s">
        <v>2</v>
      </c>
      <c r="AC75" s="25" t="s">
        <v>2</v>
      </c>
      <c r="AD75" s="25" t="s">
        <v>2</v>
      </c>
      <c r="AE75" s="25" t="s">
        <v>2</v>
      </c>
      <c r="AF75" s="143" t="s">
        <v>2</v>
      </c>
      <c r="AG75" s="77" t="s">
        <v>2</v>
      </c>
      <c r="AH75" s="77" t="s">
        <v>2</v>
      </c>
      <c r="AI75" s="77" t="s">
        <v>2</v>
      </c>
      <c r="AJ75" s="77" t="s">
        <v>2</v>
      </c>
      <c r="AK75" s="77" t="s">
        <v>2</v>
      </c>
      <c r="AL75" s="77" t="s">
        <v>2</v>
      </c>
      <c r="AM75" s="77" t="s">
        <v>2</v>
      </c>
      <c r="AN75" s="77" t="s">
        <v>2</v>
      </c>
      <c r="AO75" s="77" t="s">
        <v>2</v>
      </c>
      <c r="AP75" s="77" t="s">
        <v>2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2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 t="s">
        <v>2</v>
      </c>
      <c r="BB75" s="77" t="s">
        <v>2</v>
      </c>
      <c r="BC75" s="77" t="s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 t="s">
        <v>2</v>
      </c>
      <c r="BJ75" s="77" t="s">
        <v>2</v>
      </c>
      <c r="BK75" s="77" t="s">
        <v>2</v>
      </c>
      <c r="BL75" s="77" t="s">
        <v>2</v>
      </c>
      <c r="BM75" s="77" t="s">
        <v>2</v>
      </c>
      <c r="BN75" s="77" t="s">
        <v>2</v>
      </c>
      <c r="BO75" s="77" t="s">
        <v>2</v>
      </c>
      <c r="BP75" s="77" t="s">
        <v>2</v>
      </c>
      <c r="BQ75" s="77" t="s">
        <v>2</v>
      </c>
      <c r="BR75" s="77" t="s">
        <v>2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 t="s">
        <v>2</v>
      </c>
      <c r="BX75" s="77" t="s">
        <v>2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 t="s">
        <v>2</v>
      </c>
      <c r="CE75" s="77" t="s">
        <v>2</v>
      </c>
      <c r="CF75" s="77" t="s">
        <v>2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 t="s">
        <v>2</v>
      </c>
      <c r="CM75" s="90" t="s">
        <v>2</v>
      </c>
      <c r="CN75" s="90" t="s">
        <v>2</v>
      </c>
      <c r="CO75" s="90" t="s">
        <v>2</v>
      </c>
      <c r="CP75" s="90" t="s">
        <v>2</v>
      </c>
      <c r="CQ75" s="90" t="s">
        <v>2</v>
      </c>
      <c r="CR75" s="90" t="s">
        <v>2</v>
      </c>
      <c r="CS75" s="90" t="s">
        <v>2</v>
      </c>
      <c r="CT75" s="90" t="s">
        <v>2</v>
      </c>
      <c r="CU75" s="90" t="s">
        <v>2</v>
      </c>
      <c r="CV75" s="90" t="s">
        <v>2</v>
      </c>
      <c r="CW75" s="90" t="s">
        <v>2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2</v>
      </c>
      <c r="DD75" s="90" t="s">
        <v>2</v>
      </c>
      <c r="DE75" s="90" t="s">
        <v>2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 t="s">
        <v>2</v>
      </c>
      <c r="DQ75" s="90" t="s">
        <v>2</v>
      </c>
      <c r="DR75" s="90" t="s">
        <v>2</v>
      </c>
      <c r="DS75" s="27" t="s">
        <v>2</v>
      </c>
      <c r="DT75" s="27" t="s">
        <v>2</v>
      </c>
      <c r="DU75" s="27" t="s">
        <v>2</v>
      </c>
      <c r="DV75" s="27" t="s">
        <v>2</v>
      </c>
      <c r="DW75" s="27" t="s">
        <v>2</v>
      </c>
      <c r="DX75" s="27" t="s">
        <v>2</v>
      </c>
      <c r="DY75" s="27" t="s">
        <v>2</v>
      </c>
      <c r="DZ75" s="27" t="s">
        <v>2</v>
      </c>
      <c r="EA75" s="27" t="s">
        <v>2</v>
      </c>
      <c r="EB75" s="27" t="s">
        <v>2</v>
      </c>
      <c r="EC75" s="27" t="s">
        <v>2</v>
      </c>
      <c r="ED75" s="27" t="s">
        <v>2</v>
      </c>
      <c r="EE75" s="27" t="s">
        <v>2</v>
      </c>
      <c r="EF75" s="27" t="s">
        <v>2</v>
      </c>
      <c r="EG75" s="27" t="s">
        <v>2</v>
      </c>
      <c r="EH75" s="27" t="s">
        <v>2</v>
      </c>
      <c r="EI75" s="27" t="s">
        <v>2</v>
      </c>
      <c r="EJ75" s="27" t="s">
        <v>2</v>
      </c>
      <c r="EK75" s="27" t="s">
        <v>2</v>
      </c>
      <c r="EL75" s="27" t="s">
        <v>2</v>
      </c>
      <c r="EM75" s="27" t="s">
        <v>2</v>
      </c>
      <c r="EN75" s="27" t="s">
        <v>2</v>
      </c>
      <c r="EO75" s="27" t="s">
        <v>2</v>
      </c>
      <c r="EP75" s="27" t="s">
        <v>2</v>
      </c>
      <c r="EQ75" s="27" t="s">
        <v>2</v>
      </c>
      <c r="ER75" s="27" t="s">
        <v>2</v>
      </c>
      <c r="ES75" s="27" t="s">
        <v>2</v>
      </c>
      <c r="ET75" s="27" t="s">
        <v>2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2</v>
      </c>
      <c r="FW75" s="77" t="s">
        <v>2</v>
      </c>
      <c r="FX75" s="77" t="s">
        <v>2</v>
      </c>
      <c r="FY75" s="87" t="s">
        <v>2</v>
      </c>
      <c r="FZ75" s="87" t="s">
        <v>2</v>
      </c>
      <c r="GA75" s="87" t="s">
        <v>2</v>
      </c>
      <c r="GB75" s="87" t="s">
        <v>2</v>
      </c>
      <c r="GC75" s="87" t="s">
        <v>2</v>
      </c>
      <c r="GD75" s="87" t="s">
        <v>2</v>
      </c>
      <c r="GE75" s="87" t="s">
        <v>2</v>
      </c>
      <c r="GF75" s="17" t="s">
        <v>2</v>
      </c>
      <c r="GG75" s="17" t="s">
        <v>2</v>
      </c>
      <c r="GH75" s="17" t="s">
        <v>2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 t="s">
        <v>2</v>
      </c>
      <c r="GW75" s="17" t="s">
        <v>2</v>
      </c>
      <c r="GX75" s="17" t="s">
        <v>2</v>
      </c>
      <c r="GY75" s="17" t="s">
        <v>2</v>
      </c>
      <c r="GZ75" s="17" t="s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9">
        <v>1920809000</v>
      </c>
      <c r="HO75" s="657" t="s">
        <v>483</v>
      </c>
      <c r="HP75" s="657" t="s">
        <v>454</v>
      </c>
      <c r="HQ75" s="657" t="s">
        <v>479</v>
      </c>
      <c r="HR75" s="657" t="s">
        <v>464</v>
      </c>
      <c r="HS75" s="657" t="s">
        <v>455</v>
      </c>
    </row>
    <row r="76" spans="1:227" ht="14.25" customHeight="1">
      <c r="A76" s="614" t="s">
        <v>767</v>
      </c>
      <c r="B76" s="614" t="s">
        <v>818</v>
      </c>
      <c r="C76" s="614" t="s">
        <v>827</v>
      </c>
      <c r="D76" s="4" t="s">
        <v>526</v>
      </c>
      <c r="E76" s="17">
        <v>81</v>
      </c>
      <c r="F76" s="17">
        <v>1</v>
      </c>
      <c r="G76" s="17" t="s">
        <v>2</v>
      </c>
      <c r="H76" s="17">
        <v>1</v>
      </c>
      <c r="I76" s="17" t="s">
        <v>2</v>
      </c>
      <c r="J76" s="17" t="s">
        <v>2</v>
      </c>
      <c r="K76" s="17" t="s">
        <v>2</v>
      </c>
      <c r="L76" s="17">
        <v>80</v>
      </c>
      <c r="M76" s="665">
        <v>2</v>
      </c>
      <c r="N76" s="17">
        <v>1</v>
      </c>
      <c r="O76" s="17" t="s">
        <v>14</v>
      </c>
      <c r="P76" s="17" t="s">
        <v>14</v>
      </c>
      <c r="Q76" s="17" t="s">
        <v>14</v>
      </c>
      <c r="R76" s="17" t="s">
        <v>14</v>
      </c>
      <c r="S76" s="17" t="s">
        <v>14</v>
      </c>
      <c r="T76" s="17" t="s">
        <v>14</v>
      </c>
      <c r="U76" s="25" t="s">
        <v>14</v>
      </c>
      <c r="V76" s="671" t="s">
        <v>2</v>
      </c>
      <c r="W76" s="25">
        <v>29</v>
      </c>
      <c r="X76" s="25">
        <v>1037</v>
      </c>
      <c r="Y76" s="25">
        <v>1</v>
      </c>
      <c r="Z76" s="25">
        <v>20</v>
      </c>
      <c r="AA76" s="136">
        <v>52</v>
      </c>
      <c r="AB76" s="25" t="s">
        <v>14</v>
      </c>
      <c r="AC76" s="25" t="s">
        <v>14</v>
      </c>
      <c r="AD76" s="25" t="s">
        <v>14</v>
      </c>
      <c r="AE76" s="25" t="s">
        <v>14</v>
      </c>
      <c r="AF76" s="143" t="s">
        <v>14</v>
      </c>
      <c r="AG76" s="77">
        <v>81</v>
      </c>
      <c r="AH76" s="77">
        <v>8</v>
      </c>
      <c r="AI76" s="77">
        <v>17</v>
      </c>
      <c r="AJ76" s="77">
        <v>42</v>
      </c>
      <c r="AK76" s="77">
        <v>13</v>
      </c>
      <c r="AL76" s="77">
        <v>1</v>
      </c>
      <c r="AM76" s="77" t="s">
        <v>2</v>
      </c>
      <c r="AN76" s="77" t="s">
        <v>2</v>
      </c>
      <c r="AO76" s="77" t="s">
        <v>2</v>
      </c>
      <c r="AP76" s="77" t="s">
        <v>2</v>
      </c>
      <c r="AQ76" s="77" t="s">
        <v>2</v>
      </c>
      <c r="AR76" s="77" t="s">
        <v>2</v>
      </c>
      <c r="AS76" s="77" t="s">
        <v>2</v>
      </c>
      <c r="AT76" s="77" t="s">
        <v>2</v>
      </c>
      <c r="AU76" s="77" t="s">
        <v>14</v>
      </c>
      <c r="AV76" s="77" t="s">
        <v>14</v>
      </c>
      <c r="AW76" s="77" t="s">
        <v>14</v>
      </c>
      <c r="AX76" s="77" t="s">
        <v>14</v>
      </c>
      <c r="AY76" s="77" t="s">
        <v>14</v>
      </c>
      <c r="AZ76" s="77" t="s">
        <v>14</v>
      </c>
      <c r="BA76" s="77" t="s">
        <v>14</v>
      </c>
      <c r="BB76" s="77" t="s">
        <v>14</v>
      </c>
      <c r="BC76" s="77" t="s">
        <v>14</v>
      </c>
      <c r="BD76" s="77" t="s">
        <v>14</v>
      </c>
      <c r="BE76" s="77" t="s">
        <v>14</v>
      </c>
      <c r="BF76" s="77" t="s">
        <v>14</v>
      </c>
      <c r="BG76" s="77" t="s">
        <v>14</v>
      </c>
      <c r="BH76" s="77" t="s">
        <v>14</v>
      </c>
      <c r="BI76" s="77">
        <v>5442</v>
      </c>
      <c r="BJ76" s="77">
        <v>174</v>
      </c>
      <c r="BK76" s="77">
        <v>635</v>
      </c>
      <c r="BL76" s="77">
        <v>2820</v>
      </c>
      <c r="BM76" s="77">
        <v>1646</v>
      </c>
      <c r="BN76" s="77">
        <v>167</v>
      </c>
      <c r="BO76" s="77" t="s">
        <v>2</v>
      </c>
      <c r="BP76" s="77" t="s">
        <v>2</v>
      </c>
      <c r="BQ76" s="77" t="s">
        <v>2</v>
      </c>
      <c r="BR76" s="77" t="s">
        <v>2</v>
      </c>
      <c r="BS76" s="77" t="s">
        <v>2</v>
      </c>
      <c r="BT76" s="77" t="s">
        <v>2</v>
      </c>
      <c r="BU76" s="77" t="s">
        <v>2</v>
      </c>
      <c r="BV76" s="77" t="s">
        <v>2</v>
      </c>
      <c r="BW76" s="77">
        <v>444</v>
      </c>
      <c r="BX76" s="77" t="s">
        <v>14</v>
      </c>
      <c r="BY76" s="77" t="s">
        <v>14</v>
      </c>
      <c r="BZ76" s="77" t="s">
        <v>14</v>
      </c>
      <c r="CA76" s="77" t="s">
        <v>14</v>
      </c>
      <c r="CB76" s="77" t="s">
        <v>14</v>
      </c>
      <c r="CC76" s="77" t="s">
        <v>14</v>
      </c>
      <c r="CD76" s="77" t="s">
        <v>14</v>
      </c>
      <c r="CE76" s="77" t="s">
        <v>14</v>
      </c>
      <c r="CF76" s="77" t="s">
        <v>14</v>
      </c>
      <c r="CG76" s="77" t="s">
        <v>14</v>
      </c>
      <c r="CH76" s="77" t="s">
        <v>14</v>
      </c>
      <c r="CI76" s="77" t="s">
        <v>14</v>
      </c>
      <c r="CJ76" s="77" t="s">
        <v>14</v>
      </c>
      <c r="CK76" s="77" t="s">
        <v>14</v>
      </c>
      <c r="CL76" s="77" t="s">
        <v>14</v>
      </c>
      <c r="CM76" s="90">
        <v>75</v>
      </c>
      <c r="CN76" s="90">
        <v>11</v>
      </c>
      <c r="CO76" s="90" t="s">
        <v>2</v>
      </c>
      <c r="CP76" s="90" t="s">
        <v>2</v>
      </c>
      <c r="CQ76" s="90" t="s">
        <v>2</v>
      </c>
      <c r="CR76" s="90" t="s">
        <v>2</v>
      </c>
      <c r="CS76" s="90" t="s">
        <v>2</v>
      </c>
      <c r="CT76" s="90">
        <v>64</v>
      </c>
      <c r="CU76" s="90" t="s">
        <v>2</v>
      </c>
      <c r="CV76" s="90" t="s">
        <v>2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14</v>
      </c>
      <c r="DD76" s="90" t="s">
        <v>14</v>
      </c>
      <c r="DE76" s="90" t="s">
        <v>14</v>
      </c>
      <c r="DF76" s="90" t="s">
        <v>14</v>
      </c>
      <c r="DG76" s="90" t="s">
        <v>14</v>
      </c>
      <c r="DH76" s="90" t="s">
        <v>14</v>
      </c>
      <c r="DI76" s="90" t="s">
        <v>14</v>
      </c>
      <c r="DJ76" s="90" t="s">
        <v>14</v>
      </c>
      <c r="DK76" s="90" t="s">
        <v>14</v>
      </c>
      <c r="DL76" s="90" t="s">
        <v>14</v>
      </c>
      <c r="DM76" s="90" t="s">
        <v>14</v>
      </c>
      <c r="DN76" s="90" t="s">
        <v>14</v>
      </c>
      <c r="DO76" s="90" t="s">
        <v>14</v>
      </c>
      <c r="DP76" s="90" t="s">
        <v>14</v>
      </c>
      <c r="DQ76" s="90" t="s">
        <v>14</v>
      </c>
      <c r="DR76" s="90" t="s">
        <v>14</v>
      </c>
      <c r="DS76" s="27">
        <v>35</v>
      </c>
      <c r="DT76" s="27" t="s">
        <v>2</v>
      </c>
      <c r="DU76" s="27" t="s">
        <v>2</v>
      </c>
      <c r="DV76" s="27" t="s">
        <v>2</v>
      </c>
      <c r="DW76" s="27">
        <v>1</v>
      </c>
      <c r="DX76" s="27" t="s">
        <v>2</v>
      </c>
      <c r="DY76" s="27" t="s">
        <v>2</v>
      </c>
      <c r="DZ76" s="27" t="s">
        <v>2</v>
      </c>
      <c r="EA76" s="27" t="s">
        <v>2</v>
      </c>
      <c r="EB76" s="27">
        <v>3</v>
      </c>
      <c r="EC76" s="27" t="s">
        <v>2</v>
      </c>
      <c r="ED76" s="27">
        <v>69</v>
      </c>
      <c r="EE76" s="27">
        <v>3</v>
      </c>
      <c r="EF76" s="27" t="s">
        <v>2</v>
      </c>
      <c r="EG76" s="27">
        <v>1291</v>
      </c>
      <c r="EH76" s="27" t="s">
        <v>2</v>
      </c>
      <c r="EI76" s="27" t="s">
        <v>2</v>
      </c>
      <c r="EJ76" s="27" t="s">
        <v>2</v>
      </c>
      <c r="EK76" s="27" t="s">
        <v>14</v>
      </c>
      <c r="EL76" s="27" t="s">
        <v>2</v>
      </c>
      <c r="EM76" s="27" t="s">
        <v>2</v>
      </c>
      <c r="EN76" s="27" t="s">
        <v>2</v>
      </c>
      <c r="EO76" s="27" t="s">
        <v>2</v>
      </c>
      <c r="EP76" s="27" t="s">
        <v>14</v>
      </c>
      <c r="EQ76" s="27" t="s">
        <v>2</v>
      </c>
      <c r="ER76" s="27" t="s">
        <v>14</v>
      </c>
      <c r="ES76" s="27" t="s">
        <v>14</v>
      </c>
      <c r="ET76" s="27" t="s">
        <v>2</v>
      </c>
      <c r="EU76" s="27" t="s">
        <v>14</v>
      </c>
      <c r="EV76" s="27" t="s">
        <v>14</v>
      </c>
      <c r="EW76" s="27" t="s">
        <v>14</v>
      </c>
      <c r="EX76" s="27" t="s">
        <v>14</v>
      </c>
      <c r="EY76" s="27" t="s">
        <v>14</v>
      </c>
      <c r="EZ76" s="27" t="s">
        <v>14</v>
      </c>
      <c r="FA76" s="27" t="s">
        <v>14</v>
      </c>
      <c r="FB76" s="27" t="s">
        <v>14</v>
      </c>
      <c r="FC76" s="27" t="s">
        <v>14</v>
      </c>
      <c r="FD76" s="27" t="s">
        <v>14</v>
      </c>
      <c r="FE76" s="27" t="s">
        <v>14</v>
      </c>
      <c r="FF76" s="27" t="s">
        <v>14</v>
      </c>
      <c r="FG76" s="27" t="s">
        <v>14</v>
      </c>
      <c r="FH76" s="27" t="s">
        <v>14</v>
      </c>
      <c r="FI76" s="27" t="s">
        <v>14</v>
      </c>
      <c r="FJ76" s="27" t="s">
        <v>14</v>
      </c>
      <c r="FK76" s="27" t="s">
        <v>14</v>
      </c>
      <c r="FL76" s="27" t="s">
        <v>14</v>
      </c>
      <c r="FM76" s="27" t="s">
        <v>14</v>
      </c>
      <c r="FN76" s="27" t="s">
        <v>14</v>
      </c>
      <c r="FO76" s="27" t="s">
        <v>14</v>
      </c>
      <c r="FP76" s="27" t="s">
        <v>14</v>
      </c>
      <c r="FQ76" s="27" t="s">
        <v>14</v>
      </c>
      <c r="FR76" s="27" t="s">
        <v>14</v>
      </c>
      <c r="FS76" s="27" t="s">
        <v>14</v>
      </c>
      <c r="FT76" s="27" t="s">
        <v>14</v>
      </c>
      <c r="FU76" s="27" t="s">
        <v>14</v>
      </c>
      <c r="FV76" s="27" t="s">
        <v>14</v>
      </c>
      <c r="FW76" s="77">
        <v>6</v>
      </c>
      <c r="FX76" s="77">
        <v>1</v>
      </c>
      <c r="FY76" s="87">
        <v>5</v>
      </c>
      <c r="FZ76" s="87" t="s">
        <v>2</v>
      </c>
      <c r="GA76" s="87">
        <v>1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14</v>
      </c>
      <c r="GG76" s="17" t="s">
        <v>14</v>
      </c>
      <c r="GH76" s="17" t="s">
        <v>14</v>
      </c>
      <c r="GI76" s="17" t="s">
        <v>14</v>
      </c>
      <c r="GJ76" s="17" t="s">
        <v>14</v>
      </c>
      <c r="GK76" s="17" t="s">
        <v>14</v>
      </c>
      <c r="GL76" s="17" t="s">
        <v>14</v>
      </c>
      <c r="GM76" s="17" t="s">
        <v>14</v>
      </c>
      <c r="GN76" s="17" t="s">
        <v>14</v>
      </c>
      <c r="GO76" s="25">
        <v>1</v>
      </c>
      <c r="GP76" s="25" t="s">
        <v>14</v>
      </c>
      <c r="GQ76" s="25">
        <v>1</v>
      </c>
      <c r="GR76" s="25">
        <v>1</v>
      </c>
      <c r="GS76" s="136" t="s">
        <v>2</v>
      </c>
      <c r="GT76" s="77" t="s">
        <v>2</v>
      </c>
      <c r="GU76" s="77" t="s">
        <v>2</v>
      </c>
      <c r="GV76" s="17">
        <v>75</v>
      </c>
      <c r="GW76" s="17">
        <v>29</v>
      </c>
      <c r="GX76" s="17">
        <v>36</v>
      </c>
      <c r="GY76" s="17">
        <v>10</v>
      </c>
      <c r="GZ76" s="17" t="s">
        <v>2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14</v>
      </c>
      <c r="HF76" s="17" t="s">
        <v>14</v>
      </c>
      <c r="HG76" s="17" t="s">
        <v>14</v>
      </c>
      <c r="HH76" s="17" t="s">
        <v>14</v>
      </c>
      <c r="HI76" s="17" t="s">
        <v>14</v>
      </c>
      <c r="HJ76" s="17" t="s">
        <v>14</v>
      </c>
      <c r="HK76" s="17" t="s">
        <v>14</v>
      </c>
      <c r="HL76" s="17" t="s">
        <v>14</v>
      </c>
      <c r="HM76" s="17" t="s">
        <v>14</v>
      </c>
      <c r="HN76" s="659">
        <v>1920810000</v>
      </c>
      <c r="HO76" s="657" t="s">
        <v>483</v>
      </c>
      <c r="HP76" s="657" t="s">
        <v>454</v>
      </c>
      <c r="HQ76" s="657" t="s">
        <v>479</v>
      </c>
      <c r="HR76" s="657" t="s">
        <v>465</v>
      </c>
      <c r="HS76" s="657" t="s">
        <v>455</v>
      </c>
    </row>
    <row r="77" spans="1:227" ht="14.25" customHeight="1">
      <c r="A77" s="614" t="s">
        <v>767</v>
      </c>
      <c r="B77" s="614" t="s">
        <v>818</v>
      </c>
      <c r="C77" s="614" t="s">
        <v>828</v>
      </c>
      <c r="D77" s="4" t="s">
        <v>527</v>
      </c>
      <c r="E77" s="17">
        <v>80</v>
      </c>
      <c r="F77" s="17">
        <v>1</v>
      </c>
      <c r="G77" s="17" t="s">
        <v>2</v>
      </c>
      <c r="H77" s="17" t="s">
        <v>2</v>
      </c>
      <c r="I77" s="17" t="s">
        <v>2</v>
      </c>
      <c r="J77" s="17">
        <v>1</v>
      </c>
      <c r="K77" s="17" t="s">
        <v>2</v>
      </c>
      <c r="L77" s="17">
        <v>79</v>
      </c>
      <c r="M77" s="665">
        <v>15</v>
      </c>
      <c r="N77" s="17">
        <v>1</v>
      </c>
      <c r="O77" s="17" t="s">
        <v>14</v>
      </c>
      <c r="P77" s="17" t="s">
        <v>14</v>
      </c>
      <c r="Q77" s="17" t="s">
        <v>14</v>
      </c>
      <c r="R77" s="17" t="s">
        <v>14</v>
      </c>
      <c r="S77" s="17" t="s">
        <v>14</v>
      </c>
      <c r="T77" s="17" t="s">
        <v>14</v>
      </c>
      <c r="U77" s="25" t="s">
        <v>14</v>
      </c>
      <c r="V77" s="671" t="s">
        <v>2</v>
      </c>
      <c r="W77" s="25">
        <v>27</v>
      </c>
      <c r="X77" s="25">
        <v>1442</v>
      </c>
      <c r="Y77" s="25">
        <v>4</v>
      </c>
      <c r="Z77" s="25">
        <v>595</v>
      </c>
      <c r="AA77" s="136">
        <v>53</v>
      </c>
      <c r="AB77" s="25" t="s">
        <v>14</v>
      </c>
      <c r="AC77" s="25" t="s">
        <v>14</v>
      </c>
      <c r="AD77" s="25" t="s">
        <v>14</v>
      </c>
      <c r="AE77" s="25" t="s">
        <v>14</v>
      </c>
      <c r="AF77" s="143" t="s">
        <v>14</v>
      </c>
      <c r="AG77" s="77">
        <v>80</v>
      </c>
      <c r="AH77" s="77">
        <v>3</v>
      </c>
      <c r="AI77" s="77">
        <v>30</v>
      </c>
      <c r="AJ77" s="77">
        <v>32</v>
      </c>
      <c r="AK77" s="77">
        <v>11</v>
      </c>
      <c r="AL77" s="77">
        <v>1</v>
      </c>
      <c r="AM77" s="77" t="s">
        <v>2</v>
      </c>
      <c r="AN77" s="77">
        <v>3</v>
      </c>
      <c r="AO77" s="77" t="s">
        <v>2</v>
      </c>
      <c r="AP77" s="77" t="s">
        <v>2</v>
      </c>
      <c r="AQ77" s="77" t="s">
        <v>2</v>
      </c>
      <c r="AR77" s="77" t="s">
        <v>2</v>
      </c>
      <c r="AS77" s="77" t="s">
        <v>2</v>
      </c>
      <c r="AT77" s="77" t="s">
        <v>2</v>
      </c>
      <c r="AU77" s="77" t="s">
        <v>14</v>
      </c>
      <c r="AV77" s="77" t="s">
        <v>14</v>
      </c>
      <c r="AW77" s="77" t="s">
        <v>14</v>
      </c>
      <c r="AX77" s="77" t="s">
        <v>14</v>
      </c>
      <c r="AY77" s="77" t="s">
        <v>14</v>
      </c>
      <c r="AZ77" s="77" t="s">
        <v>14</v>
      </c>
      <c r="BA77" s="77" t="s">
        <v>14</v>
      </c>
      <c r="BB77" s="77" t="s">
        <v>14</v>
      </c>
      <c r="BC77" s="77" t="s">
        <v>14</v>
      </c>
      <c r="BD77" s="77" t="s">
        <v>14</v>
      </c>
      <c r="BE77" s="77" t="s">
        <v>14</v>
      </c>
      <c r="BF77" s="77" t="s">
        <v>14</v>
      </c>
      <c r="BG77" s="77" t="s">
        <v>14</v>
      </c>
      <c r="BH77" s="77" t="s">
        <v>14</v>
      </c>
      <c r="BI77" s="77">
        <v>5982</v>
      </c>
      <c r="BJ77" s="77">
        <v>53</v>
      </c>
      <c r="BK77" s="77">
        <v>1209</v>
      </c>
      <c r="BL77" s="77">
        <v>2078</v>
      </c>
      <c r="BM77" s="77">
        <v>1254</v>
      </c>
      <c r="BN77" s="77">
        <v>163</v>
      </c>
      <c r="BO77" s="77" t="s">
        <v>2</v>
      </c>
      <c r="BP77" s="77">
        <v>1225</v>
      </c>
      <c r="BQ77" s="77" t="s">
        <v>2</v>
      </c>
      <c r="BR77" s="77" t="s">
        <v>2</v>
      </c>
      <c r="BS77" s="77" t="s">
        <v>2</v>
      </c>
      <c r="BT77" s="77" t="s">
        <v>2</v>
      </c>
      <c r="BU77" s="77" t="s">
        <v>2</v>
      </c>
      <c r="BV77" s="77" t="s">
        <v>2</v>
      </c>
      <c r="BW77" s="77">
        <v>1376</v>
      </c>
      <c r="BX77" s="77" t="s">
        <v>14</v>
      </c>
      <c r="BY77" s="77" t="s">
        <v>14</v>
      </c>
      <c r="BZ77" s="77" t="s">
        <v>14</v>
      </c>
      <c r="CA77" s="77" t="s">
        <v>14</v>
      </c>
      <c r="CB77" s="77" t="s">
        <v>14</v>
      </c>
      <c r="CC77" s="77" t="s">
        <v>14</v>
      </c>
      <c r="CD77" s="77" t="s">
        <v>14</v>
      </c>
      <c r="CE77" s="77" t="s">
        <v>14</v>
      </c>
      <c r="CF77" s="77" t="s">
        <v>14</v>
      </c>
      <c r="CG77" s="77" t="s">
        <v>14</v>
      </c>
      <c r="CH77" s="77" t="s">
        <v>14</v>
      </c>
      <c r="CI77" s="77" t="s">
        <v>14</v>
      </c>
      <c r="CJ77" s="77" t="s">
        <v>14</v>
      </c>
      <c r="CK77" s="77" t="s">
        <v>14</v>
      </c>
      <c r="CL77" s="77" t="s">
        <v>14</v>
      </c>
      <c r="CM77" s="90">
        <v>77</v>
      </c>
      <c r="CN77" s="90">
        <v>23</v>
      </c>
      <c r="CO77" s="90" t="s">
        <v>2</v>
      </c>
      <c r="CP77" s="90" t="s">
        <v>2</v>
      </c>
      <c r="CQ77" s="90" t="s">
        <v>2</v>
      </c>
      <c r="CR77" s="90">
        <v>5</v>
      </c>
      <c r="CS77" s="90">
        <v>10</v>
      </c>
      <c r="CT77" s="90">
        <v>39</v>
      </c>
      <c r="CU77" s="90" t="s">
        <v>2</v>
      </c>
      <c r="CV77" s="90" t="s">
        <v>2</v>
      </c>
      <c r="CW77" s="90" t="s">
        <v>2</v>
      </c>
      <c r="CX77" s="90" t="s">
        <v>2</v>
      </c>
      <c r="CY77" s="90" t="s">
        <v>2</v>
      </c>
      <c r="CZ77" s="90" t="s">
        <v>2</v>
      </c>
      <c r="DA77" s="90" t="s">
        <v>2</v>
      </c>
      <c r="DB77" s="90" t="s">
        <v>2</v>
      </c>
      <c r="DC77" s="90" t="s">
        <v>14</v>
      </c>
      <c r="DD77" s="90" t="s">
        <v>14</v>
      </c>
      <c r="DE77" s="90" t="s">
        <v>14</v>
      </c>
      <c r="DF77" s="90" t="s">
        <v>14</v>
      </c>
      <c r="DG77" s="90" t="s">
        <v>14</v>
      </c>
      <c r="DH77" s="90" t="s">
        <v>14</v>
      </c>
      <c r="DI77" s="90" t="s">
        <v>14</v>
      </c>
      <c r="DJ77" s="90" t="s">
        <v>14</v>
      </c>
      <c r="DK77" s="90" t="s">
        <v>14</v>
      </c>
      <c r="DL77" s="90" t="s">
        <v>14</v>
      </c>
      <c r="DM77" s="90" t="s">
        <v>14</v>
      </c>
      <c r="DN77" s="90" t="s">
        <v>14</v>
      </c>
      <c r="DO77" s="90" t="s">
        <v>14</v>
      </c>
      <c r="DP77" s="90" t="s">
        <v>14</v>
      </c>
      <c r="DQ77" s="90" t="s">
        <v>14</v>
      </c>
      <c r="DR77" s="90" t="s">
        <v>14</v>
      </c>
      <c r="DS77" s="27">
        <v>58</v>
      </c>
      <c r="DT77" s="27" t="s">
        <v>2</v>
      </c>
      <c r="DU77" s="27" t="s">
        <v>2</v>
      </c>
      <c r="DV77" s="27">
        <v>1</v>
      </c>
      <c r="DW77" s="27">
        <v>3</v>
      </c>
      <c r="DX77" s="27">
        <v>1</v>
      </c>
      <c r="DY77" s="27">
        <v>5</v>
      </c>
      <c r="DZ77" s="27">
        <v>5</v>
      </c>
      <c r="EA77" s="27" t="s">
        <v>2</v>
      </c>
      <c r="EB77" s="27">
        <v>23</v>
      </c>
      <c r="EC77" s="27">
        <v>14</v>
      </c>
      <c r="ED77" s="27">
        <v>45</v>
      </c>
      <c r="EE77" s="27">
        <v>8</v>
      </c>
      <c r="EF77" s="27" t="s">
        <v>2</v>
      </c>
      <c r="EG77" s="27">
        <v>2557</v>
      </c>
      <c r="EH77" s="27" t="s">
        <v>2</v>
      </c>
      <c r="EI77" s="27" t="s">
        <v>2</v>
      </c>
      <c r="EJ77" s="27" t="s">
        <v>14</v>
      </c>
      <c r="EK77" s="27">
        <v>35</v>
      </c>
      <c r="EL77" s="27" t="s">
        <v>14</v>
      </c>
      <c r="EM77" s="27">
        <v>21</v>
      </c>
      <c r="EN77" s="27">
        <v>21</v>
      </c>
      <c r="EO77" s="27" t="s">
        <v>2</v>
      </c>
      <c r="EP77" s="27" t="s">
        <v>14</v>
      </c>
      <c r="EQ77" s="27" t="s">
        <v>14</v>
      </c>
      <c r="ER77" s="27" t="s">
        <v>14</v>
      </c>
      <c r="ES77" s="27" t="s">
        <v>14</v>
      </c>
      <c r="ET77" s="27" t="s">
        <v>2</v>
      </c>
      <c r="EU77" s="27" t="s">
        <v>14</v>
      </c>
      <c r="EV77" s="27" t="s">
        <v>14</v>
      </c>
      <c r="EW77" s="27" t="s">
        <v>14</v>
      </c>
      <c r="EX77" s="27" t="s">
        <v>14</v>
      </c>
      <c r="EY77" s="27" t="s">
        <v>14</v>
      </c>
      <c r="EZ77" s="27" t="s">
        <v>14</v>
      </c>
      <c r="FA77" s="27" t="s">
        <v>14</v>
      </c>
      <c r="FB77" s="27" t="s">
        <v>14</v>
      </c>
      <c r="FC77" s="27" t="s">
        <v>14</v>
      </c>
      <c r="FD77" s="27" t="s">
        <v>14</v>
      </c>
      <c r="FE77" s="27" t="s">
        <v>14</v>
      </c>
      <c r="FF77" s="27" t="s">
        <v>14</v>
      </c>
      <c r="FG77" s="27" t="s">
        <v>14</v>
      </c>
      <c r="FH77" s="27" t="s">
        <v>14</v>
      </c>
      <c r="FI77" s="27" t="s">
        <v>14</v>
      </c>
      <c r="FJ77" s="27" t="s">
        <v>14</v>
      </c>
      <c r="FK77" s="27" t="s">
        <v>14</v>
      </c>
      <c r="FL77" s="27" t="s">
        <v>14</v>
      </c>
      <c r="FM77" s="27" t="s">
        <v>14</v>
      </c>
      <c r="FN77" s="27" t="s">
        <v>14</v>
      </c>
      <c r="FO77" s="27" t="s">
        <v>14</v>
      </c>
      <c r="FP77" s="27" t="s">
        <v>14</v>
      </c>
      <c r="FQ77" s="27" t="s">
        <v>14</v>
      </c>
      <c r="FR77" s="27" t="s">
        <v>14</v>
      </c>
      <c r="FS77" s="27" t="s">
        <v>14</v>
      </c>
      <c r="FT77" s="27" t="s">
        <v>14</v>
      </c>
      <c r="FU77" s="27" t="s">
        <v>14</v>
      </c>
      <c r="FV77" s="27" t="s">
        <v>14</v>
      </c>
      <c r="FW77" s="77">
        <v>12</v>
      </c>
      <c r="FX77" s="77" t="s">
        <v>2</v>
      </c>
      <c r="FY77" s="87">
        <v>12</v>
      </c>
      <c r="FZ77" s="87" t="s">
        <v>2</v>
      </c>
      <c r="GA77" s="87" t="s">
        <v>2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 t="s">
        <v>14</v>
      </c>
      <c r="GG77" s="17" t="s">
        <v>14</v>
      </c>
      <c r="GH77" s="17" t="s">
        <v>14</v>
      </c>
      <c r="GI77" s="17" t="s">
        <v>14</v>
      </c>
      <c r="GJ77" s="17" t="s">
        <v>14</v>
      </c>
      <c r="GK77" s="17" t="s">
        <v>14</v>
      </c>
      <c r="GL77" s="17" t="s">
        <v>14</v>
      </c>
      <c r="GM77" s="17" t="s">
        <v>14</v>
      </c>
      <c r="GN77" s="17" t="s">
        <v>14</v>
      </c>
      <c r="GO77" s="25">
        <v>4</v>
      </c>
      <c r="GP77" s="25" t="s">
        <v>14</v>
      </c>
      <c r="GQ77" s="25">
        <v>4</v>
      </c>
      <c r="GR77" s="25">
        <v>2</v>
      </c>
      <c r="GS77" s="136" t="s">
        <v>2</v>
      </c>
      <c r="GT77" s="77" t="s">
        <v>2</v>
      </c>
      <c r="GU77" s="77" t="s">
        <v>2</v>
      </c>
      <c r="GV77" s="17">
        <v>77</v>
      </c>
      <c r="GW77" s="17">
        <v>28</v>
      </c>
      <c r="GX77" s="17">
        <v>26</v>
      </c>
      <c r="GY77" s="17">
        <v>20</v>
      </c>
      <c r="GZ77" s="17">
        <v>3</v>
      </c>
      <c r="HA77" s="17" t="s">
        <v>2</v>
      </c>
      <c r="HB77" s="17" t="s">
        <v>2</v>
      </c>
      <c r="HC77" s="17" t="s">
        <v>2</v>
      </c>
      <c r="HD77" s="17" t="s">
        <v>2</v>
      </c>
      <c r="HE77" s="17" t="s">
        <v>14</v>
      </c>
      <c r="HF77" s="17" t="s">
        <v>14</v>
      </c>
      <c r="HG77" s="17" t="s">
        <v>14</v>
      </c>
      <c r="HH77" s="17" t="s">
        <v>14</v>
      </c>
      <c r="HI77" s="17" t="s">
        <v>14</v>
      </c>
      <c r="HJ77" s="17" t="s">
        <v>14</v>
      </c>
      <c r="HK77" s="17" t="s">
        <v>14</v>
      </c>
      <c r="HL77" s="17" t="s">
        <v>14</v>
      </c>
      <c r="HM77" s="17" t="s">
        <v>14</v>
      </c>
      <c r="HN77" s="659">
        <v>1920811000</v>
      </c>
      <c r="HO77" s="657" t="s">
        <v>483</v>
      </c>
      <c r="HP77" s="657" t="s">
        <v>454</v>
      </c>
      <c r="HQ77" s="657" t="s">
        <v>479</v>
      </c>
      <c r="HR77" s="657" t="s">
        <v>466</v>
      </c>
      <c r="HS77" s="657" t="s">
        <v>455</v>
      </c>
    </row>
    <row r="78" spans="1:227" ht="14.25" customHeight="1">
      <c r="A78" s="614" t="s">
        <v>767</v>
      </c>
      <c r="B78" s="614" t="s">
        <v>818</v>
      </c>
      <c r="C78" s="614" t="s">
        <v>689</v>
      </c>
      <c r="D78" s="4" t="s">
        <v>528</v>
      </c>
      <c r="E78" s="17">
        <v>133</v>
      </c>
      <c r="F78" s="17">
        <v>1</v>
      </c>
      <c r="G78" s="17" t="s">
        <v>2</v>
      </c>
      <c r="H78" s="17" t="s">
        <v>2</v>
      </c>
      <c r="I78" s="17">
        <v>1</v>
      </c>
      <c r="J78" s="17" t="s">
        <v>2</v>
      </c>
      <c r="K78" s="17" t="s">
        <v>2</v>
      </c>
      <c r="L78" s="17">
        <v>132</v>
      </c>
      <c r="M78" s="665">
        <v>20</v>
      </c>
      <c r="N78" s="17">
        <v>1</v>
      </c>
      <c r="O78" s="17" t="s">
        <v>14</v>
      </c>
      <c r="P78" s="17" t="s">
        <v>14</v>
      </c>
      <c r="Q78" s="17" t="s">
        <v>14</v>
      </c>
      <c r="R78" s="17" t="s">
        <v>14</v>
      </c>
      <c r="S78" s="17" t="s">
        <v>14</v>
      </c>
      <c r="T78" s="17" t="s">
        <v>14</v>
      </c>
      <c r="U78" s="25" t="s">
        <v>14</v>
      </c>
      <c r="V78" s="671" t="s">
        <v>2</v>
      </c>
      <c r="W78" s="25">
        <v>26</v>
      </c>
      <c r="X78" s="25">
        <v>774</v>
      </c>
      <c r="Y78" s="25" t="s">
        <v>2</v>
      </c>
      <c r="Z78" s="25" t="s">
        <v>2</v>
      </c>
      <c r="AA78" s="136">
        <v>107</v>
      </c>
      <c r="AB78" s="25" t="s">
        <v>14</v>
      </c>
      <c r="AC78" s="25" t="s">
        <v>14</v>
      </c>
      <c r="AD78" s="25" t="s">
        <v>14</v>
      </c>
      <c r="AE78" s="25" t="s">
        <v>14</v>
      </c>
      <c r="AF78" s="143" t="s">
        <v>14</v>
      </c>
      <c r="AG78" s="77">
        <v>132</v>
      </c>
      <c r="AH78" s="77">
        <v>9</v>
      </c>
      <c r="AI78" s="77">
        <v>54</v>
      </c>
      <c r="AJ78" s="77">
        <v>57</v>
      </c>
      <c r="AK78" s="77">
        <v>10</v>
      </c>
      <c r="AL78" s="77">
        <v>1</v>
      </c>
      <c r="AM78" s="77">
        <v>1</v>
      </c>
      <c r="AN78" s="77" t="s">
        <v>2</v>
      </c>
      <c r="AO78" s="77" t="s">
        <v>2</v>
      </c>
      <c r="AP78" s="77" t="s">
        <v>2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 t="s">
        <v>14</v>
      </c>
      <c r="AV78" s="77" t="s">
        <v>14</v>
      </c>
      <c r="AW78" s="77" t="s">
        <v>14</v>
      </c>
      <c r="AX78" s="77" t="s">
        <v>14</v>
      </c>
      <c r="AY78" s="77" t="s">
        <v>14</v>
      </c>
      <c r="AZ78" s="77" t="s">
        <v>14</v>
      </c>
      <c r="BA78" s="77" t="s">
        <v>14</v>
      </c>
      <c r="BB78" s="77" t="s">
        <v>14</v>
      </c>
      <c r="BC78" s="77" t="s">
        <v>14</v>
      </c>
      <c r="BD78" s="77" t="s">
        <v>14</v>
      </c>
      <c r="BE78" s="77" t="s">
        <v>14</v>
      </c>
      <c r="BF78" s="77" t="s">
        <v>14</v>
      </c>
      <c r="BG78" s="77" t="s">
        <v>14</v>
      </c>
      <c r="BH78" s="77" t="s">
        <v>14</v>
      </c>
      <c r="BI78" s="77">
        <v>7488</v>
      </c>
      <c r="BJ78" s="77">
        <v>235</v>
      </c>
      <c r="BK78" s="77">
        <v>2077</v>
      </c>
      <c r="BL78" s="77">
        <v>3709</v>
      </c>
      <c r="BM78" s="77">
        <v>1112</v>
      </c>
      <c r="BN78" s="77">
        <v>150</v>
      </c>
      <c r="BO78" s="77">
        <v>205</v>
      </c>
      <c r="BP78" s="77" t="s">
        <v>2</v>
      </c>
      <c r="BQ78" s="77" t="s">
        <v>2</v>
      </c>
      <c r="BR78" s="77" t="s">
        <v>2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988</v>
      </c>
      <c r="BX78" s="77" t="s">
        <v>14</v>
      </c>
      <c r="BY78" s="77" t="s">
        <v>14</v>
      </c>
      <c r="BZ78" s="77" t="s">
        <v>14</v>
      </c>
      <c r="CA78" s="77" t="s">
        <v>14</v>
      </c>
      <c r="CB78" s="77" t="s">
        <v>14</v>
      </c>
      <c r="CC78" s="77" t="s">
        <v>14</v>
      </c>
      <c r="CD78" s="77" t="s">
        <v>14</v>
      </c>
      <c r="CE78" s="77" t="s">
        <v>14</v>
      </c>
      <c r="CF78" s="77" t="s">
        <v>14</v>
      </c>
      <c r="CG78" s="77" t="s">
        <v>14</v>
      </c>
      <c r="CH78" s="77" t="s">
        <v>14</v>
      </c>
      <c r="CI78" s="77" t="s">
        <v>14</v>
      </c>
      <c r="CJ78" s="77" t="s">
        <v>14</v>
      </c>
      <c r="CK78" s="77" t="s">
        <v>14</v>
      </c>
      <c r="CL78" s="77" t="s">
        <v>14</v>
      </c>
      <c r="CM78" s="90">
        <v>120</v>
      </c>
      <c r="CN78" s="90">
        <v>18</v>
      </c>
      <c r="CO78" s="90" t="s">
        <v>2</v>
      </c>
      <c r="CP78" s="90" t="s">
        <v>2</v>
      </c>
      <c r="CQ78" s="90" t="s">
        <v>2</v>
      </c>
      <c r="CR78" s="90" t="s">
        <v>2</v>
      </c>
      <c r="CS78" s="90">
        <v>2</v>
      </c>
      <c r="CT78" s="90">
        <v>100</v>
      </c>
      <c r="CU78" s="90" t="s">
        <v>2</v>
      </c>
      <c r="CV78" s="90" t="s">
        <v>2</v>
      </c>
      <c r="CW78" s="90" t="s">
        <v>2</v>
      </c>
      <c r="CX78" s="90" t="s">
        <v>2</v>
      </c>
      <c r="CY78" s="90" t="s">
        <v>2</v>
      </c>
      <c r="CZ78" s="90" t="s">
        <v>2</v>
      </c>
      <c r="DA78" s="90" t="s">
        <v>2</v>
      </c>
      <c r="DB78" s="90" t="s">
        <v>2</v>
      </c>
      <c r="DC78" s="90" t="s">
        <v>14</v>
      </c>
      <c r="DD78" s="90" t="s">
        <v>14</v>
      </c>
      <c r="DE78" s="90" t="s">
        <v>14</v>
      </c>
      <c r="DF78" s="90" t="s">
        <v>14</v>
      </c>
      <c r="DG78" s="90" t="s">
        <v>14</v>
      </c>
      <c r="DH78" s="90" t="s">
        <v>14</v>
      </c>
      <c r="DI78" s="90" t="s">
        <v>14</v>
      </c>
      <c r="DJ78" s="90" t="s">
        <v>14</v>
      </c>
      <c r="DK78" s="90" t="s">
        <v>14</v>
      </c>
      <c r="DL78" s="90" t="s">
        <v>14</v>
      </c>
      <c r="DM78" s="90" t="s">
        <v>14</v>
      </c>
      <c r="DN78" s="90" t="s">
        <v>14</v>
      </c>
      <c r="DO78" s="90" t="s">
        <v>14</v>
      </c>
      <c r="DP78" s="90" t="s">
        <v>14</v>
      </c>
      <c r="DQ78" s="90" t="s">
        <v>14</v>
      </c>
      <c r="DR78" s="90" t="s">
        <v>14</v>
      </c>
      <c r="DS78" s="27">
        <v>43</v>
      </c>
      <c r="DT78" s="27" t="s">
        <v>2</v>
      </c>
      <c r="DU78" s="27" t="s">
        <v>2</v>
      </c>
      <c r="DV78" s="27" t="s">
        <v>2</v>
      </c>
      <c r="DW78" s="27">
        <v>1</v>
      </c>
      <c r="DX78" s="27" t="s">
        <v>2</v>
      </c>
      <c r="DY78" s="27">
        <v>1</v>
      </c>
      <c r="DZ78" s="27">
        <v>1</v>
      </c>
      <c r="EA78" s="27" t="s">
        <v>2</v>
      </c>
      <c r="EB78" s="27">
        <v>6</v>
      </c>
      <c r="EC78" s="27">
        <v>3</v>
      </c>
      <c r="ED78" s="27">
        <v>108</v>
      </c>
      <c r="EE78" s="27">
        <v>2</v>
      </c>
      <c r="EF78" s="27" t="s">
        <v>2</v>
      </c>
      <c r="EG78" s="27">
        <v>1006</v>
      </c>
      <c r="EH78" s="27" t="s">
        <v>2</v>
      </c>
      <c r="EI78" s="27" t="s">
        <v>2</v>
      </c>
      <c r="EJ78" s="27" t="s">
        <v>2</v>
      </c>
      <c r="EK78" s="27" t="s">
        <v>14</v>
      </c>
      <c r="EL78" s="27" t="s">
        <v>2</v>
      </c>
      <c r="EM78" s="27" t="s">
        <v>14</v>
      </c>
      <c r="EN78" s="27" t="s">
        <v>14</v>
      </c>
      <c r="EO78" s="27" t="s">
        <v>2</v>
      </c>
      <c r="EP78" s="27" t="s">
        <v>14</v>
      </c>
      <c r="EQ78" s="27" t="s">
        <v>14</v>
      </c>
      <c r="ER78" s="27" t="s">
        <v>14</v>
      </c>
      <c r="ES78" s="27" t="s">
        <v>14</v>
      </c>
      <c r="ET78" s="27" t="s">
        <v>2</v>
      </c>
      <c r="EU78" s="27" t="s">
        <v>14</v>
      </c>
      <c r="EV78" s="27" t="s">
        <v>14</v>
      </c>
      <c r="EW78" s="27" t="s">
        <v>14</v>
      </c>
      <c r="EX78" s="27" t="s">
        <v>14</v>
      </c>
      <c r="EY78" s="27" t="s">
        <v>14</v>
      </c>
      <c r="EZ78" s="27" t="s">
        <v>14</v>
      </c>
      <c r="FA78" s="27" t="s">
        <v>14</v>
      </c>
      <c r="FB78" s="27" t="s">
        <v>14</v>
      </c>
      <c r="FC78" s="27" t="s">
        <v>14</v>
      </c>
      <c r="FD78" s="27" t="s">
        <v>14</v>
      </c>
      <c r="FE78" s="27" t="s">
        <v>14</v>
      </c>
      <c r="FF78" s="27" t="s">
        <v>14</v>
      </c>
      <c r="FG78" s="27" t="s">
        <v>14</v>
      </c>
      <c r="FH78" s="27" t="s">
        <v>14</v>
      </c>
      <c r="FI78" s="27" t="s">
        <v>14</v>
      </c>
      <c r="FJ78" s="27" t="s">
        <v>14</v>
      </c>
      <c r="FK78" s="27" t="s">
        <v>14</v>
      </c>
      <c r="FL78" s="27" t="s">
        <v>14</v>
      </c>
      <c r="FM78" s="27" t="s">
        <v>14</v>
      </c>
      <c r="FN78" s="27" t="s">
        <v>14</v>
      </c>
      <c r="FO78" s="27" t="s">
        <v>14</v>
      </c>
      <c r="FP78" s="27" t="s">
        <v>14</v>
      </c>
      <c r="FQ78" s="27" t="s">
        <v>14</v>
      </c>
      <c r="FR78" s="27" t="s">
        <v>14</v>
      </c>
      <c r="FS78" s="27" t="s">
        <v>14</v>
      </c>
      <c r="FT78" s="27" t="s">
        <v>14</v>
      </c>
      <c r="FU78" s="27" t="s">
        <v>14</v>
      </c>
      <c r="FV78" s="27" t="s">
        <v>14</v>
      </c>
      <c r="FW78" s="77">
        <v>10</v>
      </c>
      <c r="FX78" s="77" t="s">
        <v>2</v>
      </c>
      <c r="FY78" s="87">
        <v>10</v>
      </c>
      <c r="FZ78" s="87" t="s">
        <v>2</v>
      </c>
      <c r="GA78" s="87" t="s">
        <v>2</v>
      </c>
      <c r="GB78" s="87" t="s">
        <v>2</v>
      </c>
      <c r="GC78" s="87" t="s">
        <v>2</v>
      </c>
      <c r="GD78" s="87" t="s">
        <v>2</v>
      </c>
      <c r="GE78" s="87" t="s">
        <v>2</v>
      </c>
      <c r="GF78" s="17" t="s">
        <v>14</v>
      </c>
      <c r="GG78" s="17" t="s">
        <v>14</v>
      </c>
      <c r="GH78" s="17" t="s">
        <v>14</v>
      </c>
      <c r="GI78" s="17" t="s">
        <v>14</v>
      </c>
      <c r="GJ78" s="17" t="s">
        <v>14</v>
      </c>
      <c r="GK78" s="17" t="s">
        <v>14</v>
      </c>
      <c r="GL78" s="17" t="s">
        <v>14</v>
      </c>
      <c r="GM78" s="17" t="s">
        <v>14</v>
      </c>
      <c r="GN78" s="17" t="s">
        <v>14</v>
      </c>
      <c r="GO78" s="25">
        <v>3</v>
      </c>
      <c r="GP78" s="25" t="s">
        <v>14</v>
      </c>
      <c r="GQ78" s="25">
        <v>3</v>
      </c>
      <c r="GR78" s="25">
        <v>2</v>
      </c>
      <c r="GS78" s="136" t="s">
        <v>2</v>
      </c>
      <c r="GT78" s="77" t="s">
        <v>2</v>
      </c>
      <c r="GU78" s="77" t="s">
        <v>2</v>
      </c>
      <c r="GV78" s="17">
        <v>120</v>
      </c>
      <c r="GW78" s="17">
        <v>58</v>
      </c>
      <c r="GX78" s="17">
        <v>50</v>
      </c>
      <c r="GY78" s="17">
        <v>12</v>
      </c>
      <c r="GZ78" s="17" t="s">
        <v>2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14</v>
      </c>
      <c r="HF78" s="17" t="s">
        <v>14</v>
      </c>
      <c r="HG78" s="17" t="s">
        <v>14</v>
      </c>
      <c r="HH78" s="17" t="s">
        <v>14</v>
      </c>
      <c r="HI78" s="17" t="s">
        <v>14</v>
      </c>
      <c r="HJ78" s="17" t="s">
        <v>14</v>
      </c>
      <c r="HK78" s="17" t="s">
        <v>14</v>
      </c>
      <c r="HL78" s="17" t="s">
        <v>14</v>
      </c>
      <c r="HM78" s="17" t="s">
        <v>14</v>
      </c>
      <c r="HN78" s="659">
        <v>1920812000</v>
      </c>
      <c r="HO78" s="657" t="s">
        <v>483</v>
      </c>
      <c r="HP78" s="657" t="s">
        <v>454</v>
      </c>
      <c r="HQ78" s="657" t="s">
        <v>479</v>
      </c>
      <c r="HR78" s="657" t="s">
        <v>467</v>
      </c>
      <c r="HS78" s="657" t="s">
        <v>455</v>
      </c>
    </row>
    <row r="79" spans="1:227" ht="14.25" customHeight="1">
      <c r="A79" s="614" t="s">
        <v>767</v>
      </c>
      <c r="B79" s="614" t="s">
        <v>818</v>
      </c>
      <c r="C79" s="614" t="s">
        <v>829</v>
      </c>
      <c r="D79" s="4" t="s">
        <v>529</v>
      </c>
      <c r="E79" s="17">
        <v>151</v>
      </c>
      <c r="F79" s="17">
        <v>2</v>
      </c>
      <c r="G79" s="17" t="s">
        <v>2</v>
      </c>
      <c r="H79" s="17" t="s">
        <v>2</v>
      </c>
      <c r="I79" s="17">
        <v>1</v>
      </c>
      <c r="J79" s="17">
        <v>1</v>
      </c>
      <c r="K79" s="17" t="s">
        <v>2</v>
      </c>
      <c r="L79" s="17">
        <v>149</v>
      </c>
      <c r="M79" s="665">
        <v>17</v>
      </c>
      <c r="N79" s="17">
        <v>2</v>
      </c>
      <c r="O79" s="17" t="s">
        <v>14</v>
      </c>
      <c r="P79" s="17" t="s">
        <v>14</v>
      </c>
      <c r="Q79" s="17" t="s">
        <v>14</v>
      </c>
      <c r="R79" s="17" t="s">
        <v>14</v>
      </c>
      <c r="S79" s="17" t="s">
        <v>14</v>
      </c>
      <c r="T79" s="17" t="s">
        <v>14</v>
      </c>
      <c r="U79" s="25" t="s">
        <v>14</v>
      </c>
      <c r="V79" s="671" t="s">
        <v>2</v>
      </c>
      <c r="W79" s="25">
        <v>57</v>
      </c>
      <c r="X79" s="25">
        <v>8093</v>
      </c>
      <c r="Y79" s="25">
        <v>11</v>
      </c>
      <c r="Z79" s="25">
        <v>3990</v>
      </c>
      <c r="AA79" s="136">
        <v>94</v>
      </c>
      <c r="AB79" s="25" t="s">
        <v>14</v>
      </c>
      <c r="AC79" s="25" t="s">
        <v>14</v>
      </c>
      <c r="AD79" s="25" t="s">
        <v>14</v>
      </c>
      <c r="AE79" s="25" t="s">
        <v>14</v>
      </c>
      <c r="AF79" s="143" t="s">
        <v>14</v>
      </c>
      <c r="AG79" s="77">
        <v>150</v>
      </c>
      <c r="AH79" s="77">
        <v>24</v>
      </c>
      <c r="AI79" s="77">
        <v>41</v>
      </c>
      <c r="AJ79" s="77">
        <v>55</v>
      </c>
      <c r="AK79" s="77">
        <v>15</v>
      </c>
      <c r="AL79" s="77">
        <v>10</v>
      </c>
      <c r="AM79" s="77">
        <v>4</v>
      </c>
      <c r="AN79" s="77">
        <v>1</v>
      </c>
      <c r="AO79" s="77" t="s">
        <v>2</v>
      </c>
      <c r="AP79" s="77" t="s">
        <v>2</v>
      </c>
      <c r="AQ79" s="77" t="s">
        <v>2</v>
      </c>
      <c r="AR79" s="77" t="s">
        <v>2</v>
      </c>
      <c r="AS79" s="77" t="s">
        <v>2</v>
      </c>
      <c r="AT79" s="77" t="s">
        <v>2</v>
      </c>
      <c r="AU79" s="77" t="s">
        <v>14</v>
      </c>
      <c r="AV79" s="77" t="s">
        <v>14</v>
      </c>
      <c r="AW79" s="77" t="s">
        <v>14</v>
      </c>
      <c r="AX79" s="77" t="s">
        <v>14</v>
      </c>
      <c r="AY79" s="77" t="s">
        <v>14</v>
      </c>
      <c r="AZ79" s="77" t="s">
        <v>14</v>
      </c>
      <c r="BA79" s="77" t="s">
        <v>14</v>
      </c>
      <c r="BB79" s="77" t="s">
        <v>14</v>
      </c>
      <c r="BC79" s="77" t="s">
        <v>14</v>
      </c>
      <c r="BD79" s="77" t="s">
        <v>14</v>
      </c>
      <c r="BE79" s="77" t="s">
        <v>14</v>
      </c>
      <c r="BF79" s="77" t="s">
        <v>14</v>
      </c>
      <c r="BG79" s="77" t="s">
        <v>14</v>
      </c>
      <c r="BH79" s="77" t="s">
        <v>14</v>
      </c>
      <c r="BI79" s="77">
        <v>10440</v>
      </c>
      <c r="BJ79" s="77">
        <v>503</v>
      </c>
      <c r="BK79" s="77">
        <v>1513</v>
      </c>
      <c r="BL79" s="77">
        <v>3720</v>
      </c>
      <c r="BM79" s="77">
        <v>1824</v>
      </c>
      <c r="BN79" s="77">
        <v>1722</v>
      </c>
      <c r="BO79" s="77">
        <v>858</v>
      </c>
      <c r="BP79" s="77">
        <v>300</v>
      </c>
      <c r="BQ79" s="77" t="s">
        <v>2</v>
      </c>
      <c r="BR79" s="77" t="s">
        <v>2</v>
      </c>
      <c r="BS79" s="77" t="s">
        <v>2</v>
      </c>
      <c r="BT79" s="77" t="s">
        <v>2</v>
      </c>
      <c r="BU79" s="77" t="s">
        <v>2</v>
      </c>
      <c r="BV79" s="77" t="s">
        <v>2</v>
      </c>
      <c r="BW79" s="77">
        <v>2041</v>
      </c>
      <c r="BX79" s="77" t="s">
        <v>14</v>
      </c>
      <c r="BY79" s="77" t="s">
        <v>14</v>
      </c>
      <c r="BZ79" s="77" t="s">
        <v>14</v>
      </c>
      <c r="CA79" s="77" t="s">
        <v>14</v>
      </c>
      <c r="CB79" s="77" t="s">
        <v>14</v>
      </c>
      <c r="CC79" s="77" t="s">
        <v>14</v>
      </c>
      <c r="CD79" s="77" t="s">
        <v>14</v>
      </c>
      <c r="CE79" s="77" t="s">
        <v>14</v>
      </c>
      <c r="CF79" s="77" t="s">
        <v>14</v>
      </c>
      <c r="CG79" s="77" t="s">
        <v>14</v>
      </c>
      <c r="CH79" s="77" t="s">
        <v>14</v>
      </c>
      <c r="CI79" s="77" t="s">
        <v>14</v>
      </c>
      <c r="CJ79" s="77" t="s">
        <v>14</v>
      </c>
      <c r="CK79" s="77" t="s">
        <v>14</v>
      </c>
      <c r="CL79" s="77" t="s">
        <v>14</v>
      </c>
      <c r="CM79" s="90">
        <v>147</v>
      </c>
      <c r="CN79" s="90" t="s">
        <v>2</v>
      </c>
      <c r="CO79" s="90" t="s">
        <v>2</v>
      </c>
      <c r="CP79" s="90" t="s">
        <v>2</v>
      </c>
      <c r="CQ79" s="90" t="s">
        <v>2</v>
      </c>
      <c r="CR79" s="90" t="s">
        <v>2</v>
      </c>
      <c r="CS79" s="90" t="s">
        <v>2</v>
      </c>
      <c r="CT79" s="90">
        <v>147</v>
      </c>
      <c r="CU79" s="90" t="s">
        <v>2</v>
      </c>
      <c r="CV79" s="90" t="s">
        <v>2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14</v>
      </c>
      <c r="DD79" s="90" t="s">
        <v>14</v>
      </c>
      <c r="DE79" s="90" t="s">
        <v>14</v>
      </c>
      <c r="DF79" s="90" t="s">
        <v>14</v>
      </c>
      <c r="DG79" s="90" t="s">
        <v>14</v>
      </c>
      <c r="DH79" s="90" t="s">
        <v>14</v>
      </c>
      <c r="DI79" s="90" t="s">
        <v>14</v>
      </c>
      <c r="DJ79" s="90" t="s">
        <v>14</v>
      </c>
      <c r="DK79" s="90" t="s">
        <v>14</v>
      </c>
      <c r="DL79" s="90" t="s">
        <v>14</v>
      </c>
      <c r="DM79" s="90" t="s">
        <v>14</v>
      </c>
      <c r="DN79" s="90" t="s">
        <v>14</v>
      </c>
      <c r="DO79" s="90" t="s">
        <v>14</v>
      </c>
      <c r="DP79" s="90" t="s">
        <v>14</v>
      </c>
      <c r="DQ79" s="90" t="s">
        <v>14</v>
      </c>
      <c r="DR79" s="90" t="s">
        <v>14</v>
      </c>
      <c r="DS79" s="27">
        <v>2</v>
      </c>
      <c r="DT79" s="27" t="s">
        <v>2</v>
      </c>
      <c r="DU79" s="27" t="s">
        <v>2</v>
      </c>
      <c r="DV79" s="27" t="s">
        <v>2</v>
      </c>
      <c r="DW79" s="27" t="s">
        <v>2</v>
      </c>
      <c r="DX79" s="27" t="s">
        <v>2</v>
      </c>
      <c r="DY79" s="27" t="s">
        <v>2</v>
      </c>
      <c r="DZ79" s="27" t="s">
        <v>2</v>
      </c>
      <c r="EA79" s="27" t="s">
        <v>2</v>
      </c>
      <c r="EB79" s="27">
        <v>4</v>
      </c>
      <c r="EC79" s="27">
        <v>1</v>
      </c>
      <c r="ED79" s="27">
        <v>148</v>
      </c>
      <c r="EE79" s="27">
        <v>2</v>
      </c>
      <c r="EF79" s="27" t="s">
        <v>2</v>
      </c>
      <c r="EG79" s="27" t="s">
        <v>14</v>
      </c>
      <c r="EH79" s="27" t="s">
        <v>2</v>
      </c>
      <c r="EI79" s="27" t="s">
        <v>2</v>
      </c>
      <c r="EJ79" s="27" t="s">
        <v>2</v>
      </c>
      <c r="EK79" s="27" t="s">
        <v>2</v>
      </c>
      <c r="EL79" s="27" t="s">
        <v>2</v>
      </c>
      <c r="EM79" s="27" t="s">
        <v>2</v>
      </c>
      <c r="EN79" s="27" t="s">
        <v>2</v>
      </c>
      <c r="EO79" s="27" t="s">
        <v>2</v>
      </c>
      <c r="EP79" s="27" t="s">
        <v>14</v>
      </c>
      <c r="EQ79" s="27" t="s">
        <v>14</v>
      </c>
      <c r="ER79" s="27" t="s">
        <v>14</v>
      </c>
      <c r="ES79" s="27" t="s">
        <v>14</v>
      </c>
      <c r="ET79" s="27" t="s">
        <v>2</v>
      </c>
      <c r="EU79" s="27" t="s">
        <v>14</v>
      </c>
      <c r="EV79" s="27" t="s">
        <v>14</v>
      </c>
      <c r="EW79" s="27" t="s">
        <v>14</v>
      </c>
      <c r="EX79" s="27" t="s">
        <v>14</v>
      </c>
      <c r="EY79" s="27" t="s">
        <v>14</v>
      </c>
      <c r="EZ79" s="27" t="s">
        <v>14</v>
      </c>
      <c r="FA79" s="27" t="s">
        <v>14</v>
      </c>
      <c r="FB79" s="27" t="s">
        <v>14</v>
      </c>
      <c r="FC79" s="27" t="s">
        <v>14</v>
      </c>
      <c r="FD79" s="27" t="s">
        <v>14</v>
      </c>
      <c r="FE79" s="27" t="s">
        <v>14</v>
      </c>
      <c r="FF79" s="27" t="s">
        <v>14</v>
      </c>
      <c r="FG79" s="27" t="s">
        <v>14</v>
      </c>
      <c r="FH79" s="27" t="s">
        <v>14</v>
      </c>
      <c r="FI79" s="27" t="s">
        <v>14</v>
      </c>
      <c r="FJ79" s="27" t="s">
        <v>14</v>
      </c>
      <c r="FK79" s="27" t="s">
        <v>14</v>
      </c>
      <c r="FL79" s="27" t="s">
        <v>14</v>
      </c>
      <c r="FM79" s="27" t="s">
        <v>14</v>
      </c>
      <c r="FN79" s="27" t="s">
        <v>14</v>
      </c>
      <c r="FO79" s="27" t="s">
        <v>14</v>
      </c>
      <c r="FP79" s="27" t="s">
        <v>14</v>
      </c>
      <c r="FQ79" s="27" t="s">
        <v>14</v>
      </c>
      <c r="FR79" s="27" t="s">
        <v>14</v>
      </c>
      <c r="FS79" s="27" t="s">
        <v>14</v>
      </c>
      <c r="FT79" s="27" t="s">
        <v>14</v>
      </c>
      <c r="FU79" s="27" t="s">
        <v>14</v>
      </c>
      <c r="FV79" s="27" t="s">
        <v>14</v>
      </c>
      <c r="FW79" s="77">
        <v>31</v>
      </c>
      <c r="FX79" s="77">
        <v>4</v>
      </c>
      <c r="FY79" s="87">
        <v>28</v>
      </c>
      <c r="FZ79" s="87">
        <v>1</v>
      </c>
      <c r="GA79" s="87">
        <v>5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14</v>
      </c>
      <c r="GG79" s="17" t="s">
        <v>14</v>
      </c>
      <c r="GH79" s="17" t="s">
        <v>14</v>
      </c>
      <c r="GI79" s="17" t="s">
        <v>14</v>
      </c>
      <c r="GJ79" s="17" t="s">
        <v>14</v>
      </c>
      <c r="GK79" s="17" t="s">
        <v>14</v>
      </c>
      <c r="GL79" s="17" t="s">
        <v>14</v>
      </c>
      <c r="GM79" s="17" t="s">
        <v>14</v>
      </c>
      <c r="GN79" s="17" t="s">
        <v>14</v>
      </c>
      <c r="GO79" s="25">
        <v>4</v>
      </c>
      <c r="GP79" s="25" t="s">
        <v>14</v>
      </c>
      <c r="GQ79" s="25">
        <v>4</v>
      </c>
      <c r="GR79" s="25">
        <v>1</v>
      </c>
      <c r="GS79" s="136" t="s">
        <v>2</v>
      </c>
      <c r="GT79" s="77" t="s">
        <v>2</v>
      </c>
      <c r="GU79" s="77">
        <v>2</v>
      </c>
      <c r="GV79" s="17">
        <v>147</v>
      </c>
      <c r="GW79" s="17">
        <v>53</v>
      </c>
      <c r="GX79" s="17">
        <v>58</v>
      </c>
      <c r="GY79" s="17">
        <v>27</v>
      </c>
      <c r="GZ79" s="17">
        <v>9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14</v>
      </c>
      <c r="HF79" s="17" t="s">
        <v>14</v>
      </c>
      <c r="HG79" s="17" t="s">
        <v>14</v>
      </c>
      <c r="HH79" s="17" t="s">
        <v>14</v>
      </c>
      <c r="HI79" s="17" t="s">
        <v>14</v>
      </c>
      <c r="HJ79" s="17" t="s">
        <v>14</v>
      </c>
      <c r="HK79" s="17" t="s">
        <v>14</v>
      </c>
      <c r="HL79" s="17" t="s">
        <v>14</v>
      </c>
      <c r="HM79" s="17" t="s">
        <v>14</v>
      </c>
      <c r="HN79" s="659">
        <v>1920813000</v>
      </c>
      <c r="HO79" s="657" t="s">
        <v>483</v>
      </c>
      <c r="HP79" s="657" t="s">
        <v>454</v>
      </c>
      <c r="HQ79" s="657" t="s">
        <v>479</v>
      </c>
      <c r="HR79" s="657" t="s">
        <v>468</v>
      </c>
      <c r="HS79" s="657" t="s">
        <v>455</v>
      </c>
    </row>
    <row r="80" spans="1:227" ht="14.25" customHeight="1">
      <c r="A80" s="614" t="s">
        <v>767</v>
      </c>
      <c r="B80" s="614" t="s">
        <v>818</v>
      </c>
      <c r="C80" s="614" t="s">
        <v>830</v>
      </c>
      <c r="D80" s="4" t="s">
        <v>530</v>
      </c>
      <c r="E80" s="17">
        <v>136</v>
      </c>
      <c r="F80" s="17">
        <v>1</v>
      </c>
      <c r="G80" s="17" t="s">
        <v>2</v>
      </c>
      <c r="H80" s="17" t="s">
        <v>2</v>
      </c>
      <c r="I80" s="17" t="s">
        <v>2</v>
      </c>
      <c r="J80" s="17">
        <v>1</v>
      </c>
      <c r="K80" s="17" t="s">
        <v>2</v>
      </c>
      <c r="L80" s="17">
        <v>135</v>
      </c>
      <c r="M80" s="665">
        <v>3</v>
      </c>
      <c r="N80" s="17">
        <v>1</v>
      </c>
      <c r="O80" s="17" t="s">
        <v>14</v>
      </c>
      <c r="P80" s="17" t="s">
        <v>14</v>
      </c>
      <c r="Q80" s="17" t="s">
        <v>14</v>
      </c>
      <c r="R80" s="17" t="s">
        <v>14</v>
      </c>
      <c r="S80" s="17" t="s">
        <v>14</v>
      </c>
      <c r="T80" s="17" t="s">
        <v>14</v>
      </c>
      <c r="U80" s="25" t="s">
        <v>14</v>
      </c>
      <c r="V80" s="671" t="s">
        <v>2</v>
      </c>
      <c r="W80" s="25">
        <v>37</v>
      </c>
      <c r="X80" s="25">
        <v>1397</v>
      </c>
      <c r="Y80" s="25" t="s">
        <v>2</v>
      </c>
      <c r="Z80" s="25" t="s">
        <v>2</v>
      </c>
      <c r="AA80" s="136">
        <v>99</v>
      </c>
      <c r="AB80" s="25" t="s">
        <v>14</v>
      </c>
      <c r="AC80" s="25" t="s">
        <v>14</v>
      </c>
      <c r="AD80" s="25" t="s">
        <v>14</v>
      </c>
      <c r="AE80" s="25" t="s">
        <v>14</v>
      </c>
      <c r="AF80" s="143" t="s">
        <v>14</v>
      </c>
      <c r="AG80" s="77">
        <v>136</v>
      </c>
      <c r="AH80" s="77">
        <v>2</v>
      </c>
      <c r="AI80" s="77">
        <v>44</v>
      </c>
      <c r="AJ80" s="77">
        <v>71</v>
      </c>
      <c r="AK80" s="77">
        <v>14</v>
      </c>
      <c r="AL80" s="77">
        <v>3</v>
      </c>
      <c r="AM80" s="77">
        <v>1</v>
      </c>
      <c r="AN80" s="77">
        <v>1</v>
      </c>
      <c r="AO80" s="77" t="s">
        <v>2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14</v>
      </c>
      <c r="AV80" s="77" t="s">
        <v>14</v>
      </c>
      <c r="AW80" s="77" t="s">
        <v>14</v>
      </c>
      <c r="AX80" s="77" t="s">
        <v>14</v>
      </c>
      <c r="AY80" s="77" t="s">
        <v>14</v>
      </c>
      <c r="AZ80" s="77" t="s">
        <v>14</v>
      </c>
      <c r="BA80" s="77" t="s">
        <v>14</v>
      </c>
      <c r="BB80" s="77" t="s">
        <v>14</v>
      </c>
      <c r="BC80" s="77" t="s">
        <v>14</v>
      </c>
      <c r="BD80" s="77" t="s">
        <v>14</v>
      </c>
      <c r="BE80" s="77" t="s">
        <v>14</v>
      </c>
      <c r="BF80" s="77" t="s">
        <v>14</v>
      </c>
      <c r="BG80" s="77" t="s">
        <v>14</v>
      </c>
      <c r="BH80" s="77" t="s">
        <v>14</v>
      </c>
      <c r="BI80" s="77">
        <v>9477</v>
      </c>
      <c r="BJ80" s="77">
        <v>35</v>
      </c>
      <c r="BK80" s="77">
        <v>1683</v>
      </c>
      <c r="BL80" s="77">
        <v>5032</v>
      </c>
      <c r="BM80" s="77">
        <v>1685</v>
      </c>
      <c r="BN80" s="77">
        <v>492</v>
      </c>
      <c r="BO80" s="77">
        <v>250</v>
      </c>
      <c r="BP80" s="77">
        <v>300</v>
      </c>
      <c r="BQ80" s="77" t="s">
        <v>2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1001</v>
      </c>
      <c r="BX80" s="77" t="s">
        <v>14</v>
      </c>
      <c r="BY80" s="77" t="s">
        <v>14</v>
      </c>
      <c r="BZ80" s="77" t="s">
        <v>14</v>
      </c>
      <c r="CA80" s="77" t="s">
        <v>14</v>
      </c>
      <c r="CB80" s="77" t="s">
        <v>14</v>
      </c>
      <c r="CC80" s="77" t="s">
        <v>14</v>
      </c>
      <c r="CD80" s="77" t="s">
        <v>14</v>
      </c>
      <c r="CE80" s="77" t="s">
        <v>14</v>
      </c>
      <c r="CF80" s="77" t="s">
        <v>14</v>
      </c>
      <c r="CG80" s="77" t="s">
        <v>14</v>
      </c>
      <c r="CH80" s="77" t="s">
        <v>14</v>
      </c>
      <c r="CI80" s="77" t="s">
        <v>14</v>
      </c>
      <c r="CJ80" s="77" t="s">
        <v>14</v>
      </c>
      <c r="CK80" s="77" t="s">
        <v>14</v>
      </c>
      <c r="CL80" s="77" t="s">
        <v>14</v>
      </c>
      <c r="CM80" s="90">
        <v>112</v>
      </c>
      <c r="CN80" s="90">
        <v>4</v>
      </c>
      <c r="CO80" s="90" t="s">
        <v>2</v>
      </c>
      <c r="CP80" s="90" t="s">
        <v>2</v>
      </c>
      <c r="CQ80" s="90" t="s">
        <v>2</v>
      </c>
      <c r="CR80" s="90">
        <v>2</v>
      </c>
      <c r="CS80" s="90" t="s">
        <v>2</v>
      </c>
      <c r="CT80" s="90">
        <v>105</v>
      </c>
      <c r="CU80" s="90" t="s">
        <v>2</v>
      </c>
      <c r="CV80" s="90" t="s">
        <v>2</v>
      </c>
      <c r="CW80" s="90" t="s">
        <v>2</v>
      </c>
      <c r="CX80" s="90">
        <v>1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14</v>
      </c>
      <c r="DD80" s="90" t="s">
        <v>14</v>
      </c>
      <c r="DE80" s="90" t="s">
        <v>14</v>
      </c>
      <c r="DF80" s="90" t="s">
        <v>14</v>
      </c>
      <c r="DG80" s="90" t="s">
        <v>14</v>
      </c>
      <c r="DH80" s="90" t="s">
        <v>14</v>
      </c>
      <c r="DI80" s="90" t="s">
        <v>14</v>
      </c>
      <c r="DJ80" s="90" t="s">
        <v>14</v>
      </c>
      <c r="DK80" s="90" t="s">
        <v>14</v>
      </c>
      <c r="DL80" s="90" t="s">
        <v>14</v>
      </c>
      <c r="DM80" s="90" t="s">
        <v>14</v>
      </c>
      <c r="DN80" s="90" t="s">
        <v>14</v>
      </c>
      <c r="DO80" s="90" t="s">
        <v>14</v>
      </c>
      <c r="DP80" s="90" t="s">
        <v>14</v>
      </c>
      <c r="DQ80" s="90" t="s">
        <v>14</v>
      </c>
      <c r="DR80" s="90" t="s">
        <v>14</v>
      </c>
      <c r="DS80" s="27">
        <v>23</v>
      </c>
      <c r="DT80" s="27">
        <v>1</v>
      </c>
      <c r="DU80" s="27" t="s">
        <v>2</v>
      </c>
      <c r="DV80" s="27" t="s">
        <v>2</v>
      </c>
      <c r="DW80" s="27">
        <v>6</v>
      </c>
      <c r="DX80" s="27">
        <v>1</v>
      </c>
      <c r="DY80" s="27">
        <v>5</v>
      </c>
      <c r="DZ80" s="27">
        <v>5</v>
      </c>
      <c r="EA80" s="27" t="s">
        <v>2</v>
      </c>
      <c r="EB80" s="27">
        <v>15</v>
      </c>
      <c r="EC80" s="27" t="s">
        <v>2</v>
      </c>
      <c r="ED80" s="27">
        <v>108</v>
      </c>
      <c r="EE80" s="27">
        <v>3</v>
      </c>
      <c r="EF80" s="27" t="s">
        <v>2</v>
      </c>
      <c r="EG80" s="27">
        <v>432</v>
      </c>
      <c r="EH80" s="27" t="s">
        <v>14</v>
      </c>
      <c r="EI80" s="27" t="s">
        <v>2</v>
      </c>
      <c r="EJ80" s="27" t="s">
        <v>2</v>
      </c>
      <c r="EK80" s="27">
        <v>16</v>
      </c>
      <c r="EL80" s="27" t="s">
        <v>14</v>
      </c>
      <c r="EM80" s="27">
        <v>29</v>
      </c>
      <c r="EN80" s="27">
        <v>29</v>
      </c>
      <c r="EO80" s="27" t="s">
        <v>2</v>
      </c>
      <c r="EP80" s="27" t="s">
        <v>14</v>
      </c>
      <c r="EQ80" s="27" t="s">
        <v>2</v>
      </c>
      <c r="ER80" s="27" t="s">
        <v>14</v>
      </c>
      <c r="ES80" s="27">
        <v>25</v>
      </c>
      <c r="ET80" s="27" t="s">
        <v>2</v>
      </c>
      <c r="EU80" s="27" t="s">
        <v>14</v>
      </c>
      <c r="EV80" s="27" t="s">
        <v>14</v>
      </c>
      <c r="EW80" s="27" t="s">
        <v>14</v>
      </c>
      <c r="EX80" s="27" t="s">
        <v>14</v>
      </c>
      <c r="EY80" s="27" t="s">
        <v>14</v>
      </c>
      <c r="EZ80" s="27" t="s">
        <v>14</v>
      </c>
      <c r="FA80" s="27" t="s">
        <v>14</v>
      </c>
      <c r="FB80" s="27" t="s">
        <v>14</v>
      </c>
      <c r="FC80" s="27" t="s">
        <v>14</v>
      </c>
      <c r="FD80" s="27" t="s">
        <v>14</v>
      </c>
      <c r="FE80" s="27" t="s">
        <v>14</v>
      </c>
      <c r="FF80" s="27" t="s">
        <v>14</v>
      </c>
      <c r="FG80" s="27" t="s">
        <v>14</v>
      </c>
      <c r="FH80" s="27" t="s">
        <v>14</v>
      </c>
      <c r="FI80" s="27" t="s">
        <v>14</v>
      </c>
      <c r="FJ80" s="27" t="s">
        <v>14</v>
      </c>
      <c r="FK80" s="27" t="s">
        <v>14</v>
      </c>
      <c r="FL80" s="27" t="s">
        <v>14</v>
      </c>
      <c r="FM80" s="27" t="s">
        <v>14</v>
      </c>
      <c r="FN80" s="27" t="s">
        <v>14</v>
      </c>
      <c r="FO80" s="27" t="s">
        <v>14</v>
      </c>
      <c r="FP80" s="27" t="s">
        <v>14</v>
      </c>
      <c r="FQ80" s="27" t="s">
        <v>14</v>
      </c>
      <c r="FR80" s="27" t="s">
        <v>14</v>
      </c>
      <c r="FS80" s="27" t="s">
        <v>14</v>
      </c>
      <c r="FT80" s="27" t="s">
        <v>14</v>
      </c>
      <c r="FU80" s="27" t="s">
        <v>14</v>
      </c>
      <c r="FV80" s="27" t="s">
        <v>14</v>
      </c>
      <c r="FW80" s="77">
        <v>20</v>
      </c>
      <c r="FX80" s="77">
        <v>2</v>
      </c>
      <c r="FY80" s="87">
        <v>18</v>
      </c>
      <c r="FZ80" s="87" t="s">
        <v>2</v>
      </c>
      <c r="GA80" s="87" t="s">
        <v>2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14</v>
      </c>
      <c r="GG80" s="17" t="s">
        <v>14</v>
      </c>
      <c r="GH80" s="17" t="s">
        <v>14</v>
      </c>
      <c r="GI80" s="17" t="s">
        <v>14</v>
      </c>
      <c r="GJ80" s="17" t="s">
        <v>14</v>
      </c>
      <c r="GK80" s="17" t="s">
        <v>14</v>
      </c>
      <c r="GL80" s="17" t="s">
        <v>14</v>
      </c>
      <c r="GM80" s="17" t="s">
        <v>14</v>
      </c>
      <c r="GN80" s="17" t="s">
        <v>14</v>
      </c>
      <c r="GO80" s="25">
        <v>3</v>
      </c>
      <c r="GP80" s="25" t="s">
        <v>14</v>
      </c>
      <c r="GQ80" s="25">
        <v>3</v>
      </c>
      <c r="GR80" s="25">
        <v>3</v>
      </c>
      <c r="GS80" s="136" t="s">
        <v>2</v>
      </c>
      <c r="GT80" s="77" t="s">
        <v>2</v>
      </c>
      <c r="GU80" s="77" t="s">
        <v>2</v>
      </c>
      <c r="GV80" s="17">
        <v>112</v>
      </c>
      <c r="GW80" s="17">
        <v>54</v>
      </c>
      <c r="GX80" s="17">
        <v>50</v>
      </c>
      <c r="GY80" s="17">
        <v>7</v>
      </c>
      <c r="GZ80" s="17" t="s">
        <v>2</v>
      </c>
      <c r="HA80" s="17">
        <v>1</v>
      </c>
      <c r="HB80" s="17">
        <v>1</v>
      </c>
      <c r="HC80" s="17" t="s">
        <v>2</v>
      </c>
      <c r="HD80" s="17" t="s">
        <v>2</v>
      </c>
      <c r="HE80" s="17" t="s">
        <v>14</v>
      </c>
      <c r="HF80" s="17" t="s">
        <v>14</v>
      </c>
      <c r="HG80" s="17" t="s">
        <v>14</v>
      </c>
      <c r="HH80" s="17" t="s">
        <v>14</v>
      </c>
      <c r="HI80" s="17" t="s">
        <v>14</v>
      </c>
      <c r="HJ80" s="17" t="s">
        <v>14</v>
      </c>
      <c r="HK80" s="17" t="s">
        <v>14</v>
      </c>
      <c r="HL80" s="17" t="s">
        <v>14</v>
      </c>
      <c r="HM80" s="17" t="s">
        <v>14</v>
      </c>
      <c r="HN80" s="659">
        <v>1920814000</v>
      </c>
      <c r="HO80" s="657" t="s">
        <v>483</v>
      </c>
      <c r="HP80" s="657" t="s">
        <v>454</v>
      </c>
      <c r="HQ80" s="657" t="s">
        <v>479</v>
      </c>
      <c r="HR80" s="657" t="s">
        <v>469</v>
      </c>
      <c r="HS80" s="657" t="s">
        <v>455</v>
      </c>
    </row>
    <row r="81" spans="1:227" ht="14.25" customHeight="1">
      <c r="A81" s="614" t="s">
        <v>767</v>
      </c>
      <c r="B81" s="614" t="s">
        <v>818</v>
      </c>
      <c r="C81" s="614" t="s">
        <v>831</v>
      </c>
      <c r="D81" s="4" t="s">
        <v>531</v>
      </c>
      <c r="E81" s="17">
        <v>97</v>
      </c>
      <c r="F81" s="17" t="s">
        <v>2</v>
      </c>
      <c r="G81" s="17" t="s">
        <v>2</v>
      </c>
      <c r="H81" s="17" t="s">
        <v>2</v>
      </c>
      <c r="I81" s="17" t="s">
        <v>2</v>
      </c>
      <c r="J81" s="17" t="s">
        <v>2</v>
      </c>
      <c r="K81" s="17" t="s">
        <v>2</v>
      </c>
      <c r="L81" s="17">
        <v>97</v>
      </c>
      <c r="M81" s="665">
        <v>3</v>
      </c>
      <c r="N81" s="17" t="s">
        <v>2</v>
      </c>
      <c r="O81" s="17" t="s">
        <v>2</v>
      </c>
      <c r="P81" s="17" t="s">
        <v>2</v>
      </c>
      <c r="Q81" s="17" t="s">
        <v>2</v>
      </c>
      <c r="R81" s="17" t="s">
        <v>2</v>
      </c>
      <c r="S81" s="17" t="s">
        <v>2</v>
      </c>
      <c r="T81" s="17" t="s">
        <v>2</v>
      </c>
      <c r="U81" s="25" t="s">
        <v>2</v>
      </c>
      <c r="V81" s="671" t="s">
        <v>2</v>
      </c>
      <c r="W81" s="25">
        <v>17</v>
      </c>
      <c r="X81" s="25">
        <v>460</v>
      </c>
      <c r="Y81" s="25" t="s">
        <v>2</v>
      </c>
      <c r="Z81" s="25" t="s">
        <v>2</v>
      </c>
      <c r="AA81" s="136">
        <v>80</v>
      </c>
      <c r="AB81" s="25" t="s">
        <v>2</v>
      </c>
      <c r="AC81" s="25" t="s">
        <v>2</v>
      </c>
      <c r="AD81" s="25" t="s">
        <v>2</v>
      </c>
      <c r="AE81" s="25" t="s">
        <v>2</v>
      </c>
      <c r="AF81" s="143" t="s">
        <v>2</v>
      </c>
      <c r="AG81" s="77">
        <v>97</v>
      </c>
      <c r="AH81" s="77">
        <v>2</v>
      </c>
      <c r="AI81" s="77">
        <v>38</v>
      </c>
      <c r="AJ81" s="77">
        <v>46</v>
      </c>
      <c r="AK81" s="77">
        <v>10</v>
      </c>
      <c r="AL81" s="77" t="s">
        <v>2</v>
      </c>
      <c r="AM81" s="77">
        <v>1</v>
      </c>
      <c r="AN81" s="77" t="s">
        <v>2</v>
      </c>
      <c r="AO81" s="77" t="s">
        <v>2</v>
      </c>
      <c r="AP81" s="77" t="s">
        <v>2</v>
      </c>
      <c r="AQ81" s="77" t="s">
        <v>2</v>
      </c>
      <c r="AR81" s="77" t="s">
        <v>2</v>
      </c>
      <c r="AS81" s="77" t="s">
        <v>2</v>
      </c>
      <c r="AT81" s="77" t="s">
        <v>2</v>
      </c>
      <c r="AU81" s="77" t="s">
        <v>2</v>
      </c>
      <c r="AV81" s="77" t="s">
        <v>2</v>
      </c>
      <c r="AW81" s="77" t="s">
        <v>2</v>
      </c>
      <c r="AX81" s="77" t="s">
        <v>2</v>
      </c>
      <c r="AY81" s="77" t="s">
        <v>2</v>
      </c>
      <c r="AZ81" s="77" t="s">
        <v>2</v>
      </c>
      <c r="BA81" s="77" t="s">
        <v>2</v>
      </c>
      <c r="BB81" s="77" t="s">
        <v>2</v>
      </c>
      <c r="BC81" s="77" t="s">
        <v>2</v>
      </c>
      <c r="BD81" s="77" t="s">
        <v>2</v>
      </c>
      <c r="BE81" s="77" t="s">
        <v>2</v>
      </c>
      <c r="BF81" s="77" t="s">
        <v>2</v>
      </c>
      <c r="BG81" s="77" t="s">
        <v>2</v>
      </c>
      <c r="BH81" s="77" t="s">
        <v>2</v>
      </c>
      <c r="BI81" s="77">
        <v>5715</v>
      </c>
      <c r="BJ81" s="77">
        <v>47</v>
      </c>
      <c r="BK81" s="77">
        <v>1403</v>
      </c>
      <c r="BL81" s="77">
        <v>2895</v>
      </c>
      <c r="BM81" s="77">
        <v>1152</v>
      </c>
      <c r="BN81" s="77" t="s">
        <v>2</v>
      </c>
      <c r="BO81" s="77">
        <v>218</v>
      </c>
      <c r="BP81" s="77" t="s">
        <v>2</v>
      </c>
      <c r="BQ81" s="77" t="s">
        <v>2</v>
      </c>
      <c r="BR81" s="77" t="s">
        <v>2</v>
      </c>
      <c r="BS81" s="77" t="s">
        <v>2</v>
      </c>
      <c r="BT81" s="77" t="s">
        <v>2</v>
      </c>
      <c r="BU81" s="77" t="s">
        <v>2</v>
      </c>
      <c r="BV81" s="77" t="s">
        <v>2</v>
      </c>
      <c r="BW81" s="77">
        <v>589</v>
      </c>
      <c r="BX81" s="77" t="s">
        <v>2</v>
      </c>
      <c r="BY81" s="77" t="s">
        <v>2</v>
      </c>
      <c r="BZ81" s="77" t="s">
        <v>2</v>
      </c>
      <c r="CA81" s="77" t="s">
        <v>2</v>
      </c>
      <c r="CB81" s="77" t="s">
        <v>2</v>
      </c>
      <c r="CC81" s="77" t="s">
        <v>2</v>
      </c>
      <c r="CD81" s="77" t="s">
        <v>2</v>
      </c>
      <c r="CE81" s="77" t="s">
        <v>2</v>
      </c>
      <c r="CF81" s="77" t="s">
        <v>2</v>
      </c>
      <c r="CG81" s="77" t="s">
        <v>2</v>
      </c>
      <c r="CH81" s="77" t="s">
        <v>2</v>
      </c>
      <c r="CI81" s="77" t="s">
        <v>2</v>
      </c>
      <c r="CJ81" s="77" t="s">
        <v>2</v>
      </c>
      <c r="CK81" s="77" t="s">
        <v>2</v>
      </c>
      <c r="CL81" s="77" t="s">
        <v>2</v>
      </c>
      <c r="CM81" s="90">
        <v>62</v>
      </c>
      <c r="CN81" s="90">
        <v>7</v>
      </c>
      <c r="CO81" s="90" t="s">
        <v>2</v>
      </c>
      <c r="CP81" s="90">
        <v>1</v>
      </c>
      <c r="CQ81" s="90" t="s">
        <v>2</v>
      </c>
      <c r="CR81" s="90">
        <v>4</v>
      </c>
      <c r="CS81" s="90" t="s">
        <v>2</v>
      </c>
      <c r="CT81" s="90">
        <v>50</v>
      </c>
      <c r="CU81" s="90" t="s">
        <v>2</v>
      </c>
      <c r="CV81" s="90" t="s">
        <v>2</v>
      </c>
      <c r="CW81" s="90" t="s">
        <v>2</v>
      </c>
      <c r="CX81" s="90" t="s">
        <v>2</v>
      </c>
      <c r="CY81" s="90" t="s">
        <v>2</v>
      </c>
      <c r="CZ81" s="90" t="s">
        <v>2</v>
      </c>
      <c r="DA81" s="90" t="s">
        <v>2</v>
      </c>
      <c r="DB81" s="90" t="s">
        <v>2</v>
      </c>
      <c r="DC81" s="90" t="s">
        <v>2</v>
      </c>
      <c r="DD81" s="90" t="s">
        <v>2</v>
      </c>
      <c r="DE81" s="90" t="s">
        <v>2</v>
      </c>
      <c r="DF81" s="90" t="s">
        <v>2</v>
      </c>
      <c r="DG81" s="90" t="s">
        <v>2</v>
      </c>
      <c r="DH81" s="90" t="s">
        <v>2</v>
      </c>
      <c r="DI81" s="90" t="s">
        <v>2</v>
      </c>
      <c r="DJ81" s="90" t="s">
        <v>2</v>
      </c>
      <c r="DK81" s="90" t="s">
        <v>2</v>
      </c>
      <c r="DL81" s="90" t="s">
        <v>2</v>
      </c>
      <c r="DM81" s="90" t="s">
        <v>2</v>
      </c>
      <c r="DN81" s="90" t="s">
        <v>2</v>
      </c>
      <c r="DO81" s="90" t="s">
        <v>2</v>
      </c>
      <c r="DP81" s="90" t="s">
        <v>2</v>
      </c>
      <c r="DQ81" s="90" t="s">
        <v>2</v>
      </c>
      <c r="DR81" s="90" t="s">
        <v>2</v>
      </c>
      <c r="DS81" s="27">
        <v>20</v>
      </c>
      <c r="DT81" s="27" t="s">
        <v>2</v>
      </c>
      <c r="DU81" s="27" t="s">
        <v>2</v>
      </c>
      <c r="DV81" s="27" t="s">
        <v>2</v>
      </c>
      <c r="DW81" s="27">
        <v>2</v>
      </c>
      <c r="DX81" s="27" t="s">
        <v>2</v>
      </c>
      <c r="DY81" s="27">
        <v>3</v>
      </c>
      <c r="DZ81" s="27">
        <v>1</v>
      </c>
      <c r="EA81" s="27" t="s">
        <v>2</v>
      </c>
      <c r="EB81" s="27">
        <v>8</v>
      </c>
      <c r="EC81" s="27" t="s">
        <v>2</v>
      </c>
      <c r="ED81" s="27">
        <v>55</v>
      </c>
      <c r="EE81" s="27" t="s">
        <v>2</v>
      </c>
      <c r="EF81" s="27">
        <v>2</v>
      </c>
      <c r="EG81" s="27">
        <v>515</v>
      </c>
      <c r="EH81" s="27" t="s">
        <v>2</v>
      </c>
      <c r="EI81" s="27" t="s">
        <v>2</v>
      </c>
      <c r="EJ81" s="27" t="s">
        <v>2</v>
      </c>
      <c r="EK81" s="27" t="s">
        <v>14</v>
      </c>
      <c r="EL81" s="27" t="s">
        <v>2</v>
      </c>
      <c r="EM81" s="27" t="s">
        <v>14</v>
      </c>
      <c r="EN81" s="27" t="s">
        <v>14</v>
      </c>
      <c r="EO81" s="27" t="s">
        <v>2</v>
      </c>
      <c r="EP81" s="27" t="s">
        <v>14</v>
      </c>
      <c r="EQ81" s="27" t="s">
        <v>2</v>
      </c>
      <c r="ER81" s="27" t="s">
        <v>14</v>
      </c>
      <c r="ES81" s="27" t="s">
        <v>2</v>
      </c>
      <c r="ET81" s="27" t="s">
        <v>14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27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27" t="s">
        <v>14</v>
      </c>
      <c r="FW81" s="77">
        <v>9</v>
      </c>
      <c r="FX81" s="77">
        <v>1</v>
      </c>
      <c r="FY81" s="87">
        <v>9</v>
      </c>
      <c r="FZ81" s="87" t="s">
        <v>2</v>
      </c>
      <c r="GA81" s="87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 t="s">
        <v>2</v>
      </c>
      <c r="GG81" s="17" t="s">
        <v>2</v>
      </c>
      <c r="GH81" s="17" t="s">
        <v>2</v>
      </c>
      <c r="GI81" s="17" t="s">
        <v>2</v>
      </c>
      <c r="GJ81" s="17" t="s">
        <v>2</v>
      </c>
      <c r="GK81" s="17" t="s">
        <v>2</v>
      </c>
      <c r="GL81" s="17" t="s">
        <v>2</v>
      </c>
      <c r="GM81" s="17" t="s">
        <v>2</v>
      </c>
      <c r="GN81" s="17" t="s">
        <v>2</v>
      </c>
      <c r="GO81" s="25">
        <v>4</v>
      </c>
      <c r="GP81" s="25" t="s">
        <v>2</v>
      </c>
      <c r="GQ81" s="25">
        <v>4</v>
      </c>
      <c r="GR81" s="25">
        <v>3</v>
      </c>
      <c r="GS81" s="136" t="s">
        <v>2</v>
      </c>
      <c r="GT81" s="77" t="s">
        <v>2</v>
      </c>
      <c r="GU81" s="77" t="s">
        <v>2</v>
      </c>
      <c r="GV81" s="17">
        <v>62</v>
      </c>
      <c r="GW81" s="17">
        <v>38</v>
      </c>
      <c r="GX81" s="17">
        <v>20</v>
      </c>
      <c r="GY81" s="17">
        <v>4</v>
      </c>
      <c r="GZ81" s="17" t="s">
        <v>2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9">
        <v>1920815000</v>
      </c>
      <c r="HO81" s="657" t="s">
        <v>483</v>
      </c>
      <c r="HP81" s="657" t="s">
        <v>454</v>
      </c>
      <c r="HQ81" s="657" t="s">
        <v>479</v>
      </c>
      <c r="HR81" s="657" t="s">
        <v>470</v>
      </c>
      <c r="HS81" s="657" t="s">
        <v>455</v>
      </c>
    </row>
    <row r="82" spans="1:227" ht="14.25" customHeight="1">
      <c r="A82" s="614" t="s">
        <v>767</v>
      </c>
      <c r="B82" s="614" t="s">
        <v>818</v>
      </c>
      <c r="C82" s="614" t="s">
        <v>832</v>
      </c>
      <c r="D82" s="4" t="s">
        <v>532</v>
      </c>
      <c r="E82" s="17">
        <v>205</v>
      </c>
      <c r="F82" s="17" t="s">
        <v>2</v>
      </c>
      <c r="G82" s="17" t="s">
        <v>2</v>
      </c>
      <c r="H82" s="17" t="s">
        <v>2</v>
      </c>
      <c r="I82" s="17" t="s">
        <v>2</v>
      </c>
      <c r="J82" s="17" t="s">
        <v>2</v>
      </c>
      <c r="K82" s="17" t="s">
        <v>2</v>
      </c>
      <c r="L82" s="17">
        <v>205</v>
      </c>
      <c r="M82" s="665">
        <v>19</v>
      </c>
      <c r="N82" s="17" t="s">
        <v>2</v>
      </c>
      <c r="O82" s="17" t="s">
        <v>2</v>
      </c>
      <c r="P82" s="17" t="s">
        <v>2</v>
      </c>
      <c r="Q82" s="17" t="s">
        <v>2</v>
      </c>
      <c r="R82" s="17" t="s">
        <v>2</v>
      </c>
      <c r="S82" s="17" t="s">
        <v>2</v>
      </c>
      <c r="T82" s="17" t="s">
        <v>2</v>
      </c>
      <c r="U82" s="25" t="s">
        <v>2</v>
      </c>
      <c r="V82" s="671" t="s">
        <v>2</v>
      </c>
      <c r="W82" s="25">
        <v>84</v>
      </c>
      <c r="X82" s="25">
        <v>4493</v>
      </c>
      <c r="Y82" s="25">
        <v>4</v>
      </c>
      <c r="Z82" s="25">
        <v>800</v>
      </c>
      <c r="AA82" s="136">
        <v>121</v>
      </c>
      <c r="AB82" s="25" t="s">
        <v>2</v>
      </c>
      <c r="AC82" s="25" t="s">
        <v>2</v>
      </c>
      <c r="AD82" s="25" t="s">
        <v>2</v>
      </c>
      <c r="AE82" s="25" t="s">
        <v>2</v>
      </c>
      <c r="AF82" s="143" t="s">
        <v>2</v>
      </c>
      <c r="AG82" s="77">
        <v>205</v>
      </c>
      <c r="AH82" s="77">
        <v>33</v>
      </c>
      <c r="AI82" s="77">
        <v>49</v>
      </c>
      <c r="AJ82" s="77">
        <v>86</v>
      </c>
      <c r="AK82" s="77">
        <v>30</v>
      </c>
      <c r="AL82" s="77">
        <v>7</v>
      </c>
      <c r="AM82" s="77" t="s">
        <v>2</v>
      </c>
      <c r="AN82" s="77" t="s">
        <v>2</v>
      </c>
      <c r="AO82" s="77" t="s">
        <v>2</v>
      </c>
      <c r="AP82" s="77" t="s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 t="s">
        <v>2</v>
      </c>
      <c r="AV82" s="77" t="s">
        <v>2</v>
      </c>
      <c r="AW82" s="77" t="s">
        <v>2</v>
      </c>
      <c r="AX82" s="77" t="s">
        <v>2</v>
      </c>
      <c r="AY82" s="77" t="s">
        <v>2</v>
      </c>
      <c r="AZ82" s="77" t="s">
        <v>2</v>
      </c>
      <c r="BA82" s="77" t="s">
        <v>2</v>
      </c>
      <c r="BB82" s="77" t="s">
        <v>2</v>
      </c>
      <c r="BC82" s="77" t="s">
        <v>2</v>
      </c>
      <c r="BD82" s="77" t="s">
        <v>2</v>
      </c>
      <c r="BE82" s="77" t="s">
        <v>2</v>
      </c>
      <c r="BF82" s="77" t="s">
        <v>2</v>
      </c>
      <c r="BG82" s="77" t="s">
        <v>2</v>
      </c>
      <c r="BH82" s="77" t="s">
        <v>2</v>
      </c>
      <c r="BI82" s="77">
        <v>13072</v>
      </c>
      <c r="BJ82" s="77">
        <v>709</v>
      </c>
      <c r="BK82" s="77">
        <v>1906</v>
      </c>
      <c r="BL82" s="77">
        <v>5839</v>
      </c>
      <c r="BM82" s="77">
        <v>3460</v>
      </c>
      <c r="BN82" s="77">
        <v>1158</v>
      </c>
      <c r="BO82" s="77" t="s">
        <v>2</v>
      </c>
      <c r="BP82" s="77" t="s">
        <v>2</v>
      </c>
      <c r="BQ82" s="77" t="s">
        <v>2</v>
      </c>
      <c r="BR82" s="77" t="s">
        <v>2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1428</v>
      </c>
      <c r="BX82" s="77" t="s">
        <v>2</v>
      </c>
      <c r="BY82" s="77" t="s">
        <v>2</v>
      </c>
      <c r="BZ82" s="77" t="s">
        <v>2</v>
      </c>
      <c r="CA82" s="77" t="s">
        <v>2</v>
      </c>
      <c r="CB82" s="77" t="s">
        <v>2</v>
      </c>
      <c r="CC82" s="77" t="s">
        <v>2</v>
      </c>
      <c r="CD82" s="77" t="s">
        <v>2</v>
      </c>
      <c r="CE82" s="77" t="s">
        <v>2</v>
      </c>
      <c r="CF82" s="77" t="s">
        <v>2</v>
      </c>
      <c r="CG82" s="77" t="s">
        <v>2</v>
      </c>
      <c r="CH82" s="77" t="s">
        <v>2</v>
      </c>
      <c r="CI82" s="77" t="s">
        <v>2</v>
      </c>
      <c r="CJ82" s="77" t="s">
        <v>2</v>
      </c>
      <c r="CK82" s="77" t="s">
        <v>2</v>
      </c>
      <c r="CL82" s="77" t="s">
        <v>2</v>
      </c>
      <c r="CM82" s="90">
        <v>203</v>
      </c>
      <c r="CN82" s="90" t="s">
        <v>2</v>
      </c>
      <c r="CO82" s="90" t="s">
        <v>2</v>
      </c>
      <c r="CP82" s="90" t="s">
        <v>2</v>
      </c>
      <c r="CQ82" s="90" t="s">
        <v>2</v>
      </c>
      <c r="CR82" s="90" t="s">
        <v>2</v>
      </c>
      <c r="CS82" s="90" t="s">
        <v>2</v>
      </c>
      <c r="CT82" s="90">
        <v>203</v>
      </c>
      <c r="CU82" s="90" t="s">
        <v>2</v>
      </c>
      <c r="CV82" s="90" t="s">
        <v>2</v>
      </c>
      <c r="CW82" s="90" t="s">
        <v>2</v>
      </c>
      <c r="CX82" s="90" t="s">
        <v>2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</v>
      </c>
      <c r="DD82" s="90" t="s">
        <v>2</v>
      </c>
      <c r="DE82" s="90" t="s">
        <v>2</v>
      </c>
      <c r="DF82" s="90" t="s">
        <v>2</v>
      </c>
      <c r="DG82" s="90" t="s">
        <v>2</v>
      </c>
      <c r="DH82" s="90" t="s">
        <v>2</v>
      </c>
      <c r="DI82" s="90" t="s">
        <v>2</v>
      </c>
      <c r="DJ82" s="90" t="s">
        <v>2</v>
      </c>
      <c r="DK82" s="90" t="s">
        <v>2</v>
      </c>
      <c r="DL82" s="90" t="s">
        <v>2</v>
      </c>
      <c r="DM82" s="90" t="s">
        <v>2</v>
      </c>
      <c r="DN82" s="90" t="s">
        <v>2</v>
      </c>
      <c r="DO82" s="90" t="s">
        <v>2</v>
      </c>
      <c r="DP82" s="90" t="s">
        <v>2</v>
      </c>
      <c r="DQ82" s="90" t="s">
        <v>2</v>
      </c>
      <c r="DR82" s="90" t="s">
        <v>2</v>
      </c>
      <c r="DS82" s="27" t="s">
        <v>2</v>
      </c>
      <c r="DT82" s="27" t="s">
        <v>2</v>
      </c>
      <c r="DU82" s="27" t="s">
        <v>2</v>
      </c>
      <c r="DV82" s="27" t="s">
        <v>2</v>
      </c>
      <c r="DW82" s="27" t="s">
        <v>2</v>
      </c>
      <c r="DX82" s="27" t="s">
        <v>2</v>
      </c>
      <c r="DY82" s="27">
        <v>1</v>
      </c>
      <c r="DZ82" s="27">
        <v>1</v>
      </c>
      <c r="EA82" s="27" t="s">
        <v>2</v>
      </c>
      <c r="EB82" s="27" t="s">
        <v>2</v>
      </c>
      <c r="EC82" s="27">
        <v>1</v>
      </c>
      <c r="ED82" s="27">
        <v>201</v>
      </c>
      <c r="EE82" s="27" t="s">
        <v>14</v>
      </c>
      <c r="EF82" s="27" t="s">
        <v>2</v>
      </c>
      <c r="EG82" s="27" t="s">
        <v>2</v>
      </c>
      <c r="EH82" s="27" t="s">
        <v>2</v>
      </c>
      <c r="EI82" s="27" t="s">
        <v>2</v>
      </c>
      <c r="EJ82" s="27" t="s">
        <v>2</v>
      </c>
      <c r="EK82" s="27" t="s">
        <v>2</v>
      </c>
      <c r="EL82" s="27" t="s">
        <v>2</v>
      </c>
      <c r="EM82" s="27" t="s">
        <v>14</v>
      </c>
      <c r="EN82" s="27" t="s">
        <v>14</v>
      </c>
      <c r="EO82" s="27" t="s">
        <v>2</v>
      </c>
      <c r="EP82" s="27" t="s">
        <v>2</v>
      </c>
      <c r="EQ82" s="27" t="s">
        <v>14</v>
      </c>
      <c r="ER82" s="27" t="s">
        <v>14</v>
      </c>
      <c r="ES82" s="27" t="s">
        <v>14</v>
      </c>
      <c r="ET82" s="27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27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27" t="s">
        <v>2</v>
      </c>
      <c r="FW82" s="77">
        <v>34</v>
      </c>
      <c r="FX82" s="77">
        <v>1</v>
      </c>
      <c r="FY82" s="87">
        <v>34</v>
      </c>
      <c r="FZ82" s="87" t="s">
        <v>2</v>
      </c>
      <c r="GA82" s="87">
        <v>5</v>
      </c>
      <c r="GB82" s="87" t="s">
        <v>2</v>
      </c>
      <c r="GC82" s="87">
        <v>1</v>
      </c>
      <c r="GD82" s="87" t="s">
        <v>2</v>
      </c>
      <c r="GE82" s="87" t="s">
        <v>2</v>
      </c>
      <c r="GF82" s="17" t="s">
        <v>2</v>
      </c>
      <c r="GG82" s="17" t="s">
        <v>2</v>
      </c>
      <c r="GH82" s="17" t="s">
        <v>2</v>
      </c>
      <c r="GI82" s="17" t="s">
        <v>2</v>
      </c>
      <c r="GJ82" s="17" t="s">
        <v>2</v>
      </c>
      <c r="GK82" s="17" t="s">
        <v>2</v>
      </c>
      <c r="GL82" s="17" t="s">
        <v>2</v>
      </c>
      <c r="GM82" s="17" t="s">
        <v>2</v>
      </c>
      <c r="GN82" s="17" t="s">
        <v>2</v>
      </c>
      <c r="GO82" s="25">
        <v>3</v>
      </c>
      <c r="GP82" s="25" t="s">
        <v>2</v>
      </c>
      <c r="GQ82" s="25">
        <v>3</v>
      </c>
      <c r="GR82" s="25" t="s">
        <v>2</v>
      </c>
      <c r="GS82" s="136" t="s">
        <v>2</v>
      </c>
      <c r="GT82" s="77" t="s">
        <v>2</v>
      </c>
      <c r="GU82" s="77" t="s">
        <v>2</v>
      </c>
      <c r="GV82" s="17">
        <v>203</v>
      </c>
      <c r="GW82" s="17">
        <v>44</v>
      </c>
      <c r="GX82" s="17">
        <v>113</v>
      </c>
      <c r="GY82" s="17">
        <v>45</v>
      </c>
      <c r="GZ82" s="17">
        <v>1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9">
        <v>1920816000</v>
      </c>
      <c r="HO82" s="657" t="s">
        <v>483</v>
      </c>
      <c r="HP82" s="657" t="s">
        <v>454</v>
      </c>
      <c r="HQ82" s="657" t="s">
        <v>479</v>
      </c>
      <c r="HR82" s="657" t="s">
        <v>471</v>
      </c>
      <c r="HS82" s="657" t="s">
        <v>455</v>
      </c>
    </row>
    <row r="83" spans="1:227" ht="14.25" customHeight="1">
      <c r="A83" s="614" t="s">
        <v>767</v>
      </c>
      <c r="B83" s="614" t="s">
        <v>818</v>
      </c>
      <c r="C83" s="614" t="s">
        <v>833</v>
      </c>
      <c r="D83" s="4" t="s">
        <v>533</v>
      </c>
      <c r="E83" s="17">
        <v>53</v>
      </c>
      <c r="F83" s="17" t="s">
        <v>2</v>
      </c>
      <c r="G83" s="17" t="s">
        <v>2</v>
      </c>
      <c r="H83" s="17" t="s">
        <v>2</v>
      </c>
      <c r="I83" s="17" t="s">
        <v>2</v>
      </c>
      <c r="J83" s="17" t="s">
        <v>2</v>
      </c>
      <c r="K83" s="17" t="s">
        <v>2</v>
      </c>
      <c r="L83" s="17">
        <v>53</v>
      </c>
      <c r="M83" s="665">
        <v>1</v>
      </c>
      <c r="N83" s="17" t="s">
        <v>2</v>
      </c>
      <c r="O83" s="17" t="s">
        <v>2</v>
      </c>
      <c r="P83" s="17" t="s">
        <v>2</v>
      </c>
      <c r="Q83" s="17" t="s">
        <v>2</v>
      </c>
      <c r="R83" s="17" t="s">
        <v>2</v>
      </c>
      <c r="S83" s="17" t="s">
        <v>2</v>
      </c>
      <c r="T83" s="17" t="s">
        <v>2</v>
      </c>
      <c r="U83" s="25" t="s">
        <v>2</v>
      </c>
      <c r="V83" s="671" t="s">
        <v>2</v>
      </c>
      <c r="W83" s="25">
        <v>17</v>
      </c>
      <c r="X83" s="25">
        <v>579</v>
      </c>
      <c r="Y83" s="25">
        <v>4</v>
      </c>
      <c r="Z83" s="25">
        <v>243</v>
      </c>
      <c r="AA83" s="136">
        <v>36</v>
      </c>
      <c r="AB83" s="25" t="s">
        <v>2</v>
      </c>
      <c r="AC83" s="25" t="s">
        <v>2</v>
      </c>
      <c r="AD83" s="25" t="s">
        <v>2</v>
      </c>
      <c r="AE83" s="25" t="s">
        <v>2</v>
      </c>
      <c r="AF83" s="143" t="s">
        <v>2</v>
      </c>
      <c r="AG83" s="77">
        <v>53</v>
      </c>
      <c r="AH83" s="77">
        <v>8</v>
      </c>
      <c r="AI83" s="77">
        <v>19</v>
      </c>
      <c r="AJ83" s="77">
        <v>24</v>
      </c>
      <c r="AK83" s="77">
        <v>1</v>
      </c>
      <c r="AL83" s="77" t="s">
        <v>2</v>
      </c>
      <c r="AM83" s="77" t="s">
        <v>2</v>
      </c>
      <c r="AN83" s="77">
        <v>1</v>
      </c>
      <c r="AO83" s="77" t="s">
        <v>2</v>
      </c>
      <c r="AP83" s="77" t="s">
        <v>2</v>
      </c>
      <c r="AQ83" s="77" t="s">
        <v>2</v>
      </c>
      <c r="AR83" s="77" t="s">
        <v>2</v>
      </c>
      <c r="AS83" s="77" t="s">
        <v>2</v>
      </c>
      <c r="AT83" s="77" t="s">
        <v>2</v>
      </c>
      <c r="AU83" s="77" t="s">
        <v>2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 t="s">
        <v>2</v>
      </c>
      <c r="BG83" s="77" t="s">
        <v>2</v>
      </c>
      <c r="BH83" s="77" t="s">
        <v>2</v>
      </c>
      <c r="BI83" s="77">
        <v>3019</v>
      </c>
      <c r="BJ83" s="77">
        <v>168</v>
      </c>
      <c r="BK83" s="77">
        <v>799</v>
      </c>
      <c r="BL83" s="77">
        <v>1627</v>
      </c>
      <c r="BM83" s="77">
        <v>105</v>
      </c>
      <c r="BN83" s="77" t="s">
        <v>2</v>
      </c>
      <c r="BO83" s="77" t="s">
        <v>2</v>
      </c>
      <c r="BP83" s="77">
        <v>320</v>
      </c>
      <c r="BQ83" s="77" t="s">
        <v>2</v>
      </c>
      <c r="BR83" s="77" t="s">
        <v>2</v>
      </c>
      <c r="BS83" s="77" t="s">
        <v>2</v>
      </c>
      <c r="BT83" s="77" t="s">
        <v>2</v>
      </c>
      <c r="BU83" s="77" t="s">
        <v>2</v>
      </c>
      <c r="BV83" s="77" t="s">
        <v>2</v>
      </c>
      <c r="BW83" s="77">
        <v>391</v>
      </c>
      <c r="BX83" s="77" t="s">
        <v>2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 t="s">
        <v>2</v>
      </c>
      <c r="CJ83" s="77" t="s">
        <v>2</v>
      </c>
      <c r="CK83" s="77" t="s">
        <v>2</v>
      </c>
      <c r="CL83" s="77" t="s">
        <v>2</v>
      </c>
      <c r="CM83" s="90">
        <v>48</v>
      </c>
      <c r="CN83" s="90" t="s">
        <v>2</v>
      </c>
      <c r="CO83" s="90" t="s">
        <v>2</v>
      </c>
      <c r="CP83" s="90" t="s">
        <v>2</v>
      </c>
      <c r="CQ83" s="90" t="s">
        <v>2</v>
      </c>
      <c r="CR83" s="90">
        <v>1</v>
      </c>
      <c r="CS83" s="90" t="s">
        <v>2</v>
      </c>
      <c r="CT83" s="90">
        <v>47</v>
      </c>
      <c r="CU83" s="90" t="s">
        <v>2</v>
      </c>
      <c r="CV83" s="90" t="s">
        <v>2</v>
      </c>
      <c r="CW83" s="90" t="s">
        <v>2</v>
      </c>
      <c r="CX83" s="90" t="s">
        <v>2</v>
      </c>
      <c r="CY83" s="90" t="s">
        <v>2</v>
      </c>
      <c r="CZ83" s="90" t="s">
        <v>2</v>
      </c>
      <c r="DA83" s="90" t="s">
        <v>2</v>
      </c>
      <c r="DB83" s="90" t="s">
        <v>2</v>
      </c>
      <c r="DC83" s="90" t="s">
        <v>2</v>
      </c>
      <c r="DD83" s="90" t="s">
        <v>2</v>
      </c>
      <c r="DE83" s="90" t="s">
        <v>2</v>
      </c>
      <c r="DF83" s="90" t="s">
        <v>2</v>
      </c>
      <c r="DG83" s="90" t="s">
        <v>2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>
        <v>14</v>
      </c>
      <c r="DT83" s="27" t="s">
        <v>2</v>
      </c>
      <c r="DU83" s="27" t="s">
        <v>2</v>
      </c>
      <c r="DV83" s="27" t="s">
        <v>2</v>
      </c>
      <c r="DW83" s="27" t="s">
        <v>2</v>
      </c>
      <c r="DX83" s="27" t="s">
        <v>2</v>
      </c>
      <c r="DY83" s="27">
        <v>1</v>
      </c>
      <c r="DZ83" s="27">
        <v>1</v>
      </c>
      <c r="EA83" s="27" t="s">
        <v>2</v>
      </c>
      <c r="EB83" s="27">
        <v>2</v>
      </c>
      <c r="EC83" s="27">
        <v>1</v>
      </c>
      <c r="ED83" s="27">
        <v>49</v>
      </c>
      <c r="EE83" s="27">
        <v>1</v>
      </c>
      <c r="EF83" s="27">
        <v>2</v>
      </c>
      <c r="EG83" s="27">
        <v>226</v>
      </c>
      <c r="EH83" s="27" t="s">
        <v>2</v>
      </c>
      <c r="EI83" s="27" t="s">
        <v>2</v>
      </c>
      <c r="EJ83" s="27" t="s">
        <v>2</v>
      </c>
      <c r="EK83" s="27" t="s">
        <v>2</v>
      </c>
      <c r="EL83" s="27" t="s">
        <v>2</v>
      </c>
      <c r="EM83" s="27" t="s">
        <v>14</v>
      </c>
      <c r="EN83" s="27" t="s">
        <v>14</v>
      </c>
      <c r="EO83" s="27" t="s">
        <v>2</v>
      </c>
      <c r="EP83" s="27" t="s">
        <v>14</v>
      </c>
      <c r="EQ83" s="27" t="s">
        <v>14</v>
      </c>
      <c r="ER83" s="27" t="s">
        <v>14</v>
      </c>
      <c r="ES83" s="27" t="s">
        <v>14</v>
      </c>
      <c r="ET83" s="27" t="s">
        <v>14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14</v>
      </c>
      <c r="FW83" s="77">
        <v>6</v>
      </c>
      <c r="FX83" s="77">
        <v>3</v>
      </c>
      <c r="FY83" s="87">
        <v>5</v>
      </c>
      <c r="FZ83" s="87" t="s">
        <v>2</v>
      </c>
      <c r="GA83" s="87" t="s">
        <v>2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>
        <v>2</v>
      </c>
      <c r="GP83" s="25" t="s">
        <v>2</v>
      </c>
      <c r="GQ83" s="25">
        <v>2</v>
      </c>
      <c r="GR83" s="25">
        <v>2</v>
      </c>
      <c r="GS83" s="136" t="s">
        <v>2</v>
      </c>
      <c r="GT83" s="77" t="s">
        <v>2</v>
      </c>
      <c r="GU83" s="77" t="s">
        <v>2</v>
      </c>
      <c r="GV83" s="17">
        <v>48</v>
      </c>
      <c r="GW83" s="17">
        <v>20</v>
      </c>
      <c r="GX83" s="17">
        <v>26</v>
      </c>
      <c r="GY83" s="17">
        <v>2</v>
      </c>
      <c r="GZ83" s="17" t="s">
        <v>2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9">
        <v>1920817000</v>
      </c>
      <c r="HO83" s="657" t="s">
        <v>483</v>
      </c>
      <c r="HP83" s="657" t="s">
        <v>454</v>
      </c>
      <c r="HQ83" s="657" t="s">
        <v>479</v>
      </c>
      <c r="HR83" s="657" t="s">
        <v>472</v>
      </c>
      <c r="HS83" s="657" t="s">
        <v>455</v>
      </c>
    </row>
    <row r="84" spans="1:227" ht="14.25" customHeight="1">
      <c r="A84" s="614" t="s">
        <v>767</v>
      </c>
      <c r="B84" s="614" t="s">
        <v>818</v>
      </c>
      <c r="C84" s="614" t="s">
        <v>834</v>
      </c>
      <c r="D84" s="4" t="s">
        <v>534</v>
      </c>
      <c r="E84" s="17">
        <v>149</v>
      </c>
      <c r="F84" s="17">
        <v>3</v>
      </c>
      <c r="G84" s="17" t="s">
        <v>2</v>
      </c>
      <c r="H84" s="17">
        <v>3</v>
      </c>
      <c r="I84" s="17" t="s">
        <v>2</v>
      </c>
      <c r="J84" s="17" t="s">
        <v>2</v>
      </c>
      <c r="K84" s="17" t="s">
        <v>2</v>
      </c>
      <c r="L84" s="17">
        <v>146</v>
      </c>
      <c r="M84" s="665">
        <v>24</v>
      </c>
      <c r="N84" s="17">
        <v>3</v>
      </c>
      <c r="O84" s="17">
        <v>3</v>
      </c>
      <c r="P84" s="17" t="s">
        <v>2</v>
      </c>
      <c r="Q84" s="17">
        <v>3</v>
      </c>
      <c r="R84" s="17" t="s">
        <v>2</v>
      </c>
      <c r="S84" s="17" t="s">
        <v>2</v>
      </c>
      <c r="T84" s="17" t="s">
        <v>2</v>
      </c>
      <c r="U84" s="25" t="s">
        <v>2</v>
      </c>
      <c r="V84" s="671">
        <v>2</v>
      </c>
      <c r="W84" s="25">
        <v>34</v>
      </c>
      <c r="X84" s="25">
        <v>6242</v>
      </c>
      <c r="Y84" s="25">
        <v>5</v>
      </c>
      <c r="Z84" s="25">
        <v>4626</v>
      </c>
      <c r="AA84" s="136">
        <v>115</v>
      </c>
      <c r="AB84" s="25">
        <v>3</v>
      </c>
      <c r="AC84" s="25">
        <v>4372</v>
      </c>
      <c r="AD84" s="25">
        <v>3</v>
      </c>
      <c r="AE84" s="25">
        <v>3826</v>
      </c>
      <c r="AF84" s="143" t="s">
        <v>2</v>
      </c>
      <c r="AG84" s="77">
        <v>148</v>
      </c>
      <c r="AH84" s="77">
        <v>5</v>
      </c>
      <c r="AI84" s="77">
        <v>45</v>
      </c>
      <c r="AJ84" s="77">
        <v>71</v>
      </c>
      <c r="AK84" s="77">
        <v>20</v>
      </c>
      <c r="AL84" s="77">
        <v>4</v>
      </c>
      <c r="AM84" s="77">
        <v>3</v>
      </c>
      <c r="AN84" s="77" t="s">
        <v>2</v>
      </c>
      <c r="AO84" s="77" t="s">
        <v>2</v>
      </c>
      <c r="AP84" s="77" t="s">
        <v>2</v>
      </c>
      <c r="AQ84" s="77" t="s">
        <v>2</v>
      </c>
      <c r="AR84" s="77" t="s">
        <v>2</v>
      </c>
      <c r="AS84" s="77" t="s">
        <v>2</v>
      </c>
      <c r="AT84" s="77" t="s">
        <v>2</v>
      </c>
      <c r="AU84" s="77">
        <v>2</v>
      </c>
      <c r="AV84" s="77" t="s">
        <v>2</v>
      </c>
      <c r="AW84" s="77" t="s">
        <v>2</v>
      </c>
      <c r="AX84" s="77" t="s">
        <v>2</v>
      </c>
      <c r="AY84" s="77">
        <v>1</v>
      </c>
      <c r="AZ84" s="77">
        <v>1</v>
      </c>
      <c r="BA84" s="77" t="s">
        <v>2</v>
      </c>
      <c r="BB84" s="77" t="s">
        <v>2</v>
      </c>
      <c r="BC84" s="77" t="s">
        <v>2</v>
      </c>
      <c r="BD84" s="77" t="s">
        <v>2</v>
      </c>
      <c r="BE84" s="77" t="s">
        <v>2</v>
      </c>
      <c r="BF84" s="77" t="s">
        <v>2</v>
      </c>
      <c r="BG84" s="77" t="s">
        <v>2</v>
      </c>
      <c r="BH84" s="77" t="s">
        <v>2</v>
      </c>
      <c r="BI84" s="77">
        <v>10372</v>
      </c>
      <c r="BJ84" s="77">
        <v>80</v>
      </c>
      <c r="BK84" s="77">
        <v>1734</v>
      </c>
      <c r="BL84" s="77">
        <v>4924</v>
      </c>
      <c r="BM84" s="77">
        <v>2269</v>
      </c>
      <c r="BN84" s="77">
        <v>678</v>
      </c>
      <c r="BO84" s="77">
        <v>687</v>
      </c>
      <c r="BP84" s="77" t="s">
        <v>2</v>
      </c>
      <c r="BQ84" s="77" t="s">
        <v>2</v>
      </c>
      <c r="BR84" s="77" t="s">
        <v>2</v>
      </c>
      <c r="BS84" s="77" t="s">
        <v>2</v>
      </c>
      <c r="BT84" s="77" t="s">
        <v>2</v>
      </c>
      <c r="BU84" s="77" t="s">
        <v>2</v>
      </c>
      <c r="BV84" s="77" t="s">
        <v>2</v>
      </c>
      <c r="BW84" s="77">
        <v>1265</v>
      </c>
      <c r="BX84" s="77">
        <v>280</v>
      </c>
      <c r="BY84" s="77" t="s">
        <v>2</v>
      </c>
      <c r="BZ84" s="77" t="s">
        <v>2</v>
      </c>
      <c r="CA84" s="77" t="s">
        <v>2</v>
      </c>
      <c r="CB84" s="77">
        <v>120</v>
      </c>
      <c r="CC84" s="77">
        <v>160</v>
      </c>
      <c r="CD84" s="77" t="s">
        <v>2</v>
      </c>
      <c r="CE84" s="77" t="s">
        <v>2</v>
      </c>
      <c r="CF84" s="77" t="s">
        <v>2</v>
      </c>
      <c r="CG84" s="77" t="s">
        <v>2</v>
      </c>
      <c r="CH84" s="77" t="s">
        <v>2</v>
      </c>
      <c r="CI84" s="77" t="s">
        <v>2</v>
      </c>
      <c r="CJ84" s="77" t="s">
        <v>2</v>
      </c>
      <c r="CK84" s="77" t="s">
        <v>2</v>
      </c>
      <c r="CL84" s="77">
        <v>280</v>
      </c>
      <c r="CM84" s="90">
        <v>125</v>
      </c>
      <c r="CN84" s="90">
        <v>58</v>
      </c>
      <c r="CO84" s="90" t="s">
        <v>2</v>
      </c>
      <c r="CP84" s="90" t="s">
        <v>2</v>
      </c>
      <c r="CQ84" s="90" t="s">
        <v>2</v>
      </c>
      <c r="CR84" s="90">
        <v>4</v>
      </c>
      <c r="CS84" s="90">
        <v>36</v>
      </c>
      <c r="CT84" s="90">
        <v>25</v>
      </c>
      <c r="CU84" s="90">
        <v>1</v>
      </c>
      <c r="CV84" s="90" t="s">
        <v>2</v>
      </c>
      <c r="CW84" s="90" t="s">
        <v>2</v>
      </c>
      <c r="CX84" s="90" t="s">
        <v>2</v>
      </c>
      <c r="CY84" s="90" t="s">
        <v>2</v>
      </c>
      <c r="CZ84" s="90">
        <v>1</v>
      </c>
      <c r="DA84" s="90" t="s">
        <v>2</v>
      </c>
      <c r="DB84" s="90" t="s">
        <v>2</v>
      </c>
      <c r="DC84" s="90">
        <v>3</v>
      </c>
      <c r="DD84" s="90" t="s">
        <v>2</v>
      </c>
      <c r="DE84" s="90" t="s">
        <v>2</v>
      </c>
      <c r="DF84" s="90" t="s">
        <v>2</v>
      </c>
      <c r="DG84" s="90" t="s">
        <v>2</v>
      </c>
      <c r="DH84" s="90" t="s">
        <v>2</v>
      </c>
      <c r="DI84" s="90">
        <v>3</v>
      </c>
      <c r="DJ84" s="90" t="s">
        <v>2</v>
      </c>
      <c r="DK84" s="90" t="s">
        <v>2</v>
      </c>
      <c r="DL84" s="90" t="s">
        <v>2</v>
      </c>
      <c r="DM84" s="90" t="s">
        <v>2</v>
      </c>
      <c r="DN84" s="90" t="s">
        <v>2</v>
      </c>
      <c r="DO84" s="90" t="s">
        <v>2</v>
      </c>
      <c r="DP84" s="90" t="s">
        <v>2</v>
      </c>
      <c r="DQ84" s="90" t="s">
        <v>2</v>
      </c>
      <c r="DR84" s="90" t="s">
        <v>2</v>
      </c>
      <c r="DS84" s="27">
        <v>99</v>
      </c>
      <c r="DT84" s="27" t="s">
        <v>2</v>
      </c>
      <c r="DU84" s="27" t="s">
        <v>2</v>
      </c>
      <c r="DV84" s="27" t="s">
        <v>2</v>
      </c>
      <c r="DW84" s="27">
        <v>1</v>
      </c>
      <c r="DX84" s="27">
        <v>1</v>
      </c>
      <c r="DY84" s="27">
        <v>2</v>
      </c>
      <c r="DZ84" s="27" t="s">
        <v>2</v>
      </c>
      <c r="EA84" s="27" t="s">
        <v>2</v>
      </c>
      <c r="EB84" s="27">
        <v>38</v>
      </c>
      <c r="EC84" s="27">
        <v>39</v>
      </c>
      <c r="ED84" s="27">
        <v>58</v>
      </c>
      <c r="EE84" s="27" t="s">
        <v>2</v>
      </c>
      <c r="EF84" s="27">
        <v>1</v>
      </c>
      <c r="EG84" s="27">
        <v>3929</v>
      </c>
      <c r="EH84" s="27" t="s">
        <v>2</v>
      </c>
      <c r="EI84" s="27" t="s">
        <v>2</v>
      </c>
      <c r="EJ84" s="27" t="s">
        <v>2</v>
      </c>
      <c r="EK84" s="27" t="s">
        <v>14</v>
      </c>
      <c r="EL84" s="27" t="s">
        <v>14</v>
      </c>
      <c r="EM84" s="27" t="s">
        <v>14</v>
      </c>
      <c r="EN84" s="27" t="s">
        <v>2</v>
      </c>
      <c r="EO84" s="27" t="s">
        <v>2</v>
      </c>
      <c r="EP84" s="27" t="s">
        <v>14</v>
      </c>
      <c r="EQ84" s="27" t="s">
        <v>14</v>
      </c>
      <c r="ER84" s="27" t="s">
        <v>14</v>
      </c>
      <c r="ES84" s="27" t="s">
        <v>2</v>
      </c>
      <c r="ET84" s="27" t="s">
        <v>14</v>
      </c>
      <c r="EU84" s="27">
        <v>1</v>
      </c>
      <c r="EV84" s="27" t="s">
        <v>2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>
        <v>1</v>
      </c>
      <c r="FE84" s="27">
        <v>3</v>
      </c>
      <c r="FF84" s="27" t="s">
        <v>2</v>
      </c>
      <c r="FG84" s="27" t="s">
        <v>2</v>
      </c>
      <c r="FH84" s="27" t="s">
        <v>2</v>
      </c>
      <c r="FI84" s="27" t="s">
        <v>14</v>
      </c>
      <c r="FJ84" s="27" t="s">
        <v>2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14</v>
      </c>
      <c r="FS84" s="27" t="s">
        <v>14</v>
      </c>
      <c r="FT84" s="27" t="s">
        <v>2</v>
      </c>
      <c r="FU84" s="27" t="s">
        <v>2</v>
      </c>
      <c r="FV84" s="27" t="s">
        <v>14</v>
      </c>
      <c r="FW84" s="77">
        <v>20</v>
      </c>
      <c r="FX84" s="77" t="s">
        <v>2</v>
      </c>
      <c r="FY84" s="87">
        <v>20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>
        <v>2</v>
      </c>
      <c r="GG84" s="17" t="s">
        <v>2</v>
      </c>
      <c r="GH84" s="17">
        <v>2</v>
      </c>
      <c r="GI84" s="17" t="s">
        <v>2</v>
      </c>
      <c r="GJ84" s="17" t="s">
        <v>2</v>
      </c>
      <c r="GK84" s="17" t="s">
        <v>2</v>
      </c>
      <c r="GL84" s="17" t="s">
        <v>2</v>
      </c>
      <c r="GM84" s="17" t="s">
        <v>2</v>
      </c>
      <c r="GN84" s="17" t="s">
        <v>2</v>
      </c>
      <c r="GO84" s="25">
        <v>3</v>
      </c>
      <c r="GP84" s="25">
        <v>1</v>
      </c>
      <c r="GQ84" s="25">
        <v>3</v>
      </c>
      <c r="GR84" s="25">
        <v>2</v>
      </c>
      <c r="GS84" s="136">
        <v>1</v>
      </c>
      <c r="GT84" s="77" t="s">
        <v>2</v>
      </c>
      <c r="GU84" s="77">
        <v>1</v>
      </c>
      <c r="GV84" s="17">
        <v>125</v>
      </c>
      <c r="GW84" s="17">
        <v>64</v>
      </c>
      <c r="GX84" s="17">
        <v>31</v>
      </c>
      <c r="GY84" s="17">
        <v>19</v>
      </c>
      <c r="GZ84" s="17">
        <v>9</v>
      </c>
      <c r="HA84" s="17">
        <v>2</v>
      </c>
      <c r="HB84" s="17" t="s">
        <v>2</v>
      </c>
      <c r="HC84" s="17">
        <v>1</v>
      </c>
      <c r="HD84" s="17">
        <v>1</v>
      </c>
      <c r="HE84" s="17">
        <v>3</v>
      </c>
      <c r="HF84" s="17" t="s">
        <v>2</v>
      </c>
      <c r="HG84" s="17" t="s">
        <v>2</v>
      </c>
      <c r="HH84" s="17" t="s">
        <v>2</v>
      </c>
      <c r="HI84" s="17">
        <v>2</v>
      </c>
      <c r="HJ84" s="17">
        <v>1</v>
      </c>
      <c r="HK84" s="17" t="s">
        <v>2</v>
      </c>
      <c r="HL84" s="17">
        <v>1</v>
      </c>
      <c r="HM84" s="17" t="s">
        <v>2</v>
      </c>
      <c r="HN84" s="659">
        <v>1920818000</v>
      </c>
      <c r="HO84" s="657" t="s">
        <v>483</v>
      </c>
      <c r="HP84" s="657" t="s">
        <v>454</v>
      </c>
      <c r="HQ84" s="657" t="s">
        <v>479</v>
      </c>
      <c r="HR84" s="657" t="s">
        <v>473</v>
      </c>
      <c r="HS84" s="657" t="s">
        <v>455</v>
      </c>
    </row>
    <row r="85" spans="1:227" ht="14.25" customHeight="1">
      <c r="A85" s="614" t="s">
        <v>767</v>
      </c>
      <c r="B85" s="614" t="s">
        <v>817</v>
      </c>
      <c r="C85" s="614" t="s">
        <v>835</v>
      </c>
      <c r="D85" s="4" t="s">
        <v>535</v>
      </c>
      <c r="E85" s="17">
        <v>38</v>
      </c>
      <c r="F85" s="17" t="s">
        <v>2</v>
      </c>
      <c r="G85" s="17" t="s">
        <v>2</v>
      </c>
      <c r="H85" s="17" t="s">
        <v>2</v>
      </c>
      <c r="I85" s="17" t="s">
        <v>2</v>
      </c>
      <c r="J85" s="17" t="s">
        <v>2</v>
      </c>
      <c r="K85" s="17" t="s">
        <v>2</v>
      </c>
      <c r="L85" s="17">
        <v>38</v>
      </c>
      <c r="M85" s="665" t="s">
        <v>2</v>
      </c>
      <c r="N85" s="17" t="s">
        <v>2</v>
      </c>
      <c r="O85" s="17" t="s">
        <v>2</v>
      </c>
      <c r="P85" s="17" t="s">
        <v>2</v>
      </c>
      <c r="Q85" s="17" t="s">
        <v>2</v>
      </c>
      <c r="R85" s="17" t="s">
        <v>2</v>
      </c>
      <c r="S85" s="17" t="s">
        <v>2</v>
      </c>
      <c r="T85" s="17" t="s">
        <v>2</v>
      </c>
      <c r="U85" s="25" t="s">
        <v>2</v>
      </c>
      <c r="V85" s="671" t="s">
        <v>2</v>
      </c>
      <c r="W85" s="25">
        <v>7</v>
      </c>
      <c r="X85" s="25">
        <v>314</v>
      </c>
      <c r="Y85" s="25">
        <v>1</v>
      </c>
      <c r="Z85" s="25">
        <v>200</v>
      </c>
      <c r="AA85" s="136">
        <v>31</v>
      </c>
      <c r="AB85" s="25" t="s">
        <v>2</v>
      </c>
      <c r="AC85" s="25" t="s">
        <v>2</v>
      </c>
      <c r="AD85" s="25" t="s">
        <v>2</v>
      </c>
      <c r="AE85" s="25" t="s">
        <v>2</v>
      </c>
      <c r="AF85" s="143" t="s">
        <v>2</v>
      </c>
      <c r="AG85" s="77">
        <v>37</v>
      </c>
      <c r="AH85" s="77">
        <v>1</v>
      </c>
      <c r="AI85" s="77">
        <v>21</v>
      </c>
      <c r="AJ85" s="77">
        <v>10</v>
      </c>
      <c r="AK85" s="77">
        <v>4</v>
      </c>
      <c r="AL85" s="77">
        <v>1</v>
      </c>
      <c r="AM85" s="77" t="s">
        <v>2</v>
      </c>
      <c r="AN85" s="77" t="s">
        <v>2</v>
      </c>
      <c r="AO85" s="77" t="s">
        <v>2</v>
      </c>
      <c r="AP85" s="77" t="s">
        <v>2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2</v>
      </c>
      <c r="AV85" s="77" t="s">
        <v>2</v>
      </c>
      <c r="AW85" s="77" t="s">
        <v>2</v>
      </c>
      <c r="AX85" s="77" t="s">
        <v>2</v>
      </c>
      <c r="AY85" s="77" t="s">
        <v>2</v>
      </c>
      <c r="AZ85" s="77" t="s">
        <v>2</v>
      </c>
      <c r="BA85" s="77" t="s">
        <v>2</v>
      </c>
      <c r="BB85" s="77" t="s">
        <v>2</v>
      </c>
      <c r="BC85" s="77" t="s">
        <v>2</v>
      </c>
      <c r="BD85" s="77" t="s">
        <v>2</v>
      </c>
      <c r="BE85" s="77" t="s">
        <v>2</v>
      </c>
      <c r="BF85" s="77" t="s">
        <v>2</v>
      </c>
      <c r="BG85" s="77" t="s">
        <v>2</v>
      </c>
      <c r="BH85" s="77" t="s">
        <v>2</v>
      </c>
      <c r="BI85" s="77">
        <v>2146</v>
      </c>
      <c r="BJ85" s="77">
        <v>26</v>
      </c>
      <c r="BK85" s="77">
        <v>782</v>
      </c>
      <c r="BL85" s="77">
        <v>737</v>
      </c>
      <c r="BM85" s="77">
        <v>448</v>
      </c>
      <c r="BN85" s="77">
        <v>153</v>
      </c>
      <c r="BO85" s="77" t="s">
        <v>2</v>
      </c>
      <c r="BP85" s="77" t="s">
        <v>2</v>
      </c>
      <c r="BQ85" s="77" t="s">
        <v>2</v>
      </c>
      <c r="BR85" s="77" t="s">
        <v>2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131</v>
      </c>
      <c r="BX85" s="77" t="s">
        <v>2</v>
      </c>
      <c r="BY85" s="77" t="s">
        <v>2</v>
      </c>
      <c r="BZ85" s="77" t="s">
        <v>2</v>
      </c>
      <c r="CA85" s="77" t="s">
        <v>2</v>
      </c>
      <c r="CB85" s="77" t="s">
        <v>2</v>
      </c>
      <c r="CC85" s="77" t="s">
        <v>2</v>
      </c>
      <c r="CD85" s="77" t="s">
        <v>2</v>
      </c>
      <c r="CE85" s="77" t="s">
        <v>2</v>
      </c>
      <c r="CF85" s="77" t="s">
        <v>2</v>
      </c>
      <c r="CG85" s="77" t="s">
        <v>2</v>
      </c>
      <c r="CH85" s="77" t="s">
        <v>2</v>
      </c>
      <c r="CI85" s="77" t="s">
        <v>2</v>
      </c>
      <c r="CJ85" s="77" t="s">
        <v>2</v>
      </c>
      <c r="CK85" s="77" t="s">
        <v>2</v>
      </c>
      <c r="CL85" s="77" t="s">
        <v>2</v>
      </c>
      <c r="CM85" s="90">
        <v>32</v>
      </c>
      <c r="CN85" s="90">
        <v>12</v>
      </c>
      <c r="CO85" s="90" t="s">
        <v>2</v>
      </c>
      <c r="CP85" s="90">
        <v>1</v>
      </c>
      <c r="CQ85" s="90" t="s">
        <v>2</v>
      </c>
      <c r="CR85" s="90">
        <v>1</v>
      </c>
      <c r="CS85" s="90" t="s">
        <v>2</v>
      </c>
      <c r="CT85" s="90">
        <v>16</v>
      </c>
      <c r="CU85" s="90">
        <v>1</v>
      </c>
      <c r="CV85" s="90">
        <v>1</v>
      </c>
      <c r="CW85" s="90" t="s">
        <v>2</v>
      </c>
      <c r="CX85" s="90" t="s">
        <v>2</v>
      </c>
      <c r="CY85" s="90" t="s">
        <v>2</v>
      </c>
      <c r="CZ85" s="90" t="s">
        <v>2</v>
      </c>
      <c r="DA85" s="90" t="s">
        <v>2</v>
      </c>
      <c r="DB85" s="90" t="s">
        <v>2</v>
      </c>
      <c r="DC85" s="90" t="s">
        <v>2</v>
      </c>
      <c r="DD85" s="90" t="s">
        <v>2</v>
      </c>
      <c r="DE85" s="90" t="s">
        <v>2</v>
      </c>
      <c r="DF85" s="90" t="s">
        <v>2</v>
      </c>
      <c r="DG85" s="90" t="s">
        <v>2</v>
      </c>
      <c r="DH85" s="90" t="s">
        <v>2</v>
      </c>
      <c r="DI85" s="90" t="s">
        <v>2</v>
      </c>
      <c r="DJ85" s="90" t="s">
        <v>2</v>
      </c>
      <c r="DK85" s="90" t="s">
        <v>2</v>
      </c>
      <c r="DL85" s="90" t="s">
        <v>2</v>
      </c>
      <c r="DM85" s="90" t="s">
        <v>2</v>
      </c>
      <c r="DN85" s="90" t="s">
        <v>2</v>
      </c>
      <c r="DO85" s="90" t="s">
        <v>2</v>
      </c>
      <c r="DP85" s="90" t="s">
        <v>2</v>
      </c>
      <c r="DQ85" s="90" t="s">
        <v>2</v>
      </c>
      <c r="DR85" s="90" t="s">
        <v>2</v>
      </c>
      <c r="DS85" s="27">
        <v>22</v>
      </c>
      <c r="DT85" s="27" t="s">
        <v>2</v>
      </c>
      <c r="DU85" s="27" t="s">
        <v>2</v>
      </c>
      <c r="DV85" s="27">
        <v>1</v>
      </c>
      <c r="DW85" s="27">
        <v>1</v>
      </c>
      <c r="DX85" s="27" t="s">
        <v>2</v>
      </c>
      <c r="DY85" s="27">
        <v>1</v>
      </c>
      <c r="DZ85" s="27" t="s">
        <v>2</v>
      </c>
      <c r="EA85" s="27" t="s">
        <v>2</v>
      </c>
      <c r="EB85" s="27">
        <v>5</v>
      </c>
      <c r="EC85" s="27" t="s">
        <v>2</v>
      </c>
      <c r="ED85" s="27">
        <v>24</v>
      </c>
      <c r="EE85" s="27" t="s">
        <v>2</v>
      </c>
      <c r="EF85" s="27">
        <v>1</v>
      </c>
      <c r="EG85" s="27">
        <v>770</v>
      </c>
      <c r="EH85" s="27" t="s">
        <v>2</v>
      </c>
      <c r="EI85" s="27" t="s">
        <v>2</v>
      </c>
      <c r="EJ85" s="27" t="s">
        <v>14</v>
      </c>
      <c r="EK85" s="27" t="s">
        <v>14</v>
      </c>
      <c r="EL85" s="27" t="s">
        <v>2</v>
      </c>
      <c r="EM85" s="27" t="s">
        <v>14</v>
      </c>
      <c r="EN85" s="27" t="s">
        <v>2</v>
      </c>
      <c r="EO85" s="27" t="s">
        <v>2</v>
      </c>
      <c r="EP85" s="27" t="s">
        <v>14</v>
      </c>
      <c r="EQ85" s="27" t="s">
        <v>2</v>
      </c>
      <c r="ER85" s="27" t="s">
        <v>14</v>
      </c>
      <c r="ES85" s="27" t="s">
        <v>2</v>
      </c>
      <c r="ET85" s="27" t="s">
        <v>14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27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27" t="s">
        <v>14</v>
      </c>
      <c r="FW85" s="77">
        <v>5</v>
      </c>
      <c r="FX85" s="77" t="s">
        <v>2</v>
      </c>
      <c r="FY85" s="87">
        <v>5</v>
      </c>
      <c r="FZ85" s="87" t="s">
        <v>2</v>
      </c>
      <c r="GA85" s="87">
        <v>1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2</v>
      </c>
      <c r="GG85" s="17" t="s">
        <v>2</v>
      </c>
      <c r="GH85" s="17" t="s">
        <v>2</v>
      </c>
      <c r="GI85" s="17" t="s">
        <v>2</v>
      </c>
      <c r="GJ85" s="17" t="s">
        <v>2</v>
      </c>
      <c r="GK85" s="17" t="s">
        <v>2</v>
      </c>
      <c r="GL85" s="17" t="s">
        <v>2</v>
      </c>
      <c r="GM85" s="17" t="s">
        <v>2</v>
      </c>
      <c r="GN85" s="17" t="s">
        <v>2</v>
      </c>
      <c r="GO85" s="25" t="s">
        <v>2</v>
      </c>
      <c r="GP85" s="25" t="s">
        <v>2</v>
      </c>
      <c r="GQ85" s="25" t="s">
        <v>2</v>
      </c>
      <c r="GR85" s="25" t="s">
        <v>2</v>
      </c>
      <c r="GS85" s="136" t="s">
        <v>2</v>
      </c>
      <c r="GT85" s="77" t="s">
        <v>2</v>
      </c>
      <c r="GU85" s="77" t="s">
        <v>2</v>
      </c>
      <c r="GV85" s="17">
        <v>32</v>
      </c>
      <c r="GW85" s="17">
        <v>18</v>
      </c>
      <c r="GX85" s="17">
        <v>11</v>
      </c>
      <c r="GY85" s="17">
        <v>2</v>
      </c>
      <c r="GZ85" s="17">
        <v>1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9">
        <v>1920819000</v>
      </c>
      <c r="HO85" s="657" t="s">
        <v>483</v>
      </c>
      <c r="HP85" s="657" t="s">
        <v>454</v>
      </c>
      <c r="HQ85" s="657" t="s">
        <v>479</v>
      </c>
      <c r="HR85" s="657" t="s">
        <v>483</v>
      </c>
      <c r="HS85" s="657" t="s">
        <v>455</v>
      </c>
    </row>
    <row r="86" spans="1:227" ht="14.25" customHeight="1">
      <c r="A86" s="614" t="s">
        <v>767</v>
      </c>
      <c r="B86" s="614" t="s">
        <v>818</v>
      </c>
      <c r="C86" s="614" t="s">
        <v>836</v>
      </c>
      <c r="D86" s="4" t="s">
        <v>536</v>
      </c>
      <c r="E86" s="17">
        <v>175</v>
      </c>
      <c r="F86" s="17">
        <v>1</v>
      </c>
      <c r="G86" s="17">
        <v>1</v>
      </c>
      <c r="H86" s="17" t="s">
        <v>2</v>
      </c>
      <c r="I86" s="17" t="s">
        <v>2</v>
      </c>
      <c r="J86" s="17" t="s">
        <v>2</v>
      </c>
      <c r="K86" s="17" t="s">
        <v>2</v>
      </c>
      <c r="L86" s="17">
        <v>174</v>
      </c>
      <c r="M86" s="665">
        <v>13</v>
      </c>
      <c r="N86" s="17">
        <v>1</v>
      </c>
      <c r="O86" s="17" t="s">
        <v>14</v>
      </c>
      <c r="P86" s="17" t="s">
        <v>14</v>
      </c>
      <c r="Q86" s="17" t="s">
        <v>14</v>
      </c>
      <c r="R86" s="17" t="s">
        <v>14</v>
      </c>
      <c r="S86" s="17" t="s">
        <v>14</v>
      </c>
      <c r="T86" s="17" t="s">
        <v>14</v>
      </c>
      <c r="U86" s="25" t="s">
        <v>14</v>
      </c>
      <c r="V86" s="671" t="s">
        <v>2</v>
      </c>
      <c r="W86" s="25">
        <v>56</v>
      </c>
      <c r="X86" s="25">
        <v>4449</v>
      </c>
      <c r="Y86" s="25">
        <v>6</v>
      </c>
      <c r="Z86" s="25">
        <v>1070</v>
      </c>
      <c r="AA86" s="136">
        <v>119</v>
      </c>
      <c r="AB86" s="25" t="s">
        <v>14</v>
      </c>
      <c r="AC86" s="25" t="s">
        <v>14</v>
      </c>
      <c r="AD86" s="25" t="s">
        <v>14</v>
      </c>
      <c r="AE86" s="25" t="s">
        <v>14</v>
      </c>
      <c r="AF86" s="143" t="s">
        <v>14</v>
      </c>
      <c r="AG86" s="77">
        <v>175</v>
      </c>
      <c r="AH86" s="77">
        <v>15</v>
      </c>
      <c r="AI86" s="77">
        <v>43</v>
      </c>
      <c r="AJ86" s="77">
        <v>91</v>
      </c>
      <c r="AK86" s="77">
        <v>22</v>
      </c>
      <c r="AL86" s="77">
        <v>4</v>
      </c>
      <c r="AM86" s="77" t="s">
        <v>2</v>
      </c>
      <c r="AN86" s="77" t="s">
        <v>2</v>
      </c>
      <c r="AO86" s="77" t="s">
        <v>2</v>
      </c>
      <c r="AP86" s="77" t="s">
        <v>2</v>
      </c>
      <c r="AQ86" s="77" t="s">
        <v>2</v>
      </c>
      <c r="AR86" s="77" t="s">
        <v>2</v>
      </c>
      <c r="AS86" s="77" t="s">
        <v>2</v>
      </c>
      <c r="AT86" s="77" t="s">
        <v>2</v>
      </c>
      <c r="AU86" s="77" t="s">
        <v>14</v>
      </c>
      <c r="AV86" s="77" t="s">
        <v>14</v>
      </c>
      <c r="AW86" s="77" t="s">
        <v>14</v>
      </c>
      <c r="AX86" s="77" t="s">
        <v>14</v>
      </c>
      <c r="AY86" s="77" t="s">
        <v>14</v>
      </c>
      <c r="AZ86" s="77" t="s">
        <v>14</v>
      </c>
      <c r="BA86" s="77" t="s">
        <v>14</v>
      </c>
      <c r="BB86" s="77" t="s">
        <v>14</v>
      </c>
      <c r="BC86" s="77" t="s">
        <v>14</v>
      </c>
      <c r="BD86" s="77" t="s">
        <v>14</v>
      </c>
      <c r="BE86" s="77" t="s">
        <v>14</v>
      </c>
      <c r="BF86" s="77" t="s">
        <v>14</v>
      </c>
      <c r="BG86" s="77" t="s">
        <v>14</v>
      </c>
      <c r="BH86" s="77" t="s">
        <v>14</v>
      </c>
      <c r="BI86" s="77">
        <v>11609</v>
      </c>
      <c r="BJ86" s="77">
        <v>316</v>
      </c>
      <c r="BK86" s="77">
        <v>1628</v>
      </c>
      <c r="BL86" s="77">
        <v>6383</v>
      </c>
      <c r="BM86" s="77">
        <v>2612</v>
      </c>
      <c r="BN86" s="77">
        <v>670</v>
      </c>
      <c r="BO86" s="77" t="s">
        <v>2</v>
      </c>
      <c r="BP86" s="77" t="s">
        <v>2</v>
      </c>
      <c r="BQ86" s="77" t="s">
        <v>2</v>
      </c>
      <c r="BR86" s="77" t="s">
        <v>2</v>
      </c>
      <c r="BS86" s="77" t="s">
        <v>2</v>
      </c>
      <c r="BT86" s="77" t="s">
        <v>2</v>
      </c>
      <c r="BU86" s="77" t="s">
        <v>2</v>
      </c>
      <c r="BV86" s="77" t="s">
        <v>2</v>
      </c>
      <c r="BW86" s="77">
        <v>1222</v>
      </c>
      <c r="BX86" s="77" t="s">
        <v>14</v>
      </c>
      <c r="BY86" s="77" t="s">
        <v>14</v>
      </c>
      <c r="BZ86" s="77" t="s">
        <v>14</v>
      </c>
      <c r="CA86" s="77" t="s">
        <v>14</v>
      </c>
      <c r="CB86" s="77" t="s">
        <v>14</v>
      </c>
      <c r="CC86" s="77" t="s">
        <v>14</v>
      </c>
      <c r="CD86" s="77" t="s">
        <v>14</v>
      </c>
      <c r="CE86" s="77" t="s">
        <v>14</v>
      </c>
      <c r="CF86" s="77" t="s">
        <v>14</v>
      </c>
      <c r="CG86" s="77" t="s">
        <v>14</v>
      </c>
      <c r="CH86" s="77" t="s">
        <v>14</v>
      </c>
      <c r="CI86" s="77" t="s">
        <v>14</v>
      </c>
      <c r="CJ86" s="77" t="s">
        <v>14</v>
      </c>
      <c r="CK86" s="77" t="s">
        <v>14</v>
      </c>
      <c r="CL86" s="77" t="s">
        <v>14</v>
      </c>
      <c r="CM86" s="90">
        <v>170</v>
      </c>
      <c r="CN86" s="90" t="s">
        <v>2</v>
      </c>
      <c r="CO86" s="90" t="s">
        <v>2</v>
      </c>
      <c r="CP86" s="90" t="s">
        <v>2</v>
      </c>
      <c r="CQ86" s="90" t="s">
        <v>2</v>
      </c>
      <c r="CR86" s="90" t="s">
        <v>2</v>
      </c>
      <c r="CS86" s="90" t="s">
        <v>2</v>
      </c>
      <c r="CT86" s="90">
        <v>170</v>
      </c>
      <c r="CU86" s="90" t="s">
        <v>2</v>
      </c>
      <c r="CV86" s="90" t="s">
        <v>2</v>
      </c>
      <c r="CW86" s="90" t="s">
        <v>2</v>
      </c>
      <c r="CX86" s="90" t="s">
        <v>2</v>
      </c>
      <c r="CY86" s="90" t="s">
        <v>2</v>
      </c>
      <c r="CZ86" s="90" t="s">
        <v>2</v>
      </c>
      <c r="DA86" s="90" t="s">
        <v>2</v>
      </c>
      <c r="DB86" s="90" t="s">
        <v>2</v>
      </c>
      <c r="DC86" s="90" t="s">
        <v>14</v>
      </c>
      <c r="DD86" s="90" t="s">
        <v>14</v>
      </c>
      <c r="DE86" s="90" t="s">
        <v>14</v>
      </c>
      <c r="DF86" s="90" t="s">
        <v>14</v>
      </c>
      <c r="DG86" s="90" t="s">
        <v>14</v>
      </c>
      <c r="DH86" s="90" t="s">
        <v>14</v>
      </c>
      <c r="DI86" s="90" t="s">
        <v>14</v>
      </c>
      <c r="DJ86" s="90" t="s">
        <v>14</v>
      </c>
      <c r="DK86" s="90" t="s">
        <v>14</v>
      </c>
      <c r="DL86" s="90" t="s">
        <v>14</v>
      </c>
      <c r="DM86" s="90" t="s">
        <v>14</v>
      </c>
      <c r="DN86" s="90" t="s">
        <v>14</v>
      </c>
      <c r="DO86" s="90" t="s">
        <v>14</v>
      </c>
      <c r="DP86" s="90" t="s">
        <v>14</v>
      </c>
      <c r="DQ86" s="90" t="s">
        <v>14</v>
      </c>
      <c r="DR86" s="90" t="s">
        <v>14</v>
      </c>
      <c r="DS86" s="27">
        <v>1</v>
      </c>
      <c r="DT86" s="27" t="s">
        <v>2</v>
      </c>
      <c r="DU86" s="27" t="s">
        <v>2</v>
      </c>
      <c r="DV86" s="27" t="s">
        <v>2</v>
      </c>
      <c r="DW86" s="27">
        <v>1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>
        <v>4</v>
      </c>
      <c r="EC86" s="27">
        <v>1</v>
      </c>
      <c r="ED86" s="27">
        <v>173</v>
      </c>
      <c r="EE86" s="27">
        <v>2</v>
      </c>
      <c r="EF86" s="27">
        <v>1</v>
      </c>
      <c r="EG86" s="27" t="s">
        <v>14</v>
      </c>
      <c r="EH86" s="27" t="s">
        <v>2</v>
      </c>
      <c r="EI86" s="27" t="s">
        <v>2</v>
      </c>
      <c r="EJ86" s="27" t="s">
        <v>2</v>
      </c>
      <c r="EK86" s="27" t="s">
        <v>14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14</v>
      </c>
      <c r="EQ86" s="27" t="s">
        <v>14</v>
      </c>
      <c r="ER86" s="27" t="s">
        <v>14</v>
      </c>
      <c r="ES86" s="27" t="s">
        <v>14</v>
      </c>
      <c r="ET86" s="27" t="s">
        <v>14</v>
      </c>
      <c r="EU86" s="27" t="s">
        <v>14</v>
      </c>
      <c r="EV86" s="27" t="s">
        <v>14</v>
      </c>
      <c r="EW86" s="27" t="s">
        <v>14</v>
      </c>
      <c r="EX86" s="27" t="s">
        <v>14</v>
      </c>
      <c r="EY86" s="27" t="s">
        <v>14</v>
      </c>
      <c r="EZ86" s="27" t="s">
        <v>14</v>
      </c>
      <c r="FA86" s="27" t="s">
        <v>14</v>
      </c>
      <c r="FB86" s="27" t="s">
        <v>14</v>
      </c>
      <c r="FC86" s="27" t="s">
        <v>14</v>
      </c>
      <c r="FD86" s="27" t="s">
        <v>14</v>
      </c>
      <c r="FE86" s="27" t="s">
        <v>14</v>
      </c>
      <c r="FF86" s="27" t="s">
        <v>14</v>
      </c>
      <c r="FG86" s="27" t="s">
        <v>14</v>
      </c>
      <c r="FH86" s="27" t="s">
        <v>14</v>
      </c>
      <c r="FI86" s="27" t="s">
        <v>14</v>
      </c>
      <c r="FJ86" s="27" t="s">
        <v>14</v>
      </c>
      <c r="FK86" s="27" t="s">
        <v>14</v>
      </c>
      <c r="FL86" s="27" t="s">
        <v>14</v>
      </c>
      <c r="FM86" s="27" t="s">
        <v>14</v>
      </c>
      <c r="FN86" s="27" t="s">
        <v>14</v>
      </c>
      <c r="FO86" s="27" t="s">
        <v>14</v>
      </c>
      <c r="FP86" s="27" t="s">
        <v>14</v>
      </c>
      <c r="FQ86" s="27" t="s">
        <v>14</v>
      </c>
      <c r="FR86" s="27" t="s">
        <v>14</v>
      </c>
      <c r="FS86" s="27" t="s">
        <v>14</v>
      </c>
      <c r="FT86" s="27" t="s">
        <v>14</v>
      </c>
      <c r="FU86" s="27" t="s">
        <v>14</v>
      </c>
      <c r="FV86" s="27" t="s">
        <v>14</v>
      </c>
      <c r="FW86" s="77">
        <v>13</v>
      </c>
      <c r="FX86" s="77" t="s">
        <v>2</v>
      </c>
      <c r="FY86" s="87">
        <v>13</v>
      </c>
      <c r="FZ86" s="87" t="s">
        <v>2</v>
      </c>
      <c r="GA86" s="87">
        <v>2</v>
      </c>
      <c r="GB86" s="87" t="s">
        <v>2</v>
      </c>
      <c r="GC86" s="87" t="s">
        <v>2</v>
      </c>
      <c r="GD86" s="87">
        <v>1</v>
      </c>
      <c r="GE86" s="87" t="s">
        <v>2</v>
      </c>
      <c r="GF86" s="17" t="s">
        <v>14</v>
      </c>
      <c r="GG86" s="17" t="s">
        <v>14</v>
      </c>
      <c r="GH86" s="17" t="s">
        <v>14</v>
      </c>
      <c r="GI86" s="17" t="s">
        <v>14</v>
      </c>
      <c r="GJ86" s="17" t="s">
        <v>14</v>
      </c>
      <c r="GK86" s="17" t="s">
        <v>14</v>
      </c>
      <c r="GL86" s="17" t="s">
        <v>14</v>
      </c>
      <c r="GM86" s="17" t="s">
        <v>14</v>
      </c>
      <c r="GN86" s="17" t="s">
        <v>14</v>
      </c>
      <c r="GO86" s="25">
        <v>2</v>
      </c>
      <c r="GP86" s="25" t="s">
        <v>14</v>
      </c>
      <c r="GQ86" s="25">
        <v>2</v>
      </c>
      <c r="GR86" s="25" t="s">
        <v>2</v>
      </c>
      <c r="GS86" s="136" t="s">
        <v>2</v>
      </c>
      <c r="GT86" s="77" t="s">
        <v>2</v>
      </c>
      <c r="GU86" s="77">
        <v>1</v>
      </c>
      <c r="GV86" s="17">
        <v>170</v>
      </c>
      <c r="GW86" s="17">
        <v>33</v>
      </c>
      <c r="GX86" s="17">
        <v>100</v>
      </c>
      <c r="GY86" s="17">
        <v>36</v>
      </c>
      <c r="GZ86" s="17">
        <v>1</v>
      </c>
      <c r="HA86" s="17" t="s">
        <v>2</v>
      </c>
      <c r="HB86" s="17" t="s">
        <v>2</v>
      </c>
      <c r="HC86" s="17" t="s">
        <v>2</v>
      </c>
      <c r="HD86" s="17" t="s">
        <v>2</v>
      </c>
      <c r="HE86" s="17" t="s">
        <v>14</v>
      </c>
      <c r="HF86" s="17" t="s">
        <v>14</v>
      </c>
      <c r="HG86" s="17" t="s">
        <v>14</v>
      </c>
      <c r="HH86" s="17" t="s">
        <v>14</v>
      </c>
      <c r="HI86" s="17" t="s">
        <v>14</v>
      </c>
      <c r="HJ86" s="17" t="s">
        <v>14</v>
      </c>
      <c r="HK86" s="17" t="s">
        <v>14</v>
      </c>
      <c r="HL86" s="17" t="s">
        <v>14</v>
      </c>
      <c r="HM86" s="17" t="s">
        <v>14</v>
      </c>
      <c r="HN86" s="659">
        <v>1920820000</v>
      </c>
      <c r="HO86" s="657" t="s">
        <v>483</v>
      </c>
      <c r="HP86" s="657" t="s">
        <v>454</v>
      </c>
      <c r="HQ86" s="657" t="s">
        <v>479</v>
      </c>
      <c r="HR86" s="657" t="s">
        <v>484</v>
      </c>
      <c r="HS86" s="657" t="s">
        <v>455</v>
      </c>
    </row>
    <row r="87" spans="1:227" ht="14.25" customHeight="1">
      <c r="A87" s="614" t="s">
        <v>767</v>
      </c>
      <c r="B87" s="614" t="s">
        <v>837</v>
      </c>
      <c r="C87" s="614"/>
      <c r="D87" s="4" t="s">
        <v>538</v>
      </c>
      <c r="E87" s="17">
        <v>2563</v>
      </c>
      <c r="F87" s="17">
        <v>78</v>
      </c>
      <c r="G87" s="17">
        <v>17</v>
      </c>
      <c r="H87" s="17">
        <v>46</v>
      </c>
      <c r="I87" s="17">
        <v>9</v>
      </c>
      <c r="J87" s="17">
        <v>6</v>
      </c>
      <c r="K87" s="17" t="s">
        <v>2</v>
      </c>
      <c r="L87" s="17">
        <v>2485</v>
      </c>
      <c r="M87" s="665">
        <v>212</v>
      </c>
      <c r="N87" s="17">
        <v>78</v>
      </c>
      <c r="O87" s="17">
        <v>78</v>
      </c>
      <c r="P87" s="17">
        <v>17</v>
      </c>
      <c r="Q87" s="17">
        <v>46</v>
      </c>
      <c r="R87" s="17">
        <v>9</v>
      </c>
      <c r="S87" s="17">
        <v>6</v>
      </c>
      <c r="T87" s="17" t="s">
        <v>2</v>
      </c>
      <c r="U87" s="25" t="s">
        <v>2</v>
      </c>
      <c r="V87" s="671">
        <v>22</v>
      </c>
      <c r="W87" s="25">
        <v>578</v>
      </c>
      <c r="X87" s="25">
        <v>149332</v>
      </c>
      <c r="Y87" s="25">
        <v>75</v>
      </c>
      <c r="Z87" s="25">
        <v>118676</v>
      </c>
      <c r="AA87" s="136">
        <v>1985</v>
      </c>
      <c r="AB87" s="25">
        <v>66</v>
      </c>
      <c r="AC87" s="25">
        <v>123300</v>
      </c>
      <c r="AD87" s="25">
        <v>45</v>
      </c>
      <c r="AE87" s="25">
        <v>110739</v>
      </c>
      <c r="AF87" s="143">
        <v>12</v>
      </c>
      <c r="AG87" s="77">
        <v>2545</v>
      </c>
      <c r="AH87" s="77">
        <v>17</v>
      </c>
      <c r="AI87" s="77">
        <v>633</v>
      </c>
      <c r="AJ87" s="77">
        <v>1150</v>
      </c>
      <c r="AK87" s="77">
        <v>365</v>
      </c>
      <c r="AL87" s="77">
        <v>126</v>
      </c>
      <c r="AM87" s="77">
        <v>108</v>
      </c>
      <c r="AN87" s="77">
        <v>75</v>
      </c>
      <c r="AO87" s="77">
        <v>48</v>
      </c>
      <c r="AP87" s="77">
        <v>12</v>
      </c>
      <c r="AQ87" s="77">
        <v>4</v>
      </c>
      <c r="AR87" s="77">
        <v>4</v>
      </c>
      <c r="AS87" s="77">
        <v>2</v>
      </c>
      <c r="AT87" s="77">
        <v>1</v>
      </c>
      <c r="AU87" s="77">
        <v>66</v>
      </c>
      <c r="AV87" s="77">
        <v>3</v>
      </c>
      <c r="AW87" s="77">
        <v>4</v>
      </c>
      <c r="AX87" s="77">
        <v>8</v>
      </c>
      <c r="AY87" s="77">
        <v>2</v>
      </c>
      <c r="AZ87" s="77" t="s">
        <v>2</v>
      </c>
      <c r="BA87" s="77">
        <v>9</v>
      </c>
      <c r="BB87" s="77">
        <v>9</v>
      </c>
      <c r="BC87" s="77">
        <v>13</v>
      </c>
      <c r="BD87" s="77">
        <v>8</v>
      </c>
      <c r="BE87" s="77">
        <v>3</v>
      </c>
      <c r="BF87" s="77">
        <v>4</v>
      </c>
      <c r="BG87" s="77">
        <v>2</v>
      </c>
      <c r="BH87" s="77">
        <v>1</v>
      </c>
      <c r="BI87" s="77">
        <v>344122</v>
      </c>
      <c r="BJ87" s="77">
        <v>289</v>
      </c>
      <c r="BK87" s="77">
        <v>25169</v>
      </c>
      <c r="BL87" s="77">
        <v>78953</v>
      </c>
      <c r="BM87" s="77">
        <v>43880</v>
      </c>
      <c r="BN87" s="77">
        <v>21375</v>
      </c>
      <c r="BO87" s="77">
        <v>25730</v>
      </c>
      <c r="BP87" s="77">
        <v>26952</v>
      </c>
      <c r="BQ87" s="77">
        <v>31553</v>
      </c>
      <c r="BR87" s="77">
        <v>16752</v>
      </c>
      <c r="BS87" s="77">
        <v>8927</v>
      </c>
      <c r="BT87" s="77">
        <v>15839</v>
      </c>
      <c r="BU87" s="77">
        <v>14503</v>
      </c>
      <c r="BV87" s="77">
        <v>34200</v>
      </c>
      <c r="BW87" s="77">
        <v>179895</v>
      </c>
      <c r="BX87" s="77">
        <v>97865</v>
      </c>
      <c r="BY87" s="77">
        <v>60</v>
      </c>
      <c r="BZ87" s="77">
        <v>133</v>
      </c>
      <c r="CA87" s="77">
        <v>589</v>
      </c>
      <c r="CB87" s="77">
        <v>230</v>
      </c>
      <c r="CC87" s="77" t="s">
        <v>2</v>
      </c>
      <c r="CD87" s="77">
        <v>2081</v>
      </c>
      <c r="CE87" s="77">
        <v>3109</v>
      </c>
      <c r="CF87" s="77">
        <v>9200</v>
      </c>
      <c r="CG87" s="77">
        <v>11034</v>
      </c>
      <c r="CH87" s="77">
        <v>6887</v>
      </c>
      <c r="CI87" s="77">
        <v>15839</v>
      </c>
      <c r="CJ87" s="77">
        <v>14503</v>
      </c>
      <c r="CK87" s="77">
        <v>34200</v>
      </c>
      <c r="CL87" s="77">
        <v>94880</v>
      </c>
      <c r="CM87" s="90">
        <v>2333</v>
      </c>
      <c r="CN87" s="90">
        <v>1887</v>
      </c>
      <c r="CO87" s="90">
        <v>8</v>
      </c>
      <c r="CP87" s="90">
        <v>46</v>
      </c>
      <c r="CQ87" s="90">
        <v>2</v>
      </c>
      <c r="CR87" s="90">
        <v>188</v>
      </c>
      <c r="CS87" s="90">
        <v>25</v>
      </c>
      <c r="CT87" s="90">
        <v>75</v>
      </c>
      <c r="CU87" s="90">
        <v>35</v>
      </c>
      <c r="CV87" s="90">
        <v>14</v>
      </c>
      <c r="CW87" s="90">
        <v>27</v>
      </c>
      <c r="CX87" s="90">
        <v>12</v>
      </c>
      <c r="CY87" s="90" t="s">
        <v>2</v>
      </c>
      <c r="CZ87" s="90">
        <v>12</v>
      </c>
      <c r="DA87" s="90" t="s">
        <v>2</v>
      </c>
      <c r="DB87" s="90">
        <v>2</v>
      </c>
      <c r="DC87" s="90">
        <v>73</v>
      </c>
      <c r="DD87" s="90">
        <v>18</v>
      </c>
      <c r="DE87" s="90" t="s">
        <v>2</v>
      </c>
      <c r="DF87" s="90">
        <v>10</v>
      </c>
      <c r="DG87" s="90" t="s">
        <v>2</v>
      </c>
      <c r="DH87" s="90">
        <v>10</v>
      </c>
      <c r="DI87" s="90">
        <v>9</v>
      </c>
      <c r="DJ87" s="90">
        <v>7</v>
      </c>
      <c r="DK87" s="90">
        <v>10</v>
      </c>
      <c r="DL87" s="90">
        <v>3</v>
      </c>
      <c r="DM87" s="90">
        <v>1</v>
      </c>
      <c r="DN87" s="90">
        <v>1</v>
      </c>
      <c r="DO87" s="90" t="s">
        <v>2</v>
      </c>
      <c r="DP87" s="90">
        <v>4</v>
      </c>
      <c r="DQ87" s="90" t="s">
        <v>2</v>
      </c>
      <c r="DR87" s="90" t="s">
        <v>2</v>
      </c>
      <c r="DS87" s="27">
        <v>2150</v>
      </c>
      <c r="DT87" s="27">
        <v>63</v>
      </c>
      <c r="DU87" s="27">
        <v>17</v>
      </c>
      <c r="DV87" s="27">
        <v>191</v>
      </c>
      <c r="DW87" s="27">
        <v>267</v>
      </c>
      <c r="DX87" s="27">
        <v>41</v>
      </c>
      <c r="DY87" s="27">
        <v>202</v>
      </c>
      <c r="DZ87" s="27">
        <v>132</v>
      </c>
      <c r="EA87" s="27" t="s">
        <v>14</v>
      </c>
      <c r="EB87" s="27">
        <v>736</v>
      </c>
      <c r="EC87" s="27" t="s">
        <v>14</v>
      </c>
      <c r="ED87" s="27">
        <v>210</v>
      </c>
      <c r="EE87" s="27" t="s">
        <v>14</v>
      </c>
      <c r="EF87" s="27">
        <v>63</v>
      </c>
      <c r="EG87" s="27">
        <v>134541</v>
      </c>
      <c r="EH87" s="27">
        <v>4570</v>
      </c>
      <c r="EI87" s="27">
        <v>3060</v>
      </c>
      <c r="EJ87" s="27">
        <v>18662</v>
      </c>
      <c r="EK87" s="27">
        <v>1520</v>
      </c>
      <c r="EL87" s="27">
        <v>151</v>
      </c>
      <c r="EM87" s="27">
        <v>11499</v>
      </c>
      <c r="EN87" s="27">
        <v>10778</v>
      </c>
      <c r="EO87" s="27" t="s">
        <v>14</v>
      </c>
      <c r="EP87" s="27">
        <v>28245</v>
      </c>
      <c r="EQ87" s="27" t="s">
        <v>14</v>
      </c>
      <c r="ER87" s="27" t="s">
        <v>14</v>
      </c>
      <c r="ES87" s="27" t="s">
        <v>14</v>
      </c>
      <c r="ET87" s="27" t="s">
        <v>14</v>
      </c>
      <c r="EU87" s="27">
        <v>26</v>
      </c>
      <c r="EV87" s="27">
        <v>5</v>
      </c>
      <c r="EW87" s="27">
        <v>6</v>
      </c>
      <c r="EX87" s="27">
        <v>7</v>
      </c>
      <c r="EY87" s="27">
        <v>5</v>
      </c>
      <c r="EZ87" s="27">
        <v>2</v>
      </c>
      <c r="FA87" s="27">
        <v>15</v>
      </c>
      <c r="FB87" s="27">
        <v>15</v>
      </c>
      <c r="FC87" s="27" t="s">
        <v>14</v>
      </c>
      <c r="FD87" s="27">
        <v>22</v>
      </c>
      <c r="FE87" s="27" t="s">
        <v>14</v>
      </c>
      <c r="FF87" s="27">
        <v>9</v>
      </c>
      <c r="FG87" s="27" t="s">
        <v>2</v>
      </c>
      <c r="FH87" s="27" t="s">
        <v>14</v>
      </c>
      <c r="FI87" s="27">
        <v>13217</v>
      </c>
      <c r="FJ87" s="27">
        <v>3059</v>
      </c>
      <c r="FK87" s="27">
        <v>2445</v>
      </c>
      <c r="FL87" s="27" t="s">
        <v>14</v>
      </c>
      <c r="FM87" s="27">
        <v>445</v>
      </c>
      <c r="FN87" s="27" t="s">
        <v>14</v>
      </c>
      <c r="FO87" s="27" t="s">
        <v>14</v>
      </c>
      <c r="FP87" s="27">
        <v>8451</v>
      </c>
      <c r="FQ87" s="27" t="s">
        <v>14</v>
      </c>
      <c r="FR87" s="27">
        <v>7609</v>
      </c>
      <c r="FS87" s="27" t="s">
        <v>14</v>
      </c>
      <c r="FT87" s="27" t="s">
        <v>14</v>
      </c>
      <c r="FU87" s="27" t="s">
        <v>2</v>
      </c>
      <c r="FV87" s="27" t="s">
        <v>14</v>
      </c>
      <c r="FW87" s="77">
        <v>617</v>
      </c>
      <c r="FX87" s="77">
        <v>58</v>
      </c>
      <c r="FY87" s="87">
        <v>593</v>
      </c>
      <c r="FZ87" s="87">
        <v>14</v>
      </c>
      <c r="GA87" s="87">
        <v>19</v>
      </c>
      <c r="GB87" s="87">
        <v>3</v>
      </c>
      <c r="GC87" s="87">
        <v>8</v>
      </c>
      <c r="GD87" s="87">
        <v>2</v>
      </c>
      <c r="GE87" s="87">
        <v>2</v>
      </c>
      <c r="GF87" s="17">
        <v>45</v>
      </c>
      <c r="GG87" s="17">
        <v>22</v>
      </c>
      <c r="GH87" s="17">
        <v>36</v>
      </c>
      <c r="GI87" s="17">
        <v>3</v>
      </c>
      <c r="GJ87" s="17">
        <v>6</v>
      </c>
      <c r="GK87" s="17" t="s">
        <v>2</v>
      </c>
      <c r="GL87" s="17">
        <v>4</v>
      </c>
      <c r="GM87" s="17">
        <v>2</v>
      </c>
      <c r="GN87" s="17">
        <v>1</v>
      </c>
      <c r="GO87" s="25">
        <v>230</v>
      </c>
      <c r="GP87" s="25">
        <v>20</v>
      </c>
      <c r="GQ87" s="25">
        <v>228</v>
      </c>
      <c r="GR87" s="25">
        <v>220</v>
      </c>
      <c r="GS87" s="136">
        <v>2</v>
      </c>
      <c r="GT87" s="77">
        <v>2</v>
      </c>
      <c r="GU87" s="77">
        <v>43</v>
      </c>
      <c r="GV87" s="17">
        <v>2333</v>
      </c>
      <c r="GW87" s="17">
        <v>1323</v>
      </c>
      <c r="GX87" s="17">
        <v>782</v>
      </c>
      <c r="GY87" s="17">
        <v>143</v>
      </c>
      <c r="GZ87" s="17">
        <v>50</v>
      </c>
      <c r="HA87" s="17">
        <v>35</v>
      </c>
      <c r="HB87" s="17">
        <v>22</v>
      </c>
      <c r="HC87" s="17">
        <v>7</v>
      </c>
      <c r="HD87" s="17">
        <v>6</v>
      </c>
      <c r="HE87" s="17">
        <v>73</v>
      </c>
      <c r="HF87" s="17">
        <v>2</v>
      </c>
      <c r="HG87" s="17">
        <v>17</v>
      </c>
      <c r="HH87" s="17">
        <v>17</v>
      </c>
      <c r="HI87" s="17">
        <v>18</v>
      </c>
      <c r="HJ87" s="17">
        <v>19</v>
      </c>
      <c r="HK87" s="17">
        <v>10</v>
      </c>
      <c r="HL87" s="17">
        <v>3</v>
      </c>
      <c r="HM87" s="17">
        <v>6</v>
      </c>
      <c r="HN87" s="659">
        <v>1920900000</v>
      </c>
      <c r="HO87" s="657" t="s">
        <v>483</v>
      </c>
      <c r="HP87" s="657" t="s">
        <v>454</v>
      </c>
      <c r="HQ87" s="657" t="s">
        <v>657</v>
      </c>
      <c r="HR87" s="657" t="s">
        <v>454</v>
      </c>
      <c r="HS87" s="657" t="s">
        <v>455</v>
      </c>
    </row>
    <row r="88" spans="1:227" ht="14.25" customHeight="1">
      <c r="A88" s="614" t="s">
        <v>767</v>
      </c>
      <c r="B88" s="614" t="s">
        <v>837</v>
      </c>
      <c r="C88" s="614" t="s">
        <v>838</v>
      </c>
      <c r="D88" s="4" t="s">
        <v>539</v>
      </c>
      <c r="E88" s="17">
        <v>180</v>
      </c>
      <c r="F88" s="17">
        <v>6</v>
      </c>
      <c r="G88" s="17">
        <v>3</v>
      </c>
      <c r="H88" s="17">
        <v>2</v>
      </c>
      <c r="I88" s="17">
        <v>1</v>
      </c>
      <c r="J88" s="17" t="s">
        <v>2</v>
      </c>
      <c r="K88" s="17" t="s">
        <v>2</v>
      </c>
      <c r="L88" s="17">
        <v>174</v>
      </c>
      <c r="M88" s="665">
        <v>16</v>
      </c>
      <c r="N88" s="17">
        <v>6</v>
      </c>
      <c r="O88" s="17">
        <v>6</v>
      </c>
      <c r="P88" s="17">
        <v>3</v>
      </c>
      <c r="Q88" s="17">
        <v>2</v>
      </c>
      <c r="R88" s="17">
        <v>1</v>
      </c>
      <c r="S88" s="17" t="s">
        <v>2</v>
      </c>
      <c r="T88" s="17" t="s">
        <v>2</v>
      </c>
      <c r="U88" s="25" t="s">
        <v>2</v>
      </c>
      <c r="V88" s="671">
        <v>2</v>
      </c>
      <c r="W88" s="25">
        <v>45</v>
      </c>
      <c r="X88" s="25">
        <v>6808</v>
      </c>
      <c r="Y88" s="25">
        <v>6</v>
      </c>
      <c r="Z88" s="25">
        <v>4433</v>
      </c>
      <c r="AA88" s="136">
        <v>135</v>
      </c>
      <c r="AB88" s="25">
        <v>5</v>
      </c>
      <c r="AC88" s="25">
        <v>4205</v>
      </c>
      <c r="AD88" s="25">
        <v>3</v>
      </c>
      <c r="AE88" s="25">
        <v>3458</v>
      </c>
      <c r="AF88" s="143">
        <v>1</v>
      </c>
      <c r="AG88" s="77">
        <v>180</v>
      </c>
      <c r="AH88" s="77">
        <v>2</v>
      </c>
      <c r="AI88" s="77">
        <v>44</v>
      </c>
      <c r="AJ88" s="77">
        <v>80</v>
      </c>
      <c r="AK88" s="77">
        <v>29</v>
      </c>
      <c r="AL88" s="77">
        <v>5</v>
      </c>
      <c r="AM88" s="77">
        <v>8</v>
      </c>
      <c r="AN88" s="77">
        <v>7</v>
      </c>
      <c r="AO88" s="77">
        <v>5</v>
      </c>
      <c r="AP88" s="77" t="s">
        <v>2</v>
      </c>
      <c r="AQ88" s="77" t="s">
        <v>2</v>
      </c>
      <c r="AR88" s="77" t="s">
        <v>2</v>
      </c>
      <c r="AS88" s="77" t="s">
        <v>2</v>
      </c>
      <c r="AT88" s="77" t="s">
        <v>2</v>
      </c>
      <c r="AU88" s="77">
        <v>6</v>
      </c>
      <c r="AV88" s="77">
        <v>1</v>
      </c>
      <c r="AW88" s="77" t="s">
        <v>2</v>
      </c>
      <c r="AX88" s="77">
        <v>2</v>
      </c>
      <c r="AY88" s="77" t="s">
        <v>2</v>
      </c>
      <c r="AZ88" s="77" t="s">
        <v>2</v>
      </c>
      <c r="BA88" s="77" t="s">
        <v>2</v>
      </c>
      <c r="BB88" s="77">
        <v>1</v>
      </c>
      <c r="BC88" s="77">
        <v>2</v>
      </c>
      <c r="BD88" s="77" t="s">
        <v>2</v>
      </c>
      <c r="BE88" s="77" t="s">
        <v>2</v>
      </c>
      <c r="BF88" s="77" t="s">
        <v>2</v>
      </c>
      <c r="BG88" s="77" t="s">
        <v>2</v>
      </c>
      <c r="BH88" s="77" t="s">
        <v>2</v>
      </c>
      <c r="BI88" s="77">
        <v>18614</v>
      </c>
      <c r="BJ88" s="77">
        <v>40</v>
      </c>
      <c r="BK88" s="77">
        <v>1723</v>
      </c>
      <c r="BL88" s="77">
        <v>5505</v>
      </c>
      <c r="BM88" s="77">
        <v>3428</v>
      </c>
      <c r="BN88" s="77">
        <v>776</v>
      </c>
      <c r="BO88" s="77">
        <v>1909</v>
      </c>
      <c r="BP88" s="77">
        <v>2454</v>
      </c>
      <c r="BQ88" s="77">
        <v>2779</v>
      </c>
      <c r="BR88" s="77" t="s">
        <v>2</v>
      </c>
      <c r="BS88" s="77" t="s">
        <v>2</v>
      </c>
      <c r="BT88" s="77" t="s">
        <v>2</v>
      </c>
      <c r="BU88" s="77" t="s">
        <v>2</v>
      </c>
      <c r="BV88" s="77" t="s">
        <v>2</v>
      </c>
      <c r="BW88" s="77">
        <v>7271</v>
      </c>
      <c r="BX88" s="77">
        <v>1635</v>
      </c>
      <c r="BY88" s="77">
        <v>20</v>
      </c>
      <c r="BZ88" s="77" t="s">
        <v>2</v>
      </c>
      <c r="CA88" s="77">
        <v>135</v>
      </c>
      <c r="CB88" s="77" t="s">
        <v>2</v>
      </c>
      <c r="CC88" s="77" t="s">
        <v>2</v>
      </c>
      <c r="CD88" s="77" t="s">
        <v>2</v>
      </c>
      <c r="CE88" s="77">
        <v>300</v>
      </c>
      <c r="CF88" s="77">
        <v>1180</v>
      </c>
      <c r="CG88" s="77" t="s">
        <v>2</v>
      </c>
      <c r="CH88" s="77" t="s">
        <v>2</v>
      </c>
      <c r="CI88" s="77" t="s">
        <v>2</v>
      </c>
      <c r="CJ88" s="77" t="s">
        <v>2</v>
      </c>
      <c r="CK88" s="77" t="s">
        <v>2</v>
      </c>
      <c r="CL88" s="77">
        <v>1635</v>
      </c>
      <c r="CM88" s="90">
        <v>170</v>
      </c>
      <c r="CN88" s="90">
        <v>138</v>
      </c>
      <c r="CO88" s="90" t="s">
        <v>2</v>
      </c>
      <c r="CP88" s="90">
        <v>2</v>
      </c>
      <c r="CQ88" s="90" t="s">
        <v>2</v>
      </c>
      <c r="CR88" s="90">
        <v>17</v>
      </c>
      <c r="CS88" s="90">
        <v>1</v>
      </c>
      <c r="CT88" s="90">
        <v>7</v>
      </c>
      <c r="CU88" s="90">
        <v>1</v>
      </c>
      <c r="CV88" s="90">
        <v>2</v>
      </c>
      <c r="CW88" s="90" t="s">
        <v>2</v>
      </c>
      <c r="CX88" s="90">
        <v>1</v>
      </c>
      <c r="CY88" s="90" t="s">
        <v>2</v>
      </c>
      <c r="CZ88" s="90">
        <v>1</v>
      </c>
      <c r="DA88" s="90" t="s">
        <v>2</v>
      </c>
      <c r="DB88" s="90" t="s">
        <v>2</v>
      </c>
      <c r="DC88" s="90">
        <v>6</v>
      </c>
      <c r="DD88" s="90">
        <v>1</v>
      </c>
      <c r="DE88" s="90" t="s">
        <v>2</v>
      </c>
      <c r="DF88" s="90">
        <v>1</v>
      </c>
      <c r="DG88" s="90" t="s">
        <v>2</v>
      </c>
      <c r="DH88" s="90" t="s">
        <v>2</v>
      </c>
      <c r="DI88" s="90">
        <v>1</v>
      </c>
      <c r="DJ88" s="90">
        <v>2</v>
      </c>
      <c r="DK88" s="90" t="s">
        <v>2</v>
      </c>
      <c r="DL88" s="90">
        <v>1</v>
      </c>
      <c r="DM88" s="90" t="s">
        <v>2</v>
      </c>
      <c r="DN88" s="90" t="s">
        <v>2</v>
      </c>
      <c r="DO88" s="90" t="s">
        <v>2</v>
      </c>
      <c r="DP88" s="90" t="s">
        <v>2</v>
      </c>
      <c r="DQ88" s="90" t="s">
        <v>2</v>
      </c>
      <c r="DR88" s="90" t="s">
        <v>2</v>
      </c>
      <c r="DS88" s="27">
        <v>154</v>
      </c>
      <c r="DT88" s="27">
        <v>1</v>
      </c>
      <c r="DU88" s="27">
        <v>2</v>
      </c>
      <c r="DV88" s="27">
        <v>3</v>
      </c>
      <c r="DW88" s="27">
        <v>28</v>
      </c>
      <c r="DX88" s="27">
        <v>4</v>
      </c>
      <c r="DY88" s="27">
        <v>23</v>
      </c>
      <c r="DZ88" s="27">
        <v>17</v>
      </c>
      <c r="EA88" s="27">
        <v>1</v>
      </c>
      <c r="EB88" s="27">
        <v>85</v>
      </c>
      <c r="EC88" s="27">
        <v>3</v>
      </c>
      <c r="ED88" s="27">
        <v>21</v>
      </c>
      <c r="EE88" s="27" t="s">
        <v>2</v>
      </c>
      <c r="EF88" s="27">
        <v>3</v>
      </c>
      <c r="EG88" s="27">
        <v>7959</v>
      </c>
      <c r="EH88" s="27" t="s">
        <v>14</v>
      </c>
      <c r="EI88" s="27" t="s">
        <v>14</v>
      </c>
      <c r="EJ88" s="27" t="s">
        <v>14</v>
      </c>
      <c r="EK88" s="27">
        <v>508</v>
      </c>
      <c r="EL88" s="27">
        <v>4</v>
      </c>
      <c r="EM88" s="27">
        <v>425</v>
      </c>
      <c r="EN88" s="27">
        <v>348</v>
      </c>
      <c r="EO88" s="27" t="s">
        <v>14</v>
      </c>
      <c r="EP88" s="27" t="s">
        <v>14</v>
      </c>
      <c r="EQ88" s="27" t="s">
        <v>14</v>
      </c>
      <c r="ER88" s="27" t="s">
        <v>14</v>
      </c>
      <c r="ES88" s="27" t="s">
        <v>2</v>
      </c>
      <c r="ET88" s="27" t="s">
        <v>14</v>
      </c>
      <c r="EU88" s="27">
        <v>1</v>
      </c>
      <c r="EV88" s="27" t="s">
        <v>2</v>
      </c>
      <c r="EW88" s="27">
        <v>1</v>
      </c>
      <c r="EX88" s="27" t="s">
        <v>2</v>
      </c>
      <c r="EY88" s="27">
        <v>1</v>
      </c>
      <c r="EZ88" s="27" t="s">
        <v>2</v>
      </c>
      <c r="FA88" s="27">
        <v>1</v>
      </c>
      <c r="FB88" s="27">
        <v>1</v>
      </c>
      <c r="FC88" s="27" t="s">
        <v>2</v>
      </c>
      <c r="FD88" s="27">
        <v>2</v>
      </c>
      <c r="FE88" s="27" t="s">
        <v>14</v>
      </c>
      <c r="FF88" s="27">
        <v>2</v>
      </c>
      <c r="FG88" s="27" t="s">
        <v>2</v>
      </c>
      <c r="FH88" s="27" t="s">
        <v>2</v>
      </c>
      <c r="FI88" s="27" t="s">
        <v>14</v>
      </c>
      <c r="FJ88" s="27" t="s">
        <v>2</v>
      </c>
      <c r="FK88" s="27" t="s">
        <v>14</v>
      </c>
      <c r="FL88" s="27" t="s">
        <v>2</v>
      </c>
      <c r="FM88" s="27" t="s">
        <v>14</v>
      </c>
      <c r="FN88" s="27" t="s">
        <v>2</v>
      </c>
      <c r="FO88" s="27" t="s">
        <v>14</v>
      </c>
      <c r="FP88" s="27" t="s">
        <v>14</v>
      </c>
      <c r="FQ88" s="27" t="s">
        <v>2</v>
      </c>
      <c r="FR88" s="27" t="s">
        <v>14</v>
      </c>
      <c r="FS88" s="27" t="s">
        <v>14</v>
      </c>
      <c r="FT88" s="27" t="s">
        <v>14</v>
      </c>
      <c r="FU88" s="27" t="s">
        <v>2</v>
      </c>
      <c r="FV88" s="27" t="s">
        <v>14</v>
      </c>
      <c r="FW88" s="77">
        <v>50</v>
      </c>
      <c r="FX88" s="77">
        <v>9</v>
      </c>
      <c r="FY88" s="87">
        <v>47</v>
      </c>
      <c r="FZ88" s="87" t="s">
        <v>2</v>
      </c>
      <c r="GA88" s="87">
        <v>5</v>
      </c>
      <c r="GB88" s="87" t="s">
        <v>2</v>
      </c>
      <c r="GC88" s="87" t="s">
        <v>2</v>
      </c>
      <c r="GD88" s="87" t="s">
        <v>2</v>
      </c>
      <c r="GE88" s="87">
        <v>1</v>
      </c>
      <c r="GF88" s="17">
        <v>5</v>
      </c>
      <c r="GG88" s="17">
        <v>3</v>
      </c>
      <c r="GH88" s="17">
        <v>5</v>
      </c>
      <c r="GI88" s="17" t="s">
        <v>2</v>
      </c>
      <c r="GJ88" s="17">
        <v>3</v>
      </c>
      <c r="GK88" s="17" t="s">
        <v>2</v>
      </c>
      <c r="GL88" s="17" t="s">
        <v>2</v>
      </c>
      <c r="GM88" s="17" t="s">
        <v>2</v>
      </c>
      <c r="GN88" s="17" t="s">
        <v>2</v>
      </c>
      <c r="GO88" s="25">
        <v>28</v>
      </c>
      <c r="GP88" s="25" t="s">
        <v>2</v>
      </c>
      <c r="GQ88" s="25">
        <v>27</v>
      </c>
      <c r="GR88" s="25">
        <v>27</v>
      </c>
      <c r="GS88" s="136" t="s">
        <v>2</v>
      </c>
      <c r="GT88" s="77">
        <v>1</v>
      </c>
      <c r="GU88" s="77">
        <v>4</v>
      </c>
      <c r="GV88" s="17">
        <v>170</v>
      </c>
      <c r="GW88" s="17">
        <v>105</v>
      </c>
      <c r="GX88" s="17">
        <v>49</v>
      </c>
      <c r="GY88" s="17">
        <v>9</v>
      </c>
      <c r="GZ88" s="17">
        <v>5</v>
      </c>
      <c r="HA88" s="17">
        <v>2</v>
      </c>
      <c r="HB88" s="17">
        <v>1</v>
      </c>
      <c r="HC88" s="17">
        <v>1</v>
      </c>
      <c r="HD88" s="17" t="s">
        <v>2</v>
      </c>
      <c r="HE88" s="17">
        <v>6</v>
      </c>
      <c r="HF88" s="17" t="s">
        <v>2</v>
      </c>
      <c r="HG88" s="17">
        <v>3</v>
      </c>
      <c r="HH88" s="17" t="s">
        <v>2</v>
      </c>
      <c r="HI88" s="17">
        <v>2</v>
      </c>
      <c r="HJ88" s="17">
        <v>1</v>
      </c>
      <c r="HK88" s="17">
        <v>1</v>
      </c>
      <c r="HL88" s="17" t="s">
        <v>2</v>
      </c>
      <c r="HM88" s="17" t="s">
        <v>2</v>
      </c>
      <c r="HN88" s="659">
        <v>1920901000</v>
      </c>
      <c r="HO88" s="657" t="s">
        <v>483</v>
      </c>
      <c r="HP88" s="657" t="s">
        <v>454</v>
      </c>
      <c r="HQ88" s="657" t="s">
        <v>657</v>
      </c>
      <c r="HR88" s="657" t="s">
        <v>457</v>
      </c>
      <c r="HS88" s="657" t="s">
        <v>455</v>
      </c>
    </row>
    <row r="89" spans="1:227" ht="14.25" customHeight="1">
      <c r="A89" s="614" t="s">
        <v>767</v>
      </c>
      <c r="B89" s="614" t="s">
        <v>837</v>
      </c>
      <c r="C89" s="614" t="s">
        <v>839</v>
      </c>
      <c r="D89" s="4" t="s">
        <v>540</v>
      </c>
      <c r="E89" s="17">
        <v>139</v>
      </c>
      <c r="F89" s="17">
        <v>6</v>
      </c>
      <c r="G89" s="17" t="s">
        <v>2</v>
      </c>
      <c r="H89" s="17">
        <v>4</v>
      </c>
      <c r="I89" s="17">
        <v>1</v>
      </c>
      <c r="J89" s="17">
        <v>1</v>
      </c>
      <c r="K89" s="17" t="s">
        <v>2</v>
      </c>
      <c r="L89" s="17">
        <v>133</v>
      </c>
      <c r="M89" s="665">
        <v>8</v>
      </c>
      <c r="N89" s="17">
        <v>6</v>
      </c>
      <c r="O89" s="17">
        <v>6</v>
      </c>
      <c r="P89" s="17" t="s">
        <v>2</v>
      </c>
      <c r="Q89" s="17">
        <v>4</v>
      </c>
      <c r="R89" s="17">
        <v>1</v>
      </c>
      <c r="S89" s="17">
        <v>1</v>
      </c>
      <c r="T89" s="17" t="s">
        <v>2</v>
      </c>
      <c r="U89" s="25" t="s">
        <v>2</v>
      </c>
      <c r="V89" s="671">
        <v>1</v>
      </c>
      <c r="W89" s="25">
        <v>27</v>
      </c>
      <c r="X89" s="25">
        <v>23088</v>
      </c>
      <c r="Y89" s="25">
        <v>7</v>
      </c>
      <c r="Z89" s="25">
        <v>20931</v>
      </c>
      <c r="AA89" s="136">
        <v>112</v>
      </c>
      <c r="AB89" s="25">
        <v>5</v>
      </c>
      <c r="AC89" s="25">
        <v>21775</v>
      </c>
      <c r="AD89" s="25">
        <v>4</v>
      </c>
      <c r="AE89" s="25">
        <v>20221</v>
      </c>
      <c r="AF89" s="143">
        <v>1</v>
      </c>
      <c r="AG89" s="77">
        <v>138</v>
      </c>
      <c r="AH89" s="77" t="s">
        <v>2</v>
      </c>
      <c r="AI89" s="77">
        <v>44</v>
      </c>
      <c r="AJ89" s="77">
        <v>58</v>
      </c>
      <c r="AK89" s="77">
        <v>15</v>
      </c>
      <c r="AL89" s="77">
        <v>4</v>
      </c>
      <c r="AM89" s="77">
        <v>8</v>
      </c>
      <c r="AN89" s="77">
        <v>7</v>
      </c>
      <c r="AO89" s="77">
        <v>1</v>
      </c>
      <c r="AP89" s="77" t="s">
        <v>2</v>
      </c>
      <c r="AQ89" s="77">
        <v>1</v>
      </c>
      <c r="AR89" s="77" t="s">
        <v>2</v>
      </c>
      <c r="AS89" s="77" t="s">
        <v>2</v>
      </c>
      <c r="AT89" s="77" t="s">
        <v>2</v>
      </c>
      <c r="AU89" s="77">
        <v>5</v>
      </c>
      <c r="AV89" s="77" t="s">
        <v>2</v>
      </c>
      <c r="AW89" s="77" t="s">
        <v>2</v>
      </c>
      <c r="AX89" s="77" t="s">
        <v>2</v>
      </c>
      <c r="AY89" s="77" t="s">
        <v>2</v>
      </c>
      <c r="AZ89" s="77" t="s">
        <v>2</v>
      </c>
      <c r="BA89" s="77">
        <v>1</v>
      </c>
      <c r="BB89" s="77">
        <v>2</v>
      </c>
      <c r="BC89" s="77">
        <v>1</v>
      </c>
      <c r="BD89" s="77" t="s">
        <v>2</v>
      </c>
      <c r="BE89" s="77">
        <v>1</v>
      </c>
      <c r="BF89" s="77" t="s">
        <v>2</v>
      </c>
      <c r="BG89" s="77" t="s">
        <v>2</v>
      </c>
      <c r="BH89" s="77" t="s">
        <v>2</v>
      </c>
      <c r="BI89" s="77">
        <v>15123</v>
      </c>
      <c r="BJ89" s="77" t="s">
        <v>2</v>
      </c>
      <c r="BK89" s="77">
        <v>1710</v>
      </c>
      <c r="BL89" s="77">
        <v>3927</v>
      </c>
      <c r="BM89" s="77">
        <v>1846</v>
      </c>
      <c r="BN89" s="77">
        <v>664</v>
      </c>
      <c r="BO89" s="77">
        <v>1838</v>
      </c>
      <c r="BP89" s="77">
        <v>2538</v>
      </c>
      <c r="BQ89" s="77">
        <v>600</v>
      </c>
      <c r="BR89" s="77" t="s">
        <v>2</v>
      </c>
      <c r="BS89" s="77">
        <v>2000</v>
      </c>
      <c r="BT89" s="77" t="s">
        <v>2</v>
      </c>
      <c r="BU89" s="77" t="s">
        <v>2</v>
      </c>
      <c r="BV89" s="77" t="s">
        <v>2</v>
      </c>
      <c r="BW89" s="77">
        <v>7003</v>
      </c>
      <c r="BX89" s="77">
        <v>3508</v>
      </c>
      <c r="BY89" s="77" t="s">
        <v>2</v>
      </c>
      <c r="BZ89" s="77" t="s">
        <v>2</v>
      </c>
      <c r="CA89" s="77" t="s">
        <v>2</v>
      </c>
      <c r="CB89" s="77" t="s">
        <v>2</v>
      </c>
      <c r="CC89" s="77" t="s">
        <v>2</v>
      </c>
      <c r="CD89" s="77">
        <v>202</v>
      </c>
      <c r="CE89" s="77">
        <v>706</v>
      </c>
      <c r="CF89" s="77">
        <v>600</v>
      </c>
      <c r="CG89" s="77" t="s">
        <v>2</v>
      </c>
      <c r="CH89" s="77">
        <v>2000</v>
      </c>
      <c r="CI89" s="77" t="s">
        <v>2</v>
      </c>
      <c r="CJ89" s="77" t="s">
        <v>2</v>
      </c>
      <c r="CK89" s="77" t="s">
        <v>2</v>
      </c>
      <c r="CL89" s="77">
        <v>3508</v>
      </c>
      <c r="CM89" s="90">
        <v>130</v>
      </c>
      <c r="CN89" s="90">
        <v>99</v>
      </c>
      <c r="CO89" s="90" t="s">
        <v>2</v>
      </c>
      <c r="CP89" s="90">
        <v>1</v>
      </c>
      <c r="CQ89" s="90" t="s">
        <v>2</v>
      </c>
      <c r="CR89" s="90">
        <v>19</v>
      </c>
      <c r="CS89" s="90">
        <v>3</v>
      </c>
      <c r="CT89" s="90">
        <v>4</v>
      </c>
      <c r="CU89" s="90">
        <v>2</v>
      </c>
      <c r="CV89" s="90">
        <v>1</v>
      </c>
      <c r="CW89" s="90" t="s">
        <v>2</v>
      </c>
      <c r="CX89" s="90" t="s">
        <v>2</v>
      </c>
      <c r="CY89" s="90" t="s">
        <v>2</v>
      </c>
      <c r="CZ89" s="90">
        <v>1</v>
      </c>
      <c r="DA89" s="90" t="s">
        <v>2</v>
      </c>
      <c r="DB89" s="90" t="s">
        <v>2</v>
      </c>
      <c r="DC89" s="90">
        <v>6</v>
      </c>
      <c r="DD89" s="90" t="s">
        <v>2</v>
      </c>
      <c r="DE89" s="90" t="s">
        <v>2</v>
      </c>
      <c r="DF89" s="90">
        <v>1</v>
      </c>
      <c r="DG89" s="90" t="s">
        <v>2</v>
      </c>
      <c r="DH89" s="90">
        <v>1</v>
      </c>
      <c r="DI89" s="90">
        <v>3</v>
      </c>
      <c r="DJ89" s="90" t="s">
        <v>2</v>
      </c>
      <c r="DK89" s="90" t="s">
        <v>2</v>
      </c>
      <c r="DL89" s="90">
        <v>1</v>
      </c>
      <c r="DM89" s="90" t="s">
        <v>2</v>
      </c>
      <c r="DN89" s="90" t="s">
        <v>2</v>
      </c>
      <c r="DO89" s="90" t="s">
        <v>2</v>
      </c>
      <c r="DP89" s="90" t="s">
        <v>2</v>
      </c>
      <c r="DQ89" s="90" t="s">
        <v>2</v>
      </c>
      <c r="DR89" s="90" t="s">
        <v>2</v>
      </c>
      <c r="DS89" s="27">
        <v>124</v>
      </c>
      <c r="DT89" s="27">
        <v>2</v>
      </c>
      <c r="DU89" s="27" t="s">
        <v>2</v>
      </c>
      <c r="DV89" s="27">
        <v>2</v>
      </c>
      <c r="DW89" s="27">
        <v>16</v>
      </c>
      <c r="DX89" s="27">
        <v>1</v>
      </c>
      <c r="DY89" s="27">
        <v>15</v>
      </c>
      <c r="DZ89" s="27">
        <v>9</v>
      </c>
      <c r="EA89" s="27">
        <v>1</v>
      </c>
      <c r="EB89" s="27">
        <v>49</v>
      </c>
      <c r="EC89" s="27">
        <v>4</v>
      </c>
      <c r="ED89" s="27">
        <v>20</v>
      </c>
      <c r="EE89" s="27">
        <v>1</v>
      </c>
      <c r="EF89" s="27">
        <v>5</v>
      </c>
      <c r="EG89" s="27">
        <v>5571</v>
      </c>
      <c r="EH89" s="27" t="s">
        <v>14</v>
      </c>
      <c r="EI89" s="27" t="s">
        <v>2</v>
      </c>
      <c r="EJ89" s="27" t="s">
        <v>14</v>
      </c>
      <c r="EK89" s="27">
        <v>83</v>
      </c>
      <c r="EL89" s="27" t="s">
        <v>14</v>
      </c>
      <c r="EM89" s="27">
        <v>294</v>
      </c>
      <c r="EN89" s="27">
        <v>275</v>
      </c>
      <c r="EO89" s="27" t="s">
        <v>14</v>
      </c>
      <c r="EP89" s="27" t="s">
        <v>14</v>
      </c>
      <c r="EQ89" s="27" t="s">
        <v>14</v>
      </c>
      <c r="ER89" s="27" t="s">
        <v>14</v>
      </c>
      <c r="ES89" s="27" t="s">
        <v>14</v>
      </c>
      <c r="ET89" s="27">
        <v>34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>
        <v>1</v>
      </c>
      <c r="FB89" s="27">
        <v>1</v>
      </c>
      <c r="FC89" s="27" t="s">
        <v>2</v>
      </c>
      <c r="FD89" s="27">
        <v>1</v>
      </c>
      <c r="FE89" s="27">
        <v>4</v>
      </c>
      <c r="FF89" s="27" t="s">
        <v>2</v>
      </c>
      <c r="FG89" s="27" t="s">
        <v>2</v>
      </c>
      <c r="FH89" s="27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14</v>
      </c>
      <c r="FP89" s="27" t="s">
        <v>14</v>
      </c>
      <c r="FQ89" s="27" t="s">
        <v>2</v>
      </c>
      <c r="FR89" s="27" t="s">
        <v>14</v>
      </c>
      <c r="FS89" s="27" t="s">
        <v>14</v>
      </c>
      <c r="FT89" s="27" t="s">
        <v>2</v>
      </c>
      <c r="FU89" s="27" t="s">
        <v>2</v>
      </c>
      <c r="FV89" s="27" t="s">
        <v>2</v>
      </c>
      <c r="FW89" s="77">
        <v>42</v>
      </c>
      <c r="FX89" s="77">
        <v>1</v>
      </c>
      <c r="FY89" s="87">
        <v>40</v>
      </c>
      <c r="FZ89" s="87">
        <v>1</v>
      </c>
      <c r="GA89" s="87" t="s">
        <v>2</v>
      </c>
      <c r="GB89" s="87" t="s">
        <v>2</v>
      </c>
      <c r="GC89" s="87">
        <v>1</v>
      </c>
      <c r="GD89" s="87" t="s">
        <v>2</v>
      </c>
      <c r="GE89" s="87" t="s">
        <v>2</v>
      </c>
      <c r="GF89" s="17">
        <v>2</v>
      </c>
      <c r="GG89" s="17" t="s">
        <v>2</v>
      </c>
      <c r="GH89" s="17">
        <v>2</v>
      </c>
      <c r="GI89" s="17" t="s">
        <v>2</v>
      </c>
      <c r="GJ89" s="17" t="s">
        <v>2</v>
      </c>
      <c r="GK89" s="17" t="s">
        <v>2</v>
      </c>
      <c r="GL89" s="17" t="s">
        <v>2</v>
      </c>
      <c r="GM89" s="17" t="s">
        <v>2</v>
      </c>
      <c r="GN89" s="17" t="s">
        <v>2</v>
      </c>
      <c r="GO89" s="25">
        <v>14</v>
      </c>
      <c r="GP89" s="25" t="s">
        <v>2</v>
      </c>
      <c r="GQ89" s="25">
        <v>14</v>
      </c>
      <c r="GR89" s="25">
        <v>14</v>
      </c>
      <c r="GS89" s="136" t="s">
        <v>2</v>
      </c>
      <c r="GT89" s="77" t="s">
        <v>2</v>
      </c>
      <c r="GU89" s="77">
        <v>2</v>
      </c>
      <c r="GV89" s="17">
        <v>130</v>
      </c>
      <c r="GW89" s="17">
        <v>84</v>
      </c>
      <c r="GX89" s="17">
        <v>32</v>
      </c>
      <c r="GY89" s="17">
        <v>10</v>
      </c>
      <c r="GZ89" s="17" t="s">
        <v>2</v>
      </c>
      <c r="HA89" s="17">
        <v>4</v>
      </c>
      <c r="HB89" s="17">
        <v>2</v>
      </c>
      <c r="HC89" s="17" t="s">
        <v>2</v>
      </c>
      <c r="HD89" s="17">
        <v>2</v>
      </c>
      <c r="HE89" s="17">
        <v>6</v>
      </c>
      <c r="HF89" s="17" t="s">
        <v>2</v>
      </c>
      <c r="HG89" s="17">
        <v>2</v>
      </c>
      <c r="HH89" s="17" t="s">
        <v>2</v>
      </c>
      <c r="HI89" s="17" t="s">
        <v>2</v>
      </c>
      <c r="HJ89" s="17">
        <v>4</v>
      </c>
      <c r="HK89" s="17">
        <v>2</v>
      </c>
      <c r="HL89" s="17" t="s">
        <v>2</v>
      </c>
      <c r="HM89" s="17">
        <v>2</v>
      </c>
      <c r="HN89" s="659">
        <v>1920902000</v>
      </c>
      <c r="HO89" s="657" t="s">
        <v>483</v>
      </c>
      <c r="HP89" s="657" t="s">
        <v>454</v>
      </c>
      <c r="HQ89" s="657" t="s">
        <v>657</v>
      </c>
      <c r="HR89" s="657" t="s">
        <v>458</v>
      </c>
      <c r="HS89" s="657" t="s">
        <v>455</v>
      </c>
    </row>
    <row r="90" spans="1:227" ht="14.25" customHeight="1">
      <c r="A90" s="614" t="s">
        <v>767</v>
      </c>
      <c r="B90" s="614" t="s">
        <v>837</v>
      </c>
      <c r="C90" s="614" t="s">
        <v>840</v>
      </c>
      <c r="D90" s="4" t="s">
        <v>541</v>
      </c>
      <c r="E90" s="17">
        <v>81</v>
      </c>
      <c r="F90" s="17">
        <v>1</v>
      </c>
      <c r="G90" s="17" t="s">
        <v>2</v>
      </c>
      <c r="H90" s="17">
        <v>1</v>
      </c>
      <c r="I90" s="17" t="s">
        <v>2</v>
      </c>
      <c r="J90" s="17" t="s">
        <v>2</v>
      </c>
      <c r="K90" s="17" t="s">
        <v>2</v>
      </c>
      <c r="L90" s="17">
        <v>80</v>
      </c>
      <c r="M90" s="665">
        <v>3</v>
      </c>
      <c r="N90" s="17">
        <v>1</v>
      </c>
      <c r="O90" s="17" t="s">
        <v>14</v>
      </c>
      <c r="P90" s="17" t="s">
        <v>14</v>
      </c>
      <c r="Q90" s="17" t="s">
        <v>14</v>
      </c>
      <c r="R90" s="17" t="s">
        <v>14</v>
      </c>
      <c r="S90" s="17" t="s">
        <v>14</v>
      </c>
      <c r="T90" s="17" t="s">
        <v>14</v>
      </c>
      <c r="U90" s="25" t="s">
        <v>14</v>
      </c>
      <c r="V90" s="671" t="s">
        <v>2</v>
      </c>
      <c r="W90" s="25">
        <v>7</v>
      </c>
      <c r="X90" s="25">
        <v>174</v>
      </c>
      <c r="Y90" s="25" t="s">
        <v>2</v>
      </c>
      <c r="Z90" s="25" t="s">
        <v>2</v>
      </c>
      <c r="AA90" s="136">
        <v>74</v>
      </c>
      <c r="AB90" s="25" t="s">
        <v>14</v>
      </c>
      <c r="AC90" s="25" t="s">
        <v>14</v>
      </c>
      <c r="AD90" s="25" t="s">
        <v>14</v>
      </c>
      <c r="AE90" s="25" t="s">
        <v>14</v>
      </c>
      <c r="AF90" s="143" t="s">
        <v>14</v>
      </c>
      <c r="AG90" s="77">
        <v>81</v>
      </c>
      <c r="AH90" s="77">
        <v>1</v>
      </c>
      <c r="AI90" s="77">
        <v>25</v>
      </c>
      <c r="AJ90" s="77">
        <v>43</v>
      </c>
      <c r="AK90" s="77">
        <v>5</v>
      </c>
      <c r="AL90" s="77">
        <v>3</v>
      </c>
      <c r="AM90" s="77" t="s">
        <v>2</v>
      </c>
      <c r="AN90" s="77">
        <v>3</v>
      </c>
      <c r="AO90" s="77" t="s">
        <v>2</v>
      </c>
      <c r="AP90" s="77">
        <v>1</v>
      </c>
      <c r="AQ90" s="77" t="s">
        <v>2</v>
      </c>
      <c r="AR90" s="77" t="s">
        <v>2</v>
      </c>
      <c r="AS90" s="77" t="s">
        <v>2</v>
      </c>
      <c r="AT90" s="77" t="s">
        <v>2</v>
      </c>
      <c r="AU90" s="77" t="s">
        <v>14</v>
      </c>
      <c r="AV90" s="77" t="s">
        <v>14</v>
      </c>
      <c r="AW90" s="77" t="s">
        <v>14</v>
      </c>
      <c r="AX90" s="77" t="s">
        <v>14</v>
      </c>
      <c r="AY90" s="77" t="s">
        <v>14</v>
      </c>
      <c r="AZ90" s="77" t="s">
        <v>14</v>
      </c>
      <c r="BA90" s="77" t="s">
        <v>14</v>
      </c>
      <c r="BB90" s="77" t="s">
        <v>14</v>
      </c>
      <c r="BC90" s="77" t="s">
        <v>14</v>
      </c>
      <c r="BD90" s="77" t="s">
        <v>14</v>
      </c>
      <c r="BE90" s="77" t="s">
        <v>14</v>
      </c>
      <c r="BF90" s="77" t="s">
        <v>14</v>
      </c>
      <c r="BG90" s="77" t="s">
        <v>14</v>
      </c>
      <c r="BH90" s="77" t="s">
        <v>14</v>
      </c>
      <c r="BI90" s="77">
        <v>7587</v>
      </c>
      <c r="BJ90" s="77">
        <v>25</v>
      </c>
      <c r="BK90" s="77">
        <v>990</v>
      </c>
      <c r="BL90" s="77">
        <v>2967</v>
      </c>
      <c r="BM90" s="77">
        <v>621</v>
      </c>
      <c r="BN90" s="77">
        <v>480</v>
      </c>
      <c r="BO90" s="77" t="s">
        <v>2</v>
      </c>
      <c r="BP90" s="77">
        <v>1124</v>
      </c>
      <c r="BQ90" s="77" t="s">
        <v>2</v>
      </c>
      <c r="BR90" s="77">
        <v>1380</v>
      </c>
      <c r="BS90" s="77" t="s">
        <v>2</v>
      </c>
      <c r="BT90" s="77" t="s">
        <v>2</v>
      </c>
      <c r="BU90" s="77" t="s">
        <v>2</v>
      </c>
      <c r="BV90" s="77" t="s">
        <v>2</v>
      </c>
      <c r="BW90" s="77">
        <v>3196</v>
      </c>
      <c r="BX90" s="77" t="s">
        <v>14</v>
      </c>
      <c r="BY90" s="77" t="s">
        <v>14</v>
      </c>
      <c r="BZ90" s="77" t="s">
        <v>14</v>
      </c>
      <c r="CA90" s="77" t="s">
        <v>14</v>
      </c>
      <c r="CB90" s="77" t="s">
        <v>14</v>
      </c>
      <c r="CC90" s="77" t="s">
        <v>14</v>
      </c>
      <c r="CD90" s="77" t="s">
        <v>14</v>
      </c>
      <c r="CE90" s="77" t="s">
        <v>14</v>
      </c>
      <c r="CF90" s="77" t="s">
        <v>14</v>
      </c>
      <c r="CG90" s="77" t="s">
        <v>14</v>
      </c>
      <c r="CH90" s="77" t="s">
        <v>14</v>
      </c>
      <c r="CI90" s="77" t="s">
        <v>14</v>
      </c>
      <c r="CJ90" s="77" t="s">
        <v>14</v>
      </c>
      <c r="CK90" s="77" t="s">
        <v>14</v>
      </c>
      <c r="CL90" s="77" t="s">
        <v>14</v>
      </c>
      <c r="CM90" s="90">
        <v>72</v>
      </c>
      <c r="CN90" s="90">
        <v>56</v>
      </c>
      <c r="CO90" s="90" t="s">
        <v>2</v>
      </c>
      <c r="CP90" s="90" t="s">
        <v>2</v>
      </c>
      <c r="CQ90" s="90" t="s">
        <v>2</v>
      </c>
      <c r="CR90" s="90">
        <v>13</v>
      </c>
      <c r="CS90" s="90">
        <v>1</v>
      </c>
      <c r="CT90" s="90">
        <v>1</v>
      </c>
      <c r="CU90" s="90" t="s">
        <v>2</v>
      </c>
      <c r="CV90" s="90" t="s">
        <v>2</v>
      </c>
      <c r="CW90" s="90" t="s">
        <v>2</v>
      </c>
      <c r="CX90" s="90">
        <v>1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14</v>
      </c>
      <c r="DD90" s="90" t="s">
        <v>14</v>
      </c>
      <c r="DE90" s="90" t="s">
        <v>14</v>
      </c>
      <c r="DF90" s="90" t="s">
        <v>14</v>
      </c>
      <c r="DG90" s="90" t="s">
        <v>14</v>
      </c>
      <c r="DH90" s="90" t="s">
        <v>14</v>
      </c>
      <c r="DI90" s="90" t="s">
        <v>14</v>
      </c>
      <c r="DJ90" s="90" t="s">
        <v>14</v>
      </c>
      <c r="DK90" s="90" t="s">
        <v>14</v>
      </c>
      <c r="DL90" s="90" t="s">
        <v>14</v>
      </c>
      <c r="DM90" s="90" t="s">
        <v>14</v>
      </c>
      <c r="DN90" s="90" t="s">
        <v>14</v>
      </c>
      <c r="DO90" s="90" t="s">
        <v>14</v>
      </c>
      <c r="DP90" s="90" t="s">
        <v>14</v>
      </c>
      <c r="DQ90" s="90" t="s">
        <v>14</v>
      </c>
      <c r="DR90" s="90" t="s">
        <v>14</v>
      </c>
      <c r="DS90" s="27">
        <v>65</v>
      </c>
      <c r="DT90" s="27">
        <v>2</v>
      </c>
      <c r="DU90" s="27" t="s">
        <v>2</v>
      </c>
      <c r="DV90" s="27" t="s">
        <v>2</v>
      </c>
      <c r="DW90" s="27">
        <v>12</v>
      </c>
      <c r="DX90" s="27">
        <v>5</v>
      </c>
      <c r="DY90" s="27">
        <v>6</v>
      </c>
      <c r="DZ90" s="27">
        <v>3</v>
      </c>
      <c r="EA90" s="27" t="s">
        <v>2</v>
      </c>
      <c r="EB90" s="27">
        <v>37</v>
      </c>
      <c r="EC90" s="27">
        <v>2</v>
      </c>
      <c r="ED90" s="27">
        <v>6</v>
      </c>
      <c r="EE90" s="27">
        <v>1</v>
      </c>
      <c r="EF90" s="27">
        <v>1</v>
      </c>
      <c r="EG90" s="27">
        <v>2317</v>
      </c>
      <c r="EH90" s="27" t="s">
        <v>14</v>
      </c>
      <c r="EI90" s="27" t="s">
        <v>2</v>
      </c>
      <c r="EJ90" s="27" t="s">
        <v>2</v>
      </c>
      <c r="EK90" s="27">
        <v>38</v>
      </c>
      <c r="EL90" s="27">
        <v>12</v>
      </c>
      <c r="EM90" s="27" t="s">
        <v>14</v>
      </c>
      <c r="EN90" s="27">
        <v>18</v>
      </c>
      <c r="EO90" s="27" t="s">
        <v>2</v>
      </c>
      <c r="EP90" s="27" t="s">
        <v>14</v>
      </c>
      <c r="EQ90" s="27" t="s">
        <v>14</v>
      </c>
      <c r="ER90" s="27" t="s">
        <v>14</v>
      </c>
      <c r="ES90" s="27" t="s">
        <v>14</v>
      </c>
      <c r="ET90" s="27" t="s">
        <v>14</v>
      </c>
      <c r="EU90" s="27" t="s">
        <v>14</v>
      </c>
      <c r="EV90" s="27" t="s">
        <v>14</v>
      </c>
      <c r="EW90" s="27" t="s">
        <v>14</v>
      </c>
      <c r="EX90" s="27" t="s">
        <v>14</v>
      </c>
      <c r="EY90" s="27" t="s">
        <v>14</v>
      </c>
      <c r="EZ90" s="27" t="s">
        <v>14</v>
      </c>
      <c r="FA90" s="27" t="s">
        <v>14</v>
      </c>
      <c r="FB90" s="27" t="s">
        <v>14</v>
      </c>
      <c r="FC90" s="27" t="s">
        <v>14</v>
      </c>
      <c r="FD90" s="27" t="s">
        <v>14</v>
      </c>
      <c r="FE90" s="27" t="s">
        <v>14</v>
      </c>
      <c r="FF90" s="27" t="s">
        <v>14</v>
      </c>
      <c r="FG90" s="27" t="s">
        <v>14</v>
      </c>
      <c r="FH90" s="27" t="s">
        <v>14</v>
      </c>
      <c r="FI90" s="27" t="s">
        <v>14</v>
      </c>
      <c r="FJ90" s="27" t="s">
        <v>14</v>
      </c>
      <c r="FK90" s="27" t="s">
        <v>14</v>
      </c>
      <c r="FL90" s="27" t="s">
        <v>14</v>
      </c>
      <c r="FM90" s="27" t="s">
        <v>14</v>
      </c>
      <c r="FN90" s="27" t="s">
        <v>14</v>
      </c>
      <c r="FO90" s="27" t="s">
        <v>14</v>
      </c>
      <c r="FP90" s="27" t="s">
        <v>14</v>
      </c>
      <c r="FQ90" s="27" t="s">
        <v>14</v>
      </c>
      <c r="FR90" s="27" t="s">
        <v>14</v>
      </c>
      <c r="FS90" s="27" t="s">
        <v>14</v>
      </c>
      <c r="FT90" s="27" t="s">
        <v>14</v>
      </c>
      <c r="FU90" s="27" t="s">
        <v>14</v>
      </c>
      <c r="FV90" s="27" t="s">
        <v>14</v>
      </c>
      <c r="FW90" s="77">
        <v>13</v>
      </c>
      <c r="FX90" s="77">
        <v>1</v>
      </c>
      <c r="FY90" s="87">
        <v>12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14</v>
      </c>
      <c r="GG90" s="17" t="s">
        <v>14</v>
      </c>
      <c r="GH90" s="17" t="s">
        <v>14</v>
      </c>
      <c r="GI90" s="17" t="s">
        <v>14</v>
      </c>
      <c r="GJ90" s="17" t="s">
        <v>14</v>
      </c>
      <c r="GK90" s="17" t="s">
        <v>14</v>
      </c>
      <c r="GL90" s="17" t="s">
        <v>14</v>
      </c>
      <c r="GM90" s="17" t="s">
        <v>14</v>
      </c>
      <c r="GN90" s="17" t="s">
        <v>14</v>
      </c>
      <c r="GO90" s="25">
        <v>9</v>
      </c>
      <c r="GP90" s="25" t="s">
        <v>14</v>
      </c>
      <c r="GQ90" s="25">
        <v>9</v>
      </c>
      <c r="GR90" s="25">
        <v>9</v>
      </c>
      <c r="GS90" s="136" t="s">
        <v>2</v>
      </c>
      <c r="GT90" s="77" t="s">
        <v>2</v>
      </c>
      <c r="GU90" s="77" t="s">
        <v>2</v>
      </c>
      <c r="GV90" s="17">
        <v>72</v>
      </c>
      <c r="GW90" s="17">
        <v>49</v>
      </c>
      <c r="GX90" s="17">
        <v>16</v>
      </c>
      <c r="GY90" s="17">
        <v>7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14</v>
      </c>
      <c r="HF90" s="17" t="s">
        <v>14</v>
      </c>
      <c r="HG90" s="17" t="s">
        <v>14</v>
      </c>
      <c r="HH90" s="17" t="s">
        <v>14</v>
      </c>
      <c r="HI90" s="17" t="s">
        <v>14</v>
      </c>
      <c r="HJ90" s="17" t="s">
        <v>14</v>
      </c>
      <c r="HK90" s="17" t="s">
        <v>14</v>
      </c>
      <c r="HL90" s="17" t="s">
        <v>14</v>
      </c>
      <c r="HM90" s="17" t="s">
        <v>14</v>
      </c>
      <c r="HN90" s="659">
        <v>1920903000</v>
      </c>
      <c r="HO90" s="657" t="s">
        <v>483</v>
      </c>
      <c r="HP90" s="657" t="s">
        <v>454</v>
      </c>
      <c r="HQ90" s="657" t="s">
        <v>657</v>
      </c>
      <c r="HR90" s="657" t="s">
        <v>459</v>
      </c>
      <c r="HS90" s="657" t="s">
        <v>455</v>
      </c>
    </row>
    <row r="91" spans="1:227" ht="14.25" customHeight="1">
      <c r="A91" s="614" t="s">
        <v>767</v>
      </c>
      <c r="B91" s="614" t="s">
        <v>837</v>
      </c>
      <c r="C91" s="614" t="s">
        <v>841</v>
      </c>
      <c r="D91" s="4" t="s">
        <v>542</v>
      </c>
      <c r="E91" s="17">
        <v>66</v>
      </c>
      <c r="F91" s="17">
        <v>2</v>
      </c>
      <c r="G91" s="17">
        <v>1</v>
      </c>
      <c r="H91" s="17">
        <v>1</v>
      </c>
      <c r="I91" s="17" t="s">
        <v>2</v>
      </c>
      <c r="J91" s="17" t="s">
        <v>2</v>
      </c>
      <c r="K91" s="17" t="s">
        <v>2</v>
      </c>
      <c r="L91" s="17">
        <v>64</v>
      </c>
      <c r="M91" s="665">
        <v>3</v>
      </c>
      <c r="N91" s="17">
        <v>2</v>
      </c>
      <c r="O91" s="17" t="s">
        <v>14</v>
      </c>
      <c r="P91" s="17" t="s">
        <v>14</v>
      </c>
      <c r="Q91" s="17" t="s">
        <v>14</v>
      </c>
      <c r="R91" s="17" t="s">
        <v>14</v>
      </c>
      <c r="S91" s="17" t="s">
        <v>14</v>
      </c>
      <c r="T91" s="17" t="s">
        <v>14</v>
      </c>
      <c r="U91" s="25" t="s">
        <v>14</v>
      </c>
      <c r="V91" s="671">
        <v>1</v>
      </c>
      <c r="W91" s="25">
        <v>12</v>
      </c>
      <c r="X91" s="25">
        <v>963</v>
      </c>
      <c r="Y91" s="25">
        <v>1</v>
      </c>
      <c r="Z91" s="25">
        <v>256</v>
      </c>
      <c r="AA91" s="136">
        <v>54</v>
      </c>
      <c r="AB91" s="25" t="s">
        <v>14</v>
      </c>
      <c r="AC91" s="25" t="s">
        <v>14</v>
      </c>
      <c r="AD91" s="25" t="s">
        <v>14</v>
      </c>
      <c r="AE91" s="25" t="s">
        <v>14</v>
      </c>
      <c r="AF91" s="143" t="s">
        <v>14</v>
      </c>
      <c r="AG91" s="77">
        <v>66</v>
      </c>
      <c r="AH91" s="77" t="s">
        <v>2</v>
      </c>
      <c r="AI91" s="77">
        <v>9</v>
      </c>
      <c r="AJ91" s="77">
        <v>37</v>
      </c>
      <c r="AK91" s="77">
        <v>15</v>
      </c>
      <c r="AL91" s="77" t="s">
        <v>2</v>
      </c>
      <c r="AM91" s="77">
        <v>4</v>
      </c>
      <c r="AN91" s="77" t="s">
        <v>2</v>
      </c>
      <c r="AO91" s="77">
        <v>1</v>
      </c>
      <c r="AP91" s="77" t="s">
        <v>2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14</v>
      </c>
      <c r="AV91" s="77" t="s">
        <v>14</v>
      </c>
      <c r="AW91" s="77" t="s">
        <v>14</v>
      </c>
      <c r="AX91" s="77" t="s">
        <v>14</v>
      </c>
      <c r="AY91" s="77" t="s">
        <v>14</v>
      </c>
      <c r="AZ91" s="77" t="s">
        <v>14</v>
      </c>
      <c r="BA91" s="77" t="s">
        <v>14</v>
      </c>
      <c r="BB91" s="77" t="s">
        <v>14</v>
      </c>
      <c r="BC91" s="77" t="s">
        <v>14</v>
      </c>
      <c r="BD91" s="77" t="s">
        <v>14</v>
      </c>
      <c r="BE91" s="77" t="s">
        <v>14</v>
      </c>
      <c r="BF91" s="77" t="s">
        <v>14</v>
      </c>
      <c r="BG91" s="77" t="s">
        <v>14</v>
      </c>
      <c r="BH91" s="77" t="s">
        <v>14</v>
      </c>
      <c r="BI91" s="77">
        <v>6327</v>
      </c>
      <c r="BJ91" s="77" t="s">
        <v>2</v>
      </c>
      <c r="BK91" s="77">
        <v>351</v>
      </c>
      <c r="BL91" s="77">
        <v>2500</v>
      </c>
      <c r="BM91" s="77">
        <v>1734</v>
      </c>
      <c r="BN91" s="77" t="s">
        <v>2</v>
      </c>
      <c r="BO91" s="77">
        <v>942</v>
      </c>
      <c r="BP91" s="77" t="s">
        <v>2</v>
      </c>
      <c r="BQ91" s="77">
        <v>800</v>
      </c>
      <c r="BR91" s="77" t="s">
        <v>2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2172</v>
      </c>
      <c r="BX91" s="77" t="s">
        <v>14</v>
      </c>
      <c r="BY91" s="77" t="s">
        <v>14</v>
      </c>
      <c r="BZ91" s="77" t="s">
        <v>14</v>
      </c>
      <c r="CA91" s="77" t="s">
        <v>14</v>
      </c>
      <c r="CB91" s="77" t="s">
        <v>14</v>
      </c>
      <c r="CC91" s="77" t="s">
        <v>14</v>
      </c>
      <c r="CD91" s="77" t="s">
        <v>14</v>
      </c>
      <c r="CE91" s="77" t="s">
        <v>14</v>
      </c>
      <c r="CF91" s="77" t="s">
        <v>14</v>
      </c>
      <c r="CG91" s="77" t="s">
        <v>14</v>
      </c>
      <c r="CH91" s="77" t="s">
        <v>14</v>
      </c>
      <c r="CI91" s="77" t="s">
        <v>14</v>
      </c>
      <c r="CJ91" s="77" t="s">
        <v>14</v>
      </c>
      <c r="CK91" s="77" t="s">
        <v>14</v>
      </c>
      <c r="CL91" s="77" t="s">
        <v>14</v>
      </c>
      <c r="CM91" s="90">
        <v>53</v>
      </c>
      <c r="CN91" s="90">
        <v>40</v>
      </c>
      <c r="CO91" s="90" t="s">
        <v>2</v>
      </c>
      <c r="CP91" s="90" t="s">
        <v>2</v>
      </c>
      <c r="CQ91" s="90" t="s">
        <v>2</v>
      </c>
      <c r="CR91" s="90">
        <v>1</v>
      </c>
      <c r="CS91" s="90" t="s">
        <v>2</v>
      </c>
      <c r="CT91" s="90">
        <v>12</v>
      </c>
      <c r="CU91" s="90" t="s">
        <v>2</v>
      </c>
      <c r="CV91" s="90" t="s">
        <v>2</v>
      </c>
      <c r="CW91" s="90" t="s">
        <v>2</v>
      </c>
      <c r="CX91" s="90" t="s">
        <v>2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14</v>
      </c>
      <c r="DD91" s="90" t="s">
        <v>14</v>
      </c>
      <c r="DE91" s="90" t="s">
        <v>14</v>
      </c>
      <c r="DF91" s="90" t="s">
        <v>14</v>
      </c>
      <c r="DG91" s="90" t="s">
        <v>14</v>
      </c>
      <c r="DH91" s="90" t="s">
        <v>14</v>
      </c>
      <c r="DI91" s="90" t="s">
        <v>14</v>
      </c>
      <c r="DJ91" s="90" t="s">
        <v>14</v>
      </c>
      <c r="DK91" s="90" t="s">
        <v>14</v>
      </c>
      <c r="DL91" s="90" t="s">
        <v>14</v>
      </c>
      <c r="DM91" s="90" t="s">
        <v>14</v>
      </c>
      <c r="DN91" s="90" t="s">
        <v>14</v>
      </c>
      <c r="DO91" s="90" t="s">
        <v>14</v>
      </c>
      <c r="DP91" s="90" t="s">
        <v>14</v>
      </c>
      <c r="DQ91" s="90" t="s">
        <v>14</v>
      </c>
      <c r="DR91" s="90" t="s">
        <v>14</v>
      </c>
      <c r="DS91" s="27">
        <v>54</v>
      </c>
      <c r="DT91" s="27" t="s">
        <v>2</v>
      </c>
      <c r="DU91" s="27" t="s">
        <v>2</v>
      </c>
      <c r="DV91" s="27">
        <v>3</v>
      </c>
      <c r="DW91" s="27">
        <v>6</v>
      </c>
      <c r="DX91" s="27">
        <v>4</v>
      </c>
      <c r="DY91" s="27">
        <v>5</v>
      </c>
      <c r="DZ91" s="27">
        <v>4</v>
      </c>
      <c r="EA91" s="27">
        <v>1</v>
      </c>
      <c r="EB91" s="27">
        <v>11</v>
      </c>
      <c r="EC91" s="27">
        <v>1</v>
      </c>
      <c r="ED91" s="27">
        <v>22</v>
      </c>
      <c r="EE91" s="27" t="s">
        <v>2</v>
      </c>
      <c r="EF91" s="27" t="s">
        <v>2</v>
      </c>
      <c r="EG91" s="27">
        <v>3147</v>
      </c>
      <c r="EH91" s="27" t="s">
        <v>2</v>
      </c>
      <c r="EI91" s="27" t="s">
        <v>2</v>
      </c>
      <c r="EJ91" s="27" t="s">
        <v>14</v>
      </c>
      <c r="EK91" s="27">
        <v>10</v>
      </c>
      <c r="EL91" s="27">
        <v>8</v>
      </c>
      <c r="EM91" s="27" t="s">
        <v>14</v>
      </c>
      <c r="EN91" s="27">
        <v>11</v>
      </c>
      <c r="EO91" s="27" t="s">
        <v>14</v>
      </c>
      <c r="EP91" s="27" t="s">
        <v>14</v>
      </c>
      <c r="EQ91" s="27" t="s">
        <v>14</v>
      </c>
      <c r="ER91" s="27" t="s">
        <v>14</v>
      </c>
      <c r="ES91" s="27" t="s">
        <v>2</v>
      </c>
      <c r="ET91" s="27" t="s">
        <v>2</v>
      </c>
      <c r="EU91" s="27" t="s">
        <v>14</v>
      </c>
      <c r="EV91" s="27" t="s">
        <v>14</v>
      </c>
      <c r="EW91" s="27" t="s">
        <v>14</v>
      </c>
      <c r="EX91" s="27" t="s">
        <v>14</v>
      </c>
      <c r="EY91" s="27" t="s">
        <v>14</v>
      </c>
      <c r="EZ91" s="27" t="s">
        <v>14</v>
      </c>
      <c r="FA91" s="27" t="s">
        <v>14</v>
      </c>
      <c r="FB91" s="27" t="s">
        <v>14</v>
      </c>
      <c r="FC91" s="27" t="s">
        <v>14</v>
      </c>
      <c r="FD91" s="27" t="s">
        <v>14</v>
      </c>
      <c r="FE91" s="27" t="s">
        <v>14</v>
      </c>
      <c r="FF91" s="27" t="s">
        <v>14</v>
      </c>
      <c r="FG91" s="27" t="s">
        <v>14</v>
      </c>
      <c r="FH91" s="27" t="s">
        <v>14</v>
      </c>
      <c r="FI91" s="27" t="s">
        <v>14</v>
      </c>
      <c r="FJ91" s="27" t="s">
        <v>14</v>
      </c>
      <c r="FK91" s="27" t="s">
        <v>14</v>
      </c>
      <c r="FL91" s="27" t="s">
        <v>14</v>
      </c>
      <c r="FM91" s="27" t="s">
        <v>14</v>
      </c>
      <c r="FN91" s="27" t="s">
        <v>14</v>
      </c>
      <c r="FO91" s="27" t="s">
        <v>14</v>
      </c>
      <c r="FP91" s="27" t="s">
        <v>14</v>
      </c>
      <c r="FQ91" s="27" t="s">
        <v>14</v>
      </c>
      <c r="FR91" s="27" t="s">
        <v>14</v>
      </c>
      <c r="FS91" s="27" t="s">
        <v>14</v>
      </c>
      <c r="FT91" s="27" t="s">
        <v>14</v>
      </c>
      <c r="FU91" s="27" t="s">
        <v>14</v>
      </c>
      <c r="FV91" s="27" t="s">
        <v>14</v>
      </c>
      <c r="FW91" s="77">
        <v>13</v>
      </c>
      <c r="FX91" s="77">
        <v>3</v>
      </c>
      <c r="FY91" s="87">
        <v>13</v>
      </c>
      <c r="FZ91" s="87">
        <v>2</v>
      </c>
      <c r="GA91" s="87">
        <v>1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14</v>
      </c>
      <c r="GG91" s="17" t="s">
        <v>14</v>
      </c>
      <c r="GH91" s="17" t="s">
        <v>14</v>
      </c>
      <c r="GI91" s="17" t="s">
        <v>14</v>
      </c>
      <c r="GJ91" s="17" t="s">
        <v>14</v>
      </c>
      <c r="GK91" s="17" t="s">
        <v>14</v>
      </c>
      <c r="GL91" s="17" t="s">
        <v>14</v>
      </c>
      <c r="GM91" s="17" t="s">
        <v>14</v>
      </c>
      <c r="GN91" s="17" t="s">
        <v>14</v>
      </c>
      <c r="GO91" s="25">
        <v>5</v>
      </c>
      <c r="GP91" s="25" t="s">
        <v>14</v>
      </c>
      <c r="GQ91" s="25">
        <v>5</v>
      </c>
      <c r="GR91" s="25">
        <v>5</v>
      </c>
      <c r="GS91" s="136" t="s">
        <v>2</v>
      </c>
      <c r="GT91" s="77" t="s">
        <v>2</v>
      </c>
      <c r="GU91" s="77">
        <v>1</v>
      </c>
      <c r="GV91" s="17">
        <v>53</v>
      </c>
      <c r="GW91" s="17">
        <v>27</v>
      </c>
      <c r="GX91" s="17">
        <v>22</v>
      </c>
      <c r="GY91" s="17">
        <v>4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14</v>
      </c>
      <c r="HF91" s="17" t="s">
        <v>14</v>
      </c>
      <c r="HG91" s="17" t="s">
        <v>14</v>
      </c>
      <c r="HH91" s="17" t="s">
        <v>14</v>
      </c>
      <c r="HI91" s="17" t="s">
        <v>14</v>
      </c>
      <c r="HJ91" s="17" t="s">
        <v>14</v>
      </c>
      <c r="HK91" s="17" t="s">
        <v>14</v>
      </c>
      <c r="HL91" s="17" t="s">
        <v>14</v>
      </c>
      <c r="HM91" s="17" t="s">
        <v>14</v>
      </c>
      <c r="HN91" s="659">
        <v>1920904000</v>
      </c>
      <c r="HO91" s="657" t="s">
        <v>483</v>
      </c>
      <c r="HP91" s="657" t="s">
        <v>454</v>
      </c>
      <c r="HQ91" s="657" t="s">
        <v>657</v>
      </c>
      <c r="HR91" s="657" t="s">
        <v>460</v>
      </c>
      <c r="HS91" s="657" t="s">
        <v>455</v>
      </c>
    </row>
    <row r="92" spans="1:227" ht="14.25" customHeight="1">
      <c r="A92" s="614" t="s">
        <v>767</v>
      </c>
      <c r="B92" s="614" t="s">
        <v>837</v>
      </c>
      <c r="C92" s="614" t="s">
        <v>842</v>
      </c>
      <c r="D92" s="4" t="s">
        <v>543</v>
      </c>
      <c r="E92" s="17">
        <v>88</v>
      </c>
      <c r="F92" s="17">
        <v>1</v>
      </c>
      <c r="G92" s="17" t="s">
        <v>2</v>
      </c>
      <c r="H92" s="17">
        <v>1</v>
      </c>
      <c r="I92" s="17" t="s">
        <v>2</v>
      </c>
      <c r="J92" s="17" t="s">
        <v>2</v>
      </c>
      <c r="K92" s="17" t="s">
        <v>2</v>
      </c>
      <c r="L92" s="17">
        <v>87</v>
      </c>
      <c r="M92" s="665">
        <v>5</v>
      </c>
      <c r="N92" s="17">
        <v>1</v>
      </c>
      <c r="O92" s="17" t="s">
        <v>14</v>
      </c>
      <c r="P92" s="17" t="s">
        <v>14</v>
      </c>
      <c r="Q92" s="17" t="s">
        <v>14</v>
      </c>
      <c r="R92" s="17" t="s">
        <v>14</v>
      </c>
      <c r="S92" s="17" t="s">
        <v>14</v>
      </c>
      <c r="T92" s="17" t="s">
        <v>14</v>
      </c>
      <c r="U92" s="25" t="s">
        <v>14</v>
      </c>
      <c r="V92" s="671">
        <v>1</v>
      </c>
      <c r="W92" s="25">
        <v>15</v>
      </c>
      <c r="X92" s="25">
        <v>417</v>
      </c>
      <c r="Y92" s="25" t="s">
        <v>2</v>
      </c>
      <c r="Z92" s="25" t="s">
        <v>2</v>
      </c>
      <c r="AA92" s="136">
        <v>73</v>
      </c>
      <c r="AB92" s="25" t="s">
        <v>14</v>
      </c>
      <c r="AC92" s="25" t="s">
        <v>14</v>
      </c>
      <c r="AD92" s="25" t="s">
        <v>14</v>
      </c>
      <c r="AE92" s="25" t="s">
        <v>14</v>
      </c>
      <c r="AF92" s="143" t="s">
        <v>14</v>
      </c>
      <c r="AG92" s="77">
        <v>88</v>
      </c>
      <c r="AH92" s="77" t="s">
        <v>2</v>
      </c>
      <c r="AI92" s="77">
        <v>27</v>
      </c>
      <c r="AJ92" s="77">
        <v>42</v>
      </c>
      <c r="AK92" s="77">
        <v>12</v>
      </c>
      <c r="AL92" s="77">
        <v>4</v>
      </c>
      <c r="AM92" s="77" t="s">
        <v>2</v>
      </c>
      <c r="AN92" s="77">
        <v>1</v>
      </c>
      <c r="AO92" s="77">
        <v>2</v>
      </c>
      <c r="AP92" s="77" t="s">
        <v>2</v>
      </c>
      <c r="AQ92" s="77" t="s">
        <v>2</v>
      </c>
      <c r="AR92" s="77" t="s">
        <v>2</v>
      </c>
      <c r="AS92" s="77" t="s">
        <v>2</v>
      </c>
      <c r="AT92" s="77" t="s">
        <v>2</v>
      </c>
      <c r="AU92" s="77" t="s">
        <v>14</v>
      </c>
      <c r="AV92" s="77" t="s">
        <v>14</v>
      </c>
      <c r="AW92" s="77" t="s">
        <v>14</v>
      </c>
      <c r="AX92" s="77" t="s">
        <v>14</v>
      </c>
      <c r="AY92" s="77" t="s">
        <v>14</v>
      </c>
      <c r="AZ92" s="77" t="s">
        <v>14</v>
      </c>
      <c r="BA92" s="77" t="s">
        <v>14</v>
      </c>
      <c r="BB92" s="77" t="s">
        <v>14</v>
      </c>
      <c r="BC92" s="77" t="s">
        <v>14</v>
      </c>
      <c r="BD92" s="77" t="s">
        <v>14</v>
      </c>
      <c r="BE92" s="77" t="s">
        <v>14</v>
      </c>
      <c r="BF92" s="77" t="s">
        <v>14</v>
      </c>
      <c r="BG92" s="77" t="s">
        <v>14</v>
      </c>
      <c r="BH92" s="77" t="s">
        <v>14</v>
      </c>
      <c r="BI92" s="77">
        <v>7890</v>
      </c>
      <c r="BJ92" s="77" t="s">
        <v>2</v>
      </c>
      <c r="BK92" s="77">
        <v>1116</v>
      </c>
      <c r="BL92" s="77">
        <v>2981</v>
      </c>
      <c r="BM92" s="77">
        <v>1334</v>
      </c>
      <c r="BN92" s="77">
        <v>640</v>
      </c>
      <c r="BO92" s="77" t="s">
        <v>2</v>
      </c>
      <c r="BP92" s="77">
        <v>417</v>
      </c>
      <c r="BQ92" s="77">
        <v>1402</v>
      </c>
      <c r="BR92" s="77" t="s">
        <v>2</v>
      </c>
      <c r="BS92" s="77" t="s">
        <v>2</v>
      </c>
      <c r="BT92" s="77" t="s">
        <v>2</v>
      </c>
      <c r="BU92" s="77" t="s">
        <v>2</v>
      </c>
      <c r="BV92" s="77" t="s">
        <v>2</v>
      </c>
      <c r="BW92" s="77">
        <v>2566</v>
      </c>
      <c r="BX92" s="77" t="s">
        <v>14</v>
      </c>
      <c r="BY92" s="77" t="s">
        <v>14</v>
      </c>
      <c r="BZ92" s="77" t="s">
        <v>14</v>
      </c>
      <c r="CA92" s="77" t="s">
        <v>14</v>
      </c>
      <c r="CB92" s="77" t="s">
        <v>14</v>
      </c>
      <c r="CC92" s="77" t="s">
        <v>14</v>
      </c>
      <c r="CD92" s="77" t="s">
        <v>14</v>
      </c>
      <c r="CE92" s="77" t="s">
        <v>14</v>
      </c>
      <c r="CF92" s="77" t="s">
        <v>14</v>
      </c>
      <c r="CG92" s="77" t="s">
        <v>14</v>
      </c>
      <c r="CH92" s="77" t="s">
        <v>14</v>
      </c>
      <c r="CI92" s="77" t="s">
        <v>14</v>
      </c>
      <c r="CJ92" s="77" t="s">
        <v>14</v>
      </c>
      <c r="CK92" s="77" t="s">
        <v>14</v>
      </c>
      <c r="CL92" s="77" t="s">
        <v>14</v>
      </c>
      <c r="CM92" s="90">
        <v>79</v>
      </c>
      <c r="CN92" s="90">
        <v>71</v>
      </c>
      <c r="CO92" s="90" t="s">
        <v>2</v>
      </c>
      <c r="CP92" s="90" t="s">
        <v>2</v>
      </c>
      <c r="CQ92" s="90" t="s">
        <v>2</v>
      </c>
      <c r="CR92" s="90">
        <v>5</v>
      </c>
      <c r="CS92" s="90" t="s">
        <v>2</v>
      </c>
      <c r="CT92" s="90">
        <v>2</v>
      </c>
      <c r="CU92" s="90" t="s">
        <v>2</v>
      </c>
      <c r="CV92" s="90" t="s">
        <v>2</v>
      </c>
      <c r="CW92" s="90">
        <v>1</v>
      </c>
      <c r="CX92" s="90" t="s">
        <v>2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14</v>
      </c>
      <c r="DD92" s="90" t="s">
        <v>14</v>
      </c>
      <c r="DE92" s="90" t="s">
        <v>14</v>
      </c>
      <c r="DF92" s="90" t="s">
        <v>14</v>
      </c>
      <c r="DG92" s="90" t="s">
        <v>14</v>
      </c>
      <c r="DH92" s="90" t="s">
        <v>14</v>
      </c>
      <c r="DI92" s="90" t="s">
        <v>14</v>
      </c>
      <c r="DJ92" s="90" t="s">
        <v>14</v>
      </c>
      <c r="DK92" s="90" t="s">
        <v>14</v>
      </c>
      <c r="DL92" s="90" t="s">
        <v>14</v>
      </c>
      <c r="DM92" s="90" t="s">
        <v>14</v>
      </c>
      <c r="DN92" s="90" t="s">
        <v>14</v>
      </c>
      <c r="DO92" s="90" t="s">
        <v>14</v>
      </c>
      <c r="DP92" s="90" t="s">
        <v>14</v>
      </c>
      <c r="DQ92" s="90" t="s">
        <v>14</v>
      </c>
      <c r="DR92" s="90" t="s">
        <v>14</v>
      </c>
      <c r="DS92" s="27">
        <v>79</v>
      </c>
      <c r="DT92" s="27">
        <v>1</v>
      </c>
      <c r="DU92" s="27" t="s">
        <v>2</v>
      </c>
      <c r="DV92" s="27">
        <v>1</v>
      </c>
      <c r="DW92" s="27">
        <v>6</v>
      </c>
      <c r="DX92" s="27">
        <v>1</v>
      </c>
      <c r="DY92" s="27">
        <v>4</v>
      </c>
      <c r="DZ92" s="27">
        <v>3</v>
      </c>
      <c r="EA92" s="27" t="s">
        <v>2</v>
      </c>
      <c r="EB92" s="27">
        <v>25</v>
      </c>
      <c r="EC92" s="27">
        <v>1</v>
      </c>
      <c r="ED92" s="27">
        <v>13</v>
      </c>
      <c r="EE92" s="27" t="s">
        <v>2</v>
      </c>
      <c r="EF92" s="27" t="s">
        <v>2</v>
      </c>
      <c r="EG92" s="27">
        <v>3871</v>
      </c>
      <c r="EH92" s="27" t="s">
        <v>14</v>
      </c>
      <c r="EI92" s="27" t="s">
        <v>2</v>
      </c>
      <c r="EJ92" s="27" t="s">
        <v>14</v>
      </c>
      <c r="EK92" s="27">
        <v>16</v>
      </c>
      <c r="EL92" s="27" t="s">
        <v>14</v>
      </c>
      <c r="EM92" s="27" t="s">
        <v>14</v>
      </c>
      <c r="EN92" s="27">
        <v>203</v>
      </c>
      <c r="EO92" s="27" t="s">
        <v>2</v>
      </c>
      <c r="EP92" s="27" t="s">
        <v>14</v>
      </c>
      <c r="EQ92" s="27" t="s">
        <v>14</v>
      </c>
      <c r="ER92" s="27" t="s">
        <v>14</v>
      </c>
      <c r="ES92" s="27" t="s">
        <v>2</v>
      </c>
      <c r="ET92" s="27" t="s">
        <v>2</v>
      </c>
      <c r="EU92" s="27" t="s">
        <v>14</v>
      </c>
      <c r="EV92" s="27" t="s">
        <v>14</v>
      </c>
      <c r="EW92" s="27" t="s">
        <v>14</v>
      </c>
      <c r="EX92" s="27" t="s">
        <v>14</v>
      </c>
      <c r="EY92" s="27" t="s">
        <v>14</v>
      </c>
      <c r="EZ92" s="27" t="s">
        <v>14</v>
      </c>
      <c r="FA92" s="27" t="s">
        <v>14</v>
      </c>
      <c r="FB92" s="27" t="s">
        <v>14</v>
      </c>
      <c r="FC92" s="27" t="s">
        <v>14</v>
      </c>
      <c r="FD92" s="27" t="s">
        <v>14</v>
      </c>
      <c r="FE92" s="27" t="s">
        <v>14</v>
      </c>
      <c r="FF92" s="27" t="s">
        <v>14</v>
      </c>
      <c r="FG92" s="27" t="s">
        <v>14</v>
      </c>
      <c r="FH92" s="27" t="s">
        <v>14</v>
      </c>
      <c r="FI92" s="27" t="s">
        <v>14</v>
      </c>
      <c r="FJ92" s="27" t="s">
        <v>14</v>
      </c>
      <c r="FK92" s="27" t="s">
        <v>14</v>
      </c>
      <c r="FL92" s="27" t="s">
        <v>14</v>
      </c>
      <c r="FM92" s="27" t="s">
        <v>14</v>
      </c>
      <c r="FN92" s="27" t="s">
        <v>14</v>
      </c>
      <c r="FO92" s="27" t="s">
        <v>14</v>
      </c>
      <c r="FP92" s="27" t="s">
        <v>14</v>
      </c>
      <c r="FQ92" s="27" t="s">
        <v>14</v>
      </c>
      <c r="FR92" s="27" t="s">
        <v>14</v>
      </c>
      <c r="FS92" s="27" t="s">
        <v>14</v>
      </c>
      <c r="FT92" s="27" t="s">
        <v>14</v>
      </c>
      <c r="FU92" s="27" t="s">
        <v>14</v>
      </c>
      <c r="FV92" s="27" t="s">
        <v>14</v>
      </c>
      <c r="FW92" s="77">
        <v>14</v>
      </c>
      <c r="FX92" s="77">
        <v>2</v>
      </c>
      <c r="FY92" s="87">
        <v>14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14</v>
      </c>
      <c r="GG92" s="17" t="s">
        <v>14</v>
      </c>
      <c r="GH92" s="17" t="s">
        <v>14</v>
      </c>
      <c r="GI92" s="17" t="s">
        <v>14</v>
      </c>
      <c r="GJ92" s="17" t="s">
        <v>14</v>
      </c>
      <c r="GK92" s="17" t="s">
        <v>14</v>
      </c>
      <c r="GL92" s="17" t="s">
        <v>14</v>
      </c>
      <c r="GM92" s="17" t="s">
        <v>14</v>
      </c>
      <c r="GN92" s="17" t="s">
        <v>14</v>
      </c>
      <c r="GO92" s="25">
        <v>8</v>
      </c>
      <c r="GP92" s="25" t="s">
        <v>14</v>
      </c>
      <c r="GQ92" s="25">
        <v>8</v>
      </c>
      <c r="GR92" s="25">
        <v>8</v>
      </c>
      <c r="GS92" s="136" t="s">
        <v>2</v>
      </c>
      <c r="GT92" s="77" t="s">
        <v>2</v>
      </c>
      <c r="GU92" s="77">
        <v>1</v>
      </c>
      <c r="GV92" s="17">
        <v>79</v>
      </c>
      <c r="GW92" s="17">
        <v>53</v>
      </c>
      <c r="GX92" s="17">
        <v>22</v>
      </c>
      <c r="GY92" s="17">
        <v>2</v>
      </c>
      <c r="GZ92" s="17">
        <v>2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14</v>
      </c>
      <c r="HF92" s="17" t="s">
        <v>14</v>
      </c>
      <c r="HG92" s="17" t="s">
        <v>14</v>
      </c>
      <c r="HH92" s="17" t="s">
        <v>14</v>
      </c>
      <c r="HI92" s="17" t="s">
        <v>14</v>
      </c>
      <c r="HJ92" s="17" t="s">
        <v>14</v>
      </c>
      <c r="HK92" s="17" t="s">
        <v>14</v>
      </c>
      <c r="HL92" s="17" t="s">
        <v>14</v>
      </c>
      <c r="HM92" s="17" t="s">
        <v>14</v>
      </c>
      <c r="HN92" s="659">
        <v>1920905000</v>
      </c>
      <c r="HO92" s="657" t="s">
        <v>483</v>
      </c>
      <c r="HP92" s="657" t="s">
        <v>454</v>
      </c>
      <c r="HQ92" s="657" t="s">
        <v>657</v>
      </c>
      <c r="HR92" s="657" t="s">
        <v>461</v>
      </c>
      <c r="HS92" s="657" t="s">
        <v>455</v>
      </c>
    </row>
    <row r="93" spans="1:227" ht="14.25" customHeight="1">
      <c r="A93" s="614" t="s">
        <v>767</v>
      </c>
      <c r="B93" s="614" t="s">
        <v>837</v>
      </c>
      <c r="C93" s="614" t="s">
        <v>843</v>
      </c>
      <c r="D93" s="4" t="s">
        <v>544</v>
      </c>
      <c r="E93" s="17">
        <v>52</v>
      </c>
      <c r="F93" s="17">
        <v>1</v>
      </c>
      <c r="G93" s="17" t="s">
        <v>2</v>
      </c>
      <c r="H93" s="17" t="s">
        <v>2</v>
      </c>
      <c r="I93" s="17" t="s">
        <v>2</v>
      </c>
      <c r="J93" s="17">
        <v>1</v>
      </c>
      <c r="K93" s="17" t="s">
        <v>2</v>
      </c>
      <c r="L93" s="17">
        <v>51</v>
      </c>
      <c r="M93" s="665">
        <v>4</v>
      </c>
      <c r="N93" s="17">
        <v>1</v>
      </c>
      <c r="O93" s="17" t="s">
        <v>14</v>
      </c>
      <c r="P93" s="17" t="s">
        <v>14</v>
      </c>
      <c r="Q93" s="17" t="s">
        <v>14</v>
      </c>
      <c r="R93" s="17" t="s">
        <v>14</v>
      </c>
      <c r="S93" s="17" t="s">
        <v>14</v>
      </c>
      <c r="T93" s="17" t="s">
        <v>14</v>
      </c>
      <c r="U93" s="25" t="s">
        <v>14</v>
      </c>
      <c r="V93" s="671" t="s">
        <v>2</v>
      </c>
      <c r="W93" s="25">
        <v>9</v>
      </c>
      <c r="X93" s="25">
        <v>1467</v>
      </c>
      <c r="Y93" s="25" t="s">
        <v>2</v>
      </c>
      <c r="Z93" s="25" t="s">
        <v>2</v>
      </c>
      <c r="AA93" s="136">
        <v>43</v>
      </c>
      <c r="AB93" s="25" t="s">
        <v>14</v>
      </c>
      <c r="AC93" s="25" t="s">
        <v>14</v>
      </c>
      <c r="AD93" s="25" t="s">
        <v>14</v>
      </c>
      <c r="AE93" s="25" t="s">
        <v>14</v>
      </c>
      <c r="AF93" s="143" t="s">
        <v>14</v>
      </c>
      <c r="AG93" s="77">
        <v>52</v>
      </c>
      <c r="AH93" s="77" t="s">
        <v>2</v>
      </c>
      <c r="AI93" s="77">
        <v>18</v>
      </c>
      <c r="AJ93" s="77">
        <v>26</v>
      </c>
      <c r="AK93" s="77">
        <v>3</v>
      </c>
      <c r="AL93" s="77">
        <v>3</v>
      </c>
      <c r="AM93" s="77" t="s">
        <v>2</v>
      </c>
      <c r="AN93" s="77">
        <v>2</v>
      </c>
      <c r="AO93" s="77" t="s">
        <v>2</v>
      </c>
      <c r="AP93" s="77" t="s">
        <v>2</v>
      </c>
      <c r="AQ93" s="77" t="s">
        <v>2</v>
      </c>
      <c r="AR93" s="77" t="s">
        <v>2</v>
      </c>
      <c r="AS93" s="77" t="s">
        <v>2</v>
      </c>
      <c r="AT93" s="77" t="s">
        <v>2</v>
      </c>
      <c r="AU93" s="77" t="s">
        <v>14</v>
      </c>
      <c r="AV93" s="77" t="s">
        <v>14</v>
      </c>
      <c r="AW93" s="77" t="s">
        <v>14</v>
      </c>
      <c r="AX93" s="77" t="s">
        <v>14</v>
      </c>
      <c r="AY93" s="77" t="s">
        <v>14</v>
      </c>
      <c r="AZ93" s="77" t="s">
        <v>14</v>
      </c>
      <c r="BA93" s="77" t="s">
        <v>14</v>
      </c>
      <c r="BB93" s="77" t="s">
        <v>14</v>
      </c>
      <c r="BC93" s="77" t="s">
        <v>14</v>
      </c>
      <c r="BD93" s="77" t="s">
        <v>14</v>
      </c>
      <c r="BE93" s="77" t="s">
        <v>14</v>
      </c>
      <c r="BF93" s="77" t="s">
        <v>14</v>
      </c>
      <c r="BG93" s="77" t="s">
        <v>14</v>
      </c>
      <c r="BH93" s="77" t="s">
        <v>14</v>
      </c>
      <c r="BI93" s="77">
        <v>3991</v>
      </c>
      <c r="BJ93" s="77" t="s">
        <v>2</v>
      </c>
      <c r="BK93" s="77">
        <v>682</v>
      </c>
      <c r="BL93" s="77">
        <v>1843</v>
      </c>
      <c r="BM93" s="77">
        <v>343</v>
      </c>
      <c r="BN93" s="77">
        <v>523</v>
      </c>
      <c r="BO93" s="77" t="s">
        <v>2</v>
      </c>
      <c r="BP93" s="77">
        <v>600</v>
      </c>
      <c r="BQ93" s="77" t="s">
        <v>2</v>
      </c>
      <c r="BR93" s="77" t="s">
        <v>2</v>
      </c>
      <c r="BS93" s="77" t="s">
        <v>2</v>
      </c>
      <c r="BT93" s="77" t="s">
        <v>2</v>
      </c>
      <c r="BU93" s="77" t="s">
        <v>2</v>
      </c>
      <c r="BV93" s="77" t="s">
        <v>2</v>
      </c>
      <c r="BW93" s="77">
        <v>1341</v>
      </c>
      <c r="BX93" s="77" t="s">
        <v>14</v>
      </c>
      <c r="BY93" s="77" t="s">
        <v>14</v>
      </c>
      <c r="BZ93" s="77" t="s">
        <v>14</v>
      </c>
      <c r="CA93" s="77" t="s">
        <v>14</v>
      </c>
      <c r="CB93" s="77" t="s">
        <v>14</v>
      </c>
      <c r="CC93" s="77" t="s">
        <v>14</v>
      </c>
      <c r="CD93" s="77" t="s">
        <v>14</v>
      </c>
      <c r="CE93" s="77" t="s">
        <v>14</v>
      </c>
      <c r="CF93" s="77" t="s">
        <v>14</v>
      </c>
      <c r="CG93" s="77" t="s">
        <v>14</v>
      </c>
      <c r="CH93" s="77" t="s">
        <v>14</v>
      </c>
      <c r="CI93" s="77" t="s">
        <v>14</v>
      </c>
      <c r="CJ93" s="77" t="s">
        <v>14</v>
      </c>
      <c r="CK93" s="77" t="s">
        <v>14</v>
      </c>
      <c r="CL93" s="77" t="s">
        <v>14</v>
      </c>
      <c r="CM93" s="90">
        <v>44</v>
      </c>
      <c r="CN93" s="90">
        <v>44</v>
      </c>
      <c r="CO93" s="90" t="s">
        <v>2</v>
      </c>
      <c r="CP93" s="90" t="s">
        <v>2</v>
      </c>
      <c r="CQ93" s="90" t="s">
        <v>2</v>
      </c>
      <c r="CR93" s="90" t="s">
        <v>2</v>
      </c>
      <c r="CS93" s="90" t="s">
        <v>2</v>
      </c>
      <c r="CT93" s="90" t="s">
        <v>2</v>
      </c>
      <c r="CU93" s="90" t="s">
        <v>2</v>
      </c>
      <c r="CV93" s="90" t="s">
        <v>2</v>
      </c>
      <c r="CW93" s="90" t="s">
        <v>2</v>
      </c>
      <c r="CX93" s="90" t="s">
        <v>2</v>
      </c>
      <c r="CY93" s="90" t="s">
        <v>2</v>
      </c>
      <c r="CZ93" s="90" t="s">
        <v>2</v>
      </c>
      <c r="DA93" s="90" t="s">
        <v>2</v>
      </c>
      <c r="DB93" s="90" t="s">
        <v>2</v>
      </c>
      <c r="DC93" s="90" t="s">
        <v>14</v>
      </c>
      <c r="DD93" s="90" t="s">
        <v>14</v>
      </c>
      <c r="DE93" s="90" t="s">
        <v>14</v>
      </c>
      <c r="DF93" s="90" t="s">
        <v>14</v>
      </c>
      <c r="DG93" s="90" t="s">
        <v>14</v>
      </c>
      <c r="DH93" s="90" t="s">
        <v>14</v>
      </c>
      <c r="DI93" s="90" t="s">
        <v>14</v>
      </c>
      <c r="DJ93" s="90" t="s">
        <v>14</v>
      </c>
      <c r="DK93" s="90" t="s">
        <v>14</v>
      </c>
      <c r="DL93" s="90" t="s">
        <v>14</v>
      </c>
      <c r="DM93" s="90" t="s">
        <v>14</v>
      </c>
      <c r="DN93" s="90" t="s">
        <v>14</v>
      </c>
      <c r="DO93" s="90" t="s">
        <v>14</v>
      </c>
      <c r="DP93" s="90" t="s">
        <v>14</v>
      </c>
      <c r="DQ93" s="90" t="s">
        <v>14</v>
      </c>
      <c r="DR93" s="90" t="s">
        <v>14</v>
      </c>
      <c r="DS93" s="27">
        <v>45</v>
      </c>
      <c r="DT93" s="27">
        <v>3</v>
      </c>
      <c r="DU93" s="27" t="s">
        <v>2</v>
      </c>
      <c r="DV93" s="27">
        <v>1</v>
      </c>
      <c r="DW93" s="27">
        <v>4</v>
      </c>
      <c r="DX93" s="27" t="s">
        <v>2</v>
      </c>
      <c r="DY93" s="27">
        <v>2</v>
      </c>
      <c r="DZ93" s="27">
        <v>2</v>
      </c>
      <c r="EA93" s="27" t="s">
        <v>2</v>
      </c>
      <c r="EB93" s="27">
        <v>13</v>
      </c>
      <c r="EC93" s="27">
        <v>1</v>
      </c>
      <c r="ED93" s="27">
        <v>2</v>
      </c>
      <c r="EE93" s="27" t="s">
        <v>2</v>
      </c>
      <c r="EF93" s="27" t="s">
        <v>2</v>
      </c>
      <c r="EG93" s="27">
        <v>2478</v>
      </c>
      <c r="EH93" s="27">
        <v>32</v>
      </c>
      <c r="EI93" s="27" t="s">
        <v>2</v>
      </c>
      <c r="EJ93" s="27" t="s">
        <v>14</v>
      </c>
      <c r="EK93" s="27">
        <v>12</v>
      </c>
      <c r="EL93" s="27" t="s">
        <v>2</v>
      </c>
      <c r="EM93" s="27" t="s">
        <v>14</v>
      </c>
      <c r="EN93" s="27" t="s">
        <v>14</v>
      </c>
      <c r="EO93" s="27" t="s">
        <v>2</v>
      </c>
      <c r="EP93" s="27" t="s">
        <v>14</v>
      </c>
      <c r="EQ93" s="27" t="s">
        <v>14</v>
      </c>
      <c r="ER93" s="27" t="s">
        <v>14</v>
      </c>
      <c r="ES93" s="27" t="s">
        <v>2</v>
      </c>
      <c r="ET93" s="27" t="s">
        <v>2</v>
      </c>
      <c r="EU93" s="27" t="s">
        <v>14</v>
      </c>
      <c r="EV93" s="27" t="s">
        <v>14</v>
      </c>
      <c r="EW93" s="27" t="s">
        <v>14</v>
      </c>
      <c r="EX93" s="27" t="s">
        <v>14</v>
      </c>
      <c r="EY93" s="27" t="s">
        <v>14</v>
      </c>
      <c r="EZ93" s="27" t="s">
        <v>14</v>
      </c>
      <c r="FA93" s="27" t="s">
        <v>14</v>
      </c>
      <c r="FB93" s="27" t="s">
        <v>14</v>
      </c>
      <c r="FC93" s="27" t="s">
        <v>14</v>
      </c>
      <c r="FD93" s="27" t="s">
        <v>14</v>
      </c>
      <c r="FE93" s="27" t="s">
        <v>14</v>
      </c>
      <c r="FF93" s="27" t="s">
        <v>14</v>
      </c>
      <c r="FG93" s="27" t="s">
        <v>14</v>
      </c>
      <c r="FH93" s="27" t="s">
        <v>14</v>
      </c>
      <c r="FI93" s="27" t="s">
        <v>14</v>
      </c>
      <c r="FJ93" s="27" t="s">
        <v>14</v>
      </c>
      <c r="FK93" s="27" t="s">
        <v>14</v>
      </c>
      <c r="FL93" s="27" t="s">
        <v>14</v>
      </c>
      <c r="FM93" s="27" t="s">
        <v>14</v>
      </c>
      <c r="FN93" s="27" t="s">
        <v>14</v>
      </c>
      <c r="FO93" s="27" t="s">
        <v>14</v>
      </c>
      <c r="FP93" s="27" t="s">
        <v>14</v>
      </c>
      <c r="FQ93" s="27" t="s">
        <v>14</v>
      </c>
      <c r="FR93" s="27" t="s">
        <v>14</v>
      </c>
      <c r="FS93" s="27" t="s">
        <v>14</v>
      </c>
      <c r="FT93" s="27" t="s">
        <v>14</v>
      </c>
      <c r="FU93" s="27" t="s">
        <v>14</v>
      </c>
      <c r="FV93" s="27" t="s">
        <v>14</v>
      </c>
      <c r="FW93" s="77">
        <v>15</v>
      </c>
      <c r="FX93" s="77">
        <v>1</v>
      </c>
      <c r="FY93" s="87">
        <v>15</v>
      </c>
      <c r="FZ93" s="87">
        <v>1</v>
      </c>
      <c r="GA93" s="87" t="s">
        <v>2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 t="s">
        <v>14</v>
      </c>
      <c r="GG93" s="17" t="s">
        <v>14</v>
      </c>
      <c r="GH93" s="17" t="s">
        <v>14</v>
      </c>
      <c r="GI93" s="17" t="s">
        <v>14</v>
      </c>
      <c r="GJ93" s="17" t="s">
        <v>14</v>
      </c>
      <c r="GK93" s="17" t="s">
        <v>14</v>
      </c>
      <c r="GL93" s="17" t="s">
        <v>14</v>
      </c>
      <c r="GM93" s="17" t="s">
        <v>14</v>
      </c>
      <c r="GN93" s="17" t="s">
        <v>14</v>
      </c>
      <c r="GO93" s="25">
        <v>6</v>
      </c>
      <c r="GP93" s="25" t="s">
        <v>14</v>
      </c>
      <c r="GQ93" s="25">
        <v>6</v>
      </c>
      <c r="GR93" s="25">
        <v>6</v>
      </c>
      <c r="GS93" s="136" t="s">
        <v>2</v>
      </c>
      <c r="GT93" s="77" t="s">
        <v>2</v>
      </c>
      <c r="GU93" s="77">
        <v>1</v>
      </c>
      <c r="GV93" s="17">
        <v>44</v>
      </c>
      <c r="GW93" s="17">
        <v>28</v>
      </c>
      <c r="GX93" s="17">
        <v>15</v>
      </c>
      <c r="GY93" s="17">
        <v>1</v>
      </c>
      <c r="GZ93" s="17" t="s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14</v>
      </c>
      <c r="HF93" s="17" t="s">
        <v>14</v>
      </c>
      <c r="HG93" s="17" t="s">
        <v>14</v>
      </c>
      <c r="HH93" s="17" t="s">
        <v>14</v>
      </c>
      <c r="HI93" s="17" t="s">
        <v>14</v>
      </c>
      <c r="HJ93" s="17" t="s">
        <v>14</v>
      </c>
      <c r="HK93" s="17" t="s">
        <v>14</v>
      </c>
      <c r="HL93" s="17" t="s">
        <v>14</v>
      </c>
      <c r="HM93" s="17" t="s">
        <v>14</v>
      </c>
      <c r="HN93" s="659">
        <v>1920906000</v>
      </c>
      <c r="HO93" s="657" t="s">
        <v>483</v>
      </c>
      <c r="HP93" s="657" t="s">
        <v>454</v>
      </c>
      <c r="HQ93" s="657" t="s">
        <v>657</v>
      </c>
      <c r="HR93" s="657" t="s">
        <v>462</v>
      </c>
      <c r="HS93" s="657" t="s">
        <v>455</v>
      </c>
    </row>
    <row r="94" spans="1:227" ht="14.25" customHeight="1">
      <c r="A94" s="614" t="s">
        <v>767</v>
      </c>
      <c r="B94" s="614" t="s">
        <v>837</v>
      </c>
      <c r="C94" s="614" t="s">
        <v>844</v>
      </c>
      <c r="D94" s="4" t="s">
        <v>545</v>
      </c>
      <c r="E94" s="17">
        <v>46</v>
      </c>
      <c r="F94" s="17">
        <v>1</v>
      </c>
      <c r="G94" s="17" t="s">
        <v>2</v>
      </c>
      <c r="H94" s="17" t="s">
        <v>2</v>
      </c>
      <c r="I94" s="17">
        <v>1</v>
      </c>
      <c r="J94" s="17" t="s">
        <v>2</v>
      </c>
      <c r="K94" s="17" t="s">
        <v>2</v>
      </c>
      <c r="L94" s="17">
        <v>45</v>
      </c>
      <c r="M94" s="665">
        <v>1</v>
      </c>
      <c r="N94" s="17">
        <v>1</v>
      </c>
      <c r="O94" s="17" t="s">
        <v>14</v>
      </c>
      <c r="P94" s="17" t="s">
        <v>14</v>
      </c>
      <c r="Q94" s="17" t="s">
        <v>14</v>
      </c>
      <c r="R94" s="17" t="s">
        <v>14</v>
      </c>
      <c r="S94" s="17" t="s">
        <v>14</v>
      </c>
      <c r="T94" s="17" t="s">
        <v>14</v>
      </c>
      <c r="U94" s="25" t="s">
        <v>14</v>
      </c>
      <c r="V94" s="671" t="s">
        <v>2</v>
      </c>
      <c r="W94" s="25">
        <v>5</v>
      </c>
      <c r="X94" s="25">
        <v>457</v>
      </c>
      <c r="Y94" s="25" t="s">
        <v>2</v>
      </c>
      <c r="Z94" s="25" t="s">
        <v>2</v>
      </c>
      <c r="AA94" s="136">
        <v>41</v>
      </c>
      <c r="AB94" s="25" t="s">
        <v>14</v>
      </c>
      <c r="AC94" s="25" t="s">
        <v>14</v>
      </c>
      <c r="AD94" s="25" t="s">
        <v>14</v>
      </c>
      <c r="AE94" s="25" t="s">
        <v>14</v>
      </c>
      <c r="AF94" s="143" t="s">
        <v>14</v>
      </c>
      <c r="AG94" s="77">
        <v>45</v>
      </c>
      <c r="AH94" s="77" t="s">
        <v>2</v>
      </c>
      <c r="AI94" s="77">
        <v>16</v>
      </c>
      <c r="AJ94" s="77">
        <v>23</v>
      </c>
      <c r="AK94" s="77">
        <v>3</v>
      </c>
      <c r="AL94" s="77">
        <v>1</v>
      </c>
      <c r="AM94" s="77" t="s">
        <v>2</v>
      </c>
      <c r="AN94" s="77">
        <v>2</v>
      </c>
      <c r="AO94" s="77" t="s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14</v>
      </c>
      <c r="AV94" s="77" t="s">
        <v>14</v>
      </c>
      <c r="AW94" s="77" t="s">
        <v>14</v>
      </c>
      <c r="AX94" s="77" t="s">
        <v>14</v>
      </c>
      <c r="AY94" s="77" t="s">
        <v>14</v>
      </c>
      <c r="AZ94" s="77" t="s">
        <v>14</v>
      </c>
      <c r="BA94" s="77" t="s">
        <v>14</v>
      </c>
      <c r="BB94" s="77" t="s">
        <v>14</v>
      </c>
      <c r="BC94" s="77" t="s">
        <v>14</v>
      </c>
      <c r="BD94" s="77" t="s">
        <v>14</v>
      </c>
      <c r="BE94" s="77" t="s">
        <v>14</v>
      </c>
      <c r="BF94" s="77" t="s">
        <v>14</v>
      </c>
      <c r="BG94" s="77" t="s">
        <v>14</v>
      </c>
      <c r="BH94" s="77" t="s">
        <v>14</v>
      </c>
      <c r="BI94" s="77">
        <v>3420</v>
      </c>
      <c r="BJ94" s="77" t="s">
        <v>2</v>
      </c>
      <c r="BK94" s="77">
        <v>669</v>
      </c>
      <c r="BL94" s="77">
        <v>1515</v>
      </c>
      <c r="BM94" s="77">
        <v>321</v>
      </c>
      <c r="BN94" s="77">
        <v>185</v>
      </c>
      <c r="BO94" s="77" t="s">
        <v>2</v>
      </c>
      <c r="BP94" s="77">
        <v>730</v>
      </c>
      <c r="BQ94" s="77" t="s">
        <v>2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944</v>
      </c>
      <c r="BX94" s="77" t="s">
        <v>14</v>
      </c>
      <c r="BY94" s="77" t="s">
        <v>14</v>
      </c>
      <c r="BZ94" s="77" t="s">
        <v>14</v>
      </c>
      <c r="CA94" s="77" t="s">
        <v>14</v>
      </c>
      <c r="CB94" s="77" t="s">
        <v>14</v>
      </c>
      <c r="CC94" s="77" t="s">
        <v>14</v>
      </c>
      <c r="CD94" s="77" t="s">
        <v>14</v>
      </c>
      <c r="CE94" s="77" t="s">
        <v>14</v>
      </c>
      <c r="CF94" s="77" t="s">
        <v>14</v>
      </c>
      <c r="CG94" s="77" t="s">
        <v>14</v>
      </c>
      <c r="CH94" s="77" t="s">
        <v>14</v>
      </c>
      <c r="CI94" s="77" t="s">
        <v>14</v>
      </c>
      <c r="CJ94" s="77" t="s">
        <v>14</v>
      </c>
      <c r="CK94" s="77" t="s">
        <v>14</v>
      </c>
      <c r="CL94" s="77" t="s">
        <v>14</v>
      </c>
      <c r="CM94" s="90">
        <v>37</v>
      </c>
      <c r="CN94" s="90">
        <v>34</v>
      </c>
      <c r="CO94" s="90" t="s">
        <v>2</v>
      </c>
      <c r="CP94" s="90" t="s">
        <v>2</v>
      </c>
      <c r="CQ94" s="90" t="s">
        <v>2</v>
      </c>
      <c r="CR94" s="90">
        <v>1</v>
      </c>
      <c r="CS94" s="90" t="s">
        <v>2</v>
      </c>
      <c r="CT94" s="90">
        <v>1</v>
      </c>
      <c r="CU94" s="90" t="s">
        <v>2</v>
      </c>
      <c r="CV94" s="90">
        <v>1</v>
      </c>
      <c r="CW94" s="90" t="s">
        <v>2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14</v>
      </c>
      <c r="DD94" s="90" t="s">
        <v>14</v>
      </c>
      <c r="DE94" s="90" t="s">
        <v>14</v>
      </c>
      <c r="DF94" s="90" t="s">
        <v>14</v>
      </c>
      <c r="DG94" s="90" t="s">
        <v>14</v>
      </c>
      <c r="DH94" s="90" t="s">
        <v>14</v>
      </c>
      <c r="DI94" s="90" t="s">
        <v>14</v>
      </c>
      <c r="DJ94" s="90" t="s">
        <v>14</v>
      </c>
      <c r="DK94" s="90" t="s">
        <v>14</v>
      </c>
      <c r="DL94" s="90" t="s">
        <v>14</v>
      </c>
      <c r="DM94" s="90" t="s">
        <v>14</v>
      </c>
      <c r="DN94" s="90" t="s">
        <v>14</v>
      </c>
      <c r="DO94" s="90" t="s">
        <v>14</v>
      </c>
      <c r="DP94" s="90" t="s">
        <v>14</v>
      </c>
      <c r="DQ94" s="90" t="s">
        <v>14</v>
      </c>
      <c r="DR94" s="90" t="s">
        <v>14</v>
      </c>
      <c r="DS94" s="27">
        <v>43</v>
      </c>
      <c r="DT94" s="27" t="s">
        <v>2</v>
      </c>
      <c r="DU94" s="27" t="s">
        <v>2</v>
      </c>
      <c r="DV94" s="27">
        <v>1</v>
      </c>
      <c r="DW94" s="27">
        <v>2</v>
      </c>
      <c r="DX94" s="27" t="s">
        <v>2</v>
      </c>
      <c r="DY94" s="27" t="s">
        <v>2</v>
      </c>
      <c r="DZ94" s="27" t="s">
        <v>2</v>
      </c>
      <c r="EA94" s="27" t="s">
        <v>2</v>
      </c>
      <c r="EB94" s="27">
        <v>10</v>
      </c>
      <c r="EC94" s="27" t="s">
        <v>2</v>
      </c>
      <c r="ED94" s="27">
        <v>7</v>
      </c>
      <c r="EE94" s="27" t="s">
        <v>2</v>
      </c>
      <c r="EF94" s="27" t="s">
        <v>2</v>
      </c>
      <c r="EG94" s="27">
        <v>2370</v>
      </c>
      <c r="EH94" s="27" t="s">
        <v>2</v>
      </c>
      <c r="EI94" s="27" t="s">
        <v>2</v>
      </c>
      <c r="EJ94" s="27" t="s">
        <v>14</v>
      </c>
      <c r="EK94" s="27" t="s">
        <v>14</v>
      </c>
      <c r="EL94" s="27" t="s">
        <v>2</v>
      </c>
      <c r="EM94" s="27" t="s">
        <v>2</v>
      </c>
      <c r="EN94" s="27" t="s">
        <v>2</v>
      </c>
      <c r="EO94" s="27" t="s">
        <v>2</v>
      </c>
      <c r="EP94" s="27" t="s">
        <v>14</v>
      </c>
      <c r="EQ94" s="27" t="s">
        <v>2</v>
      </c>
      <c r="ER94" s="27" t="s">
        <v>14</v>
      </c>
      <c r="ES94" s="27" t="s">
        <v>2</v>
      </c>
      <c r="ET94" s="27" t="s">
        <v>2</v>
      </c>
      <c r="EU94" s="27" t="s">
        <v>14</v>
      </c>
      <c r="EV94" s="27" t="s">
        <v>14</v>
      </c>
      <c r="EW94" s="27" t="s">
        <v>14</v>
      </c>
      <c r="EX94" s="27" t="s">
        <v>14</v>
      </c>
      <c r="EY94" s="27" t="s">
        <v>14</v>
      </c>
      <c r="EZ94" s="27" t="s">
        <v>14</v>
      </c>
      <c r="FA94" s="27" t="s">
        <v>14</v>
      </c>
      <c r="FB94" s="27" t="s">
        <v>14</v>
      </c>
      <c r="FC94" s="27" t="s">
        <v>14</v>
      </c>
      <c r="FD94" s="27" t="s">
        <v>14</v>
      </c>
      <c r="FE94" s="27" t="s">
        <v>14</v>
      </c>
      <c r="FF94" s="27" t="s">
        <v>14</v>
      </c>
      <c r="FG94" s="27" t="s">
        <v>14</v>
      </c>
      <c r="FH94" s="27" t="s">
        <v>14</v>
      </c>
      <c r="FI94" s="27" t="s">
        <v>14</v>
      </c>
      <c r="FJ94" s="27" t="s">
        <v>14</v>
      </c>
      <c r="FK94" s="27" t="s">
        <v>14</v>
      </c>
      <c r="FL94" s="27" t="s">
        <v>14</v>
      </c>
      <c r="FM94" s="27" t="s">
        <v>14</v>
      </c>
      <c r="FN94" s="27" t="s">
        <v>14</v>
      </c>
      <c r="FO94" s="27" t="s">
        <v>14</v>
      </c>
      <c r="FP94" s="27" t="s">
        <v>14</v>
      </c>
      <c r="FQ94" s="27" t="s">
        <v>14</v>
      </c>
      <c r="FR94" s="27" t="s">
        <v>14</v>
      </c>
      <c r="FS94" s="27" t="s">
        <v>14</v>
      </c>
      <c r="FT94" s="27" t="s">
        <v>14</v>
      </c>
      <c r="FU94" s="27" t="s">
        <v>14</v>
      </c>
      <c r="FV94" s="27" t="s">
        <v>14</v>
      </c>
      <c r="FW94" s="77">
        <v>3</v>
      </c>
      <c r="FX94" s="77" t="s">
        <v>2</v>
      </c>
      <c r="FY94" s="87">
        <v>3</v>
      </c>
      <c r="FZ94" s="87" t="s">
        <v>2</v>
      </c>
      <c r="GA94" s="87" t="s">
        <v>2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14</v>
      </c>
      <c r="GG94" s="17" t="s">
        <v>14</v>
      </c>
      <c r="GH94" s="17" t="s">
        <v>14</v>
      </c>
      <c r="GI94" s="17" t="s">
        <v>14</v>
      </c>
      <c r="GJ94" s="17" t="s">
        <v>14</v>
      </c>
      <c r="GK94" s="17" t="s">
        <v>14</v>
      </c>
      <c r="GL94" s="17" t="s">
        <v>14</v>
      </c>
      <c r="GM94" s="17" t="s">
        <v>14</v>
      </c>
      <c r="GN94" s="17" t="s">
        <v>14</v>
      </c>
      <c r="GO94" s="25">
        <v>6</v>
      </c>
      <c r="GP94" s="25" t="s">
        <v>14</v>
      </c>
      <c r="GQ94" s="25">
        <v>6</v>
      </c>
      <c r="GR94" s="25">
        <v>6</v>
      </c>
      <c r="GS94" s="136" t="s">
        <v>2</v>
      </c>
      <c r="GT94" s="77" t="s">
        <v>2</v>
      </c>
      <c r="GU94" s="77">
        <v>1</v>
      </c>
      <c r="GV94" s="17">
        <v>37</v>
      </c>
      <c r="GW94" s="17">
        <v>28</v>
      </c>
      <c r="GX94" s="17">
        <v>5</v>
      </c>
      <c r="GY94" s="17">
        <v>3</v>
      </c>
      <c r="GZ94" s="17">
        <v>1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14</v>
      </c>
      <c r="HF94" s="17" t="s">
        <v>14</v>
      </c>
      <c r="HG94" s="17" t="s">
        <v>14</v>
      </c>
      <c r="HH94" s="17" t="s">
        <v>14</v>
      </c>
      <c r="HI94" s="17" t="s">
        <v>14</v>
      </c>
      <c r="HJ94" s="17" t="s">
        <v>14</v>
      </c>
      <c r="HK94" s="17" t="s">
        <v>14</v>
      </c>
      <c r="HL94" s="17" t="s">
        <v>14</v>
      </c>
      <c r="HM94" s="17" t="s">
        <v>14</v>
      </c>
      <c r="HN94" s="659">
        <v>1920907000</v>
      </c>
      <c r="HO94" s="657" t="s">
        <v>483</v>
      </c>
      <c r="HP94" s="657" t="s">
        <v>454</v>
      </c>
      <c r="HQ94" s="657" t="s">
        <v>657</v>
      </c>
      <c r="HR94" s="657" t="s">
        <v>463</v>
      </c>
      <c r="HS94" s="657" t="s">
        <v>455</v>
      </c>
    </row>
    <row r="95" spans="1:227" ht="14.25" customHeight="1">
      <c r="A95" s="614" t="s">
        <v>767</v>
      </c>
      <c r="B95" s="614" t="s">
        <v>837</v>
      </c>
      <c r="C95" s="614" t="s">
        <v>845</v>
      </c>
      <c r="D95" s="4" t="s">
        <v>546</v>
      </c>
      <c r="E95" s="17">
        <v>39</v>
      </c>
      <c r="F95" s="17">
        <v>3</v>
      </c>
      <c r="G95" s="17" t="s">
        <v>2</v>
      </c>
      <c r="H95" s="17">
        <v>2</v>
      </c>
      <c r="I95" s="17">
        <v>1</v>
      </c>
      <c r="J95" s="17" t="s">
        <v>2</v>
      </c>
      <c r="K95" s="17" t="s">
        <v>2</v>
      </c>
      <c r="L95" s="17">
        <v>36</v>
      </c>
      <c r="M95" s="665">
        <v>3</v>
      </c>
      <c r="N95" s="17">
        <v>3</v>
      </c>
      <c r="O95" s="17">
        <v>3</v>
      </c>
      <c r="P95" s="17" t="s">
        <v>2</v>
      </c>
      <c r="Q95" s="17">
        <v>2</v>
      </c>
      <c r="R95" s="17">
        <v>1</v>
      </c>
      <c r="S95" s="17" t="s">
        <v>2</v>
      </c>
      <c r="T95" s="17" t="s">
        <v>2</v>
      </c>
      <c r="U95" s="25" t="s">
        <v>2</v>
      </c>
      <c r="V95" s="671">
        <v>1</v>
      </c>
      <c r="W95" s="25">
        <v>7</v>
      </c>
      <c r="X95" s="25">
        <v>2254</v>
      </c>
      <c r="Y95" s="25">
        <v>2</v>
      </c>
      <c r="Z95" s="25">
        <v>2033</v>
      </c>
      <c r="AA95" s="136">
        <v>32</v>
      </c>
      <c r="AB95" s="25">
        <v>2</v>
      </c>
      <c r="AC95" s="25">
        <v>2105</v>
      </c>
      <c r="AD95" s="25">
        <v>2</v>
      </c>
      <c r="AE95" s="25">
        <v>2033</v>
      </c>
      <c r="AF95" s="143">
        <v>1</v>
      </c>
      <c r="AG95" s="77">
        <v>39</v>
      </c>
      <c r="AH95" s="77" t="s">
        <v>2</v>
      </c>
      <c r="AI95" s="77">
        <v>11</v>
      </c>
      <c r="AJ95" s="77">
        <v>15</v>
      </c>
      <c r="AK95" s="77">
        <v>7</v>
      </c>
      <c r="AL95" s="77">
        <v>1</v>
      </c>
      <c r="AM95" s="77">
        <v>2</v>
      </c>
      <c r="AN95" s="77" t="s">
        <v>2</v>
      </c>
      <c r="AO95" s="77">
        <v>2</v>
      </c>
      <c r="AP95" s="77">
        <v>1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>
        <v>3</v>
      </c>
      <c r="AV95" s="77" t="s">
        <v>2</v>
      </c>
      <c r="AW95" s="77" t="s">
        <v>2</v>
      </c>
      <c r="AX95" s="77" t="s">
        <v>2</v>
      </c>
      <c r="AY95" s="77" t="s">
        <v>2</v>
      </c>
      <c r="AZ95" s="77" t="s">
        <v>2</v>
      </c>
      <c r="BA95" s="77">
        <v>2</v>
      </c>
      <c r="BB95" s="77" t="s">
        <v>2</v>
      </c>
      <c r="BC95" s="77" t="s">
        <v>2</v>
      </c>
      <c r="BD95" s="77">
        <v>1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6045</v>
      </c>
      <c r="BJ95" s="77" t="s">
        <v>2</v>
      </c>
      <c r="BK95" s="77">
        <v>409</v>
      </c>
      <c r="BL95" s="77">
        <v>992</v>
      </c>
      <c r="BM95" s="77">
        <v>863</v>
      </c>
      <c r="BN95" s="77">
        <v>195</v>
      </c>
      <c r="BO95" s="77">
        <v>454</v>
      </c>
      <c r="BP95" s="77" t="s">
        <v>2</v>
      </c>
      <c r="BQ95" s="77">
        <v>1484</v>
      </c>
      <c r="BR95" s="77">
        <v>1648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4194</v>
      </c>
      <c r="BX95" s="77">
        <v>2102</v>
      </c>
      <c r="BY95" s="77" t="s">
        <v>2</v>
      </c>
      <c r="BZ95" s="77" t="s">
        <v>2</v>
      </c>
      <c r="CA95" s="77" t="s">
        <v>2</v>
      </c>
      <c r="CB95" s="77" t="s">
        <v>2</v>
      </c>
      <c r="CC95" s="77" t="s">
        <v>2</v>
      </c>
      <c r="CD95" s="77">
        <v>454</v>
      </c>
      <c r="CE95" s="77" t="s">
        <v>2</v>
      </c>
      <c r="CF95" s="77" t="s">
        <v>2</v>
      </c>
      <c r="CG95" s="77">
        <v>1648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>
        <v>1852</v>
      </c>
      <c r="CM95" s="90">
        <v>34</v>
      </c>
      <c r="CN95" s="90">
        <v>26</v>
      </c>
      <c r="CO95" s="90" t="s">
        <v>2</v>
      </c>
      <c r="CP95" s="90" t="s">
        <v>2</v>
      </c>
      <c r="CQ95" s="90" t="s">
        <v>2</v>
      </c>
      <c r="CR95" s="90">
        <v>5</v>
      </c>
      <c r="CS95" s="90" t="s">
        <v>2</v>
      </c>
      <c r="CT95" s="90">
        <v>1</v>
      </c>
      <c r="CU95" s="90" t="s">
        <v>2</v>
      </c>
      <c r="CV95" s="90">
        <v>2</v>
      </c>
      <c r="CW95" s="90" t="s">
        <v>2</v>
      </c>
      <c r="CX95" s="90" t="s">
        <v>2</v>
      </c>
      <c r="CY95" s="90" t="s">
        <v>2</v>
      </c>
      <c r="CZ95" s="90" t="s">
        <v>2</v>
      </c>
      <c r="DA95" s="90" t="s">
        <v>2</v>
      </c>
      <c r="DB95" s="90" t="s">
        <v>2</v>
      </c>
      <c r="DC95" s="90">
        <v>2</v>
      </c>
      <c r="DD95" s="90" t="s">
        <v>2</v>
      </c>
      <c r="DE95" s="90" t="s">
        <v>2</v>
      </c>
      <c r="DF95" s="90" t="s">
        <v>2</v>
      </c>
      <c r="DG95" s="90" t="s">
        <v>2</v>
      </c>
      <c r="DH95" s="90">
        <v>1</v>
      </c>
      <c r="DI95" s="90" t="s">
        <v>2</v>
      </c>
      <c r="DJ95" s="90">
        <v>1</v>
      </c>
      <c r="DK95" s="90" t="s">
        <v>2</v>
      </c>
      <c r="DL95" s="90" t="s">
        <v>2</v>
      </c>
      <c r="DM95" s="90" t="s">
        <v>2</v>
      </c>
      <c r="DN95" s="90" t="s">
        <v>2</v>
      </c>
      <c r="DO95" s="90" t="s">
        <v>2</v>
      </c>
      <c r="DP95" s="90" t="s">
        <v>2</v>
      </c>
      <c r="DQ95" s="90" t="s">
        <v>2</v>
      </c>
      <c r="DR95" s="90" t="s">
        <v>2</v>
      </c>
      <c r="DS95" s="27">
        <v>30</v>
      </c>
      <c r="DT95" s="27">
        <v>2</v>
      </c>
      <c r="DU95" s="27" t="s">
        <v>2</v>
      </c>
      <c r="DV95" s="27">
        <v>2</v>
      </c>
      <c r="DW95" s="27">
        <v>5</v>
      </c>
      <c r="DX95" s="27" t="s">
        <v>2</v>
      </c>
      <c r="DY95" s="27" t="s">
        <v>2</v>
      </c>
      <c r="DZ95" s="27" t="s">
        <v>2</v>
      </c>
      <c r="EA95" s="27" t="s">
        <v>2</v>
      </c>
      <c r="EB95" s="27">
        <v>13</v>
      </c>
      <c r="EC95" s="27" t="s">
        <v>2</v>
      </c>
      <c r="ED95" s="27">
        <v>4</v>
      </c>
      <c r="EE95" s="27" t="s">
        <v>2</v>
      </c>
      <c r="EF95" s="27">
        <v>1</v>
      </c>
      <c r="EG95" s="27">
        <v>2564</v>
      </c>
      <c r="EH95" s="27" t="s">
        <v>14</v>
      </c>
      <c r="EI95" s="27" t="s">
        <v>2</v>
      </c>
      <c r="EJ95" s="27" t="s">
        <v>14</v>
      </c>
      <c r="EK95" s="27">
        <v>16</v>
      </c>
      <c r="EL95" s="27" t="s">
        <v>2</v>
      </c>
      <c r="EM95" s="27" t="s">
        <v>2</v>
      </c>
      <c r="EN95" s="27" t="s">
        <v>2</v>
      </c>
      <c r="EO95" s="27" t="s">
        <v>2</v>
      </c>
      <c r="EP95" s="27" t="s">
        <v>14</v>
      </c>
      <c r="EQ95" s="27" t="s">
        <v>2</v>
      </c>
      <c r="ER95" s="27" t="s">
        <v>14</v>
      </c>
      <c r="ES95" s="27" t="s">
        <v>2</v>
      </c>
      <c r="ET95" s="27" t="s">
        <v>14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>
        <v>1</v>
      </c>
      <c r="FE95" s="27" t="s">
        <v>2</v>
      </c>
      <c r="FF95" s="27">
        <v>1</v>
      </c>
      <c r="FG95" s="27" t="s">
        <v>2</v>
      </c>
      <c r="FH95" s="27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14</v>
      </c>
      <c r="FS95" s="27" t="s">
        <v>2</v>
      </c>
      <c r="FT95" s="27" t="s">
        <v>14</v>
      </c>
      <c r="FU95" s="27" t="s">
        <v>2</v>
      </c>
      <c r="FV95" s="27" t="s">
        <v>14</v>
      </c>
      <c r="FW95" s="77">
        <v>4</v>
      </c>
      <c r="FX95" s="77">
        <v>2</v>
      </c>
      <c r="FY95" s="87">
        <v>3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>
        <v>2</v>
      </c>
      <c r="GG95" s="17">
        <v>2</v>
      </c>
      <c r="GH95" s="17">
        <v>1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>
        <v>2</v>
      </c>
      <c r="GP95" s="25" t="s">
        <v>2</v>
      </c>
      <c r="GQ95" s="25">
        <v>2</v>
      </c>
      <c r="GR95" s="25">
        <v>2</v>
      </c>
      <c r="GS95" s="136" t="s">
        <v>2</v>
      </c>
      <c r="GT95" s="77" t="s">
        <v>2</v>
      </c>
      <c r="GU95" s="77" t="s">
        <v>2</v>
      </c>
      <c r="GV95" s="17">
        <v>34</v>
      </c>
      <c r="GW95" s="17">
        <v>18</v>
      </c>
      <c r="GX95" s="17">
        <v>10</v>
      </c>
      <c r="GY95" s="17">
        <v>4</v>
      </c>
      <c r="GZ95" s="17">
        <v>2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>
        <v>2</v>
      </c>
      <c r="HF95" s="17" t="s">
        <v>2</v>
      </c>
      <c r="HG95" s="17" t="s">
        <v>2</v>
      </c>
      <c r="HH95" s="17" t="s">
        <v>2</v>
      </c>
      <c r="HI95" s="17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59">
        <v>1920908000</v>
      </c>
      <c r="HO95" s="657" t="s">
        <v>483</v>
      </c>
      <c r="HP95" s="657" t="s">
        <v>454</v>
      </c>
      <c r="HQ95" s="657" t="s">
        <v>657</v>
      </c>
      <c r="HR95" s="657" t="s">
        <v>453</v>
      </c>
      <c r="HS95" s="657" t="s">
        <v>455</v>
      </c>
    </row>
    <row r="96" spans="1:227" ht="14.25" customHeight="1">
      <c r="A96" s="614" t="s">
        <v>767</v>
      </c>
      <c r="B96" s="614" t="s">
        <v>837</v>
      </c>
      <c r="C96" s="614" t="s">
        <v>846</v>
      </c>
      <c r="D96" s="4" t="s">
        <v>547</v>
      </c>
      <c r="E96" s="17">
        <v>19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17" t="s">
        <v>2</v>
      </c>
      <c r="L96" s="17">
        <v>19</v>
      </c>
      <c r="M96" s="665">
        <v>1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671" t="s">
        <v>2</v>
      </c>
      <c r="W96" s="25">
        <v>2</v>
      </c>
      <c r="X96" s="25">
        <v>113</v>
      </c>
      <c r="Y96" s="25" t="s">
        <v>2</v>
      </c>
      <c r="Z96" s="25" t="s">
        <v>2</v>
      </c>
      <c r="AA96" s="136">
        <v>17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>
        <v>19</v>
      </c>
      <c r="AH96" s="77" t="s">
        <v>2</v>
      </c>
      <c r="AI96" s="77">
        <v>10</v>
      </c>
      <c r="AJ96" s="77">
        <v>4</v>
      </c>
      <c r="AK96" s="77">
        <v>2</v>
      </c>
      <c r="AL96" s="77">
        <v>3</v>
      </c>
      <c r="AM96" s="77" t="s">
        <v>2</v>
      </c>
      <c r="AN96" s="77" t="s">
        <v>2</v>
      </c>
      <c r="AO96" s="77" t="s">
        <v>2</v>
      </c>
      <c r="AP96" s="77" t="s">
        <v>2</v>
      </c>
      <c r="AQ96" s="77" t="s">
        <v>2</v>
      </c>
      <c r="AR96" s="77" t="s">
        <v>2</v>
      </c>
      <c r="AS96" s="77" t="s">
        <v>2</v>
      </c>
      <c r="AT96" s="77" t="s">
        <v>2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1377</v>
      </c>
      <c r="BJ96" s="77" t="s">
        <v>2</v>
      </c>
      <c r="BK96" s="77">
        <v>380</v>
      </c>
      <c r="BL96" s="77">
        <v>207</v>
      </c>
      <c r="BM96" s="77">
        <v>277</v>
      </c>
      <c r="BN96" s="77">
        <v>513</v>
      </c>
      <c r="BO96" s="77" t="s">
        <v>2</v>
      </c>
      <c r="BP96" s="77" t="s">
        <v>2</v>
      </c>
      <c r="BQ96" s="77" t="s">
        <v>2</v>
      </c>
      <c r="BR96" s="77" t="s">
        <v>2</v>
      </c>
      <c r="BS96" s="77" t="s">
        <v>2</v>
      </c>
      <c r="BT96" s="77" t="s">
        <v>2</v>
      </c>
      <c r="BU96" s="77" t="s">
        <v>2</v>
      </c>
      <c r="BV96" s="77" t="s">
        <v>2</v>
      </c>
      <c r="BW96" s="77">
        <v>442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>
        <v>16</v>
      </c>
      <c r="CN96" s="90">
        <v>10</v>
      </c>
      <c r="CO96" s="90" t="s">
        <v>2</v>
      </c>
      <c r="CP96" s="90">
        <v>3</v>
      </c>
      <c r="CQ96" s="90" t="s">
        <v>2</v>
      </c>
      <c r="CR96" s="90">
        <v>2</v>
      </c>
      <c r="CS96" s="90" t="s">
        <v>2</v>
      </c>
      <c r="CT96" s="90" t="s">
        <v>2</v>
      </c>
      <c r="CU96" s="90" t="s">
        <v>2</v>
      </c>
      <c r="CV96" s="90">
        <v>1</v>
      </c>
      <c r="CW96" s="90" t="s">
        <v>2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>
        <v>14</v>
      </c>
      <c r="DT96" s="27">
        <v>1</v>
      </c>
      <c r="DU96" s="27" t="s">
        <v>2</v>
      </c>
      <c r="DV96" s="27" t="s">
        <v>2</v>
      </c>
      <c r="DW96" s="27">
        <v>4</v>
      </c>
      <c r="DX96" s="27">
        <v>1</v>
      </c>
      <c r="DY96" s="27">
        <v>7</v>
      </c>
      <c r="DZ96" s="27">
        <v>2</v>
      </c>
      <c r="EA96" s="27" t="s">
        <v>2</v>
      </c>
      <c r="EB96" s="27">
        <v>9</v>
      </c>
      <c r="EC96" s="27" t="s">
        <v>2</v>
      </c>
      <c r="ED96" s="27">
        <v>1</v>
      </c>
      <c r="EE96" s="27" t="s">
        <v>2</v>
      </c>
      <c r="EF96" s="27" t="s">
        <v>2</v>
      </c>
      <c r="EG96" s="27">
        <v>715</v>
      </c>
      <c r="EH96" s="27" t="s">
        <v>14</v>
      </c>
      <c r="EI96" s="27" t="s">
        <v>2</v>
      </c>
      <c r="EJ96" s="27" t="s">
        <v>2</v>
      </c>
      <c r="EK96" s="27">
        <v>5</v>
      </c>
      <c r="EL96" s="27" t="s">
        <v>14</v>
      </c>
      <c r="EM96" s="27" t="s">
        <v>14</v>
      </c>
      <c r="EN96" s="27" t="s">
        <v>14</v>
      </c>
      <c r="EO96" s="27" t="s">
        <v>2</v>
      </c>
      <c r="EP96" s="27" t="s">
        <v>14</v>
      </c>
      <c r="EQ96" s="27" t="s">
        <v>2</v>
      </c>
      <c r="ER96" s="27" t="s">
        <v>14</v>
      </c>
      <c r="ES96" s="27" t="s">
        <v>2</v>
      </c>
      <c r="ET96" s="27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2</v>
      </c>
      <c r="FW96" s="77">
        <v>5</v>
      </c>
      <c r="FX96" s="77">
        <v>1</v>
      </c>
      <c r="FY96" s="87">
        <v>5</v>
      </c>
      <c r="FZ96" s="87" t="s">
        <v>2</v>
      </c>
      <c r="GA96" s="87" t="s">
        <v>2</v>
      </c>
      <c r="GB96" s="87">
        <v>1</v>
      </c>
      <c r="GC96" s="87">
        <v>1</v>
      </c>
      <c r="GD96" s="87" t="s">
        <v>2</v>
      </c>
      <c r="GE96" s="87" t="s">
        <v>2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>
        <v>1</v>
      </c>
      <c r="GP96" s="25" t="s">
        <v>2</v>
      </c>
      <c r="GQ96" s="25">
        <v>1</v>
      </c>
      <c r="GR96" s="25" t="s">
        <v>2</v>
      </c>
      <c r="GS96" s="136">
        <v>1</v>
      </c>
      <c r="GT96" s="77" t="s">
        <v>2</v>
      </c>
      <c r="GU96" s="77" t="s">
        <v>2</v>
      </c>
      <c r="GV96" s="17">
        <v>16</v>
      </c>
      <c r="GW96" s="17">
        <v>8</v>
      </c>
      <c r="GX96" s="17">
        <v>6</v>
      </c>
      <c r="GY96" s="17">
        <v>2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9">
        <v>1920909000</v>
      </c>
      <c r="HO96" s="657" t="s">
        <v>483</v>
      </c>
      <c r="HP96" s="657" t="s">
        <v>454</v>
      </c>
      <c r="HQ96" s="657" t="s">
        <v>657</v>
      </c>
      <c r="HR96" s="657" t="s">
        <v>464</v>
      </c>
      <c r="HS96" s="657" t="s">
        <v>455</v>
      </c>
    </row>
    <row r="97" spans="1:227" ht="14.25" customHeight="1">
      <c r="A97" s="614" t="s">
        <v>767</v>
      </c>
      <c r="B97" s="614" t="s">
        <v>837</v>
      </c>
      <c r="C97" s="614" t="s">
        <v>847</v>
      </c>
      <c r="D97" s="4" t="s">
        <v>548</v>
      </c>
      <c r="E97" s="17">
        <v>147</v>
      </c>
      <c r="F97" s="17" t="s">
        <v>2</v>
      </c>
      <c r="G97" s="17" t="s">
        <v>2</v>
      </c>
      <c r="H97" s="17" t="s">
        <v>2</v>
      </c>
      <c r="I97" s="17" t="s">
        <v>2</v>
      </c>
      <c r="J97" s="17" t="s">
        <v>2</v>
      </c>
      <c r="K97" s="17" t="s">
        <v>2</v>
      </c>
      <c r="L97" s="17">
        <v>147</v>
      </c>
      <c r="M97" s="665">
        <v>7</v>
      </c>
      <c r="N97" s="17" t="s">
        <v>2</v>
      </c>
      <c r="O97" s="17" t="s">
        <v>2</v>
      </c>
      <c r="P97" s="17" t="s">
        <v>2</v>
      </c>
      <c r="Q97" s="17" t="s">
        <v>2</v>
      </c>
      <c r="R97" s="17" t="s">
        <v>2</v>
      </c>
      <c r="S97" s="17" t="s">
        <v>2</v>
      </c>
      <c r="T97" s="17" t="s">
        <v>2</v>
      </c>
      <c r="U97" s="25" t="s">
        <v>2</v>
      </c>
      <c r="V97" s="671" t="s">
        <v>2</v>
      </c>
      <c r="W97" s="25">
        <v>37</v>
      </c>
      <c r="X97" s="25">
        <v>2498</v>
      </c>
      <c r="Y97" s="25">
        <v>4</v>
      </c>
      <c r="Z97" s="25">
        <v>1180</v>
      </c>
      <c r="AA97" s="136">
        <v>110</v>
      </c>
      <c r="AB97" s="25" t="s">
        <v>2</v>
      </c>
      <c r="AC97" s="25" t="s">
        <v>2</v>
      </c>
      <c r="AD97" s="25" t="s">
        <v>2</v>
      </c>
      <c r="AE97" s="25" t="s">
        <v>2</v>
      </c>
      <c r="AF97" s="143" t="s">
        <v>2</v>
      </c>
      <c r="AG97" s="77">
        <v>147</v>
      </c>
      <c r="AH97" s="77">
        <v>1</v>
      </c>
      <c r="AI97" s="77">
        <v>32</v>
      </c>
      <c r="AJ97" s="77">
        <v>72</v>
      </c>
      <c r="AK97" s="77">
        <v>15</v>
      </c>
      <c r="AL97" s="77">
        <v>13</v>
      </c>
      <c r="AM97" s="77">
        <v>9</v>
      </c>
      <c r="AN97" s="77" t="s">
        <v>2</v>
      </c>
      <c r="AO97" s="77">
        <v>4</v>
      </c>
      <c r="AP97" s="77">
        <v>1</v>
      </c>
      <c r="AQ97" s="77" t="s">
        <v>2</v>
      </c>
      <c r="AR97" s="77" t="s">
        <v>2</v>
      </c>
      <c r="AS97" s="77" t="s">
        <v>2</v>
      </c>
      <c r="AT97" s="77" t="s">
        <v>2</v>
      </c>
      <c r="AU97" s="77" t="s">
        <v>2</v>
      </c>
      <c r="AV97" s="77" t="s">
        <v>2</v>
      </c>
      <c r="AW97" s="77" t="s">
        <v>2</v>
      </c>
      <c r="AX97" s="77" t="s">
        <v>2</v>
      </c>
      <c r="AY97" s="77" t="s">
        <v>2</v>
      </c>
      <c r="AZ97" s="77" t="s">
        <v>2</v>
      </c>
      <c r="BA97" s="77" t="s">
        <v>2</v>
      </c>
      <c r="BB97" s="77" t="s">
        <v>2</v>
      </c>
      <c r="BC97" s="77" t="s">
        <v>2</v>
      </c>
      <c r="BD97" s="77" t="s">
        <v>2</v>
      </c>
      <c r="BE97" s="77" t="s">
        <v>2</v>
      </c>
      <c r="BF97" s="77" t="s">
        <v>2</v>
      </c>
      <c r="BG97" s="77" t="s">
        <v>2</v>
      </c>
      <c r="BH97" s="77" t="s">
        <v>2</v>
      </c>
      <c r="BI97" s="77">
        <v>16147</v>
      </c>
      <c r="BJ97" s="77">
        <v>29</v>
      </c>
      <c r="BK97" s="77">
        <v>1284</v>
      </c>
      <c r="BL97" s="77">
        <v>4885</v>
      </c>
      <c r="BM97" s="77">
        <v>1745</v>
      </c>
      <c r="BN97" s="77">
        <v>2190</v>
      </c>
      <c r="BO97" s="77">
        <v>2269</v>
      </c>
      <c r="BP97" s="77" t="s">
        <v>2</v>
      </c>
      <c r="BQ97" s="77">
        <v>2215</v>
      </c>
      <c r="BR97" s="77">
        <v>1530</v>
      </c>
      <c r="BS97" s="77" t="s">
        <v>2</v>
      </c>
      <c r="BT97" s="77" t="s">
        <v>2</v>
      </c>
      <c r="BU97" s="77" t="s">
        <v>2</v>
      </c>
      <c r="BV97" s="77" t="s">
        <v>2</v>
      </c>
      <c r="BW97" s="77">
        <v>6683</v>
      </c>
      <c r="BX97" s="77" t="s">
        <v>2</v>
      </c>
      <c r="BY97" s="77" t="s">
        <v>2</v>
      </c>
      <c r="BZ97" s="77" t="s">
        <v>2</v>
      </c>
      <c r="CA97" s="77" t="s">
        <v>2</v>
      </c>
      <c r="CB97" s="77" t="s">
        <v>2</v>
      </c>
      <c r="CC97" s="77" t="s">
        <v>2</v>
      </c>
      <c r="CD97" s="77" t="s">
        <v>2</v>
      </c>
      <c r="CE97" s="77" t="s">
        <v>2</v>
      </c>
      <c r="CF97" s="77" t="s">
        <v>2</v>
      </c>
      <c r="CG97" s="77" t="s">
        <v>2</v>
      </c>
      <c r="CH97" s="77" t="s">
        <v>2</v>
      </c>
      <c r="CI97" s="77" t="s">
        <v>2</v>
      </c>
      <c r="CJ97" s="77" t="s">
        <v>2</v>
      </c>
      <c r="CK97" s="77" t="s">
        <v>2</v>
      </c>
      <c r="CL97" s="77" t="s">
        <v>2</v>
      </c>
      <c r="CM97" s="90">
        <v>137</v>
      </c>
      <c r="CN97" s="90">
        <v>128</v>
      </c>
      <c r="CO97" s="90" t="s">
        <v>2</v>
      </c>
      <c r="CP97" s="90" t="s">
        <v>2</v>
      </c>
      <c r="CQ97" s="90" t="s">
        <v>2</v>
      </c>
      <c r="CR97" s="90">
        <v>3</v>
      </c>
      <c r="CS97" s="90">
        <v>1</v>
      </c>
      <c r="CT97" s="90">
        <v>3</v>
      </c>
      <c r="CU97" s="90">
        <v>1</v>
      </c>
      <c r="CV97" s="90" t="s">
        <v>2</v>
      </c>
      <c r="CW97" s="90">
        <v>1</v>
      </c>
      <c r="CX97" s="90" t="s">
        <v>2</v>
      </c>
      <c r="CY97" s="90" t="s">
        <v>2</v>
      </c>
      <c r="CZ97" s="90" t="s">
        <v>2</v>
      </c>
      <c r="DA97" s="90" t="s">
        <v>2</v>
      </c>
      <c r="DB97" s="90" t="s">
        <v>2</v>
      </c>
      <c r="DC97" s="90" t="s">
        <v>2</v>
      </c>
      <c r="DD97" s="90" t="s">
        <v>2</v>
      </c>
      <c r="DE97" s="90" t="s">
        <v>2</v>
      </c>
      <c r="DF97" s="90" t="s">
        <v>2</v>
      </c>
      <c r="DG97" s="90" t="s">
        <v>2</v>
      </c>
      <c r="DH97" s="90" t="s">
        <v>2</v>
      </c>
      <c r="DI97" s="90" t="s">
        <v>2</v>
      </c>
      <c r="DJ97" s="90" t="s">
        <v>2</v>
      </c>
      <c r="DK97" s="90" t="s">
        <v>2</v>
      </c>
      <c r="DL97" s="90" t="s">
        <v>2</v>
      </c>
      <c r="DM97" s="90" t="s">
        <v>2</v>
      </c>
      <c r="DN97" s="90" t="s">
        <v>2</v>
      </c>
      <c r="DO97" s="90" t="s">
        <v>2</v>
      </c>
      <c r="DP97" s="90" t="s">
        <v>2</v>
      </c>
      <c r="DQ97" s="90" t="s">
        <v>2</v>
      </c>
      <c r="DR97" s="90" t="s">
        <v>2</v>
      </c>
      <c r="DS97" s="27">
        <v>139</v>
      </c>
      <c r="DT97" s="27" t="s">
        <v>2</v>
      </c>
      <c r="DU97" s="27">
        <v>1</v>
      </c>
      <c r="DV97" s="27">
        <v>1</v>
      </c>
      <c r="DW97" s="27">
        <v>10</v>
      </c>
      <c r="DX97" s="27">
        <v>1</v>
      </c>
      <c r="DY97" s="27">
        <v>10</v>
      </c>
      <c r="DZ97" s="27">
        <v>5</v>
      </c>
      <c r="EA97" s="27">
        <v>1</v>
      </c>
      <c r="EB97" s="27">
        <v>28</v>
      </c>
      <c r="EC97" s="27">
        <v>2</v>
      </c>
      <c r="ED97" s="27">
        <v>13</v>
      </c>
      <c r="EE97" s="27" t="s">
        <v>2</v>
      </c>
      <c r="EF97" s="27">
        <v>2</v>
      </c>
      <c r="EG97" s="27">
        <v>8968</v>
      </c>
      <c r="EH97" s="27" t="s">
        <v>2</v>
      </c>
      <c r="EI97" s="27" t="s">
        <v>14</v>
      </c>
      <c r="EJ97" s="27" t="s">
        <v>14</v>
      </c>
      <c r="EK97" s="27">
        <v>34</v>
      </c>
      <c r="EL97" s="27" t="s">
        <v>14</v>
      </c>
      <c r="EM97" s="27">
        <v>85</v>
      </c>
      <c r="EN97" s="27">
        <v>55</v>
      </c>
      <c r="EO97" s="27" t="s">
        <v>14</v>
      </c>
      <c r="EP97" s="27" t="s">
        <v>14</v>
      </c>
      <c r="EQ97" s="27" t="s">
        <v>14</v>
      </c>
      <c r="ER97" s="27" t="s">
        <v>14</v>
      </c>
      <c r="ES97" s="27" t="s">
        <v>2</v>
      </c>
      <c r="ET97" s="27" t="s">
        <v>14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27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27" t="s">
        <v>14</v>
      </c>
      <c r="FW97" s="77">
        <v>33</v>
      </c>
      <c r="FX97" s="77" t="s">
        <v>2</v>
      </c>
      <c r="FY97" s="87">
        <v>32</v>
      </c>
      <c r="FZ97" s="87">
        <v>2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2</v>
      </c>
      <c r="GG97" s="17" t="s">
        <v>2</v>
      </c>
      <c r="GH97" s="17" t="s">
        <v>2</v>
      </c>
      <c r="GI97" s="17" t="s">
        <v>2</v>
      </c>
      <c r="GJ97" s="17" t="s">
        <v>2</v>
      </c>
      <c r="GK97" s="17" t="s">
        <v>2</v>
      </c>
      <c r="GL97" s="17" t="s">
        <v>2</v>
      </c>
      <c r="GM97" s="17" t="s">
        <v>2</v>
      </c>
      <c r="GN97" s="17" t="s">
        <v>2</v>
      </c>
      <c r="GO97" s="25">
        <v>11</v>
      </c>
      <c r="GP97" s="25" t="s">
        <v>2</v>
      </c>
      <c r="GQ97" s="25">
        <v>11</v>
      </c>
      <c r="GR97" s="25">
        <v>11</v>
      </c>
      <c r="GS97" s="136" t="s">
        <v>2</v>
      </c>
      <c r="GT97" s="77" t="s">
        <v>2</v>
      </c>
      <c r="GU97" s="77">
        <v>3</v>
      </c>
      <c r="GV97" s="17">
        <v>137</v>
      </c>
      <c r="GW97" s="17">
        <v>82</v>
      </c>
      <c r="GX97" s="17">
        <v>45</v>
      </c>
      <c r="GY97" s="17">
        <v>7</v>
      </c>
      <c r="GZ97" s="17">
        <v>3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9">
        <v>1920910000</v>
      </c>
      <c r="HO97" s="657" t="s">
        <v>483</v>
      </c>
      <c r="HP97" s="657" t="s">
        <v>454</v>
      </c>
      <c r="HQ97" s="657" t="s">
        <v>657</v>
      </c>
      <c r="HR97" s="657" t="s">
        <v>465</v>
      </c>
      <c r="HS97" s="657" t="s">
        <v>455</v>
      </c>
    </row>
    <row r="98" spans="1:227" ht="14.25" customHeight="1">
      <c r="A98" s="614" t="s">
        <v>767</v>
      </c>
      <c r="B98" s="614" t="s">
        <v>837</v>
      </c>
      <c r="C98" s="614" t="s">
        <v>848</v>
      </c>
      <c r="D98" s="4" t="s">
        <v>549</v>
      </c>
      <c r="E98" s="17">
        <v>111</v>
      </c>
      <c r="F98" s="17">
        <v>1</v>
      </c>
      <c r="G98" s="17" t="s">
        <v>2</v>
      </c>
      <c r="H98" s="17">
        <v>1</v>
      </c>
      <c r="I98" s="17" t="s">
        <v>2</v>
      </c>
      <c r="J98" s="17" t="s">
        <v>2</v>
      </c>
      <c r="K98" s="17" t="s">
        <v>2</v>
      </c>
      <c r="L98" s="17">
        <v>110</v>
      </c>
      <c r="M98" s="665">
        <v>3</v>
      </c>
      <c r="N98" s="17">
        <v>1</v>
      </c>
      <c r="O98" s="17" t="s">
        <v>14</v>
      </c>
      <c r="P98" s="17" t="s">
        <v>14</v>
      </c>
      <c r="Q98" s="17" t="s">
        <v>14</v>
      </c>
      <c r="R98" s="17" t="s">
        <v>14</v>
      </c>
      <c r="S98" s="17" t="s">
        <v>14</v>
      </c>
      <c r="T98" s="17" t="s">
        <v>14</v>
      </c>
      <c r="U98" s="25" t="s">
        <v>14</v>
      </c>
      <c r="V98" s="671" t="s">
        <v>2</v>
      </c>
      <c r="W98" s="25">
        <v>30</v>
      </c>
      <c r="X98" s="25">
        <v>2375</v>
      </c>
      <c r="Y98" s="25">
        <v>1</v>
      </c>
      <c r="Z98" s="25">
        <v>1000</v>
      </c>
      <c r="AA98" s="136">
        <v>81</v>
      </c>
      <c r="AB98" s="25" t="s">
        <v>14</v>
      </c>
      <c r="AC98" s="25" t="s">
        <v>14</v>
      </c>
      <c r="AD98" s="25" t="s">
        <v>14</v>
      </c>
      <c r="AE98" s="25" t="s">
        <v>14</v>
      </c>
      <c r="AF98" s="143" t="s">
        <v>14</v>
      </c>
      <c r="AG98" s="77">
        <v>111</v>
      </c>
      <c r="AH98" s="77">
        <v>1</v>
      </c>
      <c r="AI98" s="77">
        <v>27</v>
      </c>
      <c r="AJ98" s="77">
        <v>47</v>
      </c>
      <c r="AK98" s="77">
        <v>22</v>
      </c>
      <c r="AL98" s="77">
        <v>6</v>
      </c>
      <c r="AM98" s="77">
        <v>4</v>
      </c>
      <c r="AN98" s="77">
        <v>2</v>
      </c>
      <c r="AO98" s="77">
        <v>2</v>
      </c>
      <c r="AP98" s="77" t="s">
        <v>2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14</v>
      </c>
      <c r="AV98" s="77" t="s">
        <v>14</v>
      </c>
      <c r="AW98" s="77" t="s">
        <v>14</v>
      </c>
      <c r="AX98" s="77" t="s">
        <v>14</v>
      </c>
      <c r="AY98" s="77" t="s">
        <v>14</v>
      </c>
      <c r="AZ98" s="77" t="s">
        <v>14</v>
      </c>
      <c r="BA98" s="77" t="s">
        <v>14</v>
      </c>
      <c r="BB98" s="77" t="s">
        <v>14</v>
      </c>
      <c r="BC98" s="77" t="s">
        <v>14</v>
      </c>
      <c r="BD98" s="77" t="s">
        <v>14</v>
      </c>
      <c r="BE98" s="77" t="s">
        <v>14</v>
      </c>
      <c r="BF98" s="77" t="s">
        <v>14</v>
      </c>
      <c r="BG98" s="77" t="s">
        <v>14</v>
      </c>
      <c r="BH98" s="77" t="s">
        <v>14</v>
      </c>
      <c r="BI98" s="77">
        <v>11267</v>
      </c>
      <c r="BJ98" s="77">
        <v>5</v>
      </c>
      <c r="BK98" s="77">
        <v>1095</v>
      </c>
      <c r="BL98" s="77">
        <v>3441</v>
      </c>
      <c r="BM98" s="77">
        <v>2670</v>
      </c>
      <c r="BN98" s="77">
        <v>971</v>
      </c>
      <c r="BO98" s="77">
        <v>955</v>
      </c>
      <c r="BP98" s="77">
        <v>731</v>
      </c>
      <c r="BQ98" s="77">
        <v>1399</v>
      </c>
      <c r="BR98" s="77" t="s">
        <v>2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4363</v>
      </c>
      <c r="BX98" s="77" t="s">
        <v>14</v>
      </c>
      <c r="BY98" s="77" t="s">
        <v>14</v>
      </c>
      <c r="BZ98" s="77" t="s">
        <v>14</v>
      </c>
      <c r="CA98" s="77" t="s">
        <v>14</v>
      </c>
      <c r="CB98" s="77" t="s">
        <v>14</v>
      </c>
      <c r="CC98" s="77" t="s">
        <v>14</v>
      </c>
      <c r="CD98" s="77" t="s">
        <v>14</v>
      </c>
      <c r="CE98" s="77" t="s">
        <v>14</v>
      </c>
      <c r="CF98" s="77" t="s">
        <v>14</v>
      </c>
      <c r="CG98" s="77" t="s">
        <v>14</v>
      </c>
      <c r="CH98" s="77" t="s">
        <v>14</v>
      </c>
      <c r="CI98" s="77" t="s">
        <v>14</v>
      </c>
      <c r="CJ98" s="77" t="s">
        <v>14</v>
      </c>
      <c r="CK98" s="77" t="s">
        <v>14</v>
      </c>
      <c r="CL98" s="77" t="s">
        <v>14</v>
      </c>
      <c r="CM98" s="90">
        <v>104</v>
      </c>
      <c r="CN98" s="90">
        <v>91</v>
      </c>
      <c r="CO98" s="90" t="s">
        <v>2</v>
      </c>
      <c r="CP98" s="90" t="s">
        <v>2</v>
      </c>
      <c r="CQ98" s="90" t="s">
        <v>2</v>
      </c>
      <c r="CR98" s="90">
        <v>7</v>
      </c>
      <c r="CS98" s="90">
        <v>3</v>
      </c>
      <c r="CT98" s="90">
        <v>1</v>
      </c>
      <c r="CU98" s="90" t="s">
        <v>2</v>
      </c>
      <c r="CV98" s="90" t="s">
        <v>2</v>
      </c>
      <c r="CW98" s="90" t="s">
        <v>2</v>
      </c>
      <c r="CX98" s="90">
        <v>1</v>
      </c>
      <c r="CY98" s="90" t="s">
        <v>2</v>
      </c>
      <c r="CZ98" s="90">
        <v>1</v>
      </c>
      <c r="DA98" s="90" t="s">
        <v>2</v>
      </c>
      <c r="DB98" s="90" t="s">
        <v>2</v>
      </c>
      <c r="DC98" s="90" t="s">
        <v>14</v>
      </c>
      <c r="DD98" s="90" t="s">
        <v>14</v>
      </c>
      <c r="DE98" s="90" t="s">
        <v>14</v>
      </c>
      <c r="DF98" s="90" t="s">
        <v>14</v>
      </c>
      <c r="DG98" s="90" t="s">
        <v>14</v>
      </c>
      <c r="DH98" s="90" t="s">
        <v>14</v>
      </c>
      <c r="DI98" s="90" t="s">
        <v>14</v>
      </c>
      <c r="DJ98" s="90" t="s">
        <v>14</v>
      </c>
      <c r="DK98" s="90" t="s">
        <v>14</v>
      </c>
      <c r="DL98" s="90" t="s">
        <v>14</v>
      </c>
      <c r="DM98" s="90" t="s">
        <v>14</v>
      </c>
      <c r="DN98" s="90" t="s">
        <v>14</v>
      </c>
      <c r="DO98" s="90" t="s">
        <v>14</v>
      </c>
      <c r="DP98" s="90" t="s">
        <v>14</v>
      </c>
      <c r="DQ98" s="90" t="s">
        <v>14</v>
      </c>
      <c r="DR98" s="90" t="s">
        <v>14</v>
      </c>
      <c r="DS98" s="27">
        <v>101</v>
      </c>
      <c r="DT98" s="27">
        <v>5</v>
      </c>
      <c r="DU98" s="27">
        <v>1</v>
      </c>
      <c r="DV98" s="27">
        <v>2</v>
      </c>
      <c r="DW98" s="27">
        <v>17</v>
      </c>
      <c r="DX98" s="27">
        <v>2</v>
      </c>
      <c r="DY98" s="27">
        <v>11</v>
      </c>
      <c r="DZ98" s="27">
        <v>9</v>
      </c>
      <c r="EA98" s="27" t="s">
        <v>2</v>
      </c>
      <c r="EB98" s="27">
        <v>40</v>
      </c>
      <c r="EC98" s="27" t="s">
        <v>14</v>
      </c>
      <c r="ED98" s="27">
        <v>2</v>
      </c>
      <c r="EE98" s="27" t="s">
        <v>2</v>
      </c>
      <c r="EF98" s="27">
        <v>1</v>
      </c>
      <c r="EG98" s="27">
        <v>6382</v>
      </c>
      <c r="EH98" s="27">
        <v>76</v>
      </c>
      <c r="EI98" s="27" t="s">
        <v>14</v>
      </c>
      <c r="EJ98" s="27" t="s">
        <v>14</v>
      </c>
      <c r="EK98" s="27">
        <v>90</v>
      </c>
      <c r="EL98" s="27" t="s">
        <v>14</v>
      </c>
      <c r="EM98" s="27">
        <v>158</v>
      </c>
      <c r="EN98" s="27">
        <v>120</v>
      </c>
      <c r="EO98" s="27" t="s">
        <v>2</v>
      </c>
      <c r="EP98" s="27" t="s">
        <v>14</v>
      </c>
      <c r="EQ98" s="27" t="s">
        <v>14</v>
      </c>
      <c r="ER98" s="27" t="s">
        <v>14</v>
      </c>
      <c r="ES98" s="27" t="s">
        <v>2</v>
      </c>
      <c r="ET98" s="27" t="s">
        <v>14</v>
      </c>
      <c r="EU98" s="27" t="s">
        <v>14</v>
      </c>
      <c r="EV98" s="27" t="s">
        <v>14</v>
      </c>
      <c r="EW98" s="27" t="s">
        <v>14</v>
      </c>
      <c r="EX98" s="27" t="s">
        <v>14</v>
      </c>
      <c r="EY98" s="27" t="s">
        <v>14</v>
      </c>
      <c r="EZ98" s="27" t="s">
        <v>14</v>
      </c>
      <c r="FA98" s="27" t="s">
        <v>14</v>
      </c>
      <c r="FB98" s="27" t="s">
        <v>14</v>
      </c>
      <c r="FC98" s="27" t="s">
        <v>14</v>
      </c>
      <c r="FD98" s="27" t="s">
        <v>14</v>
      </c>
      <c r="FE98" s="27" t="s">
        <v>14</v>
      </c>
      <c r="FF98" s="27" t="s">
        <v>14</v>
      </c>
      <c r="FG98" s="27" t="s">
        <v>14</v>
      </c>
      <c r="FH98" s="27" t="s">
        <v>14</v>
      </c>
      <c r="FI98" s="27" t="s">
        <v>14</v>
      </c>
      <c r="FJ98" s="27" t="s">
        <v>14</v>
      </c>
      <c r="FK98" s="27" t="s">
        <v>14</v>
      </c>
      <c r="FL98" s="27" t="s">
        <v>14</v>
      </c>
      <c r="FM98" s="27" t="s">
        <v>14</v>
      </c>
      <c r="FN98" s="27" t="s">
        <v>14</v>
      </c>
      <c r="FO98" s="27" t="s">
        <v>14</v>
      </c>
      <c r="FP98" s="27" t="s">
        <v>14</v>
      </c>
      <c r="FQ98" s="27" t="s">
        <v>14</v>
      </c>
      <c r="FR98" s="27" t="s">
        <v>14</v>
      </c>
      <c r="FS98" s="27" t="s">
        <v>14</v>
      </c>
      <c r="FT98" s="27" t="s">
        <v>14</v>
      </c>
      <c r="FU98" s="27" t="s">
        <v>14</v>
      </c>
      <c r="FV98" s="27" t="s">
        <v>14</v>
      </c>
      <c r="FW98" s="77">
        <v>18</v>
      </c>
      <c r="FX98" s="77">
        <v>2</v>
      </c>
      <c r="FY98" s="87">
        <v>18</v>
      </c>
      <c r="FZ98" s="87">
        <v>1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14</v>
      </c>
      <c r="GG98" s="17" t="s">
        <v>14</v>
      </c>
      <c r="GH98" s="17" t="s">
        <v>14</v>
      </c>
      <c r="GI98" s="17" t="s">
        <v>14</v>
      </c>
      <c r="GJ98" s="17" t="s">
        <v>14</v>
      </c>
      <c r="GK98" s="17" t="s">
        <v>14</v>
      </c>
      <c r="GL98" s="17" t="s">
        <v>14</v>
      </c>
      <c r="GM98" s="17" t="s">
        <v>14</v>
      </c>
      <c r="GN98" s="17" t="s">
        <v>14</v>
      </c>
      <c r="GO98" s="25">
        <v>7</v>
      </c>
      <c r="GP98" s="25" t="s">
        <v>14</v>
      </c>
      <c r="GQ98" s="25">
        <v>7</v>
      </c>
      <c r="GR98" s="25">
        <v>7</v>
      </c>
      <c r="GS98" s="136" t="s">
        <v>2</v>
      </c>
      <c r="GT98" s="77" t="s">
        <v>2</v>
      </c>
      <c r="GU98" s="77">
        <v>3</v>
      </c>
      <c r="GV98" s="17">
        <v>104</v>
      </c>
      <c r="GW98" s="17">
        <v>53</v>
      </c>
      <c r="GX98" s="17">
        <v>43</v>
      </c>
      <c r="GY98" s="17">
        <v>6</v>
      </c>
      <c r="GZ98" s="17">
        <v>1</v>
      </c>
      <c r="HA98" s="17">
        <v>1</v>
      </c>
      <c r="HB98" s="17">
        <v>1</v>
      </c>
      <c r="HC98" s="17" t="s">
        <v>2</v>
      </c>
      <c r="HD98" s="17" t="s">
        <v>2</v>
      </c>
      <c r="HE98" s="17" t="s">
        <v>14</v>
      </c>
      <c r="HF98" s="17" t="s">
        <v>14</v>
      </c>
      <c r="HG98" s="17" t="s">
        <v>14</v>
      </c>
      <c r="HH98" s="17" t="s">
        <v>14</v>
      </c>
      <c r="HI98" s="17" t="s">
        <v>14</v>
      </c>
      <c r="HJ98" s="17" t="s">
        <v>14</v>
      </c>
      <c r="HK98" s="17" t="s">
        <v>14</v>
      </c>
      <c r="HL98" s="17" t="s">
        <v>14</v>
      </c>
      <c r="HM98" s="17" t="s">
        <v>14</v>
      </c>
      <c r="HN98" s="659">
        <v>1920911000</v>
      </c>
      <c r="HO98" s="657" t="s">
        <v>483</v>
      </c>
      <c r="HP98" s="657" t="s">
        <v>454</v>
      </c>
      <c r="HQ98" s="657" t="s">
        <v>657</v>
      </c>
      <c r="HR98" s="657" t="s">
        <v>466</v>
      </c>
      <c r="HS98" s="657" t="s">
        <v>455</v>
      </c>
    </row>
    <row r="99" spans="1:227" ht="14.25" customHeight="1">
      <c r="A99" s="614" t="s">
        <v>767</v>
      </c>
      <c r="B99" s="614" t="s">
        <v>837</v>
      </c>
      <c r="C99" s="614" t="s">
        <v>690</v>
      </c>
      <c r="D99" s="4" t="s">
        <v>550</v>
      </c>
      <c r="E99" s="17">
        <v>99</v>
      </c>
      <c r="F99" s="17">
        <v>2</v>
      </c>
      <c r="G99" s="17" t="s">
        <v>2</v>
      </c>
      <c r="H99" s="17">
        <v>2</v>
      </c>
      <c r="I99" s="17" t="s">
        <v>2</v>
      </c>
      <c r="J99" s="17" t="s">
        <v>2</v>
      </c>
      <c r="K99" s="17" t="s">
        <v>2</v>
      </c>
      <c r="L99" s="17">
        <v>97</v>
      </c>
      <c r="M99" s="665">
        <v>10</v>
      </c>
      <c r="N99" s="17">
        <v>2</v>
      </c>
      <c r="O99" s="17" t="s">
        <v>14</v>
      </c>
      <c r="P99" s="17" t="s">
        <v>14</v>
      </c>
      <c r="Q99" s="17" t="s">
        <v>14</v>
      </c>
      <c r="R99" s="17" t="s">
        <v>14</v>
      </c>
      <c r="S99" s="17" t="s">
        <v>14</v>
      </c>
      <c r="T99" s="17" t="s">
        <v>14</v>
      </c>
      <c r="U99" s="25" t="s">
        <v>14</v>
      </c>
      <c r="V99" s="671">
        <v>2</v>
      </c>
      <c r="W99" s="25">
        <v>22</v>
      </c>
      <c r="X99" s="25">
        <v>5752</v>
      </c>
      <c r="Y99" s="25">
        <v>5</v>
      </c>
      <c r="Z99" s="25">
        <v>4702</v>
      </c>
      <c r="AA99" s="136">
        <v>77</v>
      </c>
      <c r="AB99" s="25" t="s">
        <v>14</v>
      </c>
      <c r="AC99" s="25" t="s">
        <v>14</v>
      </c>
      <c r="AD99" s="25" t="s">
        <v>14</v>
      </c>
      <c r="AE99" s="25" t="s">
        <v>14</v>
      </c>
      <c r="AF99" s="143" t="s">
        <v>14</v>
      </c>
      <c r="AG99" s="77">
        <v>97</v>
      </c>
      <c r="AH99" s="77" t="s">
        <v>2</v>
      </c>
      <c r="AI99" s="77">
        <v>27</v>
      </c>
      <c r="AJ99" s="77">
        <v>45</v>
      </c>
      <c r="AK99" s="77">
        <v>15</v>
      </c>
      <c r="AL99" s="77">
        <v>2</v>
      </c>
      <c r="AM99" s="77">
        <v>2</v>
      </c>
      <c r="AN99" s="77">
        <v>5</v>
      </c>
      <c r="AO99" s="77" t="s">
        <v>2</v>
      </c>
      <c r="AP99" s="77">
        <v>1</v>
      </c>
      <c r="AQ99" s="77" t="s">
        <v>2</v>
      </c>
      <c r="AR99" s="77" t="s">
        <v>2</v>
      </c>
      <c r="AS99" s="77" t="s">
        <v>2</v>
      </c>
      <c r="AT99" s="77" t="s">
        <v>2</v>
      </c>
      <c r="AU99" s="77" t="s">
        <v>14</v>
      </c>
      <c r="AV99" s="77" t="s">
        <v>14</v>
      </c>
      <c r="AW99" s="77" t="s">
        <v>14</v>
      </c>
      <c r="AX99" s="77" t="s">
        <v>14</v>
      </c>
      <c r="AY99" s="77" t="s">
        <v>14</v>
      </c>
      <c r="AZ99" s="77" t="s">
        <v>14</v>
      </c>
      <c r="BA99" s="77" t="s">
        <v>14</v>
      </c>
      <c r="BB99" s="77" t="s">
        <v>14</v>
      </c>
      <c r="BC99" s="77" t="s">
        <v>14</v>
      </c>
      <c r="BD99" s="77" t="s">
        <v>14</v>
      </c>
      <c r="BE99" s="77" t="s">
        <v>14</v>
      </c>
      <c r="BF99" s="77" t="s">
        <v>14</v>
      </c>
      <c r="BG99" s="77" t="s">
        <v>14</v>
      </c>
      <c r="BH99" s="77" t="s">
        <v>14</v>
      </c>
      <c r="BI99" s="77">
        <v>9651</v>
      </c>
      <c r="BJ99" s="77" t="s">
        <v>2</v>
      </c>
      <c r="BK99" s="77">
        <v>1083</v>
      </c>
      <c r="BL99" s="77">
        <v>2928</v>
      </c>
      <c r="BM99" s="77">
        <v>1834</v>
      </c>
      <c r="BN99" s="77">
        <v>362</v>
      </c>
      <c r="BO99" s="77">
        <v>505</v>
      </c>
      <c r="BP99" s="77">
        <v>1684</v>
      </c>
      <c r="BQ99" s="77" t="s">
        <v>2</v>
      </c>
      <c r="BR99" s="77">
        <v>1255</v>
      </c>
      <c r="BS99" s="77" t="s">
        <v>2</v>
      </c>
      <c r="BT99" s="77" t="s">
        <v>2</v>
      </c>
      <c r="BU99" s="77" t="s">
        <v>2</v>
      </c>
      <c r="BV99" s="77" t="s">
        <v>2</v>
      </c>
      <c r="BW99" s="77">
        <v>4073</v>
      </c>
      <c r="BX99" s="77" t="s">
        <v>14</v>
      </c>
      <c r="BY99" s="77" t="s">
        <v>14</v>
      </c>
      <c r="BZ99" s="77" t="s">
        <v>14</v>
      </c>
      <c r="CA99" s="77" t="s">
        <v>14</v>
      </c>
      <c r="CB99" s="77" t="s">
        <v>14</v>
      </c>
      <c r="CC99" s="77" t="s">
        <v>14</v>
      </c>
      <c r="CD99" s="77" t="s">
        <v>14</v>
      </c>
      <c r="CE99" s="77" t="s">
        <v>14</v>
      </c>
      <c r="CF99" s="77" t="s">
        <v>14</v>
      </c>
      <c r="CG99" s="77" t="s">
        <v>14</v>
      </c>
      <c r="CH99" s="77" t="s">
        <v>14</v>
      </c>
      <c r="CI99" s="77" t="s">
        <v>14</v>
      </c>
      <c r="CJ99" s="77" t="s">
        <v>14</v>
      </c>
      <c r="CK99" s="77" t="s">
        <v>14</v>
      </c>
      <c r="CL99" s="77" t="s">
        <v>14</v>
      </c>
      <c r="CM99" s="90">
        <v>84</v>
      </c>
      <c r="CN99" s="90">
        <v>68</v>
      </c>
      <c r="CO99" s="90" t="s">
        <v>2</v>
      </c>
      <c r="CP99" s="90" t="s">
        <v>2</v>
      </c>
      <c r="CQ99" s="90" t="s">
        <v>2</v>
      </c>
      <c r="CR99" s="90">
        <v>7</v>
      </c>
      <c r="CS99" s="90">
        <v>2</v>
      </c>
      <c r="CT99" s="90">
        <v>1</v>
      </c>
      <c r="CU99" s="90">
        <v>3</v>
      </c>
      <c r="CV99" s="90" t="s">
        <v>2</v>
      </c>
      <c r="CW99" s="90" t="s">
        <v>2</v>
      </c>
      <c r="CX99" s="90">
        <v>2</v>
      </c>
      <c r="CY99" s="90" t="s">
        <v>2</v>
      </c>
      <c r="CZ99" s="90">
        <v>1</v>
      </c>
      <c r="DA99" s="90" t="s">
        <v>2</v>
      </c>
      <c r="DB99" s="90" t="s">
        <v>2</v>
      </c>
      <c r="DC99" s="90" t="s">
        <v>14</v>
      </c>
      <c r="DD99" s="90" t="s">
        <v>14</v>
      </c>
      <c r="DE99" s="90" t="s">
        <v>14</v>
      </c>
      <c r="DF99" s="90" t="s">
        <v>14</v>
      </c>
      <c r="DG99" s="90" t="s">
        <v>14</v>
      </c>
      <c r="DH99" s="90" t="s">
        <v>14</v>
      </c>
      <c r="DI99" s="90" t="s">
        <v>14</v>
      </c>
      <c r="DJ99" s="90" t="s">
        <v>14</v>
      </c>
      <c r="DK99" s="90" t="s">
        <v>14</v>
      </c>
      <c r="DL99" s="90" t="s">
        <v>14</v>
      </c>
      <c r="DM99" s="90" t="s">
        <v>14</v>
      </c>
      <c r="DN99" s="90" t="s">
        <v>14</v>
      </c>
      <c r="DO99" s="90" t="s">
        <v>14</v>
      </c>
      <c r="DP99" s="90" t="s">
        <v>14</v>
      </c>
      <c r="DQ99" s="90" t="s">
        <v>14</v>
      </c>
      <c r="DR99" s="90" t="s">
        <v>14</v>
      </c>
      <c r="DS99" s="27">
        <v>77</v>
      </c>
      <c r="DT99" s="27">
        <v>4</v>
      </c>
      <c r="DU99" s="27" t="s">
        <v>2</v>
      </c>
      <c r="DV99" s="27">
        <v>2</v>
      </c>
      <c r="DW99" s="27">
        <v>14</v>
      </c>
      <c r="DX99" s="27">
        <v>3</v>
      </c>
      <c r="DY99" s="27">
        <v>12</v>
      </c>
      <c r="DZ99" s="27">
        <v>9</v>
      </c>
      <c r="EA99" s="27">
        <v>1</v>
      </c>
      <c r="EB99" s="27">
        <v>33</v>
      </c>
      <c r="EC99" s="27">
        <v>8</v>
      </c>
      <c r="ED99" s="27">
        <v>3</v>
      </c>
      <c r="EE99" s="27" t="s">
        <v>2</v>
      </c>
      <c r="EF99" s="27">
        <v>4</v>
      </c>
      <c r="EG99" s="27">
        <v>4190</v>
      </c>
      <c r="EH99" s="27">
        <v>114</v>
      </c>
      <c r="EI99" s="27" t="s">
        <v>2</v>
      </c>
      <c r="EJ99" s="27" t="s">
        <v>14</v>
      </c>
      <c r="EK99" s="27">
        <v>49</v>
      </c>
      <c r="EL99" s="27">
        <v>9</v>
      </c>
      <c r="EM99" s="27">
        <v>157</v>
      </c>
      <c r="EN99" s="27">
        <v>146</v>
      </c>
      <c r="EO99" s="27" t="s">
        <v>14</v>
      </c>
      <c r="EP99" s="27" t="s">
        <v>14</v>
      </c>
      <c r="EQ99" s="27" t="s">
        <v>14</v>
      </c>
      <c r="ER99" s="27" t="s">
        <v>14</v>
      </c>
      <c r="ES99" s="27" t="s">
        <v>2</v>
      </c>
      <c r="ET99" s="27" t="s">
        <v>14</v>
      </c>
      <c r="EU99" s="27" t="s">
        <v>14</v>
      </c>
      <c r="EV99" s="27" t="s">
        <v>14</v>
      </c>
      <c r="EW99" s="27" t="s">
        <v>14</v>
      </c>
      <c r="EX99" s="27" t="s">
        <v>14</v>
      </c>
      <c r="EY99" s="27" t="s">
        <v>14</v>
      </c>
      <c r="EZ99" s="27" t="s">
        <v>14</v>
      </c>
      <c r="FA99" s="27" t="s">
        <v>14</v>
      </c>
      <c r="FB99" s="27" t="s">
        <v>14</v>
      </c>
      <c r="FC99" s="27" t="s">
        <v>14</v>
      </c>
      <c r="FD99" s="27" t="s">
        <v>14</v>
      </c>
      <c r="FE99" s="27" t="s">
        <v>14</v>
      </c>
      <c r="FF99" s="27" t="s">
        <v>14</v>
      </c>
      <c r="FG99" s="27" t="s">
        <v>14</v>
      </c>
      <c r="FH99" s="27" t="s">
        <v>14</v>
      </c>
      <c r="FI99" s="27" t="s">
        <v>14</v>
      </c>
      <c r="FJ99" s="27" t="s">
        <v>14</v>
      </c>
      <c r="FK99" s="27" t="s">
        <v>14</v>
      </c>
      <c r="FL99" s="27" t="s">
        <v>14</v>
      </c>
      <c r="FM99" s="27" t="s">
        <v>14</v>
      </c>
      <c r="FN99" s="27" t="s">
        <v>14</v>
      </c>
      <c r="FO99" s="27" t="s">
        <v>14</v>
      </c>
      <c r="FP99" s="27" t="s">
        <v>14</v>
      </c>
      <c r="FQ99" s="27" t="s">
        <v>14</v>
      </c>
      <c r="FR99" s="27" t="s">
        <v>14</v>
      </c>
      <c r="FS99" s="27" t="s">
        <v>14</v>
      </c>
      <c r="FT99" s="27" t="s">
        <v>14</v>
      </c>
      <c r="FU99" s="27" t="s">
        <v>14</v>
      </c>
      <c r="FV99" s="27" t="s">
        <v>14</v>
      </c>
      <c r="FW99" s="77">
        <v>18</v>
      </c>
      <c r="FX99" s="77">
        <v>2</v>
      </c>
      <c r="FY99" s="87">
        <v>18</v>
      </c>
      <c r="FZ99" s="87" t="s">
        <v>2</v>
      </c>
      <c r="GA99" s="87" t="s">
        <v>2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14</v>
      </c>
      <c r="GG99" s="17" t="s">
        <v>14</v>
      </c>
      <c r="GH99" s="17" t="s">
        <v>14</v>
      </c>
      <c r="GI99" s="17" t="s">
        <v>14</v>
      </c>
      <c r="GJ99" s="17" t="s">
        <v>14</v>
      </c>
      <c r="GK99" s="17" t="s">
        <v>14</v>
      </c>
      <c r="GL99" s="17" t="s">
        <v>14</v>
      </c>
      <c r="GM99" s="17" t="s">
        <v>14</v>
      </c>
      <c r="GN99" s="17" t="s">
        <v>14</v>
      </c>
      <c r="GO99" s="25">
        <v>11</v>
      </c>
      <c r="GP99" s="25" t="s">
        <v>14</v>
      </c>
      <c r="GQ99" s="25">
        <v>11</v>
      </c>
      <c r="GR99" s="25">
        <v>11</v>
      </c>
      <c r="GS99" s="136" t="s">
        <v>2</v>
      </c>
      <c r="GT99" s="77" t="s">
        <v>2</v>
      </c>
      <c r="GU99" s="77">
        <v>1</v>
      </c>
      <c r="GV99" s="17">
        <v>84</v>
      </c>
      <c r="GW99" s="17">
        <v>52</v>
      </c>
      <c r="GX99" s="17">
        <v>21</v>
      </c>
      <c r="GY99" s="17">
        <v>7</v>
      </c>
      <c r="GZ99" s="17">
        <v>2</v>
      </c>
      <c r="HA99" s="17">
        <v>2</v>
      </c>
      <c r="HB99" s="17" t="s">
        <v>2</v>
      </c>
      <c r="HC99" s="17">
        <v>1</v>
      </c>
      <c r="HD99" s="17">
        <v>1</v>
      </c>
      <c r="HE99" s="17" t="s">
        <v>14</v>
      </c>
      <c r="HF99" s="17" t="s">
        <v>14</v>
      </c>
      <c r="HG99" s="17" t="s">
        <v>14</v>
      </c>
      <c r="HH99" s="17" t="s">
        <v>14</v>
      </c>
      <c r="HI99" s="17" t="s">
        <v>14</v>
      </c>
      <c r="HJ99" s="17" t="s">
        <v>14</v>
      </c>
      <c r="HK99" s="17" t="s">
        <v>14</v>
      </c>
      <c r="HL99" s="17" t="s">
        <v>14</v>
      </c>
      <c r="HM99" s="17" t="s">
        <v>14</v>
      </c>
      <c r="HN99" s="659">
        <v>1920912000</v>
      </c>
      <c r="HO99" s="657" t="s">
        <v>483</v>
      </c>
      <c r="HP99" s="657" t="s">
        <v>454</v>
      </c>
      <c r="HQ99" s="657" t="s">
        <v>657</v>
      </c>
      <c r="HR99" s="657" t="s">
        <v>467</v>
      </c>
      <c r="HS99" s="657" t="s">
        <v>455</v>
      </c>
    </row>
    <row r="100" spans="1:227" ht="14.25" customHeight="1">
      <c r="A100" s="614" t="s">
        <v>767</v>
      </c>
      <c r="B100" s="614" t="s">
        <v>837</v>
      </c>
      <c r="C100" s="614" t="s">
        <v>849</v>
      </c>
      <c r="D100" s="4" t="s">
        <v>551</v>
      </c>
      <c r="E100" s="17">
        <v>143</v>
      </c>
      <c r="F100" s="17">
        <v>5</v>
      </c>
      <c r="G100" s="17">
        <v>2</v>
      </c>
      <c r="H100" s="17">
        <v>2</v>
      </c>
      <c r="I100" s="17" t="s">
        <v>2</v>
      </c>
      <c r="J100" s="17">
        <v>1</v>
      </c>
      <c r="K100" s="17" t="s">
        <v>2</v>
      </c>
      <c r="L100" s="17">
        <v>138</v>
      </c>
      <c r="M100" s="665">
        <v>17</v>
      </c>
      <c r="N100" s="17">
        <v>5</v>
      </c>
      <c r="O100" s="17">
        <v>5</v>
      </c>
      <c r="P100" s="17">
        <v>2</v>
      </c>
      <c r="Q100" s="17">
        <v>2</v>
      </c>
      <c r="R100" s="17" t="s">
        <v>2</v>
      </c>
      <c r="S100" s="17">
        <v>1</v>
      </c>
      <c r="T100" s="17" t="s">
        <v>2</v>
      </c>
      <c r="U100" s="25" t="s">
        <v>2</v>
      </c>
      <c r="V100" s="671">
        <v>1</v>
      </c>
      <c r="W100" s="25">
        <v>42</v>
      </c>
      <c r="X100" s="25">
        <v>5793</v>
      </c>
      <c r="Y100" s="25">
        <v>5</v>
      </c>
      <c r="Z100" s="25">
        <v>2180</v>
      </c>
      <c r="AA100" s="136">
        <v>101</v>
      </c>
      <c r="AB100" s="25">
        <v>4</v>
      </c>
      <c r="AC100" s="25">
        <v>2235</v>
      </c>
      <c r="AD100" s="25">
        <v>3</v>
      </c>
      <c r="AE100" s="25">
        <v>1800</v>
      </c>
      <c r="AF100" s="143">
        <v>1</v>
      </c>
      <c r="AG100" s="77">
        <v>142</v>
      </c>
      <c r="AH100" s="77" t="s">
        <v>2</v>
      </c>
      <c r="AI100" s="77">
        <v>27</v>
      </c>
      <c r="AJ100" s="77">
        <v>66</v>
      </c>
      <c r="AK100" s="77">
        <v>23</v>
      </c>
      <c r="AL100" s="77">
        <v>12</v>
      </c>
      <c r="AM100" s="77">
        <v>5</v>
      </c>
      <c r="AN100" s="77">
        <v>6</v>
      </c>
      <c r="AO100" s="77">
        <v>2</v>
      </c>
      <c r="AP100" s="77" t="s">
        <v>2</v>
      </c>
      <c r="AQ100" s="77" t="s">
        <v>2</v>
      </c>
      <c r="AR100" s="77">
        <v>1</v>
      </c>
      <c r="AS100" s="77" t="s">
        <v>2</v>
      </c>
      <c r="AT100" s="77" t="s">
        <v>2</v>
      </c>
      <c r="AU100" s="77">
        <v>4</v>
      </c>
      <c r="AV100" s="77" t="s">
        <v>2</v>
      </c>
      <c r="AW100" s="77">
        <v>1</v>
      </c>
      <c r="AX100" s="77">
        <v>1</v>
      </c>
      <c r="AY100" s="77" t="s">
        <v>2</v>
      </c>
      <c r="AZ100" s="77" t="s">
        <v>2</v>
      </c>
      <c r="BA100" s="77" t="s">
        <v>2</v>
      </c>
      <c r="BB100" s="77" t="s">
        <v>2</v>
      </c>
      <c r="BC100" s="77">
        <v>1</v>
      </c>
      <c r="BD100" s="77" t="s">
        <v>2</v>
      </c>
      <c r="BE100" s="77" t="s">
        <v>2</v>
      </c>
      <c r="BF100" s="77">
        <v>1</v>
      </c>
      <c r="BG100" s="77" t="s">
        <v>2</v>
      </c>
      <c r="BH100" s="77" t="s">
        <v>2</v>
      </c>
      <c r="BI100" s="77">
        <v>19200</v>
      </c>
      <c r="BJ100" s="77" t="s">
        <v>2</v>
      </c>
      <c r="BK100" s="77">
        <v>1127</v>
      </c>
      <c r="BL100" s="77">
        <v>4517</v>
      </c>
      <c r="BM100" s="77">
        <v>2713</v>
      </c>
      <c r="BN100" s="77">
        <v>2050</v>
      </c>
      <c r="BO100" s="77">
        <v>1159</v>
      </c>
      <c r="BP100" s="77">
        <v>2080</v>
      </c>
      <c r="BQ100" s="77">
        <v>1514</v>
      </c>
      <c r="BR100" s="77" t="s">
        <v>2</v>
      </c>
      <c r="BS100" s="77" t="s">
        <v>2</v>
      </c>
      <c r="BT100" s="77">
        <v>4040</v>
      </c>
      <c r="BU100" s="77" t="s">
        <v>2</v>
      </c>
      <c r="BV100" s="77" t="s">
        <v>2</v>
      </c>
      <c r="BW100" s="77">
        <v>9435</v>
      </c>
      <c r="BX100" s="77">
        <v>5066</v>
      </c>
      <c r="BY100" s="77" t="s">
        <v>2</v>
      </c>
      <c r="BZ100" s="77">
        <v>40</v>
      </c>
      <c r="CA100" s="77">
        <v>73</v>
      </c>
      <c r="CB100" s="77" t="s">
        <v>2</v>
      </c>
      <c r="CC100" s="77" t="s">
        <v>2</v>
      </c>
      <c r="CD100" s="77" t="s">
        <v>2</v>
      </c>
      <c r="CE100" s="77" t="s">
        <v>2</v>
      </c>
      <c r="CF100" s="77">
        <v>913</v>
      </c>
      <c r="CG100" s="77" t="s">
        <v>2</v>
      </c>
      <c r="CH100" s="77" t="s">
        <v>2</v>
      </c>
      <c r="CI100" s="77">
        <v>4040</v>
      </c>
      <c r="CJ100" s="77" t="s">
        <v>2</v>
      </c>
      <c r="CK100" s="77" t="s">
        <v>2</v>
      </c>
      <c r="CL100" s="77">
        <v>5029</v>
      </c>
      <c r="CM100" s="90">
        <v>133</v>
      </c>
      <c r="CN100" s="90">
        <v>107</v>
      </c>
      <c r="CO100" s="90" t="s">
        <v>2</v>
      </c>
      <c r="CP100" s="90">
        <v>1</v>
      </c>
      <c r="CQ100" s="90">
        <v>1</v>
      </c>
      <c r="CR100" s="90">
        <v>9</v>
      </c>
      <c r="CS100" s="90">
        <v>6</v>
      </c>
      <c r="CT100" s="90">
        <v>4</v>
      </c>
      <c r="CU100" s="90">
        <v>2</v>
      </c>
      <c r="CV100" s="90" t="s">
        <v>2</v>
      </c>
      <c r="CW100" s="90">
        <v>1</v>
      </c>
      <c r="CX100" s="90" t="s">
        <v>2</v>
      </c>
      <c r="CY100" s="90" t="s">
        <v>2</v>
      </c>
      <c r="CZ100" s="90">
        <v>2</v>
      </c>
      <c r="DA100" s="90" t="s">
        <v>2</v>
      </c>
      <c r="DB100" s="90" t="s">
        <v>2</v>
      </c>
      <c r="DC100" s="90">
        <v>5</v>
      </c>
      <c r="DD100" s="90">
        <v>1</v>
      </c>
      <c r="DE100" s="90" t="s">
        <v>2</v>
      </c>
      <c r="DF100" s="90">
        <v>1</v>
      </c>
      <c r="DG100" s="90" t="s">
        <v>2</v>
      </c>
      <c r="DH100" s="90" t="s">
        <v>2</v>
      </c>
      <c r="DI100" s="90">
        <v>1</v>
      </c>
      <c r="DJ100" s="90" t="s">
        <v>2</v>
      </c>
      <c r="DK100" s="90" t="s">
        <v>2</v>
      </c>
      <c r="DL100" s="90" t="s">
        <v>2</v>
      </c>
      <c r="DM100" s="90" t="s">
        <v>2</v>
      </c>
      <c r="DN100" s="90" t="s">
        <v>2</v>
      </c>
      <c r="DO100" s="90" t="s">
        <v>2</v>
      </c>
      <c r="DP100" s="90">
        <v>2</v>
      </c>
      <c r="DQ100" s="90" t="s">
        <v>2</v>
      </c>
      <c r="DR100" s="90" t="s">
        <v>2</v>
      </c>
      <c r="DS100" s="27">
        <v>124</v>
      </c>
      <c r="DT100" s="27">
        <v>1</v>
      </c>
      <c r="DU100" s="27">
        <v>1</v>
      </c>
      <c r="DV100" s="27">
        <v>2</v>
      </c>
      <c r="DW100" s="27">
        <v>16</v>
      </c>
      <c r="DX100" s="27">
        <v>2</v>
      </c>
      <c r="DY100" s="27">
        <v>11</v>
      </c>
      <c r="DZ100" s="27">
        <v>5</v>
      </c>
      <c r="EA100" s="27" t="s">
        <v>14</v>
      </c>
      <c r="EB100" s="27">
        <v>47</v>
      </c>
      <c r="EC100" s="27">
        <v>8</v>
      </c>
      <c r="ED100" s="27">
        <v>7</v>
      </c>
      <c r="EE100" s="27">
        <v>3</v>
      </c>
      <c r="EF100" s="27">
        <v>4</v>
      </c>
      <c r="EG100" s="27">
        <v>8828</v>
      </c>
      <c r="EH100" s="27" t="s">
        <v>14</v>
      </c>
      <c r="EI100" s="27" t="s">
        <v>14</v>
      </c>
      <c r="EJ100" s="27" t="s">
        <v>14</v>
      </c>
      <c r="EK100" s="27">
        <v>53</v>
      </c>
      <c r="EL100" s="27" t="s">
        <v>14</v>
      </c>
      <c r="EM100" s="27" t="s">
        <v>14</v>
      </c>
      <c r="EN100" s="27">
        <v>2080</v>
      </c>
      <c r="EO100" s="27" t="s">
        <v>14</v>
      </c>
      <c r="EP100" s="27" t="s">
        <v>14</v>
      </c>
      <c r="EQ100" s="27" t="s">
        <v>14</v>
      </c>
      <c r="ER100" s="27" t="s">
        <v>14</v>
      </c>
      <c r="ES100" s="27" t="s">
        <v>14</v>
      </c>
      <c r="ET100" s="27">
        <v>3233</v>
      </c>
      <c r="EU100" s="27">
        <v>3</v>
      </c>
      <c r="EV100" s="27">
        <v>1</v>
      </c>
      <c r="EW100" s="27">
        <v>1</v>
      </c>
      <c r="EX100" s="27" t="s">
        <v>2</v>
      </c>
      <c r="EY100" s="27" t="s">
        <v>2</v>
      </c>
      <c r="EZ100" s="27" t="s">
        <v>2</v>
      </c>
      <c r="FA100" s="27">
        <v>2</v>
      </c>
      <c r="FB100" s="27">
        <v>2</v>
      </c>
      <c r="FC100" s="27" t="s">
        <v>2</v>
      </c>
      <c r="FD100" s="27">
        <v>1</v>
      </c>
      <c r="FE100" s="27">
        <v>1</v>
      </c>
      <c r="FF100" s="27" t="s">
        <v>2</v>
      </c>
      <c r="FG100" s="27" t="s">
        <v>2</v>
      </c>
      <c r="FH100" s="27" t="s">
        <v>2</v>
      </c>
      <c r="FI100" s="27">
        <v>1333</v>
      </c>
      <c r="FJ100" s="27" t="s">
        <v>14</v>
      </c>
      <c r="FK100" s="27" t="s">
        <v>14</v>
      </c>
      <c r="FL100" s="27" t="s">
        <v>2</v>
      </c>
      <c r="FM100" s="27" t="s">
        <v>2</v>
      </c>
      <c r="FN100" s="27" t="s">
        <v>2</v>
      </c>
      <c r="FO100" s="27" t="s">
        <v>14</v>
      </c>
      <c r="FP100" s="27" t="s">
        <v>14</v>
      </c>
      <c r="FQ100" s="27" t="s">
        <v>2</v>
      </c>
      <c r="FR100" s="27" t="s">
        <v>14</v>
      </c>
      <c r="FS100" s="27" t="s">
        <v>14</v>
      </c>
      <c r="FT100" s="27" t="s">
        <v>2</v>
      </c>
      <c r="FU100" s="27" t="s">
        <v>2</v>
      </c>
      <c r="FV100" s="27" t="s">
        <v>2</v>
      </c>
      <c r="FW100" s="77">
        <v>28</v>
      </c>
      <c r="FX100" s="77">
        <v>3</v>
      </c>
      <c r="FY100" s="87">
        <v>27</v>
      </c>
      <c r="FZ100" s="87">
        <v>1</v>
      </c>
      <c r="GA100" s="87">
        <v>3</v>
      </c>
      <c r="GB100" s="87" t="s">
        <v>2</v>
      </c>
      <c r="GC100" s="87">
        <v>1</v>
      </c>
      <c r="GD100" s="87" t="s">
        <v>2</v>
      </c>
      <c r="GE100" s="87" t="s">
        <v>2</v>
      </c>
      <c r="GF100" s="17">
        <v>3</v>
      </c>
      <c r="GG100" s="17">
        <v>2</v>
      </c>
      <c r="GH100" s="17">
        <v>2</v>
      </c>
      <c r="GI100" s="17">
        <v>1</v>
      </c>
      <c r="GJ100" s="17" t="s">
        <v>2</v>
      </c>
      <c r="GK100" s="17" t="s">
        <v>2</v>
      </c>
      <c r="GL100" s="17">
        <v>1</v>
      </c>
      <c r="GM100" s="17" t="s">
        <v>2</v>
      </c>
      <c r="GN100" s="17" t="s">
        <v>2</v>
      </c>
      <c r="GO100" s="25">
        <v>14</v>
      </c>
      <c r="GP100" s="25">
        <v>2</v>
      </c>
      <c r="GQ100" s="25">
        <v>14</v>
      </c>
      <c r="GR100" s="25">
        <v>13</v>
      </c>
      <c r="GS100" s="136">
        <v>1</v>
      </c>
      <c r="GT100" s="77" t="s">
        <v>2</v>
      </c>
      <c r="GU100" s="77">
        <v>4</v>
      </c>
      <c r="GV100" s="17">
        <v>133</v>
      </c>
      <c r="GW100" s="17">
        <v>63</v>
      </c>
      <c r="GX100" s="17">
        <v>50</v>
      </c>
      <c r="GY100" s="17">
        <v>11</v>
      </c>
      <c r="GZ100" s="17">
        <v>7</v>
      </c>
      <c r="HA100" s="17">
        <v>2</v>
      </c>
      <c r="HB100" s="17">
        <v>1</v>
      </c>
      <c r="HC100" s="17" t="s">
        <v>2</v>
      </c>
      <c r="HD100" s="17">
        <v>1</v>
      </c>
      <c r="HE100" s="17">
        <v>5</v>
      </c>
      <c r="HF100" s="17" t="s">
        <v>2</v>
      </c>
      <c r="HG100" s="17" t="s">
        <v>2</v>
      </c>
      <c r="HH100" s="17" t="s">
        <v>2</v>
      </c>
      <c r="HI100" s="17">
        <v>4</v>
      </c>
      <c r="HJ100" s="17">
        <v>1</v>
      </c>
      <c r="HK100" s="17" t="s">
        <v>2</v>
      </c>
      <c r="HL100" s="17" t="s">
        <v>2</v>
      </c>
      <c r="HM100" s="17">
        <v>1</v>
      </c>
      <c r="HN100" s="659">
        <v>1920913000</v>
      </c>
      <c r="HO100" s="657" t="s">
        <v>483</v>
      </c>
      <c r="HP100" s="657" t="s">
        <v>454</v>
      </c>
      <c r="HQ100" s="657" t="s">
        <v>657</v>
      </c>
      <c r="HR100" s="657" t="s">
        <v>468</v>
      </c>
      <c r="HS100" s="657" t="s">
        <v>455</v>
      </c>
    </row>
    <row r="101" spans="1:227" ht="14.25" customHeight="1">
      <c r="A101" s="614" t="s">
        <v>767</v>
      </c>
      <c r="B101" s="614" t="s">
        <v>837</v>
      </c>
      <c r="C101" s="614" t="s">
        <v>850</v>
      </c>
      <c r="D101" s="4" t="s">
        <v>552</v>
      </c>
      <c r="E101" s="17">
        <v>66</v>
      </c>
      <c r="F101" s="17">
        <v>5</v>
      </c>
      <c r="G101" s="17">
        <v>3</v>
      </c>
      <c r="H101" s="17">
        <v>1</v>
      </c>
      <c r="I101" s="17" t="s">
        <v>2</v>
      </c>
      <c r="J101" s="17">
        <v>1</v>
      </c>
      <c r="K101" s="17" t="s">
        <v>2</v>
      </c>
      <c r="L101" s="17">
        <v>61</v>
      </c>
      <c r="M101" s="665">
        <v>23</v>
      </c>
      <c r="N101" s="17">
        <v>5</v>
      </c>
      <c r="O101" s="17">
        <v>5</v>
      </c>
      <c r="P101" s="17">
        <v>3</v>
      </c>
      <c r="Q101" s="17">
        <v>1</v>
      </c>
      <c r="R101" s="17" t="s">
        <v>2</v>
      </c>
      <c r="S101" s="17">
        <v>1</v>
      </c>
      <c r="T101" s="17" t="s">
        <v>2</v>
      </c>
      <c r="U101" s="25" t="s">
        <v>2</v>
      </c>
      <c r="V101" s="671">
        <v>1</v>
      </c>
      <c r="W101" s="25">
        <v>24</v>
      </c>
      <c r="X101" s="25">
        <v>3206</v>
      </c>
      <c r="Y101" s="25">
        <v>4</v>
      </c>
      <c r="Z101" s="25">
        <v>1130</v>
      </c>
      <c r="AA101" s="136">
        <v>42</v>
      </c>
      <c r="AB101" s="25">
        <v>5</v>
      </c>
      <c r="AC101" s="25">
        <v>2030</v>
      </c>
      <c r="AD101" s="25">
        <v>3</v>
      </c>
      <c r="AE101" s="25">
        <v>990</v>
      </c>
      <c r="AF101" s="143" t="s">
        <v>2</v>
      </c>
      <c r="AG101" s="77">
        <v>65</v>
      </c>
      <c r="AH101" s="77" t="s">
        <v>2</v>
      </c>
      <c r="AI101" s="77">
        <v>8</v>
      </c>
      <c r="AJ101" s="77">
        <v>16</v>
      </c>
      <c r="AK101" s="77">
        <v>9</v>
      </c>
      <c r="AL101" s="77">
        <v>5</v>
      </c>
      <c r="AM101" s="77">
        <v>6</v>
      </c>
      <c r="AN101" s="77">
        <v>9</v>
      </c>
      <c r="AO101" s="77">
        <v>9</v>
      </c>
      <c r="AP101" s="77">
        <v>1</v>
      </c>
      <c r="AQ101" s="77" t="s">
        <v>2</v>
      </c>
      <c r="AR101" s="77">
        <v>1</v>
      </c>
      <c r="AS101" s="77">
        <v>1</v>
      </c>
      <c r="AT101" s="77" t="s">
        <v>2</v>
      </c>
      <c r="AU101" s="77">
        <v>5</v>
      </c>
      <c r="AV101" s="77" t="s">
        <v>2</v>
      </c>
      <c r="AW101" s="77">
        <v>1</v>
      </c>
      <c r="AX101" s="77">
        <v>1</v>
      </c>
      <c r="AY101" s="77" t="s">
        <v>2</v>
      </c>
      <c r="AZ101" s="77" t="s">
        <v>2</v>
      </c>
      <c r="BA101" s="77" t="s">
        <v>2</v>
      </c>
      <c r="BB101" s="77">
        <v>1</v>
      </c>
      <c r="BC101" s="77" t="s">
        <v>2</v>
      </c>
      <c r="BD101" s="77" t="s">
        <v>2</v>
      </c>
      <c r="BE101" s="77" t="s">
        <v>2</v>
      </c>
      <c r="BF101" s="77">
        <v>1</v>
      </c>
      <c r="BG101" s="77">
        <v>1</v>
      </c>
      <c r="BH101" s="77" t="s">
        <v>2</v>
      </c>
      <c r="BI101" s="77">
        <v>26126</v>
      </c>
      <c r="BJ101" s="77" t="s">
        <v>2</v>
      </c>
      <c r="BK101" s="77">
        <v>277</v>
      </c>
      <c r="BL101" s="77">
        <v>1156</v>
      </c>
      <c r="BM101" s="77">
        <v>1130</v>
      </c>
      <c r="BN101" s="77">
        <v>787</v>
      </c>
      <c r="BO101" s="77">
        <v>1430</v>
      </c>
      <c r="BP101" s="77">
        <v>3514</v>
      </c>
      <c r="BQ101" s="77">
        <v>5977</v>
      </c>
      <c r="BR101" s="77">
        <v>1455</v>
      </c>
      <c r="BS101" s="77" t="s">
        <v>2</v>
      </c>
      <c r="BT101" s="77">
        <v>3400</v>
      </c>
      <c r="BU101" s="77">
        <v>7000</v>
      </c>
      <c r="BV101" s="77" t="s">
        <v>2</v>
      </c>
      <c r="BW101" s="77">
        <v>16542</v>
      </c>
      <c r="BX101" s="77">
        <v>10935</v>
      </c>
      <c r="BY101" s="77" t="s">
        <v>2</v>
      </c>
      <c r="BZ101" s="77">
        <v>30</v>
      </c>
      <c r="CA101" s="77">
        <v>50</v>
      </c>
      <c r="CB101" s="77" t="s">
        <v>2</v>
      </c>
      <c r="CC101" s="77" t="s">
        <v>2</v>
      </c>
      <c r="CD101" s="77" t="s">
        <v>2</v>
      </c>
      <c r="CE101" s="77">
        <v>455</v>
      </c>
      <c r="CF101" s="77" t="s">
        <v>2</v>
      </c>
      <c r="CG101" s="77" t="s">
        <v>2</v>
      </c>
      <c r="CH101" s="77" t="s">
        <v>2</v>
      </c>
      <c r="CI101" s="77">
        <v>3400</v>
      </c>
      <c r="CJ101" s="77">
        <v>7000</v>
      </c>
      <c r="CK101" s="77" t="s">
        <v>2</v>
      </c>
      <c r="CL101" s="77">
        <v>10379</v>
      </c>
      <c r="CM101" s="90">
        <v>65</v>
      </c>
      <c r="CN101" s="90">
        <v>13</v>
      </c>
      <c r="CO101" s="90" t="s">
        <v>2</v>
      </c>
      <c r="CP101" s="90">
        <v>11</v>
      </c>
      <c r="CQ101" s="90" t="s">
        <v>2</v>
      </c>
      <c r="CR101" s="90">
        <v>17</v>
      </c>
      <c r="CS101" s="90" t="s">
        <v>2</v>
      </c>
      <c r="CT101" s="90">
        <v>3</v>
      </c>
      <c r="CU101" s="90" t="s">
        <v>2</v>
      </c>
      <c r="CV101" s="90">
        <v>2</v>
      </c>
      <c r="CW101" s="90">
        <v>17</v>
      </c>
      <c r="CX101" s="90" t="s">
        <v>2</v>
      </c>
      <c r="CY101" s="90" t="s">
        <v>2</v>
      </c>
      <c r="CZ101" s="90" t="s">
        <v>2</v>
      </c>
      <c r="DA101" s="90" t="s">
        <v>2</v>
      </c>
      <c r="DB101" s="90">
        <v>2</v>
      </c>
      <c r="DC101" s="90">
        <v>5</v>
      </c>
      <c r="DD101" s="90" t="s">
        <v>2</v>
      </c>
      <c r="DE101" s="90" t="s">
        <v>2</v>
      </c>
      <c r="DF101" s="90">
        <v>2</v>
      </c>
      <c r="DG101" s="90" t="s">
        <v>2</v>
      </c>
      <c r="DH101" s="90">
        <v>1</v>
      </c>
      <c r="DI101" s="90" t="s">
        <v>2</v>
      </c>
      <c r="DJ101" s="90">
        <v>1</v>
      </c>
      <c r="DK101" s="90" t="s">
        <v>2</v>
      </c>
      <c r="DL101" s="90" t="s">
        <v>2</v>
      </c>
      <c r="DM101" s="90">
        <v>1</v>
      </c>
      <c r="DN101" s="90" t="s">
        <v>2</v>
      </c>
      <c r="DO101" s="90" t="s">
        <v>2</v>
      </c>
      <c r="DP101" s="90" t="s">
        <v>2</v>
      </c>
      <c r="DQ101" s="90" t="s">
        <v>2</v>
      </c>
      <c r="DR101" s="90" t="s">
        <v>2</v>
      </c>
      <c r="DS101" s="27">
        <v>22</v>
      </c>
      <c r="DT101" s="27">
        <v>1</v>
      </c>
      <c r="DU101" s="27" t="s">
        <v>2</v>
      </c>
      <c r="DV101" s="27">
        <v>22</v>
      </c>
      <c r="DW101" s="27">
        <v>4</v>
      </c>
      <c r="DX101" s="27" t="s">
        <v>2</v>
      </c>
      <c r="DY101" s="27">
        <v>15</v>
      </c>
      <c r="DZ101" s="27">
        <v>6</v>
      </c>
      <c r="EA101" s="27" t="s">
        <v>2</v>
      </c>
      <c r="EB101" s="27">
        <v>29</v>
      </c>
      <c r="EC101" s="27">
        <v>2</v>
      </c>
      <c r="ED101" s="27">
        <v>4</v>
      </c>
      <c r="EE101" s="27" t="s">
        <v>2</v>
      </c>
      <c r="EF101" s="27">
        <v>1</v>
      </c>
      <c r="EG101" s="27">
        <v>1106</v>
      </c>
      <c r="EH101" s="27" t="s">
        <v>14</v>
      </c>
      <c r="EI101" s="27" t="s">
        <v>2</v>
      </c>
      <c r="EJ101" s="27">
        <v>2536</v>
      </c>
      <c r="EK101" s="27">
        <v>21</v>
      </c>
      <c r="EL101" s="27" t="s">
        <v>2</v>
      </c>
      <c r="EM101" s="27" t="s">
        <v>14</v>
      </c>
      <c r="EN101" s="27">
        <v>2374</v>
      </c>
      <c r="EO101" s="27" t="s">
        <v>2</v>
      </c>
      <c r="EP101" s="27" t="s">
        <v>14</v>
      </c>
      <c r="EQ101" s="27" t="s">
        <v>14</v>
      </c>
      <c r="ER101" s="27" t="s">
        <v>14</v>
      </c>
      <c r="ES101" s="27" t="s">
        <v>2</v>
      </c>
      <c r="ET101" s="27" t="s">
        <v>14</v>
      </c>
      <c r="EU101" s="27" t="s">
        <v>2</v>
      </c>
      <c r="EV101" s="27" t="s">
        <v>2</v>
      </c>
      <c r="EW101" s="27" t="s">
        <v>2</v>
      </c>
      <c r="EX101" s="27">
        <v>2</v>
      </c>
      <c r="EY101" s="27" t="s">
        <v>2</v>
      </c>
      <c r="EZ101" s="27" t="s">
        <v>2</v>
      </c>
      <c r="FA101" s="27">
        <v>2</v>
      </c>
      <c r="FB101" s="27">
        <v>2</v>
      </c>
      <c r="FC101" s="27" t="s">
        <v>2</v>
      </c>
      <c r="FD101" s="27">
        <v>1</v>
      </c>
      <c r="FE101" s="27" t="s">
        <v>2</v>
      </c>
      <c r="FF101" s="27">
        <v>1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14</v>
      </c>
      <c r="FM101" s="27" t="s">
        <v>2</v>
      </c>
      <c r="FN101" s="27" t="s">
        <v>2</v>
      </c>
      <c r="FO101" s="27" t="s">
        <v>14</v>
      </c>
      <c r="FP101" s="27" t="s">
        <v>14</v>
      </c>
      <c r="FQ101" s="27" t="s">
        <v>2</v>
      </c>
      <c r="FR101" s="27" t="s">
        <v>14</v>
      </c>
      <c r="FS101" s="27" t="s">
        <v>2</v>
      </c>
      <c r="FT101" s="27" t="s">
        <v>14</v>
      </c>
      <c r="FU101" s="27" t="s">
        <v>2</v>
      </c>
      <c r="FV101" s="27" t="s">
        <v>14</v>
      </c>
      <c r="FW101" s="77">
        <v>19</v>
      </c>
      <c r="FX101" s="77">
        <v>4</v>
      </c>
      <c r="FY101" s="87">
        <v>15</v>
      </c>
      <c r="FZ101" s="87" t="s">
        <v>2</v>
      </c>
      <c r="GA101" s="87" t="s">
        <v>2</v>
      </c>
      <c r="GB101" s="87" t="s">
        <v>2</v>
      </c>
      <c r="GC101" s="87">
        <v>1</v>
      </c>
      <c r="GD101" s="87" t="s">
        <v>2</v>
      </c>
      <c r="GE101" s="87" t="s">
        <v>2</v>
      </c>
      <c r="GF101" s="17">
        <v>4</v>
      </c>
      <c r="GG101" s="17">
        <v>3</v>
      </c>
      <c r="GH101" s="17">
        <v>1</v>
      </c>
      <c r="GI101" s="17" t="s">
        <v>2</v>
      </c>
      <c r="GJ101" s="17" t="s">
        <v>2</v>
      </c>
      <c r="GK101" s="17" t="s">
        <v>2</v>
      </c>
      <c r="GL101" s="17">
        <v>1</v>
      </c>
      <c r="GM101" s="17" t="s">
        <v>2</v>
      </c>
      <c r="GN101" s="17" t="s">
        <v>2</v>
      </c>
      <c r="GO101" s="25">
        <v>7</v>
      </c>
      <c r="GP101" s="25">
        <v>1</v>
      </c>
      <c r="GQ101" s="25">
        <v>7</v>
      </c>
      <c r="GR101" s="25">
        <v>3</v>
      </c>
      <c r="GS101" s="136" t="s">
        <v>2</v>
      </c>
      <c r="GT101" s="77" t="s">
        <v>2</v>
      </c>
      <c r="GU101" s="77">
        <v>1</v>
      </c>
      <c r="GV101" s="17">
        <v>65</v>
      </c>
      <c r="GW101" s="17">
        <v>21</v>
      </c>
      <c r="GX101" s="17">
        <v>20</v>
      </c>
      <c r="GY101" s="17">
        <v>6</v>
      </c>
      <c r="GZ101" s="17">
        <v>10</v>
      </c>
      <c r="HA101" s="17">
        <v>8</v>
      </c>
      <c r="HB101" s="17">
        <v>6</v>
      </c>
      <c r="HC101" s="17">
        <v>2</v>
      </c>
      <c r="HD101" s="17" t="s">
        <v>2</v>
      </c>
      <c r="HE101" s="17">
        <v>5</v>
      </c>
      <c r="HF101" s="17" t="s">
        <v>2</v>
      </c>
      <c r="HG101" s="17">
        <v>2</v>
      </c>
      <c r="HH101" s="17">
        <v>2</v>
      </c>
      <c r="HI101" s="17" t="s">
        <v>2</v>
      </c>
      <c r="HJ101" s="17">
        <v>1</v>
      </c>
      <c r="HK101" s="17">
        <v>1</v>
      </c>
      <c r="HL101" s="17" t="s">
        <v>2</v>
      </c>
      <c r="HM101" s="17" t="s">
        <v>2</v>
      </c>
      <c r="HN101" s="659">
        <v>1920914000</v>
      </c>
      <c r="HO101" s="657" t="s">
        <v>483</v>
      </c>
      <c r="HP101" s="657" t="s">
        <v>454</v>
      </c>
      <c r="HQ101" s="657" t="s">
        <v>657</v>
      </c>
      <c r="HR101" s="657" t="s">
        <v>469</v>
      </c>
      <c r="HS101" s="657" t="s">
        <v>455</v>
      </c>
    </row>
    <row r="102" spans="1:227" ht="14.25" customHeight="1">
      <c r="A102" s="614" t="s">
        <v>767</v>
      </c>
      <c r="B102" s="614" t="s">
        <v>837</v>
      </c>
      <c r="C102" s="614" t="s">
        <v>851</v>
      </c>
      <c r="D102" s="4" t="s">
        <v>553</v>
      </c>
      <c r="E102" s="17">
        <v>128</v>
      </c>
      <c r="F102" s="17">
        <v>3</v>
      </c>
      <c r="G102" s="17" t="s">
        <v>2</v>
      </c>
      <c r="H102" s="17">
        <v>2</v>
      </c>
      <c r="I102" s="17">
        <v>1</v>
      </c>
      <c r="J102" s="17" t="s">
        <v>2</v>
      </c>
      <c r="K102" s="17" t="s">
        <v>2</v>
      </c>
      <c r="L102" s="17">
        <v>125</v>
      </c>
      <c r="M102" s="665">
        <v>18</v>
      </c>
      <c r="N102" s="17">
        <v>3</v>
      </c>
      <c r="O102" s="17">
        <v>3</v>
      </c>
      <c r="P102" s="17" t="s">
        <v>2</v>
      </c>
      <c r="Q102" s="17">
        <v>2</v>
      </c>
      <c r="R102" s="17">
        <v>1</v>
      </c>
      <c r="S102" s="17" t="s">
        <v>2</v>
      </c>
      <c r="T102" s="17" t="s">
        <v>2</v>
      </c>
      <c r="U102" s="25" t="s">
        <v>2</v>
      </c>
      <c r="V102" s="671">
        <v>1</v>
      </c>
      <c r="W102" s="25">
        <v>22</v>
      </c>
      <c r="X102" s="25">
        <v>2295</v>
      </c>
      <c r="Y102" s="25">
        <v>3</v>
      </c>
      <c r="Z102" s="25">
        <v>1200</v>
      </c>
      <c r="AA102" s="136">
        <v>106</v>
      </c>
      <c r="AB102" s="25">
        <v>2</v>
      </c>
      <c r="AC102" s="25">
        <v>1294</v>
      </c>
      <c r="AD102" s="25">
        <v>1</v>
      </c>
      <c r="AE102" s="25">
        <v>750</v>
      </c>
      <c r="AF102" s="143">
        <v>1</v>
      </c>
      <c r="AG102" s="77">
        <v>128</v>
      </c>
      <c r="AH102" s="77">
        <v>1</v>
      </c>
      <c r="AI102" s="77">
        <v>30</v>
      </c>
      <c r="AJ102" s="77">
        <v>64</v>
      </c>
      <c r="AK102" s="77">
        <v>14</v>
      </c>
      <c r="AL102" s="77">
        <v>10</v>
      </c>
      <c r="AM102" s="77">
        <v>7</v>
      </c>
      <c r="AN102" s="77">
        <v>1</v>
      </c>
      <c r="AO102" s="77" t="s">
        <v>2</v>
      </c>
      <c r="AP102" s="77">
        <v>1</v>
      </c>
      <c r="AQ102" s="77" t="s">
        <v>2</v>
      </c>
      <c r="AR102" s="77" t="s">
        <v>2</v>
      </c>
      <c r="AS102" s="77" t="s">
        <v>2</v>
      </c>
      <c r="AT102" s="77" t="s">
        <v>2</v>
      </c>
      <c r="AU102" s="77">
        <v>3</v>
      </c>
      <c r="AV102" s="77" t="s">
        <v>2</v>
      </c>
      <c r="AW102" s="77" t="s">
        <v>2</v>
      </c>
      <c r="AX102" s="77">
        <v>1</v>
      </c>
      <c r="AY102" s="77" t="s">
        <v>2</v>
      </c>
      <c r="AZ102" s="77" t="s">
        <v>2</v>
      </c>
      <c r="BA102" s="77">
        <v>1</v>
      </c>
      <c r="BB102" s="77" t="s">
        <v>2</v>
      </c>
      <c r="BC102" s="77" t="s">
        <v>2</v>
      </c>
      <c r="BD102" s="77">
        <v>1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12353</v>
      </c>
      <c r="BJ102" s="77">
        <v>18</v>
      </c>
      <c r="BK102" s="77">
        <v>1231</v>
      </c>
      <c r="BL102" s="77">
        <v>4122</v>
      </c>
      <c r="BM102" s="77">
        <v>1619</v>
      </c>
      <c r="BN102" s="77">
        <v>1806</v>
      </c>
      <c r="BO102" s="77">
        <v>1668</v>
      </c>
      <c r="BP102" s="77">
        <v>390</v>
      </c>
      <c r="BQ102" s="77" t="s">
        <v>2</v>
      </c>
      <c r="BR102" s="77">
        <v>1499</v>
      </c>
      <c r="BS102" s="77" t="s">
        <v>2</v>
      </c>
      <c r="BT102" s="77" t="s">
        <v>2</v>
      </c>
      <c r="BU102" s="77" t="s">
        <v>2</v>
      </c>
      <c r="BV102" s="77" t="s">
        <v>2</v>
      </c>
      <c r="BW102" s="77">
        <v>4809</v>
      </c>
      <c r="BX102" s="77">
        <v>1822</v>
      </c>
      <c r="BY102" s="77" t="s">
        <v>2</v>
      </c>
      <c r="BZ102" s="77" t="s">
        <v>2</v>
      </c>
      <c r="CA102" s="77">
        <v>80</v>
      </c>
      <c r="CB102" s="77" t="s">
        <v>2</v>
      </c>
      <c r="CC102" s="77" t="s">
        <v>2</v>
      </c>
      <c r="CD102" s="77">
        <v>243</v>
      </c>
      <c r="CE102" s="77" t="s">
        <v>2</v>
      </c>
      <c r="CF102" s="77" t="s">
        <v>2</v>
      </c>
      <c r="CG102" s="77">
        <v>1499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>
        <v>1670</v>
      </c>
      <c r="CM102" s="90">
        <v>109</v>
      </c>
      <c r="CN102" s="90">
        <v>89</v>
      </c>
      <c r="CO102" s="90">
        <v>1</v>
      </c>
      <c r="CP102" s="90">
        <v>1</v>
      </c>
      <c r="CQ102" s="90" t="s">
        <v>2</v>
      </c>
      <c r="CR102" s="90">
        <v>10</v>
      </c>
      <c r="CS102" s="90" t="s">
        <v>2</v>
      </c>
      <c r="CT102" s="90">
        <v>6</v>
      </c>
      <c r="CU102" s="90" t="s">
        <v>2</v>
      </c>
      <c r="CV102" s="90" t="s">
        <v>2</v>
      </c>
      <c r="CW102" s="90" t="s">
        <v>2</v>
      </c>
      <c r="CX102" s="90">
        <v>1</v>
      </c>
      <c r="CY102" s="90" t="s">
        <v>2</v>
      </c>
      <c r="CZ102" s="90">
        <v>1</v>
      </c>
      <c r="DA102" s="90" t="s">
        <v>2</v>
      </c>
      <c r="DB102" s="90" t="s">
        <v>2</v>
      </c>
      <c r="DC102" s="90">
        <v>2</v>
      </c>
      <c r="DD102" s="90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>
        <v>108</v>
      </c>
      <c r="DT102" s="27">
        <v>3</v>
      </c>
      <c r="DU102" s="27">
        <v>6</v>
      </c>
      <c r="DV102" s="27">
        <v>1</v>
      </c>
      <c r="DW102" s="27">
        <v>12</v>
      </c>
      <c r="DX102" s="27">
        <v>3</v>
      </c>
      <c r="DY102" s="27">
        <v>8</v>
      </c>
      <c r="DZ102" s="27">
        <v>8</v>
      </c>
      <c r="EA102" s="27">
        <v>1</v>
      </c>
      <c r="EB102" s="27">
        <v>29</v>
      </c>
      <c r="EC102" s="27">
        <v>4</v>
      </c>
      <c r="ED102" s="27">
        <v>9</v>
      </c>
      <c r="EE102" s="27">
        <v>1</v>
      </c>
      <c r="EF102" s="27">
        <v>2</v>
      </c>
      <c r="EG102" s="27">
        <v>6020</v>
      </c>
      <c r="EH102" s="27">
        <v>43</v>
      </c>
      <c r="EI102" s="27">
        <v>209</v>
      </c>
      <c r="EJ102" s="27" t="s">
        <v>14</v>
      </c>
      <c r="EK102" s="27">
        <v>60</v>
      </c>
      <c r="EL102" s="27">
        <v>34</v>
      </c>
      <c r="EM102" s="27" t="s">
        <v>14</v>
      </c>
      <c r="EN102" s="27">
        <v>200</v>
      </c>
      <c r="EO102" s="27" t="s">
        <v>14</v>
      </c>
      <c r="EP102" s="27">
        <v>1340</v>
      </c>
      <c r="EQ102" s="27" t="s">
        <v>14</v>
      </c>
      <c r="ER102" s="27" t="s">
        <v>14</v>
      </c>
      <c r="ES102" s="27" t="s">
        <v>14</v>
      </c>
      <c r="ET102" s="27" t="s">
        <v>14</v>
      </c>
      <c r="EU102" s="27">
        <v>3</v>
      </c>
      <c r="EV102" s="27" t="s">
        <v>2</v>
      </c>
      <c r="EW102" s="27">
        <v>1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>
        <v>1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>
        <v>1132</v>
      </c>
      <c r="FJ102" s="27" t="s">
        <v>2</v>
      </c>
      <c r="FK102" s="27" t="s">
        <v>14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14</v>
      </c>
      <c r="FS102" s="27" t="s">
        <v>2</v>
      </c>
      <c r="FT102" s="27" t="s">
        <v>2</v>
      </c>
      <c r="FU102" s="27" t="s">
        <v>2</v>
      </c>
      <c r="FV102" s="27" t="s">
        <v>14</v>
      </c>
      <c r="FW102" s="77">
        <v>24</v>
      </c>
      <c r="FX102" s="77">
        <v>2</v>
      </c>
      <c r="FY102" s="87">
        <v>24</v>
      </c>
      <c r="FZ102" s="87" t="s">
        <v>2</v>
      </c>
      <c r="GA102" s="87">
        <v>1</v>
      </c>
      <c r="GB102" s="87" t="s">
        <v>2</v>
      </c>
      <c r="GC102" s="87" t="s">
        <v>2</v>
      </c>
      <c r="GD102" s="87">
        <v>1</v>
      </c>
      <c r="GE102" s="87" t="s">
        <v>2</v>
      </c>
      <c r="GF102" s="17">
        <v>1</v>
      </c>
      <c r="GG102" s="17" t="s">
        <v>2</v>
      </c>
      <c r="GH102" s="17">
        <v>1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>
        <v>1</v>
      </c>
      <c r="GN102" s="17" t="s">
        <v>2</v>
      </c>
      <c r="GO102" s="25">
        <v>11</v>
      </c>
      <c r="GP102" s="25">
        <v>2</v>
      </c>
      <c r="GQ102" s="25">
        <v>11</v>
      </c>
      <c r="GR102" s="25">
        <v>11</v>
      </c>
      <c r="GS102" s="136" t="s">
        <v>2</v>
      </c>
      <c r="GT102" s="77" t="s">
        <v>2</v>
      </c>
      <c r="GU102" s="77">
        <v>2</v>
      </c>
      <c r="GV102" s="17">
        <v>109</v>
      </c>
      <c r="GW102" s="17">
        <v>63</v>
      </c>
      <c r="GX102" s="17">
        <v>41</v>
      </c>
      <c r="GY102" s="17">
        <v>4</v>
      </c>
      <c r="GZ102" s="17">
        <v>1</v>
      </c>
      <c r="HA102" s="17" t="s">
        <v>2</v>
      </c>
      <c r="HB102" s="17" t="s">
        <v>2</v>
      </c>
      <c r="HC102" s="17" t="s">
        <v>2</v>
      </c>
      <c r="HD102" s="17" t="s">
        <v>2</v>
      </c>
      <c r="HE102" s="17">
        <v>2</v>
      </c>
      <c r="HF102" s="17" t="s">
        <v>2</v>
      </c>
      <c r="HG102" s="17">
        <v>1</v>
      </c>
      <c r="HH102" s="17">
        <v>1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9">
        <v>1920915000</v>
      </c>
      <c r="HO102" s="657" t="s">
        <v>483</v>
      </c>
      <c r="HP102" s="657" t="s">
        <v>454</v>
      </c>
      <c r="HQ102" s="657" t="s">
        <v>657</v>
      </c>
      <c r="HR102" s="657" t="s">
        <v>470</v>
      </c>
      <c r="HS102" s="657" t="s">
        <v>455</v>
      </c>
    </row>
    <row r="103" spans="1:227" ht="14.25" customHeight="1">
      <c r="A103" s="614" t="s">
        <v>767</v>
      </c>
      <c r="B103" s="614" t="s">
        <v>837</v>
      </c>
      <c r="C103" s="614" t="s">
        <v>852</v>
      </c>
      <c r="D103" s="4" t="s">
        <v>554</v>
      </c>
      <c r="E103" s="17">
        <v>55</v>
      </c>
      <c r="F103" s="17" t="s">
        <v>2</v>
      </c>
      <c r="G103" s="17" t="s">
        <v>2</v>
      </c>
      <c r="H103" s="17" t="s">
        <v>2</v>
      </c>
      <c r="I103" s="17" t="s">
        <v>2</v>
      </c>
      <c r="J103" s="17" t="s">
        <v>2</v>
      </c>
      <c r="K103" s="17" t="s">
        <v>2</v>
      </c>
      <c r="L103" s="17">
        <v>55</v>
      </c>
      <c r="M103" s="665">
        <v>13</v>
      </c>
      <c r="N103" s="17" t="s">
        <v>2</v>
      </c>
      <c r="O103" s="17" t="s">
        <v>2</v>
      </c>
      <c r="P103" s="17" t="s">
        <v>2</v>
      </c>
      <c r="Q103" s="17" t="s">
        <v>2</v>
      </c>
      <c r="R103" s="17" t="s">
        <v>2</v>
      </c>
      <c r="S103" s="17" t="s">
        <v>2</v>
      </c>
      <c r="T103" s="17" t="s">
        <v>2</v>
      </c>
      <c r="U103" s="25" t="s">
        <v>2</v>
      </c>
      <c r="V103" s="671" t="s">
        <v>2</v>
      </c>
      <c r="W103" s="25">
        <v>16</v>
      </c>
      <c r="X103" s="25">
        <v>557</v>
      </c>
      <c r="Y103" s="25">
        <v>1</v>
      </c>
      <c r="Z103" s="25">
        <v>170</v>
      </c>
      <c r="AA103" s="136">
        <v>39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43" t="s">
        <v>2</v>
      </c>
      <c r="AG103" s="77">
        <v>55</v>
      </c>
      <c r="AH103" s="77">
        <v>2</v>
      </c>
      <c r="AI103" s="77">
        <v>12</v>
      </c>
      <c r="AJ103" s="77">
        <v>25</v>
      </c>
      <c r="AK103" s="77">
        <v>4</v>
      </c>
      <c r="AL103" s="77">
        <v>2</v>
      </c>
      <c r="AM103" s="77">
        <v>1</v>
      </c>
      <c r="AN103" s="77">
        <v>4</v>
      </c>
      <c r="AO103" s="77">
        <v>4</v>
      </c>
      <c r="AP103" s="77">
        <v>1</v>
      </c>
      <c r="AQ103" s="77" t="s">
        <v>2</v>
      </c>
      <c r="AR103" s="77" t="s">
        <v>2</v>
      </c>
      <c r="AS103" s="77" t="s">
        <v>2</v>
      </c>
      <c r="AT103" s="77" t="s">
        <v>2</v>
      </c>
      <c r="AU103" s="77" t="s">
        <v>2</v>
      </c>
      <c r="AV103" s="77" t="s">
        <v>2</v>
      </c>
      <c r="AW103" s="77" t="s">
        <v>2</v>
      </c>
      <c r="AX103" s="77" t="s">
        <v>2</v>
      </c>
      <c r="AY103" s="77" t="s">
        <v>2</v>
      </c>
      <c r="AZ103" s="77" t="s">
        <v>2</v>
      </c>
      <c r="BA103" s="77" t="s">
        <v>2</v>
      </c>
      <c r="BB103" s="77" t="s">
        <v>2</v>
      </c>
      <c r="BC103" s="77" t="s">
        <v>2</v>
      </c>
      <c r="BD103" s="77" t="s">
        <v>2</v>
      </c>
      <c r="BE103" s="77" t="s">
        <v>2</v>
      </c>
      <c r="BF103" s="77" t="s">
        <v>2</v>
      </c>
      <c r="BG103" s="77" t="s">
        <v>2</v>
      </c>
      <c r="BH103" s="77" t="s">
        <v>2</v>
      </c>
      <c r="BI103" s="77">
        <v>8961</v>
      </c>
      <c r="BJ103" s="77">
        <v>42</v>
      </c>
      <c r="BK103" s="77">
        <v>495</v>
      </c>
      <c r="BL103" s="77">
        <v>1678</v>
      </c>
      <c r="BM103" s="77">
        <v>529</v>
      </c>
      <c r="BN103" s="77">
        <v>335</v>
      </c>
      <c r="BO103" s="77">
        <v>260</v>
      </c>
      <c r="BP103" s="77">
        <v>1318</v>
      </c>
      <c r="BQ103" s="77">
        <v>2605</v>
      </c>
      <c r="BR103" s="77">
        <v>1699</v>
      </c>
      <c r="BS103" s="77" t="s">
        <v>2</v>
      </c>
      <c r="BT103" s="77" t="s">
        <v>2</v>
      </c>
      <c r="BU103" s="77" t="s">
        <v>2</v>
      </c>
      <c r="BV103" s="77" t="s">
        <v>2</v>
      </c>
      <c r="BW103" s="77">
        <v>4808</v>
      </c>
      <c r="BX103" s="77" t="s">
        <v>2</v>
      </c>
      <c r="BY103" s="77" t="s">
        <v>2</v>
      </c>
      <c r="BZ103" s="77" t="s">
        <v>2</v>
      </c>
      <c r="CA103" s="77" t="s">
        <v>2</v>
      </c>
      <c r="CB103" s="77" t="s">
        <v>2</v>
      </c>
      <c r="CC103" s="77" t="s">
        <v>2</v>
      </c>
      <c r="CD103" s="77" t="s">
        <v>2</v>
      </c>
      <c r="CE103" s="77" t="s">
        <v>2</v>
      </c>
      <c r="CF103" s="77" t="s">
        <v>2</v>
      </c>
      <c r="CG103" s="77" t="s">
        <v>2</v>
      </c>
      <c r="CH103" s="77" t="s">
        <v>2</v>
      </c>
      <c r="CI103" s="77" t="s">
        <v>2</v>
      </c>
      <c r="CJ103" s="77" t="s">
        <v>2</v>
      </c>
      <c r="CK103" s="77" t="s">
        <v>2</v>
      </c>
      <c r="CL103" s="77" t="s">
        <v>2</v>
      </c>
      <c r="CM103" s="90">
        <v>52</v>
      </c>
      <c r="CN103" s="90">
        <v>40</v>
      </c>
      <c r="CO103" s="90" t="s">
        <v>2</v>
      </c>
      <c r="CP103" s="90" t="s">
        <v>2</v>
      </c>
      <c r="CQ103" s="90" t="s">
        <v>2</v>
      </c>
      <c r="CR103" s="90">
        <v>5</v>
      </c>
      <c r="CS103" s="90" t="s">
        <v>2</v>
      </c>
      <c r="CT103" s="90">
        <v>2</v>
      </c>
      <c r="CU103" s="90" t="s">
        <v>2</v>
      </c>
      <c r="CV103" s="90" t="s">
        <v>2</v>
      </c>
      <c r="CW103" s="90">
        <v>5</v>
      </c>
      <c r="CX103" s="90" t="s">
        <v>2</v>
      </c>
      <c r="CY103" s="90" t="s">
        <v>2</v>
      </c>
      <c r="CZ103" s="90" t="s">
        <v>2</v>
      </c>
      <c r="DA103" s="90" t="s">
        <v>2</v>
      </c>
      <c r="DB103" s="90" t="s">
        <v>2</v>
      </c>
      <c r="DC103" s="90" t="s">
        <v>2</v>
      </c>
      <c r="DD103" s="90" t="s">
        <v>2</v>
      </c>
      <c r="DE103" s="90" t="s">
        <v>2</v>
      </c>
      <c r="DF103" s="90" t="s">
        <v>2</v>
      </c>
      <c r="DG103" s="90" t="s">
        <v>2</v>
      </c>
      <c r="DH103" s="90" t="s">
        <v>2</v>
      </c>
      <c r="DI103" s="90" t="s">
        <v>2</v>
      </c>
      <c r="DJ103" s="90" t="s">
        <v>2</v>
      </c>
      <c r="DK103" s="90" t="s">
        <v>2</v>
      </c>
      <c r="DL103" s="90" t="s">
        <v>2</v>
      </c>
      <c r="DM103" s="90" t="s">
        <v>2</v>
      </c>
      <c r="DN103" s="90" t="s">
        <v>2</v>
      </c>
      <c r="DO103" s="90" t="s">
        <v>2</v>
      </c>
      <c r="DP103" s="90" t="s">
        <v>2</v>
      </c>
      <c r="DQ103" s="90" t="s">
        <v>2</v>
      </c>
      <c r="DR103" s="90" t="s">
        <v>2</v>
      </c>
      <c r="DS103" s="27">
        <v>45</v>
      </c>
      <c r="DT103" s="27" t="s">
        <v>2</v>
      </c>
      <c r="DU103" s="27" t="s">
        <v>2</v>
      </c>
      <c r="DV103" s="27">
        <v>1</v>
      </c>
      <c r="DW103" s="27">
        <v>5</v>
      </c>
      <c r="DX103" s="27">
        <v>1</v>
      </c>
      <c r="DY103" s="27">
        <v>3</v>
      </c>
      <c r="DZ103" s="27">
        <v>3</v>
      </c>
      <c r="EA103" s="27" t="s">
        <v>2</v>
      </c>
      <c r="EB103" s="27">
        <v>12</v>
      </c>
      <c r="EC103" s="27">
        <v>1</v>
      </c>
      <c r="ED103" s="27">
        <v>4</v>
      </c>
      <c r="EE103" s="27" t="s">
        <v>2</v>
      </c>
      <c r="EF103" s="27">
        <v>1</v>
      </c>
      <c r="EG103" s="27">
        <v>4143</v>
      </c>
      <c r="EH103" s="27" t="s">
        <v>2</v>
      </c>
      <c r="EI103" s="27" t="s">
        <v>2</v>
      </c>
      <c r="EJ103" s="27" t="s">
        <v>14</v>
      </c>
      <c r="EK103" s="27">
        <v>12</v>
      </c>
      <c r="EL103" s="27" t="s">
        <v>14</v>
      </c>
      <c r="EM103" s="27">
        <v>13</v>
      </c>
      <c r="EN103" s="27">
        <v>13</v>
      </c>
      <c r="EO103" s="27" t="s">
        <v>2</v>
      </c>
      <c r="EP103" s="27" t="s">
        <v>14</v>
      </c>
      <c r="EQ103" s="27" t="s">
        <v>14</v>
      </c>
      <c r="ER103" s="27" t="s">
        <v>14</v>
      </c>
      <c r="ES103" s="27" t="s">
        <v>2</v>
      </c>
      <c r="ET103" s="27" t="s">
        <v>14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27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27" t="s">
        <v>14</v>
      </c>
      <c r="FW103" s="77">
        <v>12</v>
      </c>
      <c r="FX103" s="77">
        <v>1</v>
      </c>
      <c r="FY103" s="87">
        <v>11</v>
      </c>
      <c r="FZ103" s="87" t="s">
        <v>2</v>
      </c>
      <c r="GA103" s="87" t="s">
        <v>2</v>
      </c>
      <c r="GB103" s="87" t="s">
        <v>2</v>
      </c>
      <c r="GC103" s="87" t="s">
        <v>2</v>
      </c>
      <c r="GD103" s="87" t="s">
        <v>2</v>
      </c>
      <c r="GE103" s="87" t="s">
        <v>2</v>
      </c>
      <c r="GF103" s="17" t="s">
        <v>2</v>
      </c>
      <c r="GG103" s="17" t="s">
        <v>2</v>
      </c>
      <c r="GH103" s="17" t="s">
        <v>2</v>
      </c>
      <c r="GI103" s="17" t="s">
        <v>2</v>
      </c>
      <c r="GJ103" s="17" t="s">
        <v>2</v>
      </c>
      <c r="GK103" s="17" t="s">
        <v>2</v>
      </c>
      <c r="GL103" s="17" t="s">
        <v>2</v>
      </c>
      <c r="GM103" s="17" t="s">
        <v>2</v>
      </c>
      <c r="GN103" s="17" t="s">
        <v>2</v>
      </c>
      <c r="GO103" s="25">
        <v>5</v>
      </c>
      <c r="GP103" s="25" t="s">
        <v>2</v>
      </c>
      <c r="GQ103" s="25">
        <v>5</v>
      </c>
      <c r="GR103" s="25">
        <v>5</v>
      </c>
      <c r="GS103" s="136" t="s">
        <v>2</v>
      </c>
      <c r="GT103" s="77" t="s">
        <v>2</v>
      </c>
      <c r="GU103" s="77" t="s">
        <v>2</v>
      </c>
      <c r="GV103" s="17">
        <v>52</v>
      </c>
      <c r="GW103" s="17">
        <v>30</v>
      </c>
      <c r="GX103" s="17">
        <v>15</v>
      </c>
      <c r="GY103" s="17">
        <v>2</v>
      </c>
      <c r="GZ103" s="17">
        <v>1</v>
      </c>
      <c r="HA103" s="17">
        <v>4</v>
      </c>
      <c r="HB103" s="17">
        <v>4</v>
      </c>
      <c r="HC103" s="17" t="s">
        <v>2</v>
      </c>
      <c r="HD103" s="17" t="s">
        <v>2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59">
        <v>1920916000</v>
      </c>
      <c r="HO103" s="657" t="s">
        <v>483</v>
      </c>
      <c r="HP103" s="657" t="s">
        <v>454</v>
      </c>
      <c r="HQ103" s="657" t="s">
        <v>657</v>
      </c>
      <c r="HR103" s="657" t="s">
        <v>471</v>
      </c>
      <c r="HS103" s="657" t="s">
        <v>455</v>
      </c>
    </row>
    <row r="104" spans="1:227" ht="14.25" customHeight="1">
      <c r="A104" s="614" t="s">
        <v>767</v>
      </c>
      <c r="B104" s="614" t="s">
        <v>837</v>
      </c>
      <c r="C104" s="614" t="s">
        <v>853</v>
      </c>
      <c r="D104" s="4" t="s">
        <v>555</v>
      </c>
      <c r="E104" s="17">
        <v>89</v>
      </c>
      <c r="F104" s="17">
        <v>4</v>
      </c>
      <c r="G104" s="17">
        <v>3</v>
      </c>
      <c r="H104" s="17">
        <v>1</v>
      </c>
      <c r="I104" s="17" t="s">
        <v>2</v>
      </c>
      <c r="J104" s="17" t="s">
        <v>2</v>
      </c>
      <c r="K104" s="17" t="s">
        <v>2</v>
      </c>
      <c r="L104" s="17">
        <v>85</v>
      </c>
      <c r="M104" s="665">
        <v>11</v>
      </c>
      <c r="N104" s="17">
        <v>4</v>
      </c>
      <c r="O104" s="17">
        <v>4</v>
      </c>
      <c r="P104" s="17">
        <v>3</v>
      </c>
      <c r="Q104" s="17">
        <v>1</v>
      </c>
      <c r="R104" s="17" t="s">
        <v>2</v>
      </c>
      <c r="S104" s="17" t="s">
        <v>2</v>
      </c>
      <c r="T104" s="17" t="s">
        <v>2</v>
      </c>
      <c r="U104" s="25" t="s">
        <v>2</v>
      </c>
      <c r="V104" s="671">
        <v>2</v>
      </c>
      <c r="W104" s="25">
        <v>21</v>
      </c>
      <c r="X104" s="25">
        <v>4974</v>
      </c>
      <c r="Y104" s="25">
        <v>4</v>
      </c>
      <c r="Z104" s="25">
        <v>3390</v>
      </c>
      <c r="AA104" s="136">
        <v>68</v>
      </c>
      <c r="AB104" s="25">
        <v>4</v>
      </c>
      <c r="AC104" s="25">
        <v>4089</v>
      </c>
      <c r="AD104" s="25">
        <v>2</v>
      </c>
      <c r="AE104" s="25">
        <v>2900</v>
      </c>
      <c r="AF104" s="143" t="s">
        <v>2</v>
      </c>
      <c r="AG104" s="77">
        <v>88</v>
      </c>
      <c r="AH104" s="77" t="s">
        <v>2</v>
      </c>
      <c r="AI104" s="77">
        <v>20</v>
      </c>
      <c r="AJ104" s="77">
        <v>40</v>
      </c>
      <c r="AK104" s="77">
        <v>12</v>
      </c>
      <c r="AL104" s="77">
        <v>8</v>
      </c>
      <c r="AM104" s="77">
        <v>3</v>
      </c>
      <c r="AN104" s="77">
        <v>1</v>
      </c>
      <c r="AO104" s="77">
        <v>1</v>
      </c>
      <c r="AP104" s="77" t="s">
        <v>2</v>
      </c>
      <c r="AQ104" s="77">
        <v>2</v>
      </c>
      <c r="AR104" s="77">
        <v>1</v>
      </c>
      <c r="AS104" s="77" t="s">
        <v>2</v>
      </c>
      <c r="AT104" s="77" t="s">
        <v>2</v>
      </c>
      <c r="AU104" s="77">
        <v>3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>
        <v>1</v>
      </c>
      <c r="BD104" s="77" t="s">
        <v>2</v>
      </c>
      <c r="BE104" s="77">
        <v>1</v>
      </c>
      <c r="BF104" s="77">
        <v>1</v>
      </c>
      <c r="BG104" s="77" t="s">
        <v>2</v>
      </c>
      <c r="BH104" s="77" t="s">
        <v>2</v>
      </c>
      <c r="BI104" s="77">
        <v>16528</v>
      </c>
      <c r="BJ104" s="77" t="s">
        <v>2</v>
      </c>
      <c r="BK104" s="77">
        <v>805</v>
      </c>
      <c r="BL104" s="77">
        <v>2922</v>
      </c>
      <c r="BM104" s="77">
        <v>1388</v>
      </c>
      <c r="BN104" s="77">
        <v>1438</v>
      </c>
      <c r="BO104" s="77">
        <v>695</v>
      </c>
      <c r="BP104" s="77">
        <v>310</v>
      </c>
      <c r="BQ104" s="77">
        <v>853</v>
      </c>
      <c r="BR104" s="77" t="s">
        <v>2</v>
      </c>
      <c r="BS104" s="77">
        <v>4217</v>
      </c>
      <c r="BT104" s="77">
        <v>3900</v>
      </c>
      <c r="BU104" s="77" t="s">
        <v>2</v>
      </c>
      <c r="BV104" s="77" t="s">
        <v>2</v>
      </c>
      <c r="BW104" s="77">
        <v>11317</v>
      </c>
      <c r="BX104" s="77">
        <v>6930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>
        <v>853</v>
      </c>
      <c r="CG104" s="77" t="s">
        <v>2</v>
      </c>
      <c r="CH104" s="77">
        <v>2177</v>
      </c>
      <c r="CI104" s="77">
        <v>3900</v>
      </c>
      <c r="CJ104" s="77" t="s">
        <v>2</v>
      </c>
      <c r="CK104" s="77" t="s">
        <v>2</v>
      </c>
      <c r="CL104" s="77">
        <v>6877</v>
      </c>
      <c r="CM104" s="90">
        <v>83</v>
      </c>
      <c r="CN104" s="90">
        <v>68</v>
      </c>
      <c r="CO104" s="90" t="s">
        <v>2</v>
      </c>
      <c r="CP104" s="90">
        <v>3</v>
      </c>
      <c r="CQ104" s="90" t="s">
        <v>2</v>
      </c>
      <c r="CR104" s="90">
        <v>7</v>
      </c>
      <c r="CS104" s="90" t="s">
        <v>2</v>
      </c>
      <c r="CT104" s="90">
        <v>3</v>
      </c>
      <c r="CU104" s="90">
        <v>2</v>
      </c>
      <c r="CV104" s="90" t="s">
        <v>2</v>
      </c>
      <c r="CW104" s="90" t="s">
        <v>2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>
        <v>4</v>
      </c>
      <c r="DD104" s="90">
        <v>1</v>
      </c>
      <c r="DE104" s="90" t="s">
        <v>2</v>
      </c>
      <c r="DF104" s="90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>
        <v>1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>
        <v>74</v>
      </c>
      <c r="DT104" s="27">
        <v>1</v>
      </c>
      <c r="DU104" s="27">
        <v>1</v>
      </c>
      <c r="DV104" s="27">
        <v>7</v>
      </c>
      <c r="DW104" s="27">
        <v>10</v>
      </c>
      <c r="DX104" s="27">
        <v>1</v>
      </c>
      <c r="DY104" s="27">
        <v>13</v>
      </c>
      <c r="DZ104" s="27">
        <v>10</v>
      </c>
      <c r="EA104" s="27">
        <v>1</v>
      </c>
      <c r="EB104" s="27">
        <v>30</v>
      </c>
      <c r="EC104" s="27">
        <v>1</v>
      </c>
      <c r="ED104" s="27">
        <v>6</v>
      </c>
      <c r="EE104" s="27" t="s">
        <v>2</v>
      </c>
      <c r="EF104" s="27">
        <v>3</v>
      </c>
      <c r="EG104" s="27">
        <v>6587</v>
      </c>
      <c r="EH104" s="27" t="s">
        <v>14</v>
      </c>
      <c r="EI104" s="27" t="s">
        <v>14</v>
      </c>
      <c r="EJ104" s="27" t="s">
        <v>14</v>
      </c>
      <c r="EK104" s="27">
        <v>23</v>
      </c>
      <c r="EL104" s="27" t="s">
        <v>14</v>
      </c>
      <c r="EM104" s="27">
        <v>2876</v>
      </c>
      <c r="EN104" s="27">
        <v>2858</v>
      </c>
      <c r="EO104" s="27" t="s">
        <v>14</v>
      </c>
      <c r="EP104" s="27" t="s">
        <v>14</v>
      </c>
      <c r="EQ104" s="27" t="s">
        <v>14</v>
      </c>
      <c r="ER104" s="27" t="s">
        <v>14</v>
      </c>
      <c r="ES104" s="27" t="s">
        <v>2</v>
      </c>
      <c r="ET104" s="27" t="s">
        <v>14</v>
      </c>
      <c r="EU104" s="27">
        <v>2</v>
      </c>
      <c r="EV104" s="27" t="s">
        <v>2</v>
      </c>
      <c r="EW104" s="27">
        <v>1</v>
      </c>
      <c r="EX104" s="27">
        <v>1</v>
      </c>
      <c r="EY104" s="27" t="s">
        <v>2</v>
      </c>
      <c r="EZ104" s="27" t="s">
        <v>2</v>
      </c>
      <c r="FA104" s="27">
        <v>1</v>
      </c>
      <c r="FB104" s="27">
        <v>1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>
        <v>1</v>
      </c>
      <c r="FI104" s="27" t="s">
        <v>14</v>
      </c>
      <c r="FJ104" s="27" t="s">
        <v>2</v>
      </c>
      <c r="FK104" s="27" t="s">
        <v>14</v>
      </c>
      <c r="FL104" s="27" t="s">
        <v>14</v>
      </c>
      <c r="FM104" s="27" t="s">
        <v>2</v>
      </c>
      <c r="FN104" s="27" t="s">
        <v>2</v>
      </c>
      <c r="FO104" s="27" t="s">
        <v>14</v>
      </c>
      <c r="FP104" s="27" t="s">
        <v>14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14</v>
      </c>
      <c r="FW104" s="77">
        <v>17</v>
      </c>
      <c r="FX104" s="77">
        <v>2</v>
      </c>
      <c r="FY104" s="87">
        <v>17</v>
      </c>
      <c r="FZ104" s="87" t="s">
        <v>2</v>
      </c>
      <c r="GA104" s="87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>
        <v>2</v>
      </c>
      <c r="GG104" s="17">
        <v>1</v>
      </c>
      <c r="GH104" s="17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>
        <v>9</v>
      </c>
      <c r="GP104" s="25">
        <v>2</v>
      </c>
      <c r="GQ104" s="25">
        <v>9</v>
      </c>
      <c r="GR104" s="25">
        <v>8</v>
      </c>
      <c r="GS104" s="136" t="s">
        <v>2</v>
      </c>
      <c r="GT104" s="77" t="s">
        <v>2</v>
      </c>
      <c r="GU104" s="77">
        <v>4</v>
      </c>
      <c r="GV104" s="17">
        <v>83</v>
      </c>
      <c r="GW104" s="17">
        <v>38</v>
      </c>
      <c r="GX104" s="17">
        <v>36</v>
      </c>
      <c r="GY104" s="17">
        <v>5</v>
      </c>
      <c r="GZ104" s="17">
        <v>3</v>
      </c>
      <c r="HA104" s="17">
        <v>1</v>
      </c>
      <c r="HB104" s="17">
        <v>1</v>
      </c>
      <c r="HC104" s="17" t="s">
        <v>2</v>
      </c>
      <c r="HD104" s="17" t="s">
        <v>2</v>
      </c>
      <c r="HE104" s="17">
        <v>4</v>
      </c>
      <c r="HF104" s="17" t="s">
        <v>2</v>
      </c>
      <c r="HG104" s="17" t="s">
        <v>2</v>
      </c>
      <c r="HH104" s="17">
        <v>2</v>
      </c>
      <c r="HI104" s="17">
        <v>1</v>
      </c>
      <c r="HJ104" s="17">
        <v>1</v>
      </c>
      <c r="HK104" s="17">
        <v>1</v>
      </c>
      <c r="HL104" s="17" t="s">
        <v>2</v>
      </c>
      <c r="HM104" s="17" t="s">
        <v>2</v>
      </c>
      <c r="HN104" s="659">
        <v>1920917000</v>
      </c>
      <c r="HO104" s="657" t="s">
        <v>483</v>
      </c>
      <c r="HP104" s="657" t="s">
        <v>454</v>
      </c>
      <c r="HQ104" s="657" t="s">
        <v>657</v>
      </c>
      <c r="HR104" s="657" t="s">
        <v>472</v>
      </c>
      <c r="HS104" s="657" t="s">
        <v>455</v>
      </c>
    </row>
    <row r="105" spans="1:227" ht="14.25" customHeight="1">
      <c r="A105" s="614" t="s">
        <v>767</v>
      </c>
      <c r="B105" s="614" t="s">
        <v>837</v>
      </c>
      <c r="C105" s="614" t="s">
        <v>691</v>
      </c>
      <c r="D105" s="4" t="s">
        <v>556</v>
      </c>
      <c r="E105" s="17">
        <v>95</v>
      </c>
      <c r="F105" s="17">
        <v>2</v>
      </c>
      <c r="G105" s="17">
        <v>2</v>
      </c>
      <c r="H105" s="17" t="s">
        <v>2</v>
      </c>
      <c r="I105" s="17" t="s">
        <v>2</v>
      </c>
      <c r="J105" s="17" t="s">
        <v>2</v>
      </c>
      <c r="K105" s="17" t="s">
        <v>2</v>
      </c>
      <c r="L105" s="17">
        <v>93</v>
      </c>
      <c r="M105" s="665">
        <v>4</v>
      </c>
      <c r="N105" s="17">
        <v>2</v>
      </c>
      <c r="O105" s="17" t="s">
        <v>14</v>
      </c>
      <c r="P105" s="17" t="s">
        <v>14</v>
      </c>
      <c r="Q105" s="17" t="s">
        <v>14</v>
      </c>
      <c r="R105" s="17" t="s">
        <v>14</v>
      </c>
      <c r="S105" s="17" t="s">
        <v>14</v>
      </c>
      <c r="T105" s="17" t="s">
        <v>14</v>
      </c>
      <c r="U105" s="25" t="s">
        <v>14</v>
      </c>
      <c r="V105" s="671">
        <v>2</v>
      </c>
      <c r="W105" s="25">
        <v>20</v>
      </c>
      <c r="X105" s="25">
        <v>1895</v>
      </c>
      <c r="Y105" s="25">
        <v>2</v>
      </c>
      <c r="Z105" s="25">
        <v>1540</v>
      </c>
      <c r="AA105" s="136">
        <v>75</v>
      </c>
      <c r="AB105" s="25" t="s">
        <v>14</v>
      </c>
      <c r="AC105" s="25" t="s">
        <v>14</v>
      </c>
      <c r="AD105" s="25" t="s">
        <v>14</v>
      </c>
      <c r="AE105" s="25" t="s">
        <v>14</v>
      </c>
      <c r="AF105" s="143" t="s">
        <v>14</v>
      </c>
      <c r="AG105" s="77">
        <v>95</v>
      </c>
      <c r="AH105" s="77" t="s">
        <v>2</v>
      </c>
      <c r="AI105" s="77">
        <v>32</v>
      </c>
      <c r="AJ105" s="77">
        <v>46</v>
      </c>
      <c r="AK105" s="77">
        <v>12</v>
      </c>
      <c r="AL105" s="77">
        <v>1</v>
      </c>
      <c r="AM105" s="77">
        <v>1</v>
      </c>
      <c r="AN105" s="77">
        <v>2</v>
      </c>
      <c r="AO105" s="77" t="s">
        <v>2</v>
      </c>
      <c r="AP105" s="77" t="s">
        <v>2</v>
      </c>
      <c r="AQ105" s="77" t="s">
        <v>2</v>
      </c>
      <c r="AR105" s="77">
        <v>1</v>
      </c>
      <c r="AS105" s="77" t="s">
        <v>2</v>
      </c>
      <c r="AT105" s="77" t="s">
        <v>2</v>
      </c>
      <c r="AU105" s="77" t="s">
        <v>14</v>
      </c>
      <c r="AV105" s="77" t="s">
        <v>14</v>
      </c>
      <c r="AW105" s="77" t="s">
        <v>14</v>
      </c>
      <c r="AX105" s="77" t="s">
        <v>14</v>
      </c>
      <c r="AY105" s="77" t="s">
        <v>14</v>
      </c>
      <c r="AZ105" s="77" t="s">
        <v>14</v>
      </c>
      <c r="BA105" s="77" t="s">
        <v>14</v>
      </c>
      <c r="BB105" s="77" t="s">
        <v>14</v>
      </c>
      <c r="BC105" s="77" t="s">
        <v>14</v>
      </c>
      <c r="BD105" s="77" t="s">
        <v>14</v>
      </c>
      <c r="BE105" s="77" t="s">
        <v>14</v>
      </c>
      <c r="BF105" s="77" t="s">
        <v>14</v>
      </c>
      <c r="BG105" s="77" t="s">
        <v>14</v>
      </c>
      <c r="BH105" s="77" t="s">
        <v>14</v>
      </c>
      <c r="BI105" s="77">
        <v>11627</v>
      </c>
      <c r="BJ105" s="77" t="s">
        <v>2</v>
      </c>
      <c r="BK105" s="77">
        <v>1307</v>
      </c>
      <c r="BL105" s="77">
        <v>3158</v>
      </c>
      <c r="BM105" s="77">
        <v>1506</v>
      </c>
      <c r="BN105" s="77">
        <v>173</v>
      </c>
      <c r="BO105" s="77">
        <v>238</v>
      </c>
      <c r="BP105" s="77">
        <v>746</v>
      </c>
      <c r="BQ105" s="77" t="s">
        <v>2</v>
      </c>
      <c r="BR105" s="77" t="s">
        <v>2</v>
      </c>
      <c r="BS105" s="77" t="s">
        <v>2</v>
      </c>
      <c r="BT105" s="77">
        <v>4499</v>
      </c>
      <c r="BU105" s="77" t="s">
        <v>2</v>
      </c>
      <c r="BV105" s="77" t="s">
        <v>2</v>
      </c>
      <c r="BW105" s="77">
        <v>6429</v>
      </c>
      <c r="BX105" s="77" t="s">
        <v>14</v>
      </c>
      <c r="BY105" s="77" t="s">
        <v>14</v>
      </c>
      <c r="BZ105" s="77" t="s">
        <v>14</v>
      </c>
      <c r="CA105" s="77" t="s">
        <v>14</v>
      </c>
      <c r="CB105" s="77" t="s">
        <v>14</v>
      </c>
      <c r="CC105" s="77" t="s">
        <v>14</v>
      </c>
      <c r="CD105" s="77" t="s">
        <v>14</v>
      </c>
      <c r="CE105" s="77" t="s">
        <v>14</v>
      </c>
      <c r="CF105" s="77" t="s">
        <v>14</v>
      </c>
      <c r="CG105" s="77" t="s">
        <v>14</v>
      </c>
      <c r="CH105" s="77" t="s">
        <v>14</v>
      </c>
      <c r="CI105" s="77" t="s">
        <v>14</v>
      </c>
      <c r="CJ105" s="77" t="s">
        <v>14</v>
      </c>
      <c r="CK105" s="77" t="s">
        <v>14</v>
      </c>
      <c r="CL105" s="77" t="s">
        <v>14</v>
      </c>
      <c r="CM105" s="90">
        <v>86</v>
      </c>
      <c r="CN105" s="90">
        <v>81</v>
      </c>
      <c r="CO105" s="90" t="s">
        <v>2</v>
      </c>
      <c r="CP105" s="90">
        <v>1</v>
      </c>
      <c r="CQ105" s="90" t="s">
        <v>2</v>
      </c>
      <c r="CR105" s="90">
        <v>2</v>
      </c>
      <c r="CS105" s="90">
        <v>1</v>
      </c>
      <c r="CT105" s="90" t="s">
        <v>2</v>
      </c>
      <c r="CU105" s="90" t="s">
        <v>2</v>
      </c>
      <c r="CV105" s="90" t="s">
        <v>2</v>
      </c>
      <c r="CW105" s="90" t="s">
        <v>2</v>
      </c>
      <c r="CX105" s="90">
        <v>1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14</v>
      </c>
      <c r="DD105" s="90" t="s">
        <v>14</v>
      </c>
      <c r="DE105" s="90" t="s">
        <v>14</v>
      </c>
      <c r="DF105" s="90" t="s">
        <v>14</v>
      </c>
      <c r="DG105" s="90" t="s">
        <v>14</v>
      </c>
      <c r="DH105" s="90" t="s">
        <v>14</v>
      </c>
      <c r="DI105" s="90" t="s">
        <v>14</v>
      </c>
      <c r="DJ105" s="90" t="s">
        <v>14</v>
      </c>
      <c r="DK105" s="90" t="s">
        <v>14</v>
      </c>
      <c r="DL105" s="90" t="s">
        <v>14</v>
      </c>
      <c r="DM105" s="90" t="s">
        <v>14</v>
      </c>
      <c r="DN105" s="90" t="s">
        <v>14</v>
      </c>
      <c r="DO105" s="90" t="s">
        <v>14</v>
      </c>
      <c r="DP105" s="90" t="s">
        <v>14</v>
      </c>
      <c r="DQ105" s="90" t="s">
        <v>14</v>
      </c>
      <c r="DR105" s="90" t="s">
        <v>14</v>
      </c>
      <c r="DS105" s="27">
        <v>84</v>
      </c>
      <c r="DT105" s="27">
        <v>1</v>
      </c>
      <c r="DU105" s="27">
        <v>1</v>
      </c>
      <c r="DV105" s="27">
        <v>2</v>
      </c>
      <c r="DW105" s="27">
        <v>5</v>
      </c>
      <c r="DX105" s="27">
        <v>1</v>
      </c>
      <c r="DY105" s="27">
        <v>7</v>
      </c>
      <c r="DZ105" s="27">
        <v>7</v>
      </c>
      <c r="EA105" s="27">
        <v>1</v>
      </c>
      <c r="EB105" s="27">
        <v>12</v>
      </c>
      <c r="EC105" s="27">
        <v>1</v>
      </c>
      <c r="ED105" s="27">
        <v>4</v>
      </c>
      <c r="EE105" s="27" t="s">
        <v>2</v>
      </c>
      <c r="EF105" s="27">
        <v>1</v>
      </c>
      <c r="EG105" s="27">
        <v>5981</v>
      </c>
      <c r="EH105" s="27" t="s">
        <v>14</v>
      </c>
      <c r="EI105" s="27" t="s">
        <v>14</v>
      </c>
      <c r="EJ105" s="27" t="s">
        <v>14</v>
      </c>
      <c r="EK105" s="27">
        <v>19</v>
      </c>
      <c r="EL105" s="27" t="s">
        <v>14</v>
      </c>
      <c r="EM105" s="27" t="s">
        <v>14</v>
      </c>
      <c r="EN105" s="27">
        <v>1797</v>
      </c>
      <c r="EO105" s="27" t="s">
        <v>14</v>
      </c>
      <c r="EP105" s="27" t="s">
        <v>14</v>
      </c>
      <c r="EQ105" s="27" t="s">
        <v>14</v>
      </c>
      <c r="ER105" s="27" t="s">
        <v>14</v>
      </c>
      <c r="ES105" s="27" t="s">
        <v>2</v>
      </c>
      <c r="ET105" s="27" t="s">
        <v>14</v>
      </c>
      <c r="EU105" s="27" t="s">
        <v>14</v>
      </c>
      <c r="EV105" s="27" t="s">
        <v>14</v>
      </c>
      <c r="EW105" s="27" t="s">
        <v>14</v>
      </c>
      <c r="EX105" s="27" t="s">
        <v>14</v>
      </c>
      <c r="EY105" s="27" t="s">
        <v>14</v>
      </c>
      <c r="EZ105" s="27" t="s">
        <v>14</v>
      </c>
      <c r="FA105" s="27" t="s">
        <v>14</v>
      </c>
      <c r="FB105" s="27" t="s">
        <v>14</v>
      </c>
      <c r="FC105" s="27" t="s">
        <v>14</v>
      </c>
      <c r="FD105" s="27" t="s">
        <v>14</v>
      </c>
      <c r="FE105" s="27" t="s">
        <v>14</v>
      </c>
      <c r="FF105" s="27" t="s">
        <v>14</v>
      </c>
      <c r="FG105" s="27" t="s">
        <v>14</v>
      </c>
      <c r="FH105" s="27" t="s">
        <v>14</v>
      </c>
      <c r="FI105" s="27" t="s">
        <v>14</v>
      </c>
      <c r="FJ105" s="27" t="s">
        <v>14</v>
      </c>
      <c r="FK105" s="27" t="s">
        <v>14</v>
      </c>
      <c r="FL105" s="27" t="s">
        <v>14</v>
      </c>
      <c r="FM105" s="27" t="s">
        <v>14</v>
      </c>
      <c r="FN105" s="27" t="s">
        <v>14</v>
      </c>
      <c r="FO105" s="27" t="s">
        <v>14</v>
      </c>
      <c r="FP105" s="27" t="s">
        <v>14</v>
      </c>
      <c r="FQ105" s="27" t="s">
        <v>14</v>
      </c>
      <c r="FR105" s="27" t="s">
        <v>14</v>
      </c>
      <c r="FS105" s="27" t="s">
        <v>14</v>
      </c>
      <c r="FT105" s="27" t="s">
        <v>14</v>
      </c>
      <c r="FU105" s="27" t="s">
        <v>14</v>
      </c>
      <c r="FV105" s="27" t="s">
        <v>14</v>
      </c>
      <c r="FW105" s="77">
        <v>9</v>
      </c>
      <c r="FX105" s="77">
        <v>1</v>
      </c>
      <c r="FY105" s="87">
        <v>8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14</v>
      </c>
      <c r="GG105" s="17" t="s">
        <v>14</v>
      </c>
      <c r="GH105" s="17" t="s">
        <v>14</v>
      </c>
      <c r="GI105" s="17" t="s">
        <v>14</v>
      </c>
      <c r="GJ105" s="17" t="s">
        <v>14</v>
      </c>
      <c r="GK105" s="17" t="s">
        <v>14</v>
      </c>
      <c r="GL105" s="17" t="s">
        <v>14</v>
      </c>
      <c r="GM105" s="17" t="s">
        <v>14</v>
      </c>
      <c r="GN105" s="17" t="s">
        <v>14</v>
      </c>
      <c r="GO105" s="25">
        <v>5</v>
      </c>
      <c r="GP105" s="25" t="s">
        <v>14</v>
      </c>
      <c r="GQ105" s="25">
        <v>5</v>
      </c>
      <c r="GR105" s="25">
        <v>5</v>
      </c>
      <c r="GS105" s="136" t="s">
        <v>2</v>
      </c>
      <c r="GT105" s="77" t="s">
        <v>2</v>
      </c>
      <c r="GU105" s="77">
        <v>1</v>
      </c>
      <c r="GV105" s="17">
        <v>86</v>
      </c>
      <c r="GW105" s="17">
        <v>63</v>
      </c>
      <c r="GX105" s="17">
        <v>20</v>
      </c>
      <c r="GY105" s="17">
        <v>2</v>
      </c>
      <c r="GZ105" s="17" t="s">
        <v>2</v>
      </c>
      <c r="HA105" s="17">
        <v>1</v>
      </c>
      <c r="HB105" s="17">
        <v>1</v>
      </c>
      <c r="HC105" s="17" t="s">
        <v>2</v>
      </c>
      <c r="HD105" s="17" t="s">
        <v>2</v>
      </c>
      <c r="HE105" s="17" t="s">
        <v>14</v>
      </c>
      <c r="HF105" s="17" t="s">
        <v>14</v>
      </c>
      <c r="HG105" s="17" t="s">
        <v>14</v>
      </c>
      <c r="HH105" s="17" t="s">
        <v>14</v>
      </c>
      <c r="HI105" s="17" t="s">
        <v>14</v>
      </c>
      <c r="HJ105" s="17" t="s">
        <v>14</v>
      </c>
      <c r="HK105" s="17" t="s">
        <v>14</v>
      </c>
      <c r="HL105" s="17" t="s">
        <v>14</v>
      </c>
      <c r="HM105" s="17" t="s">
        <v>14</v>
      </c>
      <c r="HN105" s="659">
        <v>1920918000</v>
      </c>
      <c r="HO105" s="657" t="s">
        <v>483</v>
      </c>
      <c r="HP105" s="657" t="s">
        <v>454</v>
      </c>
      <c r="HQ105" s="657" t="s">
        <v>657</v>
      </c>
      <c r="HR105" s="657" t="s">
        <v>473</v>
      </c>
      <c r="HS105" s="657" t="s">
        <v>455</v>
      </c>
    </row>
    <row r="106" spans="1:227" ht="14.25" customHeight="1">
      <c r="A106" s="614" t="s">
        <v>767</v>
      </c>
      <c r="B106" s="614" t="s">
        <v>837</v>
      </c>
      <c r="C106" s="614" t="s">
        <v>854</v>
      </c>
      <c r="D106" s="4" t="s">
        <v>557</v>
      </c>
      <c r="E106" s="17">
        <v>242</v>
      </c>
      <c r="F106" s="17">
        <v>11</v>
      </c>
      <c r="G106" s="17" t="s">
        <v>2</v>
      </c>
      <c r="H106" s="17">
        <v>8</v>
      </c>
      <c r="I106" s="17">
        <v>2</v>
      </c>
      <c r="J106" s="17">
        <v>1</v>
      </c>
      <c r="K106" s="17" t="s">
        <v>2</v>
      </c>
      <c r="L106" s="17">
        <v>231</v>
      </c>
      <c r="M106" s="665">
        <v>9</v>
      </c>
      <c r="N106" s="17">
        <v>11</v>
      </c>
      <c r="O106" s="17">
        <v>11</v>
      </c>
      <c r="P106" s="17" t="s">
        <v>2</v>
      </c>
      <c r="Q106" s="17">
        <v>8</v>
      </c>
      <c r="R106" s="17">
        <v>2</v>
      </c>
      <c r="S106" s="17">
        <v>1</v>
      </c>
      <c r="T106" s="17" t="s">
        <v>2</v>
      </c>
      <c r="U106" s="25" t="s">
        <v>2</v>
      </c>
      <c r="V106" s="671">
        <v>1</v>
      </c>
      <c r="W106" s="25">
        <v>55</v>
      </c>
      <c r="X106" s="25">
        <v>9407</v>
      </c>
      <c r="Y106" s="25">
        <v>7</v>
      </c>
      <c r="Z106" s="25">
        <v>6930</v>
      </c>
      <c r="AA106" s="136">
        <v>187</v>
      </c>
      <c r="AB106" s="25">
        <v>7</v>
      </c>
      <c r="AC106" s="25">
        <v>7125</v>
      </c>
      <c r="AD106" s="25">
        <v>4</v>
      </c>
      <c r="AE106" s="25">
        <v>5650</v>
      </c>
      <c r="AF106" s="143">
        <v>4</v>
      </c>
      <c r="AG106" s="77">
        <v>239</v>
      </c>
      <c r="AH106" s="77">
        <v>2</v>
      </c>
      <c r="AI106" s="77">
        <v>56</v>
      </c>
      <c r="AJ106" s="77">
        <v>109</v>
      </c>
      <c r="AK106" s="77">
        <v>40</v>
      </c>
      <c r="AL106" s="77">
        <v>14</v>
      </c>
      <c r="AM106" s="77">
        <v>9</v>
      </c>
      <c r="AN106" s="77">
        <v>6</v>
      </c>
      <c r="AO106" s="77">
        <v>2</v>
      </c>
      <c r="AP106" s="77" t="s">
        <v>2</v>
      </c>
      <c r="AQ106" s="77" t="s">
        <v>2</v>
      </c>
      <c r="AR106" s="77" t="s">
        <v>2</v>
      </c>
      <c r="AS106" s="77">
        <v>1</v>
      </c>
      <c r="AT106" s="77" t="s">
        <v>2</v>
      </c>
      <c r="AU106" s="77">
        <v>8</v>
      </c>
      <c r="AV106" s="77">
        <v>2</v>
      </c>
      <c r="AW106" s="77">
        <v>1</v>
      </c>
      <c r="AX106" s="77" t="s">
        <v>2</v>
      </c>
      <c r="AY106" s="77" t="s">
        <v>2</v>
      </c>
      <c r="AZ106" s="77" t="s">
        <v>2</v>
      </c>
      <c r="BA106" s="77">
        <v>1</v>
      </c>
      <c r="BB106" s="77">
        <v>2</v>
      </c>
      <c r="BC106" s="77">
        <v>1</v>
      </c>
      <c r="BD106" s="77" t="s">
        <v>2</v>
      </c>
      <c r="BE106" s="77" t="s">
        <v>2</v>
      </c>
      <c r="BF106" s="77" t="s">
        <v>2</v>
      </c>
      <c r="BG106" s="77">
        <v>1</v>
      </c>
      <c r="BH106" s="77" t="s">
        <v>2</v>
      </c>
      <c r="BI106" s="77">
        <v>30739</v>
      </c>
      <c r="BJ106" s="77">
        <v>40</v>
      </c>
      <c r="BK106" s="77">
        <v>2220</v>
      </c>
      <c r="BL106" s="77">
        <v>7643</v>
      </c>
      <c r="BM106" s="77">
        <v>4670</v>
      </c>
      <c r="BN106" s="77">
        <v>2399</v>
      </c>
      <c r="BO106" s="77">
        <v>2113</v>
      </c>
      <c r="BP106" s="77">
        <v>2237</v>
      </c>
      <c r="BQ106" s="77">
        <v>1914</v>
      </c>
      <c r="BR106" s="77" t="s">
        <v>2</v>
      </c>
      <c r="BS106" s="77" t="s">
        <v>2</v>
      </c>
      <c r="BT106" s="77" t="s">
        <v>2</v>
      </c>
      <c r="BU106" s="77">
        <v>7503</v>
      </c>
      <c r="BV106" s="77" t="s">
        <v>2</v>
      </c>
      <c r="BW106" s="77">
        <v>14486</v>
      </c>
      <c r="BX106" s="77">
        <v>9421</v>
      </c>
      <c r="BY106" s="77">
        <v>40</v>
      </c>
      <c r="BZ106" s="77">
        <v>30</v>
      </c>
      <c r="CA106" s="77" t="s">
        <v>2</v>
      </c>
      <c r="CB106" s="77" t="s">
        <v>2</v>
      </c>
      <c r="CC106" s="77" t="s">
        <v>2</v>
      </c>
      <c r="CD106" s="77">
        <v>200</v>
      </c>
      <c r="CE106" s="77">
        <v>650</v>
      </c>
      <c r="CF106" s="77">
        <v>998</v>
      </c>
      <c r="CG106" s="77" t="s">
        <v>2</v>
      </c>
      <c r="CH106" s="77" t="s">
        <v>2</v>
      </c>
      <c r="CI106" s="77" t="s">
        <v>2</v>
      </c>
      <c r="CJ106" s="77">
        <v>7503</v>
      </c>
      <c r="CK106" s="77" t="s">
        <v>2</v>
      </c>
      <c r="CL106" s="77">
        <v>9241</v>
      </c>
      <c r="CM106" s="90">
        <v>226</v>
      </c>
      <c r="CN106" s="90">
        <v>173</v>
      </c>
      <c r="CO106" s="90">
        <v>7</v>
      </c>
      <c r="CP106" s="90">
        <v>19</v>
      </c>
      <c r="CQ106" s="90" t="s">
        <v>2</v>
      </c>
      <c r="CR106" s="90">
        <v>20</v>
      </c>
      <c r="CS106" s="90">
        <v>1</v>
      </c>
      <c r="CT106" s="90" t="s">
        <v>2</v>
      </c>
      <c r="CU106" s="90">
        <v>6</v>
      </c>
      <c r="CV106" s="90" t="s">
        <v>2</v>
      </c>
      <c r="CW106" s="90" t="s">
        <v>2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>
        <v>10</v>
      </c>
      <c r="DD106" s="90">
        <v>2</v>
      </c>
      <c r="DE106" s="90" t="s">
        <v>2</v>
      </c>
      <c r="DF106" s="90">
        <v>1</v>
      </c>
      <c r="DG106" s="90" t="s">
        <v>2</v>
      </c>
      <c r="DH106" s="90">
        <v>2</v>
      </c>
      <c r="DI106" s="90">
        <v>1</v>
      </c>
      <c r="DJ106" s="90" t="s">
        <v>2</v>
      </c>
      <c r="DK106" s="90">
        <v>4</v>
      </c>
      <c r="DL106" s="90" t="s">
        <v>2</v>
      </c>
      <c r="DM106" s="90" t="s">
        <v>2</v>
      </c>
      <c r="DN106" s="90" t="s">
        <v>2</v>
      </c>
      <c r="DO106" s="90" t="s">
        <v>2</v>
      </c>
      <c r="DP106" s="90" t="s">
        <v>2</v>
      </c>
      <c r="DQ106" s="90" t="s">
        <v>2</v>
      </c>
      <c r="DR106" s="90" t="s">
        <v>2</v>
      </c>
      <c r="DS106" s="27">
        <v>194</v>
      </c>
      <c r="DT106" s="27">
        <v>29</v>
      </c>
      <c r="DU106" s="27">
        <v>2</v>
      </c>
      <c r="DV106" s="27">
        <v>116</v>
      </c>
      <c r="DW106" s="27">
        <v>21</v>
      </c>
      <c r="DX106" s="27">
        <v>1</v>
      </c>
      <c r="DY106" s="27">
        <v>11</v>
      </c>
      <c r="DZ106" s="27">
        <v>4</v>
      </c>
      <c r="EA106" s="27" t="s">
        <v>2</v>
      </c>
      <c r="EB106" s="27">
        <v>58</v>
      </c>
      <c r="EC106" s="27">
        <v>7</v>
      </c>
      <c r="ED106" s="27">
        <v>7</v>
      </c>
      <c r="EE106" s="27" t="s">
        <v>2</v>
      </c>
      <c r="EF106" s="27">
        <v>7</v>
      </c>
      <c r="EG106" s="27">
        <v>9652</v>
      </c>
      <c r="EH106" s="27">
        <v>2721</v>
      </c>
      <c r="EI106" s="27" t="s">
        <v>14</v>
      </c>
      <c r="EJ106" s="27">
        <v>9808</v>
      </c>
      <c r="EK106" s="27">
        <v>97</v>
      </c>
      <c r="EL106" s="27" t="s">
        <v>14</v>
      </c>
      <c r="EM106" s="27" t="s">
        <v>14</v>
      </c>
      <c r="EN106" s="27">
        <v>10</v>
      </c>
      <c r="EO106" s="27" t="s">
        <v>2</v>
      </c>
      <c r="EP106" s="27" t="s">
        <v>14</v>
      </c>
      <c r="EQ106" s="27" t="s">
        <v>14</v>
      </c>
      <c r="ER106" s="27" t="s">
        <v>14</v>
      </c>
      <c r="ES106" s="27" t="s">
        <v>2</v>
      </c>
      <c r="ET106" s="27" t="s">
        <v>14</v>
      </c>
      <c r="EU106" s="27">
        <v>2</v>
      </c>
      <c r="EV106" s="27">
        <v>1</v>
      </c>
      <c r="EW106" s="27" t="s">
        <v>2</v>
      </c>
      <c r="EX106" s="27">
        <v>2</v>
      </c>
      <c r="EY106" s="27" t="s">
        <v>2</v>
      </c>
      <c r="EZ106" s="27" t="s">
        <v>2</v>
      </c>
      <c r="FA106" s="27" t="s">
        <v>2</v>
      </c>
      <c r="FB106" s="27" t="s">
        <v>2</v>
      </c>
      <c r="FC106" s="27" t="s">
        <v>2</v>
      </c>
      <c r="FD106" s="27">
        <v>2</v>
      </c>
      <c r="FE106" s="27">
        <v>2</v>
      </c>
      <c r="FF106" s="27" t="s">
        <v>2</v>
      </c>
      <c r="FG106" s="27" t="s">
        <v>2</v>
      </c>
      <c r="FH106" s="27">
        <v>4</v>
      </c>
      <c r="FI106" s="27" t="s">
        <v>14</v>
      </c>
      <c r="FJ106" s="27" t="s">
        <v>14</v>
      </c>
      <c r="FK106" s="27" t="s">
        <v>2</v>
      </c>
      <c r="FL106" s="27" t="s">
        <v>14</v>
      </c>
      <c r="FM106" s="27" t="s">
        <v>2</v>
      </c>
      <c r="FN106" s="27" t="s">
        <v>2</v>
      </c>
      <c r="FO106" s="27" t="s">
        <v>2</v>
      </c>
      <c r="FP106" s="27" t="s">
        <v>2</v>
      </c>
      <c r="FQ106" s="27" t="s">
        <v>2</v>
      </c>
      <c r="FR106" s="27" t="s">
        <v>14</v>
      </c>
      <c r="FS106" s="27" t="s">
        <v>14</v>
      </c>
      <c r="FT106" s="27" t="s">
        <v>2</v>
      </c>
      <c r="FU106" s="27" t="s">
        <v>2</v>
      </c>
      <c r="FV106" s="27" t="s">
        <v>14</v>
      </c>
      <c r="FW106" s="77">
        <v>29</v>
      </c>
      <c r="FX106" s="77">
        <v>4</v>
      </c>
      <c r="FY106" s="87">
        <v>27</v>
      </c>
      <c r="FZ106" s="87">
        <v>2</v>
      </c>
      <c r="GA106" s="87">
        <v>1</v>
      </c>
      <c r="GB106" s="87" t="s">
        <v>2</v>
      </c>
      <c r="GC106" s="87">
        <v>2</v>
      </c>
      <c r="GD106" s="87" t="s">
        <v>2</v>
      </c>
      <c r="GE106" s="87" t="s">
        <v>2</v>
      </c>
      <c r="GF106" s="17">
        <v>4</v>
      </c>
      <c r="GG106" s="17">
        <v>2</v>
      </c>
      <c r="GH106" s="17">
        <v>3</v>
      </c>
      <c r="GI106" s="17" t="s">
        <v>2</v>
      </c>
      <c r="GJ106" s="17" t="s">
        <v>2</v>
      </c>
      <c r="GK106" s="17" t="s">
        <v>2</v>
      </c>
      <c r="GL106" s="17">
        <v>1</v>
      </c>
      <c r="GM106" s="17" t="s">
        <v>2</v>
      </c>
      <c r="GN106" s="17" t="s">
        <v>2</v>
      </c>
      <c r="GO106" s="25">
        <v>15</v>
      </c>
      <c r="GP106" s="25">
        <v>3</v>
      </c>
      <c r="GQ106" s="25">
        <v>15</v>
      </c>
      <c r="GR106" s="25">
        <v>14</v>
      </c>
      <c r="GS106" s="136" t="s">
        <v>2</v>
      </c>
      <c r="GT106" s="77" t="s">
        <v>2</v>
      </c>
      <c r="GU106" s="77">
        <v>4</v>
      </c>
      <c r="GV106" s="17">
        <v>226</v>
      </c>
      <c r="GW106" s="17">
        <v>141</v>
      </c>
      <c r="GX106" s="17">
        <v>74</v>
      </c>
      <c r="GY106" s="17">
        <v>7</v>
      </c>
      <c r="GZ106" s="17">
        <v>2</v>
      </c>
      <c r="HA106" s="17">
        <v>2</v>
      </c>
      <c r="HB106" s="17">
        <v>1</v>
      </c>
      <c r="HC106" s="17">
        <v>1</v>
      </c>
      <c r="HD106" s="17" t="s">
        <v>2</v>
      </c>
      <c r="HE106" s="17">
        <v>10</v>
      </c>
      <c r="HF106" s="17" t="s">
        <v>2</v>
      </c>
      <c r="HG106" s="17">
        <v>5</v>
      </c>
      <c r="HH106" s="17">
        <v>2</v>
      </c>
      <c r="HI106" s="17">
        <v>1</v>
      </c>
      <c r="HJ106" s="17">
        <v>2</v>
      </c>
      <c r="HK106" s="17">
        <v>1</v>
      </c>
      <c r="HL106" s="17">
        <v>1</v>
      </c>
      <c r="HM106" s="17" t="s">
        <v>2</v>
      </c>
      <c r="HN106" s="659">
        <v>1920919000</v>
      </c>
      <c r="HO106" s="657" t="s">
        <v>483</v>
      </c>
      <c r="HP106" s="657" t="s">
        <v>454</v>
      </c>
      <c r="HQ106" s="657" t="s">
        <v>657</v>
      </c>
      <c r="HR106" s="657" t="s">
        <v>483</v>
      </c>
      <c r="HS106" s="657" t="s">
        <v>455</v>
      </c>
    </row>
    <row r="107" spans="1:227" ht="14.25" customHeight="1">
      <c r="A107" s="614" t="s">
        <v>767</v>
      </c>
      <c r="B107" s="614" t="s">
        <v>837</v>
      </c>
      <c r="C107" s="614" t="s">
        <v>855</v>
      </c>
      <c r="D107" s="4" t="s">
        <v>558</v>
      </c>
      <c r="E107" s="17">
        <v>69</v>
      </c>
      <c r="F107" s="17">
        <v>3</v>
      </c>
      <c r="G107" s="17">
        <v>1</v>
      </c>
      <c r="H107" s="17">
        <v>2</v>
      </c>
      <c r="I107" s="17" t="s">
        <v>2</v>
      </c>
      <c r="J107" s="17" t="s">
        <v>2</v>
      </c>
      <c r="K107" s="17" t="s">
        <v>2</v>
      </c>
      <c r="L107" s="17">
        <v>66</v>
      </c>
      <c r="M107" s="665">
        <v>7</v>
      </c>
      <c r="N107" s="17">
        <v>3</v>
      </c>
      <c r="O107" s="17">
        <v>3</v>
      </c>
      <c r="P107" s="17">
        <v>1</v>
      </c>
      <c r="Q107" s="17">
        <v>2</v>
      </c>
      <c r="R107" s="17" t="s">
        <v>2</v>
      </c>
      <c r="S107" s="17" t="s">
        <v>2</v>
      </c>
      <c r="T107" s="17" t="s">
        <v>2</v>
      </c>
      <c r="U107" s="25" t="s">
        <v>2</v>
      </c>
      <c r="V107" s="671" t="s">
        <v>2</v>
      </c>
      <c r="W107" s="25">
        <v>16</v>
      </c>
      <c r="X107" s="25">
        <v>3699</v>
      </c>
      <c r="Y107" s="25">
        <v>3</v>
      </c>
      <c r="Z107" s="25">
        <v>2610</v>
      </c>
      <c r="AA107" s="136">
        <v>53</v>
      </c>
      <c r="AB107" s="25">
        <v>3</v>
      </c>
      <c r="AC107" s="25">
        <v>3190</v>
      </c>
      <c r="AD107" s="25">
        <v>2</v>
      </c>
      <c r="AE107" s="25">
        <v>2470</v>
      </c>
      <c r="AF107" s="143" t="s">
        <v>2</v>
      </c>
      <c r="AG107" s="77">
        <v>68</v>
      </c>
      <c r="AH107" s="77">
        <v>3</v>
      </c>
      <c r="AI107" s="77">
        <v>11</v>
      </c>
      <c r="AJ107" s="77">
        <v>32</v>
      </c>
      <c r="AK107" s="77">
        <v>12</v>
      </c>
      <c r="AL107" s="77">
        <v>2</v>
      </c>
      <c r="AM107" s="77">
        <v>4</v>
      </c>
      <c r="AN107" s="77">
        <v>2</v>
      </c>
      <c r="AO107" s="77">
        <v>1</v>
      </c>
      <c r="AP107" s="77">
        <v>1</v>
      </c>
      <c r="AQ107" s="77" t="s">
        <v>2</v>
      </c>
      <c r="AR107" s="77" t="s">
        <v>2</v>
      </c>
      <c r="AS107" s="77" t="s">
        <v>2</v>
      </c>
      <c r="AT107" s="77" t="s">
        <v>2</v>
      </c>
      <c r="AU107" s="77">
        <v>2</v>
      </c>
      <c r="AV107" s="77" t="s">
        <v>2</v>
      </c>
      <c r="AW107" s="77" t="s">
        <v>2</v>
      </c>
      <c r="AX107" s="77" t="s">
        <v>2</v>
      </c>
      <c r="AY107" s="77">
        <v>1</v>
      </c>
      <c r="AZ107" s="77" t="s">
        <v>2</v>
      </c>
      <c r="BA107" s="77" t="s">
        <v>2</v>
      </c>
      <c r="BB107" s="77" t="s">
        <v>2</v>
      </c>
      <c r="BC107" s="77" t="s">
        <v>2</v>
      </c>
      <c r="BD107" s="77">
        <v>1</v>
      </c>
      <c r="BE107" s="77" t="s">
        <v>2</v>
      </c>
      <c r="BF107" s="77" t="s">
        <v>2</v>
      </c>
      <c r="BG107" s="77" t="s">
        <v>2</v>
      </c>
      <c r="BH107" s="77" t="s">
        <v>2</v>
      </c>
      <c r="BI107" s="77">
        <v>8099</v>
      </c>
      <c r="BJ107" s="77">
        <v>35</v>
      </c>
      <c r="BK107" s="77">
        <v>396</v>
      </c>
      <c r="BL107" s="77">
        <v>2116</v>
      </c>
      <c r="BM107" s="77">
        <v>1446</v>
      </c>
      <c r="BN107" s="77">
        <v>337</v>
      </c>
      <c r="BO107" s="77">
        <v>868</v>
      </c>
      <c r="BP107" s="77">
        <v>895</v>
      </c>
      <c r="BQ107" s="77">
        <v>601</v>
      </c>
      <c r="BR107" s="77">
        <v>1405</v>
      </c>
      <c r="BS107" s="77" t="s">
        <v>2</v>
      </c>
      <c r="BT107" s="77" t="s">
        <v>2</v>
      </c>
      <c r="BU107" s="77" t="s">
        <v>2</v>
      </c>
      <c r="BV107" s="77" t="s">
        <v>2</v>
      </c>
      <c r="BW107" s="77">
        <v>4631</v>
      </c>
      <c r="BX107" s="77">
        <v>1525</v>
      </c>
      <c r="BY107" s="77" t="s">
        <v>2</v>
      </c>
      <c r="BZ107" s="77" t="s">
        <v>2</v>
      </c>
      <c r="CA107" s="77" t="s">
        <v>2</v>
      </c>
      <c r="CB107" s="77">
        <v>120</v>
      </c>
      <c r="CC107" s="77" t="s">
        <v>2</v>
      </c>
      <c r="CD107" s="77" t="s">
        <v>2</v>
      </c>
      <c r="CE107" s="77" t="s">
        <v>2</v>
      </c>
      <c r="CF107" s="77" t="s">
        <v>2</v>
      </c>
      <c r="CG107" s="77">
        <v>1405</v>
      </c>
      <c r="CH107" s="77" t="s">
        <v>2</v>
      </c>
      <c r="CI107" s="77" t="s">
        <v>2</v>
      </c>
      <c r="CJ107" s="77" t="s">
        <v>2</v>
      </c>
      <c r="CK107" s="77" t="s">
        <v>2</v>
      </c>
      <c r="CL107" s="77">
        <v>1505</v>
      </c>
      <c r="CM107" s="90">
        <v>61</v>
      </c>
      <c r="CN107" s="90">
        <v>51</v>
      </c>
      <c r="CO107" s="90" t="s">
        <v>2</v>
      </c>
      <c r="CP107" s="90" t="s">
        <v>2</v>
      </c>
      <c r="CQ107" s="90" t="s">
        <v>2</v>
      </c>
      <c r="CR107" s="90">
        <v>3</v>
      </c>
      <c r="CS107" s="90" t="s">
        <v>2</v>
      </c>
      <c r="CT107" s="90" t="s">
        <v>2</v>
      </c>
      <c r="CU107" s="90">
        <v>4</v>
      </c>
      <c r="CV107" s="90" t="s">
        <v>2</v>
      </c>
      <c r="CW107" s="90" t="s">
        <v>2</v>
      </c>
      <c r="CX107" s="90">
        <v>3</v>
      </c>
      <c r="CY107" s="90" t="s">
        <v>2</v>
      </c>
      <c r="CZ107" s="90" t="s">
        <v>2</v>
      </c>
      <c r="DA107" s="90" t="s">
        <v>2</v>
      </c>
      <c r="DB107" s="90" t="s">
        <v>2</v>
      </c>
      <c r="DC107" s="90">
        <v>3</v>
      </c>
      <c r="DD107" s="90">
        <v>1</v>
      </c>
      <c r="DE107" s="90" t="s">
        <v>2</v>
      </c>
      <c r="DF107" s="90" t="s">
        <v>2</v>
      </c>
      <c r="DG107" s="90" t="s">
        <v>2</v>
      </c>
      <c r="DH107" s="90">
        <v>1</v>
      </c>
      <c r="DI107" s="90" t="s">
        <v>2</v>
      </c>
      <c r="DJ107" s="90" t="s">
        <v>2</v>
      </c>
      <c r="DK107" s="90">
        <v>1</v>
      </c>
      <c r="DL107" s="90" t="s">
        <v>2</v>
      </c>
      <c r="DM107" s="90" t="s">
        <v>2</v>
      </c>
      <c r="DN107" s="90" t="s">
        <v>2</v>
      </c>
      <c r="DO107" s="90" t="s">
        <v>2</v>
      </c>
      <c r="DP107" s="90" t="s">
        <v>2</v>
      </c>
      <c r="DQ107" s="90" t="s">
        <v>2</v>
      </c>
      <c r="DR107" s="90" t="s">
        <v>2</v>
      </c>
      <c r="DS107" s="27">
        <v>54</v>
      </c>
      <c r="DT107" s="27">
        <v>2</v>
      </c>
      <c r="DU107" s="27" t="s">
        <v>2</v>
      </c>
      <c r="DV107" s="27">
        <v>6</v>
      </c>
      <c r="DW107" s="27">
        <v>8</v>
      </c>
      <c r="DX107" s="27">
        <v>1</v>
      </c>
      <c r="DY107" s="27">
        <v>4</v>
      </c>
      <c r="DZ107" s="27">
        <v>2</v>
      </c>
      <c r="EA107" s="27">
        <v>1</v>
      </c>
      <c r="EB107" s="27">
        <v>18</v>
      </c>
      <c r="EC107" s="27" t="s">
        <v>2</v>
      </c>
      <c r="ED107" s="27">
        <v>4</v>
      </c>
      <c r="EE107" s="27" t="s">
        <v>2</v>
      </c>
      <c r="EF107" s="27">
        <v>4</v>
      </c>
      <c r="EG107" s="27">
        <v>4463</v>
      </c>
      <c r="EH107" s="27" t="s">
        <v>14</v>
      </c>
      <c r="EI107" s="27" t="s">
        <v>2</v>
      </c>
      <c r="EJ107" s="27" t="s">
        <v>14</v>
      </c>
      <c r="EK107" s="27">
        <v>13</v>
      </c>
      <c r="EL107" s="27" t="s">
        <v>14</v>
      </c>
      <c r="EM107" s="27" t="s">
        <v>14</v>
      </c>
      <c r="EN107" s="27" t="s">
        <v>14</v>
      </c>
      <c r="EO107" s="27" t="s">
        <v>14</v>
      </c>
      <c r="EP107" s="27" t="s">
        <v>14</v>
      </c>
      <c r="EQ107" s="27" t="s">
        <v>2</v>
      </c>
      <c r="ER107" s="27" t="s">
        <v>14</v>
      </c>
      <c r="ES107" s="27" t="s">
        <v>2</v>
      </c>
      <c r="ET107" s="27" t="s">
        <v>14</v>
      </c>
      <c r="EU107" s="27">
        <v>1</v>
      </c>
      <c r="EV107" s="27">
        <v>1</v>
      </c>
      <c r="EW107" s="27" t="s">
        <v>2</v>
      </c>
      <c r="EX107" s="27">
        <v>1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>
        <v>1</v>
      </c>
      <c r="FE107" s="27" t="s">
        <v>2</v>
      </c>
      <c r="FF107" s="27">
        <v>1</v>
      </c>
      <c r="FG107" s="27" t="s">
        <v>2</v>
      </c>
      <c r="FH107" s="27">
        <v>1</v>
      </c>
      <c r="FI107" s="27" t="s">
        <v>14</v>
      </c>
      <c r="FJ107" s="27" t="s">
        <v>14</v>
      </c>
      <c r="FK107" s="27" t="s">
        <v>2</v>
      </c>
      <c r="FL107" s="27" t="s">
        <v>14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14</v>
      </c>
      <c r="FS107" s="27" t="s">
        <v>2</v>
      </c>
      <c r="FT107" s="27" t="s">
        <v>14</v>
      </c>
      <c r="FU107" s="27" t="s">
        <v>2</v>
      </c>
      <c r="FV107" s="27" t="s">
        <v>14</v>
      </c>
      <c r="FW107" s="77">
        <v>22</v>
      </c>
      <c r="FX107" s="77">
        <v>1</v>
      </c>
      <c r="FY107" s="87">
        <v>22</v>
      </c>
      <c r="FZ107" s="87">
        <v>1</v>
      </c>
      <c r="GA107" s="87">
        <v>1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>
        <v>2</v>
      </c>
      <c r="GG107" s="17">
        <v>1</v>
      </c>
      <c r="GH107" s="17">
        <v>2</v>
      </c>
      <c r="GI107" s="17" t="s">
        <v>2</v>
      </c>
      <c r="GJ107" s="17">
        <v>1</v>
      </c>
      <c r="GK107" s="17" t="s">
        <v>2</v>
      </c>
      <c r="GL107" s="17" t="s">
        <v>2</v>
      </c>
      <c r="GM107" s="17" t="s">
        <v>2</v>
      </c>
      <c r="GN107" s="17" t="s">
        <v>2</v>
      </c>
      <c r="GO107" s="25">
        <v>7</v>
      </c>
      <c r="GP107" s="25">
        <v>1</v>
      </c>
      <c r="GQ107" s="25">
        <v>7</v>
      </c>
      <c r="GR107" s="25">
        <v>7</v>
      </c>
      <c r="GS107" s="136" t="s">
        <v>2</v>
      </c>
      <c r="GT107" s="77" t="s">
        <v>2</v>
      </c>
      <c r="GU107" s="77">
        <v>1</v>
      </c>
      <c r="GV107" s="17">
        <v>61</v>
      </c>
      <c r="GW107" s="17">
        <v>33</v>
      </c>
      <c r="GX107" s="17">
        <v>23</v>
      </c>
      <c r="GY107" s="17">
        <v>1</v>
      </c>
      <c r="GZ107" s="17">
        <v>2</v>
      </c>
      <c r="HA107" s="17">
        <v>2</v>
      </c>
      <c r="HB107" s="17">
        <v>1</v>
      </c>
      <c r="HC107" s="17" t="s">
        <v>2</v>
      </c>
      <c r="HD107" s="17">
        <v>1</v>
      </c>
      <c r="HE107" s="17">
        <v>3</v>
      </c>
      <c r="HF107" s="17" t="s">
        <v>2</v>
      </c>
      <c r="HG107" s="17">
        <v>1</v>
      </c>
      <c r="HH107" s="17">
        <v>1</v>
      </c>
      <c r="HI107" s="17" t="s">
        <v>2</v>
      </c>
      <c r="HJ107" s="17">
        <v>1</v>
      </c>
      <c r="HK107" s="17" t="s">
        <v>2</v>
      </c>
      <c r="HL107" s="17" t="s">
        <v>2</v>
      </c>
      <c r="HM107" s="17">
        <v>1</v>
      </c>
      <c r="HN107" s="659">
        <v>1920920000</v>
      </c>
      <c r="HO107" s="657" t="s">
        <v>483</v>
      </c>
      <c r="HP107" s="657" t="s">
        <v>454</v>
      </c>
      <c r="HQ107" s="657" t="s">
        <v>657</v>
      </c>
      <c r="HR107" s="657" t="s">
        <v>484</v>
      </c>
      <c r="HS107" s="657" t="s">
        <v>455</v>
      </c>
    </row>
    <row r="108" spans="1:227" ht="14.25" customHeight="1">
      <c r="A108" s="614" t="s">
        <v>767</v>
      </c>
      <c r="B108" s="614" t="s">
        <v>837</v>
      </c>
      <c r="C108" s="614" t="s">
        <v>692</v>
      </c>
      <c r="D108" s="4" t="s">
        <v>559</v>
      </c>
      <c r="E108" s="17">
        <v>123</v>
      </c>
      <c r="F108" s="17">
        <v>5</v>
      </c>
      <c r="G108" s="17" t="s">
        <v>2</v>
      </c>
      <c r="H108" s="17">
        <v>4</v>
      </c>
      <c r="I108" s="17">
        <v>1</v>
      </c>
      <c r="J108" s="17" t="s">
        <v>2</v>
      </c>
      <c r="K108" s="17" t="s">
        <v>2</v>
      </c>
      <c r="L108" s="17">
        <v>118</v>
      </c>
      <c r="M108" s="665">
        <v>15</v>
      </c>
      <c r="N108" s="17">
        <v>5</v>
      </c>
      <c r="O108" s="17">
        <v>5</v>
      </c>
      <c r="P108" s="17" t="s">
        <v>2</v>
      </c>
      <c r="Q108" s="17">
        <v>4</v>
      </c>
      <c r="R108" s="17">
        <v>1</v>
      </c>
      <c r="S108" s="17" t="s">
        <v>2</v>
      </c>
      <c r="T108" s="17" t="s">
        <v>2</v>
      </c>
      <c r="U108" s="25" t="s">
        <v>2</v>
      </c>
      <c r="V108" s="671">
        <v>1</v>
      </c>
      <c r="W108" s="25">
        <v>27</v>
      </c>
      <c r="X108" s="25">
        <v>19807</v>
      </c>
      <c r="Y108" s="25">
        <v>8</v>
      </c>
      <c r="Z108" s="25">
        <v>18340</v>
      </c>
      <c r="AA108" s="136">
        <v>96</v>
      </c>
      <c r="AB108" s="25">
        <v>5</v>
      </c>
      <c r="AC108" s="25">
        <v>17768</v>
      </c>
      <c r="AD108" s="25">
        <v>5</v>
      </c>
      <c r="AE108" s="25">
        <v>17160</v>
      </c>
      <c r="AF108" s="143" t="s">
        <v>2</v>
      </c>
      <c r="AG108" s="77">
        <v>119</v>
      </c>
      <c r="AH108" s="77" t="s">
        <v>2</v>
      </c>
      <c r="AI108" s="77">
        <v>25</v>
      </c>
      <c r="AJ108" s="77">
        <v>47</v>
      </c>
      <c r="AK108" s="77">
        <v>21</v>
      </c>
      <c r="AL108" s="77">
        <v>10</v>
      </c>
      <c r="AM108" s="77">
        <v>9</v>
      </c>
      <c r="AN108" s="77">
        <v>4</v>
      </c>
      <c r="AO108" s="77">
        <v>1</v>
      </c>
      <c r="AP108" s="77">
        <v>1</v>
      </c>
      <c r="AQ108" s="77">
        <v>1</v>
      </c>
      <c r="AR108" s="77" t="s">
        <v>2</v>
      </c>
      <c r="AS108" s="77" t="s">
        <v>2</v>
      </c>
      <c r="AT108" s="77" t="s">
        <v>2</v>
      </c>
      <c r="AU108" s="77">
        <v>3</v>
      </c>
      <c r="AV108" s="77" t="s">
        <v>2</v>
      </c>
      <c r="AW108" s="77" t="s">
        <v>2</v>
      </c>
      <c r="AX108" s="77">
        <v>1</v>
      </c>
      <c r="AY108" s="77">
        <v>1</v>
      </c>
      <c r="AZ108" s="77" t="s">
        <v>2</v>
      </c>
      <c r="BA108" s="77" t="s">
        <v>2</v>
      </c>
      <c r="BB108" s="77" t="s">
        <v>2</v>
      </c>
      <c r="BC108" s="77" t="s">
        <v>2</v>
      </c>
      <c r="BD108" s="77" t="s">
        <v>2</v>
      </c>
      <c r="BE108" s="77">
        <v>1</v>
      </c>
      <c r="BF108" s="77" t="s">
        <v>2</v>
      </c>
      <c r="BG108" s="77" t="s">
        <v>2</v>
      </c>
      <c r="BH108" s="77" t="s">
        <v>2</v>
      </c>
      <c r="BI108" s="77">
        <v>16640</v>
      </c>
      <c r="BJ108" s="77" t="s">
        <v>2</v>
      </c>
      <c r="BK108" s="77">
        <v>965</v>
      </c>
      <c r="BL108" s="77">
        <v>3309</v>
      </c>
      <c r="BM108" s="77">
        <v>2589</v>
      </c>
      <c r="BN108" s="77">
        <v>1707</v>
      </c>
      <c r="BO108" s="77">
        <v>2131</v>
      </c>
      <c r="BP108" s="77">
        <v>1505</v>
      </c>
      <c r="BQ108" s="77">
        <v>690</v>
      </c>
      <c r="BR108" s="77">
        <v>1034</v>
      </c>
      <c r="BS108" s="77">
        <v>2710</v>
      </c>
      <c r="BT108" s="77" t="s">
        <v>2</v>
      </c>
      <c r="BU108" s="77" t="s">
        <v>2</v>
      </c>
      <c r="BV108" s="77" t="s">
        <v>2</v>
      </c>
      <c r="BW108" s="77">
        <v>7627</v>
      </c>
      <c r="BX108" s="77">
        <v>2910</v>
      </c>
      <c r="BY108" s="77" t="s">
        <v>2</v>
      </c>
      <c r="BZ108" s="77" t="s">
        <v>2</v>
      </c>
      <c r="CA108" s="77">
        <v>90</v>
      </c>
      <c r="CB108" s="77">
        <v>110</v>
      </c>
      <c r="CC108" s="77" t="s">
        <v>2</v>
      </c>
      <c r="CD108" s="77" t="s">
        <v>2</v>
      </c>
      <c r="CE108" s="77" t="s">
        <v>2</v>
      </c>
      <c r="CF108" s="77" t="s">
        <v>2</v>
      </c>
      <c r="CG108" s="77" t="s">
        <v>2</v>
      </c>
      <c r="CH108" s="77">
        <v>2710</v>
      </c>
      <c r="CI108" s="77" t="s">
        <v>2</v>
      </c>
      <c r="CJ108" s="77" t="s">
        <v>2</v>
      </c>
      <c r="CK108" s="77" t="s">
        <v>2</v>
      </c>
      <c r="CL108" s="77">
        <v>2770</v>
      </c>
      <c r="CM108" s="90">
        <v>111</v>
      </c>
      <c r="CN108" s="90">
        <v>78</v>
      </c>
      <c r="CO108" s="90" t="s">
        <v>2</v>
      </c>
      <c r="CP108" s="90" t="s">
        <v>2</v>
      </c>
      <c r="CQ108" s="90">
        <v>1</v>
      </c>
      <c r="CR108" s="90">
        <v>8</v>
      </c>
      <c r="CS108" s="90">
        <v>3</v>
      </c>
      <c r="CT108" s="90">
        <v>14</v>
      </c>
      <c r="CU108" s="90">
        <v>5</v>
      </c>
      <c r="CV108" s="90">
        <v>1</v>
      </c>
      <c r="CW108" s="90">
        <v>1</v>
      </c>
      <c r="CX108" s="90" t="s">
        <v>2</v>
      </c>
      <c r="CY108" s="90" t="s">
        <v>2</v>
      </c>
      <c r="CZ108" s="90" t="s">
        <v>2</v>
      </c>
      <c r="DA108" s="90" t="s">
        <v>2</v>
      </c>
      <c r="DB108" s="90" t="s">
        <v>2</v>
      </c>
      <c r="DC108" s="90">
        <v>5</v>
      </c>
      <c r="DD108" s="90">
        <v>1</v>
      </c>
      <c r="DE108" s="90" t="s">
        <v>2</v>
      </c>
      <c r="DF108" s="90" t="s">
        <v>2</v>
      </c>
      <c r="DG108" s="90" t="s">
        <v>2</v>
      </c>
      <c r="DH108" s="90" t="s">
        <v>2</v>
      </c>
      <c r="DI108" s="90">
        <v>1</v>
      </c>
      <c r="DJ108" s="90">
        <v>1</v>
      </c>
      <c r="DK108" s="90">
        <v>2</v>
      </c>
      <c r="DL108" s="90" t="s">
        <v>2</v>
      </c>
      <c r="DM108" s="90" t="s">
        <v>2</v>
      </c>
      <c r="DN108" s="90" t="s">
        <v>2</v>
      </c>
      <c r="DO108" s="90" t="s">
        <v>2</v>
      </c>
      <c r="DP108" s="90" t="s">
        <v>2</v>
      </c>
      <c r="DQ108" s="90" t="s">
        <v>2</v>
      </c>
      <c r="DR108" s="90" t="s">
        <v>2</v>
      </c>
      <c r="DS108" s="27">
        <v>100</v>
      </c>
      <c r="DT108" s="27">
        <v>1</v>
      </c>
      <c r="DU108" s="27">
        <v>1</v>
      </c>
      <c r="DV108" s="27">
        <v>3</v>
      </c>
      <c r="DW108" s="27">
        <v>14</v>
      </c>
      <c r="DX108" s="27">
        <v>4</v>
      </c>
      <c r="DY108" s="27">
        <v>7</v>
      </c>
      <c r="DZ108" s="27">
        <v>5</v>
      </c>
      <c r="EA108" s="27">
        <v>4</v>
      </c>
      <c r="EB108" s="27">
        <v>37</v>
      </c>
      <c r="EC108" s="27">
        <v>5</v>
      </c>
      <c r="ED108" s="27">
        <v>24</v>
      </c>
      <c r="EE108" s="27" t="s">
        <v>2</v>
      </c>
      <c r="EF108" s="27">
        <v>7</v>
      </c>
      <c r="EG108" s="27">
        <v>9702</v>
      </c>
      <c r="EH108" s="27" t="s">
        <v>14</v>
      </c>
      <c r="EI108" s="27" t="s">
        <v>14</v>
      </c>
      <c r="EJ108" s="27" t="s">
        <v>14</v>
      </c>
      <c r="EK108" s="27">
        <v>69</v>
      </c>
      <c r="EL108" s="27">
        <v>17</v>
      </c>
      <c r="EM108" s="27" t="s">
        <v>14</v>
      </c>
      <c r="EN108" s="27">
        <v>49</v>
      </c>
      <c r="EO108" s="27" t="s">
        <v>14</v>
      </c>
      <c r="EP108" s="27" t="s">
        <v>14</v>
      </c>
      <c r="EQ108" s="27" t="s">
        <v>14</v>
      </c>
      <c r="ER108" s="27" t="s">
        <v>14</v>
      </c>
      <c r="ES108" s="27" t="s">
        <v>2</v>
      </c>
      <c r="ET108" s="27" t="s">
        <v>14</v>
      </c>
      <c r="EU108" s="27">
        <v>1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>
        <v>1</v>
      </c>
      <c r="FE108" s="27">
        <v>1</v>
      </c>
      <c r="FF108" s="27">
        <v>1</v>
      </c>
      <c r="FG108" s="27" t="s">
        <v>2</v>
      </c>
      <c r="FH108" s="27" t="s">
        <v>14</v>
      </c>
      <c r="FI108" s="27" t="s">
        <v>14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14</v>
      </c>
      <c r="FS108" s="27" t="s">
        <v>14</v>
      </c>
      <c r="FT108" s="27" t="s">
        <v>14</v>
      </c>
      <c r="FU108" s="27" t="s">
        <v>2</v>
      </c>
      <c r="FV108" s="27" t="s">
        <v>14</v>
      </c>
      <c r="FW108" s="77">
        <v>52</v>
      </c>
      <c r="FX108" s="77">
        <v>3</v>
      </c>
      <c r="FY108" s="87">
        <v>51</v>
      </c>
      <c r="FZ108" s="87" t="s">
        <v>2</v>
      </c>
      <c r="GA108" s="87">
        <v>2</v>
      </c>
      <c r="GB108" s="87" t="s">
        <v>2</v>
      </c>
      <c r="GC108" s="87" t="s">
        <v>2</v>
      </c>
      <c r="GD108" s="87" t="s">
        <v>2</v>
      </c>
      <c r="GE108" s="87">
        <v>1</v>
      </c>
      <c r="GF108" s="17">
        <v>5</v>
      </c>
      <c r="GG108" s="17">
        <v>1</v>
      </c>
      <c r="GH108" s="17">
        <v>4</v>
      </c>
      <c r="GI108" s="17" t="s">
        <v>2</v>
      </c>
      <c r="GJ108" s="17" t="s">
        <v>2</v>
      </c>
      <c r="GK108" s="17" t="s">
        <v>2</v>
      </c>
      <c r="GL108" s="17" t="s">
        <v>2</v>
      </c>
      <c r="GM108" s="17" t="s">
        <v>2</v>
      </c>
      <c r="GN108" s="17">
        <v>1</v>
      </c>
      <c r="GO108" s="25">
        <v>13</v>
      </c>
      <c r="GP108" s="25">
        <v>1</v>
      </c>
      <c r="GQ108" s="25">
        <v>13</v>
      </c>
      <c r="GR108" s="25">
        <v>13</v>
      </c>
      <c r="GS108" s="136" t="s">
        <v>2</v>
      </c>
      <c r="GT108" s="77" t="s">
        <v>2</v>
      </c>
      <c r="GU108" s="77">
        <v>3</v>
      </c>
      <c r="GV108" s="17">
        <v>111</v>
      </c>
      <c r="GW108" s="17">
        <v>41</v>
      </c>
      <c r="GX108" s="17">
        <v>53</v>
      </c>
      <c r="GY108" s="17">
        <v>12</v>
      </c>
      <c r="GZ108" s="17">
        <v>3</v>
      </c>
      <c r="HA108" s="17">
        <v>2</v>
      </c>
      <c r="HB108" s="17">
        <v>1</v>
      </c>
      <c r="HC108" s="17">
        <v>1</v>
      </c>
      <c r="HD108" s="17" t="s">
        <v>2</v>
      </c>
      <c r="HE108" s="17">
        <v>5</v>
      </c>
      <c r="HF108" s="17" t="s">
        <v>2</v>
      </c>
      <c r="HG108" s="17" t="s">
        <v>2</v>
      </c>
      <c r="HH108" s="17">
        <v>2</v>
      </c>
      <c r="HI108" s="17">
        <v>1</v>
      </c>
      <c r="HJ108" s="17">
        <v>2</v>
      </c>
      <c r="HK108" s="17">
        <v>1</v>
      </c>
      <c r="HL108" s="17">
        <v>1</v>
      </c>
      <c r="HM108" s="17" t="s">
        <v>2</v>
      </c>
      <c r="HN108" s="659">
        <v>1920921000</v>
      </c>
      <c r="HO108" s="657" t="s">
        <v>483</v>
      </c>
      <c r="HP108" s="657" t="s">
        <v>454</v>
      </c>
      <c r="HQ108" s="657" t="s">
        <v>657</v>
      </c>
      <c r="HR108" s="657" t="s">
        <v>491</v>
      </c>
      <c r="HS108" s="657" t="s">
        <v>455</v>
      </c>
    </row>
    <row r="109" spans="1:227" ht="14.25" customHeight="1">
      <c r="A109" s="614" t="s">
        <v>767</v>
      </c>
      <c r="B109" s="614" t="s">
        <v>837</v>
      </c>
      <c r="C109" s="614" t="s">
        <v>856</v>
      </c>
      <c r="D109" s="4" t="s">
        <v>560</v>
      </c>
      <c r="E109" s="17">
        <v>7</v>
      </c>
      <c r="F109" s="17" t="s">
        <v>2</v>
      </c>
      <c r="G109" s="17" t="s">
        <v>2</v>
      </c>
      <c r="H109" s="17" t="s">
        <v>2</v>
      </c>
      <c r="I109" s="17" t="s">
        <v>2</v>
      </c>
      <c r="J109" s="17" t="s">
        <v>2</v>
      </c>
      <c r="K109" s="17" t="s">
        <v>2</v>
      </c>
      <c r="L109" s="17">
        <v>7</v>
      </c>
      <c r="M109" s="665" t="s">
        <v>2</v>
      </c>
      <c r="N109" s="17" t="s">
        <v>2</v>
      </c>
      <c r="O109" s="17" t="s">
        <v>2</v>
      </c>
      <c r="P109" s="17" t="s">
        <v>2</v>
      </c>
      <c r="Q109" s="17" t="s">
        <v>2</v>
      </c>
      <c r="R109" s="17" t="s">
        <v>2</v>
      </c>
      <c r="S109" s="17" t="s">
        <v>2</v>
      </c>
      <c r="T109" s="17" t="s">
        <v>2</v>
      </c>
      <c r="U109" s="25" t="s">
        <v>2</v>
      </c>
      <c r="V109" s="671" t="s">
        <v>2</v>
      </c>
      <c r="W109" s="25">
        <v>1</v>
      </c>
      <c r="X109" s="25">
        <v>55</v>
      </c>
      <c r="Y109" s="25" t="s">
        <v>2</v>
      </c>
      <c r="Z109" s="25" t="s">
        <v>2</v>
      </c>
      <c r="AA109" s="136">
        <v>6</v>
      </c>
      <c r="AB109" s="25" t="s">
        <v>2</v>
      </c>
      <c r="AC109" s="25" t="s">
        <v>2</v>
      </c>
      <c r="AD109" s="25" t="s">
        <v>2</v>
      </c>
      <c r="AE109" s="25" t="s">
        <v>2</v>
      </c>
      <c r="AF109" s="143" t="s">
        <v>2</v>
      </c>
      <c r="AG109" s="77">
        <v>7</v>
      </c>
      <c r="AH109" s="77" t="s">
        <v>2</v>
      </c>
      <c r="AI109" s="77">
        <v>3</v>
      </c>
      <c r="AJ109" s="77">
        <v>4</v>
      </c>
      <c r="AK109" s="77" t="s">
        <v>2</v>
      </c>
      <c r="AL109" s="77" t="s">
        <v>2</v>
      </c>
      <c r="AM109" s="77" t="s">
        <v>2</v>
      </c>
      <c r="AN109" s="77" t="s">
        <v>2</v>
      </c>
      <c r="AO109" s="77" t="s">
        <v>2</v>
      </c>
      <c r="AP109" s="77" t="s">
        <v>2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 t="s">
        <v>2</v>
      </c>
      <c r="AV109" s="77" t="s">
        <v>2</v>
      </c>
      <c r="AW109" s="77" t="s">
        <v>2</v>
      </c>
      <c r="AX109" s="77" t="s">
        <v>2</v>
      </c>
      <c r="AY109" s="77" t="s">
        <v>2</v>
      </c>
      <c r="AZ109" s="77" t="s">
        <v>2</v>
      </c>
      <c r="BA109" s="77" t="s">
        <v>2</v>
      </c>
      <c r="BB109" s="77" t="s">
        <v>2</v>
      </c>
      <c r="BC109" s="77" t="s">
        <v>2</v>
      </c>
      <c r="BD109" s="77" t="s">
        <v>2</v>
      </c>
      <c r="BE109" s="77" t="s">
        <v>2</v>
      </c>
      <c r="BF109" s="77" t="s">
        <v>2</v>
      </c>
      <c r="BG109" s="77" t="s">
        <v>2</v>
      </c>
      <c r="BH109" s="77" t="s">
        <v>2</v>
      </c>
      <c r="BI109" s="77">
        <v>415</v>
      </c>
      <c r="BJ109" s="77" t="s">
        <v>2</v>
      </c>
      <c r="BK109" s="77">
        <v>129</v>
      </c>
      <c r="BL109" s="77">
        <v>286</v>
      </c>
      <c r="BM109" s="77" t="s">
        <v>2</v>
      </c>
      <c r="BN109" s="77" t="s">
        <v>2</v>
      </c>
      <c r="BO109" s="77" t="s">
        <v>2</v>
      </c>
      <c r="BP109" s="77" t="s">
        <v>2</v>
      </c>
      <c r="BQ109" s="77" t="s">
        <v>2</v>
      </c>
      <c r="BR109" s="77" t="s">
        <v>2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>
        <v>44</v>
      </c>
      <c r="BX109" s="77" t="s">
        <v>2</v>
      </c>
      <c r="BY109" s="77" t="s">
        <v>2</v>
      </c>
      <c r="BZ109" s="77" t="s">
        <v>2</v>
      </c>
      <c r="CA109" s="77" t="s">
        <v>2</v>
      </c>
      <c r="CB109" s="77" t="s">
        <v>2</v>
      </c>
      <c r="CC109" s="77" t="s">
        <v>2</v>
      </c>
      <c r="CD109" s="77" t="s">
        <v>2</v>
      </c>
      <c r="CE109" s="77" t="s">
        <v>2</v>
      </c>
      <c r="CF109" s="77" t="s">
        <v>2</v>
      </c>
      <c r="CG109" s="77" t="s">
        <v>2</v>
      </c>
      <c r="CH109" s="77" t="s">
        <v>2</v>
      </c>
      <c r="CI109" s="77" t="s">
        <v>2</v>
      </c>
      <c r="CJ109" s="77" t="s">
        <v>2</v>
      </c>
      <c r="CK109" s="77" t="s">
        <v>2</v>
      </c>
      <c r="CL109" s="77" t="s">
        <v>2</v>
      </c>
      <c r="CM109" s="90">
        <v>5</v>
      </c>
      <c r="CN109" s="90">
        <v>3</v>
      </c>
      <c r="CO109" s="90" t="s">
        <v>2</v>
      </c>
      <c r="CP109" s="90" t="s">
        <v>2</v>
      </c>
      <c r="CQ109" s="90" t="s">
        <v>2</v>
      </c>
      <c r="CR109" s="90">
        <v>1</v>
      </c>
      <c r="CS109" s="90" t="s">
        <v>2</v>
      </c>
      <c r="CT109" s="90">
        <v>1</v>
      </c>
      <c r="CU109" s="90" t="s">
        <v>2</v>
      </c>
      <c r="CV109" s="90" t="s">
        <v>2</v>
      </c>
      <c r="CW109" s="90" t="s">
        <v>2</v>
      </c>
      <c r="CX109" s="90" t="s">
        <v>2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2</v>
      </c>
      <c r="DD109" s="90" t="s">
        <v>2</v>
      </c>
      <c r="DE109" s="90" t="s">
        <v>2</v>
      </c>
      <c r="DF109" s="90" t="s">
        <v>2</v>
      </c>
      <c r="DG109" s="90" t="s">
        <v>2</v>
      </c>
      <c r="DH109" s="90" t="s">
        <v>2</v>
      </c>
      <c r="DI109" s="90" t="s">
        <v>2</v>
      </c>
      <c r="DJ109" s="90" t="s">
        <v>2</v>
      </c>
      <c r="DK109" s="90" t="s">
        <v>2</v>
      </c>
      <c r="DL109" s="90" t="s">
        <v>2</v>
      </c>
      <c r="DM109" s="90" t="s">
        <v>2</v>
      </c>
      <c r="DN109" s="90" t="s">
        <v>2</v>
      </c>
      <c r="DO109" s="90" t="s">
        <v>2</v>
      </c>
      <c r="DP109" s="90" t="s">
        <v>2</v>
      </c>
      <c r="DQ109" s="90" t="s">
        <v>2</v>
      </c>
      <c r="DR109" s="90" t="s">
        <v>2</v>
      </c>
      <c r="DS109" s="27">
        <v>5</v>
      </c>
      <c r="DT109" s="27" t="s">
        <v>2</v>
      </c>
      <c r="DU109" s="27" t="s">
        <v>2</v>
      </c>
      <c r="DV109" s="27" t="s">
        <v>2</v>
      </c>
      <c r="DW109" s="27">
        <v>1</v>
      </c>
      <c r="DX109" s="27" t="s">
        <v>2</v>
      </c>
      <c r="DY109" s="27">
        <v>1</v>
      </c>
      <c r="DZ109" s="27" t="s">
        <v>2</v>
      </c>
      <c r="EA109" s="27" t="s">
        <v>2</v>
      </c>
      <c r="EB109" s="27">
        <v>3</v>
      </c>
      <c r="EC109" s="27" t="s">
        <v>2</v>
      </c>
      <c r="ED109" s="27">
        <v>2</v>
      </c>
      <c r="EE109" s="27" t="s">
        <v>2</v>
      </c>
      <c r="EF109" s="27" t="s">
        <v>2</v>
      </c>
      <c r="EG109" s="27">
        <v>177</v>
      </c>
      <c r="EH109" s="27" t="s">
        <v>2</v>
      </c>
      <c r="EI109" s="27" t="s">
        <v>2</v>
      </c>
      <c r="EJ109" s="27" t="s">
        <v>2</v>
      </c>
      <c r="EK109" s="27" t="s">
        <v>14</v>
      </c>
      <c r="EL109" s="27" t="s">
        <v>2</v>
      </c>
      <c r="EM109" s="27" t="s">
        <v>14</v>
      </c>
      <c r="EN109" s="27" t="s">
        <v>2</v>
      </c>
      <c r="EO109" s="27" t="s">
        <v>2</v>
      </c>
      <c r="EP109" s="27" t="s">
        <v>14</v>
      </c>
      <c r="EQ109" s="27" t="s">
        <v>2</v>
      </c>
      <c r="ER109" s="27" t="s">
        <v>14</v>
      </c>
      <c r="ES109" s="27" t="s">
        <v>2</v>
      </c>
      <c r="ET109" s="27" t="s">
        <v>2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27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27" t="s">
        <v>2</v>
      </c>
      <c r="FW109" s="77">
        <v>2</v>
      </c>
      <c r="FX109" s="77" t="s">
        <v>2</v>
      </c>
      <c r="FY109" s="87">
        <v>2</v>
      </c>
      <c r="FZ109" s="87" t="s">
        <v>2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2</v>
      </c>
      <c r="GG109" s="17" t="s">
        <v>2</v>
      </c>
      <c r="GH109" s="17" t="s">
        <v>2</v>
      </c>
      <c r="GI109" s="17" t="s">
        <v>2</v>
      </c>
      <c r="GJ109" s="17" t="s">
        <v>2</v>
      </c>
      <c r="GK109" s="17" t="s">
        <v>2</v>
      </c>
      <c r="GL109" s="17" t="s">
        <v>2</v>
      </c>
      <c r="GM109" s="17" t="s">
        <v>2</v>
      </c>
      <c r="GN109" s="17" t="s">
        <v>2</v>
      </c>
      <c r="GO109" s="25" t="s">
        <v>2</v>
      </c>
      <c r="GP109" s="25" t="s">
        <v>2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>
        <v>5</v>
      </c>
      <c r="GW109" s="17">
        <v>2</v>
      </c>
      <c r="GX109" s="17">
        <v>3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59">
        <v>1920922000</v>
      </c>
      <c r="HO109" s="657" t="s">
        <v>483</v>
      </c>
      <c r="HP109" s="657" t="s">
        <v>454</v>
      </c>
      <c r="HQ109" s="657" t="s">
        <v>657</v>
      </c>
      <c r="HR109" s="657" t="s">
        <v>492</v>
      </c>
      <c r="HS109" s="657" t="s">
        <v>455</v>
      </c>
    </row>
    <row r="110" spans="1:227" ht="14.25" customHeight="1">
      <c r="A110" s="614" t="s">
        <v>767</v>
      </c>
      <c r="B110" s="614" t="s">
        <v>837</v>
      </c>
      <c r="C110" s="614" t="s">
        <v>857</v>
      </c>
      <c r="D110" s="4" t="s">
        <v>561</v>
      </c>
      <c r="E110" s="17">
        <v>60</v>
      </c>
      <c r="F110" s="17">
        <v>5</v>
      </c>
      <c r="G110" s="17">
        <v>1</v>
      </c>
      <c r="H110" s="17">
        <v>4</v>
      </c>
      <c r="I110" s="17" t="s">
        <v>2</v>
      </c>
      <c r="J110" s="17" t="s">
        <v>2</v>
      </c>
      <c r="K110" s="17" t="s">
        <v>2</v>
      </c>
      <c r="L110" s="17">
        <v>55</v>
      </c>
      <c r="M110" s="665">
        <v>8</v>
      </c>
      <c r="N110" s="17">
        <v>5</v>
      </c>
      <c r="O110" s="17">
        <v>5</v>
      </c>
      <c r="P110" s="17">
        <v>1</v>
      </c>
      <c r="Q110" s="17">
        <v>4</v>
      </c>
      <c r="R110" s="17" t="s">
        <v>2</v>
      </c>
      <c r="S110" s="17" t="s">
        <v>2</v>
      </c>
      <c r="T110" s="17" t="s">
        <v>2</v>
      </c>
      <c r="U110" s="25" t="s">
        <v>2</v>
      </c>
      <c r="V110" s="671">
        <v>2</v>
      </c>
      <c r="W110" s="25">
        <v>18</v>
      </c>
      <c r="X110" s="25">
        <v>4988</v>
      </c>
      <c r="Y110" s="25">
        <v>4</v>
      </c>
      <c r="Z110" s="25">
        <v>3604</v>
      </c>
      <c r="AA110" s="136">
        <v>42</v>
      </c>
      <c r="AB110" s="25">
        <v>5</v>
      </c>
      <c r="AC110" s="25">
        <v>4144</v>
      </c>
      <c r="AD110" s="25">
        <v>4</v>
      </c>
      <c r="AE110" s="25">
        <v>3604</v>
      </c>
      <c r="AF110" s="143" t="s">
        <v>2</v>
      </c>
      <c r="AG110" s="77">
        <v>60</v>
      </c>
      <c r="AH110" s="77">
        <v>2</v>
      </c>
      <c r="AI110" s="77">
        <v>13</v>
      </c>
      <c r="AJ110" s="77">
        <v>23</v>
      </c>
      <c r="AK110" s="77">
        <v>10</v>
      </c>
      <c r="AL110" s="77">
        <v>2</v>
      </c>
      <c r="AM110" s="77">
        <v>3</v>
      </c>
      <c r="AN110" s="77">
        <v>3</v>
      </c>
      <c r="AO110" s="77">
        <v>4</v>
      </c>
      <c r="AP110" s="77" t="s">
        <v>2</v>
      </c>
      <c r="AQ110" s="77" t="s">
        <v>2</v>
      </c>
      <c r="AR110" s="77" t="s">
        <v>2</v>
      </c>
      <c r="AS110" s="77" t="s">
        <v>2</v>
      </c>
      <c r="AT110" s="77" t="s">
        <v>2</v>
      </c>
      <c r="AU110" s="77">
        <v>5</v>
      </c>
      <c r="AV110" s="77" t="s">
        <v>2</v>
      </c>
      <c r="AW110" s="77">
        <v>1</v>
      </c>
      <c r="AX110" s="77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>
        <v>8142</v>
      </c>
      <c r="BJ110" s="77">
        <v>25</v>
      </c>
      <c r="BK110" s="77">
        <v>551</v>
      </c>
      <c r="BL110" s="77">
        <v>1622</v>
      </c>
      <c r="BM110" s="77">
        <v>1285</v>
      </c>
      <c r="BN110" s="77">
        <v>335</v>
      </c>
      <c r="BO110" s="77">
        <v>669</v>
      </c>
      <c r="BP110" s="77">
        <v>1028</v>
      </c>
      <c r="BQ110" s="77">
        <v>2627</v>
      </c>
      <c r="BR110" s="77" t="s">
        <v>2</v>
      </c>
      <c r="BS110" s="77" t="s">
        <v>2</v>
      </c>
      <c r="BT110" s="77" t="s">
        <v>2</v>
      </c>
      <c r="BU110" s="77" t="s">
        <v>2</v>
      </c>
      <c r="BV110" s="77" t="s">
        <v>2</v>
      </c>
      <c r="BW110" s="77">
        <v>5190</v>
      </c>
      <c r="BX110" s="77">
        <v>1364</v>
      </c>
      <c r="BY110" s="77" t="s">
        <v>2</v>
      </c>
      <c r="BZ110" s="77">
        <v>33</v>
      </c>
      <c r="CA110" s="77">
        <v>161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>
        <v>1170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>
        <v>1234</v>
      </c>
      <c r="CM110" s="90">
        <v>52</v>
      </c>
      <c r="CN110" s="90">
        <v>38</v>
      </c>
      <c r="CO110" s="90" t="s">
        <v>2</v>
      </c>
      <c r="CP110" s="90" t="s">
        <v>2</v>
      </c>
      <c r="CQ110" s="90" t="s">
        <v>2</v>
      </c>
      <c r="CR110" s="90">
        <v>5</v>
      </c>
      <c r="CS110" s="90">
        <v>1</v>
      </c>
      <c r="CT110" s="90" t="s">
        <v>2</v>
      </c>
      <c r="CU110" s="90" t="s">
        <v>2</v>
      </c>
      <c r="CV110" s="90">
        <v>3</v>
      </c>
      <c r="CW110" s="90" t="s">
        <v>2</v>
      </c>
      <c r="CX110" s="90">
        <v>1</v>
      </c>
      <c r="CY110" s="90" t="s">
        <v>2</v>
      </c>
      <c r="CZ110" s="90">
        <v>4</v>
      </c>
      <c r="DA110" s="90" t="s">
        <v>2</v>
      </c>
      <c r="DB110" s="90" t="s">
        <v>2</v>
      </c>
      <c r="DC110" s="90">
        <v>5</v>
      </c>
      <c r="DD110" s="90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>
        <v>1</v>
      </c>
      <c r="DJ110" s="90" t="s">
        <v>2</v>
      </c>
      <c r="DK110" s="90" t="s">
        <v>2</v>
      </c>
      <c r="DL110" s="90">
        <v>1</v>
      </c>
      <c r="DM110" s="90" t="s">
        <v>2</v>
      </c>
      <c r="DN110" s="90" t="s">
        <v>2</v>
      </c>
      <c r="DO110" s="90" t="s">
        <v>2</v>
      </c>
      <c r="DP110" s="90">
        <v>1</v>
      </c>
      <c r="DQ110" s="90" t="s">
        <v>2</v>
      </c>
      <c r="DR110" s="90" t="s">
        <v>2</v>
      </c>
      <c r="DS110" s="27">
        <v>52</v>
      </c>
      <c r="DT110" s="27">
        <v>1</v>
      </c>
      <c r="DU110" s="27" t="s">
        <v>2</v>
      </c>
      <c r="DV110" s="27" t="s">
        <v>2</v>
      </c>
      <c r="DW110" s="27">
        <v>11</v>
      </c>
      <c r="DX110" s="27">
        <v>1</v>
      </c>
      <c r="DY110" s="27">
        <v>9</v>
      </c>
      <c r="DZ110" s="27">
        <v>5</v>
      </c>
      <c r="EA110" s="27">
        <v>1</v>
      </c>
      <c r="EB110" s="27">
        <v>31</v>
      </c>
      <c r="EC110" s="27">
        <v>4</v>
      </c>
      <c r="ED110" s="27">
        <v>2</v>
      </c>
      <c r="EE110" s="27" t="s">
        <v>2</v>
      </c>
      <c r="EF110" s="27">
        <v>4</v>
      </c>
      <c r="EG110" s="27">
        <v>4368</v>
      </c>
      <c r="EH110" s="27" t="s">
        <v>14</v>
      </c>
      <c r="EI110" s="27" t="s">
        <v>2</v>
      </c>
      <c r="EJ110" s="27" t="s">
        <v>2</v>
      </c>
      <c r="EK110" s="27">
        <v>59</v>
      </c>
      <c r="EL110" s="27" t="s">
        <v>14</v>
      </c>
      <c r="EM110" s="27" t="s">
        <v>14</v>
      </c>
      <c r="EN110" s="27">
        <v>64</v>
      </c>
      <c r="EO110" s="27" t="s">
        <v>14</v>
      </c>
      <c r="EP110" s="27" t="s">
        <v>14</v>
      </c>
      <c r="EQ110" s="27" t="s">
        <v>14</v>
      </c>
      <c r="ER110" s="27" t="s">
        <v>14</v>
      </c>
      <c r="ES110" s="27" t="s">
        <v>2</v>
      </c>
      <c r="ET110" s="27" t="s">
        <v>14</v>
      </c>
      <c r="EU110" s="27">
        <v>3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>
        <v>2</v>
      </c>
      <c r="FE110" s="27" t="s">
        <v>14</v>
      </c>
      <c r="FF110" s="27" t="s">
        <v>2</v>
      </c>
      <c r="FG110" s="27" t="s">
        <v>2</v>
      </c>
      <c r="FH110" s="27" t="s">
        <v>2</v>
      </c>
      <c r="FI110" s="27">
        <v>536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14</v>
      </c>
      <c r="FS110" s="27" t="s">
        <v>14</v>
      </c>
      <c r="FT110" s="27" t="s">
        <v>2</v>
      </c>
      <c r="FU110" s="27" t="s">
        <v>2</v>
      </c>
      <c r="FV110" s="27" t="s">
        <v>14</v>
      </c>
      <c r="FW110" s="77">
        <v>27</v>
      </c>
      <c r="FX110" s="77">
        <v>4</v>
      </c>
      <c r="FY110" s="87">
        <v>26</v>
      </c>
      <c r="FZ110" s="87">
        <v>1</v>
      </c>
      <c r="GA110" s="87" t="s">
        <v>2</v>
      </c>
      <c r="GB110" s="87">
        <v>1</v>
      </c>
      <c r="GC110" s="87" t="s">
        <v>2</v>
      </c>
      <c r="GD110" s="87" t="s">
        <v>2</v>
      </c>
      <c r="GE110" s="87" t="s">
        <v>2</v>
      </c>
      <c r="GF110" s="17">
        <v>3</v>
      </c>
      <c r="GG110" s="17">
        <v>1</v>
      </c>
      <c r="GH110" s="17">
        <v>3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7</v>
      </c>
      <c r="GP110" s="25">
        <v>1</v>
      </c>
      <c r="GQ110" s="25">
        <v>7</v>
      </c>
      <c r="GR110" s="25">
        <v>7</v>
      </c>
      <c r="GS110" s="136" t="s">
        <v>2</v>
      </c>
      <c r="GT110" s="77" t="s">
        <v>2</v>
      </c>
      <c r="GU110" s="77">
        <v>2</v>
      </c>
      <c r="GV110" s="17">
        <v>52</v>
      </c>
      <c r="GW110" s="17">
        <v>26</v>
      </c>
      <c r="GX110" s="17">
        <v>15</v>
      </c>
      <c r="GY110" s="17">
        <v>9</v>
      </c>
      <c r="GZ110" s="17">
        <v>1</v>
      </c>
      <c r="HA110" s="17">
        <v>1</v>
      </c>
      <c r="HB110" s="17">
        <v>1</v>
      </c>
      <c r="HC110" s="17" t="s">
        <v>2</v>
      </c>
      <c r="HD110" s="17" t="s">
        <v>2</v>
      </c>
      <c r="HE110" s="17">
        <v>5</v>
      </c>
      <c r="HF110" s="17">
        <v>1</v>
      </c>
      <c r="HG110" s="17">
        <v>1</v>
      </c>
      <c r="HH110" s="17">
        <v>1</v>
      </c>
      <c r="HI110" s="17">
        <v>1</v>
      </c>
      <c r="HJ110" s="17">
        <v>1</v>
      </c>
      <c r="HK110" s="17">
        <v>1</v>
      </c>
      <c r="HL110" s="17" t="s">
        <v>2</v>
      </c>
      <c r="HM110" s="17" t="s">
        <v>2</v>
      </c>
      <c r="HN110" s="659">
        <v>1920923000</v>
      </c>
      <c r="HO110" s="657" t="s">
        <v>483</v>
      </c>
      <c r="HP110" s="657" t="s">
        <v>454</v>
      </c>
      <c r="HQ110" s="657" t="s">
        <v>657</v>
      </c>
      <c r="HR110" s="657" t="s">
        <v>493</v>
      </c>
      <c r="HS110" s="657" t="s">
        <v>455</v>
      </c>
    </row>
    <row r="111" spans="1:227" ht="14.25" customHeight="1">
      <c r="A111" s="614" t="s">
        <v>767</v>
      </c>
      <c r="B111" s="614" t="s">
        <v>837</v>
      </c>
      <c r="C111" s="614" t="s">
        <v>693</v>
      </c>
      <c r="D111" s="4" t="s">
        <v>562</v>
      </c>
      <c r="E111" s="17">
        <v>191</v>
      </c>
      <c r="F111" s="17">
        <v>2</v>
      </c>
      <c r="G111" s="17">
        <v>1</v>
      </c>
      <c r="H111" s="17">
        <v>1</v>
      </c>
      <c r="I111" s="17" t="s">
        <v>2</v>
      </c>
      <c r="J111" s="17" t="s">
        <v>2</v>
      </c>
      <c r="K111" s="17" t="s">
        <v>2</v>
      </c>
      <c r="L111" s="17">
        <v>189</v>
      </c>
      <c r="M111" s="665">
        <v>7</v>
      </c>
      <c r="N111" s="17">
        <v>2</v>
      </c>
      <c r="O111" s="17" t="s">
        <v>14</v>
      </c>
      <c r="P111" s="17" t="s">
        <v>14</v>
      </c>
      <c r="Q111" s="17" t="s">
        <v>14</v>
      </c>
      <c r="R111" s="17" t="s">
        <v>14</v>
      </c>
      <c r="S111" s="17" t="s">
        <v>14</v>
      </c>
      <c r="T111" s="17" t="s">
        <v>14</v>
      </c>
      <c r="U111" s="25" t="s">
        <v>14</v>
      </c>
      <c r="V111" s="671">
        <v>2</v>
      </c>
      <c r="W111" s="25">
        <v>51</v>
      </c>
      <c r="X111" s="25">
        <v>3439</v>
      </c>
      <c r="Y111" s="25">
        <v>2</v>
      </c>
      <c r="Z111" s="25">
        <v>1624</v>
      </c>
      <c r="AA111" s="136">
        <v>140</v>
      </c>
      <c r="AB111" s="25" t="s">
        <v>14</v>
      </c>
      <c r="AC111" s="25" t="s">
        <v>14</v>
      </c>
      <c r="AD111" s="25" t="s">
        <v>14</v>
      </c>
      <c r="AE111" s="25" t="s">
        <v>14</v>
      </c>
      <c r="AF111" s="143" t="s">
        <v>14</v>
      </c>
      <c r="AG111" s="77">
        <v>191</v>
      </c>
      <c r="AH111" s="77">
        <v>1</v>
      </c>
      <c r="AI111" s="77">
        <v>52</v>
      </c>
      <c r="AJ111" s="77">
        <v>94</v>
      </c>
      <c r="AK111" s="77">
        <v>25</v>
      </c>
      <c r="AL111" s="77">
        <v>6</v>
      </c>
      <c r="AM111" s="77">
        <v>5</v>
      </c>
      <c r="AN111" s="77">
        <v>4</v>
      </c>
      <c r="AO111" s="77">
        <v>2</v>
      </c>
      <c r="AP111" s="77">
        <v>2</v>
      </c>
      <c r="AQ111" s="77" t="s">
        <v>2</v>
      </c>
      <c r="AR111" s="77" t="s">
        <v>2</v>
      </c>
      <c r="AS111" s="77" t="s">
        <v>2</v>
      </c>
      <c r="AT111" s="77" t="s">
        <v>2</v>
      </c>
      <c r="AU111" s="77" t="s">
        <v>14</v>
      </c>
      <c r="AV111" s="77" t="s">
        <v>14</v>
      </c>
      <c r="AW111" s="77" t="s">
        <v>14</v>
      </c>
      <c r="AX111" s="77" t="s">
        <v>14</v>
      </c>
      <c r="AY111" s="77" t="s">
        <v>14</v>
      </c>
      <c r="AZ111" s="77" t="s">
        <v>14</v>
      </c>
      <c r="BA111" s="77" t="s">
        <v>14</v>
      </c>
      <c r="BB111" s="77" t="s">
        <v>14</v>
      </c>
      <c r="BC111" s="77" t="s">
        <v>14</v>
      </c>
      <c r="BD111" s="77" t="s">
        <v>14</v>
      </c>
      <c r="BE111" s="77" t="s">
        <v>14</v>
      </c>
      <c r="BF111" s="77" t="s">
        <v>14</v>
      </c>
      <c r="BG111" s="77" t="s">
        <v>14</v>
      </c>
      <c r="BH111" s="77" t="s">
        <v>14</v>
      </c>
      <c r="BI111" s="77">
        <v>18742</v>
      </c>
      <c r="BJ111" s="77">
        <v>10</v>
      </c>
      <c r="BK111" s="77">
        <v>2073</v>
      </c>
      <c r="BL111" s="77">
        <v>6368</v>
      </c>
      <c r="BM111" s="77">
        <v>3046</v>
      </c>
      <c r="BN111" s="77">
        <v>1013</v>
      </c>
      <c r="BO111" s="77">
        <v>1210</v>
      </c>
      <c r="BP111" s="77">
        <v>1241</v>
      </c>
      <c r="BQ111" s="77">
        <v>1084</v>
      </c>
      <c r="BR111" s="77">
        <v>2697</v>
      </c>
      <c r="BS111" s="77" t="s">
        <v>2</v>
      </c>
      <c r="BT111" s="77" t="s">
        <v>2</v>
      </c>
      <c r="BU111" s="77" t="s">
        <v>2</v>
      </c>
      <c r="BV111" s="77" t="s">
        <v>2</v>
      </c>
      <c r="BW111" s="77">
        <v>6516</v>
      </c>
      <c r="BX111" s="77" t="s">
        <v>14</v>
      </c>
      <c r="BY111" s="77" t="s">
        <v>14</v>
      </c>
      <c r="BZ111" s="77" t="s">
        <v>14</v>
      </c>
      <c r="CA111" s="77" t="s">
        <v>14</v>
      </c>
      <c r="CB111" s="77" t="s">
        <v>14</v>
      </c>
      <c r="CC111" s="77" t="s">
        <v>14</v>
      </c>
      <c r="CD111" s="77" t="s">
        <v>14</v>
      </c>
      <c r="CE111" s="77" t="s">
        <v>14</v>
      </c>
      <c r="CF111" s="77" t="s">
        <v>14</v>
      </c>
      <c r="CG111" s="77" t="s">
        <v>14</v>
      </c>
      <c r="CH111" s="77" t="s">
        <v>14</v>
      </c>
      <c r="CI111" s="77" t="s">
        <v>14</v>
      </c>
      <c r="CJ111" s="77" t="s">
        <v>14</v>
      </c>
      <c r="CK111" s="77" t="s">
        <v>14</v>
      </c>
      <c r="CL111" s="77" t="s">
        <v>14</v>
      </c>
      <c r="CM111" s="90">
        <v>182</v>
      </c>
      <c r="CN111" s="90">
        <v>174</v>
      </c>
      <c r="CO111" s="90" t="s">
        <v>2</v>
      </c>
      <c r="CP111" s="90" t="s">
        <v>2</v>
      </c>
      <c r="CQ111" s="90" t="s">
        <v>2</v>
      </c>
      <c r="CR111" s="90">
        <v>3</v>
      </c>
      <c r="CS111" s="90" t="s">
        <v>2</v>
      </c>
      <c r="CT111" s="90">
        <v>3</v>
      </c>
      <c r="CU111" s="90">
        <v>1</v>
      </c>
      <c r="CV111" s="90" t="s">
        <v>2</v>
      </c>
      <c r="CW111" s="90" t="s">
        <v>2</v>
      </c>
      <c r="CX111" s="90" t="s">
        <v>2</v>
      </c>
      <c r="CY111" s="90" t="s">
        <v>2</v>
      </c>
      <c r="CZ111" s="90">
        <v>1</v>
      </c>
      <c r="DA111" s="90" t="s">
        <v>2</v>
      </c>
      <c r="DB111" s="90" t="s">
        <v>2</v>
      </c>
      <c r="DC111" s="90" t="s">
        <v>14</v>
      </c>
      <c r="DD111" s="90" t="s">
        <v>14</v>
      </c>
      <c r="DE111" s="90" t="s">
        <v>14</v>
      </c>
      <c r="DF111" s="90" t="s">
        <v>14</v>
      </c>
      <c r="DG111" s="90" t="s">
        <v>14</v>
      </c>
      <c r="DH111" s="90" t="s">
        <v>14</v>
      </c>
      <c r="DI111" s="90" t="s">
        <v>14</v>
      </c>
      <c r="DJ111" s="90" t="s">
        <v>14</v>
      </c>
      <c r="DK111" s="90" t="s">
        <v>14</v>
      </c>
      <c r="DL111" s="90" t="s">
        <v>14</v>
      </c>
      <c r="DM111" s="90" t="s">
        <v>14</v>
      </c>
      <c r="DN111" s="90" t="s">
        <v>14</v>
      </c>
      <c r="DO111" s="90" t="s">
        <v>14</v>
      </c>
      <c r="DP111" s="90" t="s">
        <v>14</v>
      </c>
      <c r="DQ111" s="90" t="s">
        <v>14</v>
      </c>
      <c r="DR111" s="90" t="s">
        <v>14</v>
      </c>
      <c r="DS111" s="27">
        <v>179</v>
      </c>
      <c r="DT111" s="27">
        <v>1</v>
      </c>
      <c r="DU111" s="27">
        <v>1</v>
      </c>
      <c r="DV111" s="27">
        <v>3</v>
      </c>
      <c r="DW111" s="27">
        <v>7</v>
      </c>
      <c r="DX111" s="27" t="s">
        <v>2</v>
      </c>
      <c r="DY111" s="27">
        <v>3</v>
      </c>
      <c r="DZ111" s="27">
        <v>3</v>
      </c>
      <c r="EA111" s="27">
        <v>2</v>
      </c>
      <c r="EB111" s="27">
        <v>19</v>
      </c>
      <c r="EC111" s="27">
        <v>3</v>
      </c>
      <c r="ED111" s="27">
        <v>9</v>
      </c>
      <c r="EE111" s="27" t="s">
        <v>2</v>
      </c>
      <c r="EF111" s="27">
        <v>2</v>
      </c>
      <c r="EG111" s="27">
        <v>10974</v>
      </c>
      <c r="EH111" s="27" t="s">
        <v>14</v>
      </c>
      <c r="EI111" s="27" t="s">
        <v>14</v>
      </c>
      <c r="EJ111" s="27" t="s">
        <v>14</v>
      </c>
      <c r="EK111" s="27">
        <v>74</v>
      </c>
      <c r="EL111" s="27" t="s">
        <v>2</v>
      </c>
      <c r="EM111" s="27" t="s">
        <v>14</v>
      </c>
      <c r="EN111" s="27">
        <v>38</v>
      </c>
      <c r="EO111" s="27" t="s">
        <v>14</v>
      </c>
      <c r="EP111" s="27" t="s">
        <v>14</v>
      </c>
      <c r="EQ111" s="27" t="s">
        <v>14</v>
      </c>
      <c r="ER111" s="27" t="s">
        <v>14</v>
      </c>
      <c r="ES111" s="27" t="s">
        <v>2</v>
      </c>
      <c r="ET111" s="27" t="s">
        <v>14</v>
      </c>
      <c r="EU111" s="27" t="s">
        <v>14</v>
      </c>
      <c r="EV111" s="27" t="s">
        <v>14</v>
      </c>
      <c r="EW111" s="27" t="s">
        <v>14</v>
      </c>
      <c r="EX111" s="27" t="s">
        <v>14</v>
      </c>
      <c r="EY111" s="27" t="s">
        <v>14</v>
      </c>
      <c r="EZ111" s="27" t="s">
        <v>14</v>
      </c>
      <c r="FA111" s="27" t="s">
        <v>14</v>
      </c>
      <c r="FB111" s="27" t="s">
        <v>14</v>
      </c>
      <c r="FC111" s="27" t="s">
        <v>14</v>
      </c>
      <c r="FD111" s="27" t="s">
        <v>14</v>
      </c>
      <c r="FE111" s="27" t="s">
        <v>14</v>
      </c>
      <c r="FF111" s="27" t="s">
        <v>14</v>
      </c>
      <c r="FG111" s="27" t="s">
        <v>14</v>
      </c>
      <c r="FH111" s="27" t="s">
        <v>14</v>
      </c>
      <c r="FI111" s="27" t="s">
        <v>14</v>
      </c>
      <c r="FJ111" s="27" t="s">
        <v>14</v>
      </c>
      <c r="FK111" s="27" t="s">
        <v>14</v>
      </c>
      <c r="FL111" s="27" t="s">
        <v>14</v>
      </c>
      <c r="FM111" s="27" t="s">
        <v>14</v>
      </c>
      <c r="FN111" s="27" t="s">
        <v>14</v>
      </c>
      <c r="FO111" s="27" t="s">
        <v>14</v>
      </c>
      <c r="FP111" s="27" t="s">
        <v>14</v>
      </c>
      <c r="FQ111" s="27" t="s">
        <v>14</v>
      </c>
      <c r="FR111" s="27" t="s">
        <v>14</v>
      </c>
      <c r="FS111" s="27" t="s">
        <v>14</v>
      </c>
      <c r="FT111" s="27" t="s">
        <v>14</v>
      </c>
      <c r="FU111" s="27" t="s">
        <v>14</v>
      </c>
      <c r="FV111" s="27" t="s">
        <v>14</v>
      </c>
      <c r="FW111" s="77">
        <v>84</v>
      </c>
      <c r="FX111" s="77" t="s">
        <v>2</v>
      </c>
      <c r="FY111" s="87">
        <v>84</v>
      </c>
      <c r="FZ111" s="87" t="s">
        <v>2</v>
      </c>
      <c r="GA111" s="87" t="s">
        <v>2</v>
      </c>
      <c r="GB111" s="87" t="s">
        <v>2</v>
      </c>
      <c r="GC111" s="87" t="s">
        <v>2</v>
      </c>
      <c r="GD111" s="87" t="s">
        <v>2</v>
      </c>
      <c r="GE111" s="87" t="s">
        <v>2</v>
      </c>
      <c r="GF111" s="17" t="s">
        <v>14</v>
      </c>
      <c r="GG111" s="17" t="s">
        <v>14</v>
      </c>
      <c r="GH111" s="17" t="s">
        <v>14</v>
      </c>
      <c r="GI111" s="17" t="s">
        <v>14</v>
      </c>
      <c r="GJ111" s="17" t="s">
        <v>14</v>
      </c>
      <c r="GK111" s="17" t="s">
        <v>14</v>
      </c>
      <c r="GL111" s="17" t="s">
        <v>14</v>
      </c>
      <c r="GM111" s="17" t="s">
        <v>14</v>
      </c>
      <c r="GN111" s="17" t="s">
        <v>14</v>
      </c>
      <c r="GO111" s="25">
        <v>13</v>
      </c>
      <c r="GP111" s="25" t="s">
        <v>14</v>
      </c>
      <c r="GQ111" s="25">
        <v>13</v>
      </c>
      <c r="GR111" s="25">
        <v>13</v>
      </c>
      <c r="GS111" s="136" t="s">
        <v>2</v>
      </c>
      <c r="GT111" s="77" t="s">
        <v>2</v>
      </c>
      <c r="GU111" s="77">
        <v>2</v>
      </c>
      <c r="GV111" s="17">
        <v>182</v>
      </c>
      <c r="GW111" s="17">
        <v>117</v>
      </c>
      <c r="GX111" s="17">
        <v>55</v>
      </c>
      <c r="GY111" s="17">
        <v>9</v>
      </c>
      <c r="GZ111" s="17">
        <v>1</v>
      </c>
      <c r="HA111" s="17" t="s">
        <v>2</v>
      </c>
      <c r="HB111" s="17" t="s">
        <v>2</v>
      </c>
      <c r="HC111" s="17" t="s">
        <v>2</v>
      </c>
      <c r="HD111" s="17" t="s">
        <v>2</v>
      </c>
      <c r="HE111" s="17" t="s">
        <v>14</v>
      </c>
      <c r="HF111" s="17" t="s">
        <v>14</v>
      </c>
      <c r="HG111" s="17" t="s">
        <v>14</v>
      </c>
      <c r="HH111" s="17" t="s">
        <v>14</v>
      </c>
      <c r="HI111" s="17" t="s">
        <v>14</v>
      </c>
      <c r="HJ111" s="17" t="s">
        <v>14</v>
      </c>
      <c r="HK111" s="17" t="s">
        <v>14</v>
      </c>
      <c r="HL111" s="17" t="s">
        <v>14</v>
      </c>
      <c r="HM111" s="17" t="s">
        <v>14</v>
      </c>
      <c r="HN111" s="659">
        <v>1920924000</v>
      </c>
      <c r="HO111" s="657" t="s">
        <v>483</v>
      </c>
      <c r="HP111" s="657" t="s">
        <v>454</v>
      </c>
      <c r="HQ111" s="657" t="s">
        <v>657</v>
      </c>
      <c r="HR111" s="657" t="s">
        <v>658</v>
      </c>
      <c r="HS111" s="657" t="s">
        <v>455</v>
      </c>
    </row>
    <row r="112" spans="1:227" ht="14.25" customHeight="1">
      <c r="A112" s="614" t="s">
        <v>767</v>
      </c>
      <c r="B112" s="614" t="s">
        <v>837</v>
      </c>
      <c r="C112" s="614" t="s">
        <v>858</v>
      </c>
      <c r="D112" s="4" t="s">
        <v>563</v>
      </c>
      <c r="E112" s="17">
        <v>47</v>
      </c>
      <c r="F112" s="17" t="s">
        <v>2</v>
      </c>
      <c r="G112" s="17" t="s">
        <v>2</v>
      </c>
      <c r="H112" s="17" t="s">
        <v>2</v>
      </c>
      <c r="I112" s="17" t="s">
        <v>2</v>
      </c>
      <c r="J112" s="17" t="s">
        <v>2</v>
      </c>
      <c r="K112" s="17" t="s">
        <v>2</v>
      </c>
      <c r="L112" s="17">
        <v>47</v>
      </c>
      <c r="M112" s="665">
        <v>2</v>
      </c>
      <c r="N112" s="17" t="s">
        <v>2</v>
      </c>
      <c r="O112" s="17" t="s">
        <v>2</v>
      </c>
      <c r="P112" s="17" t="s">
        <v>2</v>
      </c>
      <c r="Q112" s="17" t="s">
        <v>2</v>
      </c>
      <c r="R112" s="17" t="s">
        <v>2</v>
      </c>
      <c r="S112" s="17" t="s">
        <v>2</v>
      </c>
      <c r="T112" s="17" t="s">
        <v>2</v>
      </c>
      <c r="U112" s="25" t="s">
        <v>2</v>
      </c>
      <c r="V112" s="671" t="s">
        <v>2</v>
      </c>
      <c r="W112" s="25">
        <v>12</v>
      </c>
      <c r="X112" s="25">
        <v>189</v>
      </c>
      <c r="Y112" s="25" t="s">
        <v>2</v>
      </c>
      <c r="Z112" s="25" t="s">
        <v>2</v>
      </c>
      <c r="AA112" s="136">
        <v>35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43" t="s">
        <v>2</v>
      </c>
      <c r="AG112" s="77">
        <v>47</v>
      </c>
      <c r="AH112" s="77" t="s">
        <v>2</v>
      </c>
      <c r="AI112" s="77">
        <v>13</v>
      </c>
      <c r="AJ112" s="77">
        <v>19</v>
      </c>
      <c r="AK112" s="77">
        <v>8</v>
      </c>
      <c r="AL112" s="77">
        <v>1</v>
      </c>
      <c r="AM112" s="77">
        <v>6</v>
      </c>
      <c r="AN112" s="77" t="s">
        <v>2</v>
      </c>
      <c r="AO112" s="77" t="s">
        <v>2</v>
      </c>
      <c r="AP112" s="77" t="s">
        <v>2</v>
      </c>
      <c r="AQ112" s="77" t="s">
        <v>2</v>
      </c>
      <c r="AR112" s="77" t="s">
        <v>2</v>
      </c>
      <c r="AS112" s="77" t="s">
        <v>2</v>
      </c>
      <c r="AT112" s="77" t="s">
        <v>2</v>
      </c>
      <c r="AU112" s="77" t="s">
        <v>2</v>
      </c>
      <c r="AV112" s="77" t="s">
        <v>2</v>
      </c>
      <c r="AW112" s="77" t="s">
        <v>2</v>
      </c>
      <c r="AX112" s="77" t="s">
        <v>2</v>
      </c>
      <c r="AY112" s="77" t="s">
        <v>2</v>
      </c>
      <c r="AZ112" s="77" t="s">
        <v>2</v>
      </c>
      <c r="BA112" s="77" t="s">
        <v>2</v>
      </c>
      <c r="BB112" s="77" t="s">
        <v>2</v>
      </c>
      <c r="BC112" s="77" t="s">
        <v>2</v>
      </c>
      <c r="BD112" s="77" t="s">
        <v>2</v>
      </c>
      <c r="BE112" s="77" t="s">
        <v>2</v>
      </c>
      <c r="BF112" s="77" t="s">
        <v>2</v>
      </c>
      <c r="BG112" s="77" t="s">
        <v>2</v>
      </c>
      <c r="BH112" s="77" t="s">
        <v>2</v>
      </c>
      <c r="BI112" s="77">
        <v>4301</v>
      </c>
      <c r="BJ112" s="77" t="s">
        <v>2</v>
      </c>
      <c r="BK112" s="77">
        <v>454</v>
      </c>
      <c r="BL112" s="77">
        <v>1347</v>
      </c>
      <c r="BM112" s="77">
        <v>926</v>
      </c>
      <c r="BN112" s="77">
        <v>150</v>
      </c>
      <c r="BO112" s="77">
        <v>1424</v>
      </c>
      <c r="BP112" s="77" t="s">
        <v>2</v>
      </c>
      <c r="BQ112" s="77" t="s">
        <v>2</v>
      </c>
      <c r="BR112" s="77" t="s">
        <v>2</v>
      </c>
      <c r="BS112" s="77" t="s">
        <v>2</v>
      </c>
      <c r="BT112" s="77" t="s">
        <v>2</v>
      </c>
      <c r="BU112" s="77" t="s">
        <v>2</v>
      </c>
      <c r="BV112" s="77" t="s">
        <v>2</v>
      </c>
      <c r="BW112" s="77">
        <v>1174</v>
      </c>
      <c r="BX112" s="77" t="s">
        <v>2</v>
      </c>
      <c r="BY112" s="77" t="s">
        <v>2</v>
      </c>
      <c r="BZ112" s="77" t="s">
        <v>2</v>
      </c>
      <c r="CA112" s="77" t="s">
        <v>2</v>
      </c>
      <c r="CB112" s="77" t="s">
        <v>2</v>
      </c>
      <c r="CC112" s="77" t="s">
        <v>2</v>
      </c>
      <c r="CD112" s="77" t="s">
        <v>2</v>
      </c>
      <c r="CE112" s="77" t="s">
        <v>2</v>
      </c>
      <c r="CF112" s="77" t="s">
        <v>2</v>
      </c>
      <c r="CG112" s="77" t="s">
        <v>2</v>
      </c>
      <c r="CH112" s="77" t="s">
        <v>2</v>
      </c>
      <c r="CI112" s="77" t="s">
        <v>2</v>
      </c>
      <c r="CJ112" s="77" t="s">
        <v>2</v>
      </c>
      <c r="CK112" s="77" t="s">
        <v>2</v>
      </c>
      <c r="CL112" s="77" t="s">
        <v>2</v>
      </c>
      <c r="CM112" s="90">
        <v>45</v>
      </c>
      <c r="CN112" s="90">
        <v>39</v>
      </c>
      <c r="CO112" s="90" t="s">
        <v>2</v>
      </c>
      <c r="CP112" s="90">
        <v>1</v>
      </c>
      <c r="CQ112" s="90" t="s">
        <v>2</v>
      </c>
      <c r="CR112" s="90">
        <v>3</v>
      </c>
      <c r="CS112" s="90" t="s">
        <v>2</v>
      </c>
      <c r="CT112" s="90">
        <v>2</v>
      </c>
      <c r="CU112" s="90" t="s">
        <v>2</v>
      </c>
      <c r="CV112" s="90" t="s">
        <v>2</v>
      </c>
      <c r="CW112" s="90" t="s">
        <v>2</v>
      </c>
      <c r="CX112" s="90" t="s">
        <v>2</v>
      </c>
      <c r="CY112" s="90" t="s">
        <v>2</v>
      </c>
      <c r="CZ112" s="90" t="s">
        <v>2</v>
      </c>
      <c r="DA112" s="90" t="s">
        <v>2</v>
      </c>
      <c r="DB112" s="90" t="s">
        <v>2</v>
      </c>
      <c r="DC112" s="90" t="s">
        <v>2</v>
      </c>
      <c r="DD112" s="90" t="s">
        <v>2</v>
      </c>
      <c r="DE112" s="90" t="s">
        <v>2</v>
      </c>
      <c r="DF112" s="90" t="s">
        <v>2</v>
      </c>
      <c r="DG112" s="90" t="s">
        <v>2</v>
      </c>
      <c r="DH112" s="90" t="s">
        <v>2</v>
      </c>
      <c r="DI112" s="90" t="s">
        <v>2</v>
      </c>
      <c r="DJ112" s="90" t="s">
        <v>2</v>
      </c>
      <c r="DK112" s="90" t="s">
        <v>2</v>
      </c>
      <c r="DL112" s="90" t="s">
        <v>2</v>
      </c>
      <c r="DM112" s="90" t="s">
        <v>2</v>
      </c>
      <c r="DN112" s="90" t="s">
        <v>2</v>
      </c>
      <c r="DO112" s="90" t="s">
        <v>2</v>
      </c>
      <c r="DP112" s="90" t="s">
        <v>2</v>
      </c>
      <c r="DQ112" s="90" t="s">
        <v>2</v>
      </c>
      <c r="DR112" s="90" t="s">
        <v>2</v>
      </c>
      <c r="DS112" s="27">
        <v>42</v>
      </c>
      <c r="DT112" s="27" t="s">
        <v>2</v>
      </c>
      <c r="DU112" s="27" t="s">
        <v>2</v>
      </c>
      <c r="DV112" s="27">
        <v>1</v>
      </c>
      <c r="DW112" s="27">
        <v>4</v>
      </c>
      <c r="DX112" s="27" t="s">
        <v>2</v>
      </c>
      <c r="DY112" s="27">
        <v>1</v>
      </c>
      <c r="DZ112" s="27">
        <v>1</v>
      </c>
      <c r="EA112" s="27" t="s">
        <v>2</v>
      </c>
      <c r="EB112" s="27">
        <v>9</v>
      </c>
      <c r="EC112" s="27">
        <v>1</v>
      </c>
      <c r="ED112" s="27">
        <v>4</v>
      </c>
      <c r="EE112" s="27" t="s">
        <v>14</v>
      </c>
      <c r="EF112" s="27" t="s">
        <v>2</v>
      </c>
      <c r="EG112" s="27">
        <v>2954</v>
      </c>
      <c r="EH112" s="27" t="s">
        <v>2</v>
      </c>
      <c r="EI112" s="27" t="s">
        <v>2</v>
      </c>
      <c r="EJ112" s="27" t="s">
        <v>14</v>
      </c>
      <c r="EK112" s="27">
        <v>20</v>
      </c>
      <c r="EL112" s="27" t="s">
        <v>2</v>
      </c>
      <c r="EM112" s="27" t="s">
        <v>14</v>
      </c>
      <c r="EN112" s="27" t="s">
        <v>14</v>
      </c>
      <c r="EO112" s="27" t="s">
        <v>2</v>
      </c>
      <c r="EP112" s="27" t="s">
        <v>14</v>
      </c>
      <c r="EQ112" s="27" t="s">
        <v>14</v>
      </c>
      <c r="ER112" s="27" t="s">
        <v>14</v>
      </c>
      <c r="ES112" s="27" t="s">
        <v>14</v>
      </c>
      <c r="ET112" s="27" t="s">
        <v>2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27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27" t="s">
        <v>2</v>
      </c>
      <c r="FW112" s="77">
        <v>29</v>
      </c>
      <c r="FX112" s="77">
        <v>1</v>
      </c>
      <c r="FY112" s="87">
        <v>28</v>
      </c>
      <c r="FZ112" s="87" t="s">
        <v>2</v>
      </c>
      <c r="GA112" s="87">
        <v>1</v>
      </c>
      <c r="GB112" s="87">
        <v>1</v>
      </c>
      <c r="GC112" s="87" t="s">
        <v>2</v>
      </c>
      <c r="GD112" s="87" t="s">
        <v>2</v>
      </c>
      <c r="GE112" s="87" t="s">
        <v>2</v>
      </c>
      <c r="GF112" s="17" t="s">
        <v>2</v>
      </c>
      <c r="GG112" s="17" t="s">
        <v>2</v>
      </c>
      <c r="GH112" s="17" t="s">
        <v>2</v>
      </c>
      <c r="GI112" s="17" t="s">
        <v>2</v>
      </c>
      <c r="GJ112" s="17" t="s">
        <v>2</v>
      </c>
      <c r="GK112" s="17" t="s">
        <v>2</v>
      </c>
      <c r="GL112" s="17" t="s">
        <v>2</v>
      </c>
      <c r="GM112" s="17" t="s">
        <v>2</v>
      </c>
      <c r="GN112" s="17" t="s">
        <v>2</v>
      </c>
      <c r="GO112" s="25">
        <v>4</v>
      </c>
      <c r="GP112" s="25" t="s">
        <v>2</v>
      </c>
      <c r="GQ112" s="25">
        <v>4</v>
      </c>
      <c r="GR112" s="25">
        <v>4</v>
      </c>
      <c r="GS112" s="136" t="s">
        <v>2</v>
      </c>
      <c r="GT112" s="77" t="s">
        <v>2</v>
      </c>
      <c r="GU112" s="77" t="s">
        <v>2</v>
      </c>
      <c r="GV112" s="17">
        <v>45</v>
      </c>
      <c r="GW112" s="17">
        <v>19</v>
      </c>
      <c r="GX112" s="17">
        <v>25</v>
      </c>
      <c r="GY112" s="17">
        <v>1</v>
      </c>
      <c r="GZ112" s="17" t="s">
        <v>2</v>
      </c>
      <c r="HA112" s="17" t="s">
        <v>2</v>
      </c>
      <c r="HB112" s="17" t="s">
        <v>2</v>
      </c>
      <c r="HC112" s="17" t="s">
        <v>2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9">
        <v>1920925000</v>
      </c>
      <c r="HO112" s="657" t="s">
        <v>483</v>
      </c>
      <c r="HP112" s="657" t="s">
        <v>454</v>
      </c>
      <c r="HQ112" s="657" t="s">
        <v>657</v>
      </c>
      <c r="HR112" s="657" t="s">
        <v>659</v>
      </c>
      <c r="HS112" s="657" t="s">
        <v>455</v>
      </c>
    </row>
    <row r="113" spans="1:227" ht="14.25" customHeight="1">
      <c r="A113" s="614" t="s">
        <v>767</v>
      </c>
      <c r="B113" s="614" t="s">
        <v>837</v>
      </c>
      <c r="C113" s="614" t="s">
        <v>859</v>
      </c>
      <c r="D113" s="4" t="s">
        <v>564</v>
      </c>
      <c r="E113" s="17">
        <v>67</v>
      </c>
      <c r="F113" s="17">
        <v>5</v>
      </c>
      <c r="G113" s="17" t="s">
        <v>2</v>
      </c>
      <c r="H113" s="17">
        <v>4</v>
      </c>
      <c r="I113" s="17" t="s">
        <v>2</v>
      </c>
      <c r="J113" s="17">
        <v>1</v>
      </c>
      <c r="K113" s="17" t="s">
        <v>2</v>
      </c>
      <c r="L113" s="17">
        <v>62</v>
      </c>
      <c r="M113" s="665">
        <v>2</v>
      </c>
      <c r="N113" s="17">
        <v>5</v>
      </c>
      <c r="O113" s="17">
        <v>5</v>
      </c>
      <c r="P113" s="17" t="s">
        <v>2</v>
      </c>
      <c r="Q113" s="17">
        <v>4</v>
      </c>
      <c r="R113" s="17" t="s">
        <v>2</v>
      </c>
      <c r="S113" s="17">
        <v>1</v>
      </c>
      <c r="T113" s="17" t="s">
        <v>2</v>
      </c>
      <c r="U113" s="25" t="s">
        <v>2</v>
      </c>
      <c r="V113" s="671" t="s">
        <v>2</v>
      </c>
      <c r="W113" s="25">
        <v>13</v>
      </c>
      <c r="X113" s="25">
        <v>8750</v>
      </c>
      <c r="Y113" s="25">
        <v>4</v>
      </c>
      <c r="Z113" s="25">
        <v>8183</v>
      </c>
      <c r="AA113" s="136">
        <v>54</v>
      </c>
      <c r="AB113" s="25">
        <v>5</v>
      </c>
      <c r="AC113" s="25">
        <v>8564</v>
      </c>
      <c r="AD113" s="25">
        <v>4</v>
      </c>
      <c r="AE113" s="25">
        <v>8183</v>
      </c>
      <c r="AF113" s="143" t="s">
        <v>2</v>
      </c>
      <c r="AG113" s="77">
        <v>66</v>
      </c>
      <c r="AH113" s="77" t="s">
        <v>2</v>
      </c>
      <c r="AI113" s="77">
        <v>26</v>
      </c>
      <c r="AJ113" s="77">
        <v>24</v>
      </c>
      <c r="AK113" s="77">
        <v>7</v>
      </c>
      <c r="AL113" s="77">
        <v>2</v>
      </c>
      <c r="AM113" s="77">
        <v>3</v>
      </c>
      <c r="AN113" s="77">
        <v>1</v>
      </c>
      <c r="AO113" s="77">
        <v>1</v>
      </c>
      <c r="AP113" s="77">
        <v>1</v>
      </c>
      <c r="AQ113" s="77" t="s">
        <v>2</v>
      </c>
      <c r="AR113" s="77" t="s">
        <v>2</v>
      </c>
      <c r="AS113" s="77" t="s">
        <v>2</v>
      </c>
      <c r="AT113" s="77">
        <v>1</v>
      </c>
      <c r="AU113" s="77">
        <v>5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>
        <v>2</v>
      </c>
      <c r="BB113" s="77" t="s">
        <v>2</v>
      </c>
      <c r="BC113" s="77">
        <v>1</v>
      </c>
      <c r="BD113" s="77">
        <v>1</v>
      </c>
      <c r="BE113" s="77" t="s">
        <v>2</v>
      </c>
      <c r="BF113" s="77" t="s">
        <v>2</v>
      </c>
      <c r="BG113" s="77" t="s">
        <v>2</v>
      </c>
      <c r="BH113" s="77">
        <v>1</v>
      </c>
      <c r="BI113" s="77">
        <v>41211</v>
      </c>
      <c r="BJ113" s="77" t="s">
        <v>2</v>
      </c>
      <c r="BK113" s="77">
        <v>1057</v>
      </c>
      <c r="BL113" s="77">
        <v>1663</v>
      </c>
      <c r="BM113" s="77">
        <v>934</v>
      </c>
      <c r="BN113" s="77">
        <v>312</v>
      </c>
      <c r="BO113" s="77">
        <v>795</v>
      </c>
      <c r="BP113" s="77">
        <v>400</v>
      </c>
      <c r="BQ113" s="77">
        <v>700</v>
      </c>
      <c r="BR113" s="77">
        <v>1150</v>
      </c>
      <c r="BS113" s="77" t="s">
        <v>2</v>
      </c>
      <c r="BT113" s="77" t="s">
        <v>2</v>
      </c>
      <c r="BU113" s="77" t="s">
        <v>2</v>
      </c>
      <c r="BV113" s="77">
        <v>34200</v>
      </c>
      <c r="BW113" s="77">
        <v>37570</v>
      </c>
      <c r="BX113" s="77">
        <v>36625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>
        <v>575</v>
      </c>
      <c r="CE113" s="77" t="s">
        <v>2</v>
      </c>
      <c r="CF113" s="77">
        <v>700</v>
      </c>
      <c r="CG113" s="77">
        <v>1150</v>
      </c>
      <c r="CH113" s="77" t="s">
        <v>2</v>
      </c>
      <c r="CI113" s="77" t="s">
        <v>2</v>
      </c>
      <c r="CJ113" s="77" t="s">
        <v>2</v>
      </c>
      <c r="CK113" s="77">
        <v>34200</v>
      </c>
      <c r="CL113" s="77">
        <v>36572</v>
      </c>
      <c r="CM113" s="90">
        <v>57</v>
      </c>
      <c r="CN113" s="90">
        <v>44</v>
      </c>
      <c r="CO113" s="90" t="s">
        <v>2</v>
      </c>
      <c r="CP113" s="90">
        <v>1</v>
      </c>
      <c r="CQ113" s="90" t="s">
        <v>2</v>
      </c>
      <c r="CR113" s="90">
        <v>6</v>
      </c>
      <c r="CS113" s="90" t="s">
        <v>2</v>
      </c>
      <c r="CT113" s="90">
        <v>3</v>
      </c>
      <c r="CU113" s="90" t="s">
        <v>2</v>
      </c>
      <c r="CV113" s="90">
        <v>1</v>
      </c>
      <c r="CW113" s="90">
        <v>1</v>
      </c>
      <c r="CX113" s="90">
        <v>1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>
        <v>4</v>
      </c>
      <c r="DD113" s="90" t="s">
        <v>2</v>
      </c>
      <c r="DE113" s="90" t="s">
        <v>2</v>
      </c>
      <c r="DF113" s="90" t="s">
        <v>2</v>
      </c>
      <c r="DG113" s="90" t="s">
        <v>2</v>
      </c>
      <c r="DH113" s="90">
        <v>3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>
        <v>1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50</v>
      </c>
      <c r="DT113" s="27" t="s">
        <v>2</v>
      </c>
      <c r="DU113" s="27" t="s">
        <v>2</v>
      </c>
      <c r="DV113" s="27">
        <v>5</v>
      </c>
      <c r="DW113" s="27">
        <v>8</v>
      </c>
      <c r="DX113" s="27">
        <v>2</v>
      </c>
      <c r="DY113" s="27">
        <v>7</v>
      </c>
      <c r="DZ113" s="27">
        <v>6</v>
      </c>
      <c r="EA113" s="27">
        <v>3</v>
      </c>
      <c r="EB113" s="27">
        <v>17</v>
      </c>
      <c r="EC113" s="27">
        <v>1</v>
      </c>
      <c r="ED113" s="27">
        <v>4</v>
      </c>
      <c r="EE113" s="27" t="s">
        <v>2</v>
      </c>
      <c r="EF113" s="27">
        <v>1</v>
      </c>
      <c r="EG113" s="27">
        <v>2378</v>
      </c>
      <c r="EH113" s="27" t="s">
        <v>2</v>
      </c>
      <c r="EI113" s="27" t="s">
        <v>2</v>
      </c>
      <c r="EJ113" s="27" t="s">
        <v>14</v>
      </c>
      <c r="EK113" s="27">
        <v>43</v>
      </c>
      <c r="EL113" s="27" t="s">
        <v>14</v>
      </c>
      <c r="EM113" s="27" t="s">
        <v>14</v>
      </c>
      <c r="EN113" s="27">
        <v>47</v>
      </c>
      <c r="EO113" s="27" t="s">
        <v>14</v>
      </c>
      <c r="EP113" s="27" t="s">
        <v>14</v>
      </c>
      <c r="EQ113" s="27" t="s">
        <v>14</v>
      </c>
      <c r="ER113" s="27" t="s">
        <v>14</v>
      </c>
      <c r="ES113" s="27" t="s">
        <v>2</v>
      </c>
      <c r="ET113" s="27" t="s">
        <v>14</v>
      </c>
      <c r="EU113" s="27">
        <v>2</v>
      </c>
      <c r="EV113" s="27" t="s">
        <v>2</v>
      </c>
      <c r="EW113" s="27" t="s">
        <v>2</v>
      </c>
      <c r="EX113" s="27" t="s">
        <v>2</v>
      </c>
      <c r="EY113" s="27">
        <v>3</v>
      </c>
      <c r="EZ113" s="27">
        <v>2</v>
      </c>
      <c r="FA113" s="27">
        <v>2</v>
      </c>
      <c r="FB113" s="27">
        <v>2</v>
      </c>
      <c r="FC113" s="27" t="s">
        <v>14</v>
      </c>
      <c r="FD113" s="27">
        <v>3</v>
      </c>
      <c r="FE113" s="27">
        <v>1</v>
      </c>
      <c r="FF113" s="27" t="s">
        <v>2</v>
      </c>
      <c r="FG113" s="27" t="s">
        <v>2</v>
      </c>
      <c r="FH113" s="27">
        <v>1</v>
      </c>
      <c r="FI113" s="27" t="s">
        <v>14</v>
      </c>
      <c r="FJ113" s="27" t="s">
        <v>2</v>
      </c>
      <c r="FK113" s="27" t="s">
        <v>2</v>
      </c>
      <c r="FL113" s="27" t="s">
        <v>2</v>
      </c>
      <c r="FM113" s="27">
        <v>21</v>
      </c>
      <c r="FN113" s="27" t="s">
        <v>14</v>
      </c>
      <c r="FO113" s="27" t="s">
        <v>14</v>
      </c>
      <c r="FP113" s="27" t="s">
        <v>14</v>
      </c>
      <c r="FQ113" s="27" t="s">
        <v>14</v>
      </c>
      <c r="FR113" s="27" t="s">
        <v>14</v>
      </c>
      <c r="FS113" s="27" t="s">
        <v>14</v>
      </c>
      <c r="FT113" s="27" t="s">
        <v>2</v>
      </c>
      <c r="FU113" s="27" t="s">
        <v>2</v>
      </c>
      <c r="FV113" s="27" t="s">
        <v>14</v>
      </c>
      <c r="FW113" s="77">
        <v>14</v>
      </c>
      <c r="FX113" s="77">
        <v>3</v>
      </c>
      <c r="FY113" s="87">
        <v>12</v>
      </c>
      <c r="FZ113" s="87">
        <v>2</v>
      </c>
      <c r="GA113" s="87">
        <v>1</v>
      </c>
      <c r="GB113" s="87" t="s">
        <v>2</v>
      </c>
      <c r="GC113" s="87">
        <v>2</v>
      </c>
      <c r="GD113" s="87">
        <v>1</v>
      </c>
      <c r="GE113" s="87" t="s">
        <v>2</v>
      </c>
      <c r="GF113" s="17">
        <v>4</v>
      </c>
      <c r="GG113" s="17">
        <v>2</v>
      </c>
      <c r="GH113" s="17">
        <v>3</v>
      </c>
      <c r="GI113" s="17">
        <v>1</v>
      </c>
      <c r="GJ113" s="17">
        <v>1</v>
      </c>
      <c r="GK113" s="17" t="s">
        <v>2</v>
      </c>
      <c r="GL113" s="17">
        <v>1</v>
      </c>
      <c r="GM113" s="17">
        <v>1</v>
      </c>
      <c r="GN113" s="17" t="s">
        <v>2</v>
      </c>
      <c r="GO113" s="25">
        <v>3</v>
      </c>
      <c r="GP113" s="25">
        <v>1</v>
      </c>
      <c r="GQ113" s="25">
        <v>2</v>
      </c>
      <c r="GR113" s="25">
        <v>2</v>
      </c>
      <c r="GS113" s="136" t="s">
        <v>2</v>
      </c>
      <c r="GT113" s="77">
        <v>1</v>
      </c>
      <c r="GU113" s="77">
        <v>1</v>
      </c>
      <c r="GV113" s="17">
        <v>57</v>
      </c>
      <c r="GW113" s="17">
        <v>35</v>
      </c>
      <c r="GX113" s="17">
        <v>16</v>
      </c>
      <c r="GY113" s="17">
        <v>3</v>
      </c>
      <c r="GZ113" s="17">
        <v>2</v>
      </c>
      <c r="HA113" s="17">
        <v>1</v>
      </c>
      <c r="HB113" s="17">
        <v>1</v>
      </c>
      <c r="HC113" s="17" t="s">
        <v>2</v>
      </c>
      <c r="HD113" s="17" t="s">
        <v>2</v>
      </c>
      <c r="HE113" s="17">
        <v>4</v>
      </c>
      <c r="HF113" s="17" t="s">
        <v>2</v>
      </c>
      <c r="HG113" s="17" t="s">
        <v>2</v>
      </c>
      <c r="HH113" s="17">
        <v>2</v>
      </c>
      <c r="HI113" s="17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9">
        <v>1920926000</v>
      </c>
      <c r="HO113" s="657" t="s">
        <v>483</v>
      </c>
      <c r="HP113" s="657" t="s">
        <v>454</v>
      </c>
      <c r="HQ113" s="657" t="s">
        <v>657</v>
      </c>
      <c r="HR113" s="657" t="s">
        <v>660</v>
      </c>
      <c r="HS113" s="657" t="s">
        <v>455</v>
      </c>
    </row>
    <row r="114" spans="1:227" ht="14.25" customHeight="1">
      <c r="A114" s="614" t="s">
        <v>767</v>
      </c>
      <c r="B114" s="614" t="s">
        <v>837</v>
      </c>
      <c r="C114" s="614" t="s">
        <v>860</v>
      </c>
      <c r="D114" s="4" t="s">
        <v>565</v>
      </c>
      <c r="E114" s="17">
        <v>114</v>
      </c>
      <c r="F114" s="17">
        <v>4</v>
      </c>
      <c r="G114" s="17" t="s">
        <v>2</v>
      </c>
      <c r="H114" s="17">
        <v>3</v>
      </c>
      <c r="I114" s="17">
        <v>1</v>
      </c>
      <c r="J114" s="17" t="s">
        <v>2</v>
      </c>
      <c r="K114" s="17" t="s">
        <v>2</v>
      </c>
      <c r="L114" s="17">
        <v>110</v>
      </c>
      <c r="M114" s="665">
        <v>12</v>
      </c>
      <c r="N114" s="17">
        <v>4</v>
      </c>
      <c r="O114" s="17">
        <v>4</v>
      </c>
      <c r="P114" s="17" t="s">
        <v>2</v>
      </c>
      <c r="Q114" s="17">
        <v>3</v>
      </c>
      <c r="R114" s="17">
        <v>1</v>
      </c>
      <c r="S114" s="17" t="s">
        <v>2</v>
      </c>
      <c r="T114" s="17" t="s">
        <v>2</v>
      </c>
      <c r="U114" s="25" t="s">
        <v>2</v>
      </c>
      <c r="V114" s="671">
        <v>1</v>
      </c>
      <c r="W114" s="25">
        <v>22</v>
      </c>
      <c r="X114" s="25">
        <v>33912</v>
      </c>
      <c r="Y114" s="25">
        <v>2</v>
      </c>
      <c r="Z114" s="25">
        <v>33240</v>
      </c>
      <c r="AA114" s="136">
        <v>92</v>
      </c>
      <c r="AB114" s="25">
        <v>2</v>
      </c>
      <c r="AC114" s="25">
        <v>33240</v>
      </c>
      <c r="AD114" s="25">
        <v>2</v>
      </c>
      <c r="AE114" s="25">
        <v>33240</v>
      </c>
      <c r="AF114" s="143">
        <v>2</v>
      </c>
      <c r="AG114" s="77">
        <v>112</v>
      </c>
      <c r="AH114" s="77">
        <v>1</v>
      </c>
      <c r="AI114" s="77">
        <v>15</v>
      </c>
      <c r="AJ114" s="77">
        <v>49</v>
      </c>
      <c r="AK114" s="77">
        <v>25</v>
      </c>
      <c r="AL114" s="77">
        <v>6</v>
      </c>
      <c r="AM114" s="77">
        <v>9</v>
      </c>
      <c r="AN114" s="77">
        <v>3</v>
      </c>
      <c r="AO114" s="77">
        <v>4</v>
      </c>
      <c r="AP114" s="77" t="s">
        <v>2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>
        <v>3</v>
      </c>
      <c r="AV114" s="77" t="s">
        <v>2</v>
      </c>
      <c r="AW114" s="77" t="s">
        <v>2</v>
      </c>
      <c r="AX114" s="77" t="s">
        <v>2</v>
      </c>
      <c r="AY114" s="77" t="s">
        <v>2</v>
      </c>
      <c r="AZ114" s="77" t="s">
        <v>2</v>
      </c>
      <c r="BA114" s="77">
        <v>1</v>
      </c>
      <c r="BB114" s="77" t="s">
        <v>2</v>
      </c>
      <c r="BC114" s="77">
        <v>2</v>
      </c>
      <c r="BD114" s="77" t="s">
        <v>2</v>
      </c>
      <c r="BE114" s="77" t="s">
        <v>2</v>
      </c>
      <c r="BF114" s="77" t="s">
        <v>2</v>
      </c>
      <c r="BG114" s="77" t="s">
        <v>2</v>
      </c>
      <c r="BH114" s="77" t="s">
        <v>2</v>
      </c>
      <c r="BI114" s="77">
        <v>13599</v>
      </c>
      <c r="BJ114" s="77">
        <v>20</v>
      </c>
      <c r="BK114" s="77">
        <v>590</v>
      </c>
      <c r="BL114" s="77">
        <v>3355</v>
      </c>
      <c r="BM114" s="77">
        <v>3083</v>
      </c>
      <c r="BN114" s="77">
        <v>1034</v>
      </c>
      <c r="BO114" s="77">
        <v>2198</v>
      </c>
      <c r="BP114" s="77">
        <v>1010</v>
      </c>
      <c r="BQ114" s="77">
        <v>2309</v>
      </c>
      <c r="BR114" s="77" t="s">
        <v>2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5069</v>
      </c>
      <c r="BX114" s="77">
        <v>1341</v>
      </c>
      <c r="BY114" s="77" t="s">
        <v>2</v>
      </c>
      <c r="BZ114" s="77" t="s">
        <v>2</v>
      </c>
      <c r="CA114" s="77" t="s">
        <v>2</v>
      </c>
      <c r="CB114" s="77" t="s">
        <v>2</v>
      </c>
      <c r="CC114" s="77" t="s">
        <v>2</v>
      </c>
      <c r="CD114" s="77">
        <v>205</v>
      </c>
      <c r="CE114" s="77" t="s">
        <v>2</v>
      </c>
      <c r="CF114" s="77">
        <v>1136</v>
      </c>
      <c r="CG114" s="77" t="s">
        <v>2</v>
      </c>
      <c r="CH114" s="77" t="s">
        <v>2</v>
      </c>
      <c r="CI114" s="77" t="s">
        <v>2</v>
      </c>
      <c r="CJ114" s="77" t="s">
        <v>2</v>
      </c>
      <c r="CK114" s="77" t="s">
        <v>2</v>
      </c>
      <c r="CL114" s="77">
        <v>150</v>
      </c>
      <c r="CM114" s="90">
        <v>106</v>
      </c>
      <c r="CN114" s="90">
        <v>84</v>
      </c>
      <c r="CO114" s="90" t="s">
        <v>2</v>
      </c>
      <c r="CP114" s="90">
        <v>2</v>
      </c>
      <c r="CQ114" s="90" t="s">
        <v>2</v>
      </c>
      <c r="CR114" s="90">
        <v>9</v>
      </c>
      <c r="CS114" s="90">
        <v>2</v>
      </c>
      <c r="CT114" s="90">
        <v>1</v>
      </c>
      <c r="CU114" s="90">
        <v>8</v>
      </c>
      <c r="CV114" s="90" t="s">
        <v>2</v>
      </c>
      <c r="CW114" s="90" t="s">
        <v>2</v>
      </c>
      <c r="CX114" s="90" t="s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>
        <v>3</v>
      </c>
      <c r="DD114" s="90" t="s">
        <v>2</v>
      </c>
      <c r="DE114" s="90" t="s">
        <v>2</v>
      </c>
      <c r="DF114" s="90">
        <v>1</v>
      </c>
      <c r="DG114" s="90" t="s">
        <v>2</v>
      </c>
      <c r="DH114" s="90" t="s">
        <v>2</v>
      </c>
      <c r="DI114" s="90" t="s">
        <v>2</v>
      </c>
      <c r="DJ114" s="90" t="s">
        <v>2</v>
      </c>
      <c r="DK114" s="90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>
        <v>92</v>
      </c>
      <c r="DT114" s="27">
        <v>1</v>
      </c>
      <c r="DU114" s="27" t="s">
        <v>2</v>
      </c>
      <c r="DV114" s="27">
        <v>4</v>
      </c>
      <c r="DW114" s="27">
        <v>17</v>
      </c>
      <c r="DX114" s="27">
        <v>2</v>
      </c>
      <c r="DY114" s="27">
        <v>7</v>
      </c>
      <c r="DZ114" s="27">
        <v>4</v>
      </c>
      <c r="EA114" s="27">
        <v>1</v>
      </c>
      <c r="EB114" s="27">
        <v>32</v>
      </c>
      <c r="EC114" s="27" t="s">
        <v>14</v>
      </c>
      <c r="ED114" s="27">
        <v>6</v>
      </c>
      <c r="EE114" s="27" t="s">
        <v>2</v>
      </c>
      <c r="EF114" s="27">
        <v>9</v>
      </c>
      <c r="EG114" s="27">
        <v>6676</v>
      </c>
      <c r="EH114" s="27" t="s">
        <v>14</v>
      </c>
      <c r="EI114" s="27" t="s">
        <v>2</v>
      </c>
      <c r="EJ114" s="27" t="s">
        <v>14</v>
      </c>
      <c r="EK114" s="27">
        <v>88</v>
      </c>
      <c r="EL114" s="27" t="s">
        <v>14</v>
      </c>
      <c r="EM114" s="27" t="s">
        <v>14</v>
      </c>
      <c r="EN114" s="27">
        <v>26</v>
      </c>
      <c r="EO114" s="27" t="s">
        <v>14</v>
      </c>
      <c r="EP114" s="27">
        <v>1596</v>
      </c>
      <c r="EQ114" s="27" t="s">
        <v>14</v>
      </c>
      <c r="ER114" s="27" t="s">
        <v>14</v>
      </c>
      <c r="ES114" s="27" t="s">
        <v>2</v>
      </c>
      <c r="ET114" s="27" t="s">
        <v>14</v>
      </c>
      <c r="EU114" s="27" t="s">
        <v>2</v>
      </c>
      <c r="EV114" s="27" t="s">
        <v>2</v>
      </c>
      <c r="EW114" s="27" t="s">
        <v>2</v>
      </c>
      <c r="EX114" s="27">
        <v>1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>
        <v>1</v>
      </c>
      <c r="FG114" s="27" t="s">
        <v>2</v>
      </c>
      <c r="FH114" s="27">
        <v>2</v>
      </c>
      <c r="FI114" s="27" t="s">
        <v>2</v>
      </c>
      <c r="FJ114" s="27" t="s">
        <v>2</v>
      </c>
      <c r="FK114" s="27" t="s">
        <v>2</v>
      </c>
      <c r="FL114" s="27" t="s">
        <v>14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14</v>
      </c>
      <c r="FU114" s="27" t="s">
        <v>2</v>
      </c>
      <c r="FV114" s="27" t="s">
        <v>14</v>
      </c>
      <c r="FW114" s="77">
        <v>21</v>
      </c>
      <c r="FX114" s="77">
        <v>5</v>
      </c>
      <c r="FY114" s="87">
        <v>19</v>
      </c>
      <c r="FZ114" s="87" t="s">
        <v>2</v>
      </c>
      <c r="GA114" s="87">
        <v>1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>
        <v>1</v>
      </c>
      <c r="GG114" s="17" t="s">
        <v>2</v>
      </c>
      <c r="GH114" s="17">
        <v>1</v>
      </c>
      <c r="GI114" s="17" t="s">
        <v>2</v>
      </c>
      <c r="GJ114" s="17">
        <v>1</v>
      </c>
      <c r="GK114" s="17" t="s">
        <v>2</v>
      </c>
      <c r="GL114" s="17" t="s">
        <v>2</v>
      </c>
      <c r="GM114" s="17" t="s">
        <v>2</v>
      </c>
      <c r="GN114" s="17" t="s">
        <v>2</v>
      </c>
      <c r="GO114" s="25">
        <v>9</v>
      </c>
      <c r="GP114" s="25" t="s">
        <v>2</v>
      </c>
      <c r="GQ114" s="25">
        <v>9</v>
      </c>
      <c r="GR114" s="25">
        <v>9</v>
      </c>
      <c r="GS114" s="136" t="s">
        <v>2</v>
      </c>
      <c r="GT114" s="77" t="s">
        <v>2</v>
      </c>
      <c r="GU114" s="77">
        <v>1</v>
      </c>
      <c r="GV114" s="17">
        <v>106</v>
      </c>
      <c r="GW114" s="17">
        <v>44</v>
      </c>
      <c r="GX114" s="17">
        <v>50</v>
      </c>
      <c r="GY114" s="17">
        <v>9</v>
      </c>
      <c r="GZ114" s="17">
        <v>1</v>
      </c>
      <c r="HA114" s="17">
        <v>2</v>
      </c>
      <c r="HB114" s="17" t="s">
        <v>2</v>
      </c>
      <c r="HC114" s="17">
        <v>1</v>
      </c>
      <c r="HD114" s="17">
        <v>1</v>
      </c>
      <c r="HE114" s="17">
        <v>3</v>
      </c>
      <c r="HF114" s="17" t="s">
        <v>2</v>
      </c>
      <c r="HG114" s="17">
        <v>1</v>
      </c>
      <c r="HH114" s="17" t="s">
        <v>2</v>
      </c>
      <c r="HI114" s="17" t="s">
        <v>2</v>
      </c>
      <c r="HJ114" s="17">
        <v>2</v>
      </c>
      <c r="HK114" s="17" t="s">
        <v>2</v>
      </c>
      <c r="HL114" s="17">
        <v>1</v>
      </c>
      <c r="HM114" s="17">
        <v>1</v>
      </c>
      <c r="HN114" s="659">
        <v>1920927000</v>
      </c>
      <c r="HO114" s="657" t="s">
        <v>483</v>
      </c>
      <c r="HP114" s="657" t="s">
        <v>454</v>
      </c>
      <c r="HQ114" s="657" t="s">
        <v>657</v>
      </c>
      <c r="HR114" s="657" t="s">
        <v>661</v>
      </c>
      <c r="HS114" s="657" t="s">
        <v>455</v>
      </c>
    </row>
    <row r="115" spans="1:227" ht="14.25" customHeight="1">
      <c r="A115" s="614" t="s">
        <v>767</v>
      </c>
      <c r="B115" s="614" t="s">
        <v>861</v>
      </c>
      <c r="C115" s="614"/>
      <c r="D115" s="4" t="s">
        <v>309</v>
      </c>
      <c r="E115" s="17">
        <v>504</v>
      </c>
      <c r="F115" s="17">
        <v>11</v>
      </c>
      <c r="G115" s="17">
        <v>2</v>
      </c>
      <c r="H115" s="17">
        <v>7</v>
      </c>
      <c r="I115" s="17">
        <v>2</v>
      </c>
      <c r="J115" s="17" t="s">
        <v>2</v>
      </c>
      <c r="K115" s="17" t="s">
        <v>2</v>
      </c>
      <c r="L115" s="17">
        <v>493</v>
      </c>
      <c r="M115" s="665">
        <v>15</v>
      </c>
      <c r="N115" s="17">
        <v>11</v>
      </c>
      <c r="O115" s="17">
        <v>11</v>
      </c>
      <c r="P115" s="17">
        <v>2</v>
      </c>
      <c r="Q115" s="17">
        <v>7</v>
      </c>
      <c r="R115" s="17">
        <v>2</v>
      </c>
      <c r="S115" s="17" t="s">
        <v>2</v>
      </c>
      <c r="T115" s="17" t="s">
        <v>2</v>
      </c>
      <c r="U115" s="25" t="s">
        <v>2</v>
      </c>
      <c r="V115" s="671">
        <v>1</v>
      </c>
      <c r="W115" s="25">
        <v>100</v>
      </c>
      <c r="X115" s="25">
        <v>27121</v>
      </c>
      <c r="Y115" s="25">
        <v>14</v>
      </c>
      <c r="Z115" s="25">
        <v>20790</v>
      </c>
      <c r="AA115" s="136">
        <v>404</v>
      </c>
      <c r="AB115" s="25">
        <v>10</v>
      </c>
      <c r="AC115" s="25">
        <v>22925</v>
      </c>
      <c r="AD115" s="25">
        <v>9</v>
      </c>
      <c r="AE115" s="25">
        <v>19680</v>
      </c>
      <c r="AF115" s="143">
        <v>1</v>
      </c>
      <c r="AG115" s="77">
        <v>500</v>
      </c>
      <c r="AH115" s="77">
        <v>2</v>
      </c>
      <c r="AI115" s="77">
        <v>177</v>
      </c>
      <c r="AJ115" s="77">
        <v>225</v>
      </c>
      <c r="AK115" s="77">
        <v>59</v>
      </c>
      <c r="AL115" s="77">
        <v>24</v>
      </c>
      <c r="AM115" s="77">
        <v>9</v>
      </c>
      <c r="AN115" s="77">
        <v>2</v>
      </c>
      <c r="AO115" s="77">
        <v>1</v>
      </c>
      <c r="AP115" s="77" t="s">
        <v>2</v>
      </c>
      <c r="AQ115" s="77">
        <v>1</v>
      </c>
      <c r="AR115" s="77" t="s">
        <v>2</v>
      </c>
      <c r="AS115" s="77" t="s">
        <v>2</v>
      </c>
      <c r="AT115" s="77" t="s">
        <v>2</v>
      </c>
      <c r="AU115" s="77">
        <v>7</v>
      </c>
      <c r="AV115" s="77" t="s">
        <v>2</v>
      </c>
      <c r="AW115" s="77">
        <v>2</v>
      </c>
      <c r="AX115" s="77" t="s">
        <v>2</v>
      </c>
      <c r="AY115" s="77" t="s">
        <v>2</v>
      </c>
      <c r="AZ115" s="77">
        <v>1</v>
      </c>
      <c r="BA115" s="77">
        <v>1</v>
      </c>
      <c r="BB115" s="77">
        <v>1</v>
      </c>
      <c r="BC115" s="77">
        <v>1</v>
      </c>
      <c r="BD115" s="77" t="s">
        <v>2</v>
      </c>
      <c r="BE115" s="77">
        <v>1</v>
      </c>
      <c r="BF115" s="77" t="s">
        <v>2</v>
      </c>
      <c r="BG115" s="77" t="s">
        <v>2</v>
      </c>
      <c r="BH115" s="77" t="s">
        <v>2</v>
      </c>
      <c r="BI115" s="77">
        <v>39402</v>
      </c>
      <c r="BJ115" s="77">
        <v>38</v>
      </c>
      <c r="BK115" s="77">
        <v>6727</v>
      </c>
      <c r="BL115" s="77">
        <v>15379</v>
      </c>
      <c r="BM115" s="77">
        <v>7066</v>
      </c>
      <c r="BN115" s="77">
        <v>4074</v>
      </c>
      <c r="BO115" s="77">
        <v>2050</v>
      </c>
      <c r="BP115" s="77">
        <v>850</v>
      </c>
      <c r="BQ115" s="77">
        <v>718</v>
      </c>
      <c r="BR115" s="77" t="s">
        <v>2</v>
      </c>
      <c r="BS115" s="77">
        <v>2500</v>
      </c>
      <c r="BT115" s="77" t="s">
        <v>2</v>
      </c>
      <c r="BU115" s="77" t="s">
        <v>2</v>
      </c>
      <c r="BV115" s="77" t="s">
        <v>2</v>
      </c>
      <c r="BW115" s="77">
        <v>5110</v>
      </c>
      <c r="BX115" s="77">
        <v>4177</v>
      </c>
      <c r="BY115" s="77" t="s">
        <v>2</v>
      </c>
      <c r="BZ115" s="77">
        <v>89</v>
      </c>
      <c r="CA115" s="77" t="s">
        <v>2</v>
      </c>
      <c r="CB115" s="77" t="s">
        <v>2</v>
      </c>
      <c r="CC115" s="77">
        <v>180</v>
      </c>
      <c r="CD115" s="77">
        <v>200</v>
      </c>
      <c r="CE115" s="77">
        <v>490</v>
      </c>
      <c r="CF115" s="77">
        <v>718</v>
      </c>
      <c r="CG115" s="77" t="s">
        <v>2</v>
      </c>
      <c r="CH115" s="77">
        <v>2500</v>
      </c>
      <c r="CI115" s="77" t="s">
        <v>2</v>
      </c>
      <c r="CJ115" s="77" t="s">
        <v>2</v>
      </c>
      <c r="CK115" s="77" t="s">
        <v>2</v>
      </c>
      <c r="CL115" s="77">
        <v>1110</v>
      </c>
      <c r="CM115" s="90">
        <v>397</v>
      </c>
      <c r="CN115" s="90">
        <v>210</v>
      </c>
      <c r="CO115" s="90">
        <v>1</v>
      </c>
      <c r="CP115" s="90">
        <v>8</v>
      </c>
      <c r="CQ115" s="90">
        <v>1</v>
      </c>
      <c r="CR115" s="90">
        <v>48</v>
      </c>
      <c r="CS115" s="90">
        <v>3</v>
      </c>
      <c r="CT115" s="90">
        <v>121</v>
      </c>
      <c r="CU115" s="90" t="s">
        <v>2</v>
      </c>
      <c r="CV115" s="90" t="s">
        <v>2</v>
      </c>
      <c r="CW115" s="90">
        <v>1</v>
      </c>
      <c r="CX115" s="90">
        <v>2</v>
      </c>
      <c r="CY115" s="90" t="s">
        <v>2</v>
      </c>
      <c r="CZ115" s="90">
        <v>2</v>
      </c>
      <c r="DA115" s="90" t="s">
        <v>2</v>
      </c>
      <c r="DB115" s="90" t="s">
        <v>2</v>
      </c>
      <c r="DC115" s="90">
        <v>8</v>
      </c>
      <c r="DD115" s="90" t="s">
        <v>2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>
        <v>1</v>
      </c>
      <c r="DJ115" s="90">
        <v>4</v>
      </c>
      <c r="DK115" s="90" t="s">
        <v>2</v>
      </c>
      <c r="DL115" s="90" t="s">
        <v>2</v>
      </c>
      <c r="DM115" s="90" t="s">
        <v>2</v>
      </c>
      <c r="DN115" s="90">
        <v>1</v>
      </c>
      <c r="DO115" s="90" t="s">
        <v>2</v>
      </c>
      <c r="DP115" s="90">
        <v>2</v>
      </c>
      <c r="DQ115" s="90" t="s">
        <v>2</v>
      </c>
      <c r="DR115" s="90" t="s">
        <v>2</v>
      </c>
      <c r="DS115" s="27">
        <v>338</v>
      </c>
      <c r="DT115" s="27">
        <v>6</v>
      </c>
      <c r="DU115" s="27" t="s">
        <v>2</v>
      </c>
      <c r="DV115" s="27">
        <v>9</v>
      </c>
      <c r="DW115" s="27">
        <v>30</v>
      </c>
      <c r="DX115" s="27">
        <v>4</v>
      </c>
      <c r="DY115" s="27">
        <v>22</v>
      </c>
      <c r="DZ115" s="27">
        <v>20</v>
      </c>
      <c r="EA115" s="27">
        <v>1</v>
      </c>
      <c r="EB115" s="27">
        <v>166</v>
      </c>
      <c r="EC115" s="27">
        <v>6</v>
      </c>
      <c r="ED115" s="27">
        <v>202</v>
      </c>
      <c r="EE115" s="27">
        <v>4</v>
      </c>
      <c r="EF115" s="27">
        <v>3</v>
      </c>
      <c r="EG115" s="27">
        <v>13049</v>
      </c>
      <c r="EH115" s="27">
        <v>263</v>
      </c>
      <c r="EI115" s="27" t="s">
        <v>2</v>
      </c>
      <c r="EJ115" s="27" t="s">
        <v>14</v>
      </c>
      <c r="EK115" s="27">
        <v>154</v>
      </c>
      <c r="EL115" s="27">
        <v>22</v>
      </c>
      <c r="EM115" s="27" t="s">
        <v>14</v>
      </c>
      <c r="EN115" s="27">
        <v>186</v>
      </c>
      <c r="EO115" s="27" t="s">
        <v>14</v>
      </c>
      <c r="EP115" s="27" t="s">
        <v>14</v>
      </c>
      <c r="EQ115" s="27" t="s">
        <v>14</v>
      </c>
      <c r="ER115" s="27" t="s">
        <v>14</v>
      </c>
      <c r="ES115" s="27" t="s">
        <v>14</v>
      </c>
      <c r="ET115" s="27" t="s">
        <v>14</v>
      </c>
      <c r="EU115" s="27" t="s">
        <v>2</v>
      </c>
      <c r="EV115" s="27" t="s">
        <v>2</v>
      </c>
      <c r="EW115" s="27" t="s">
        <v>2</v>
      </c>
      <c r="EX115" s="27">
        <v>1</v>
      </c>
      <c r="EY115" s="27">
        <v>1</v>
      </c>
      <c r="EZ115" s="27" t="s">
        <v>2</v>
      </c>
      <c r="FA115" s="27">
        <v>1</v>
      </c>
      <c r="FB115" s="27">
        <v>1</v>
      </c>
      <c r="FC115" s="27" t="s">
        <v>2</v>
      </c>
      <c r="FD115" s="27">
        <v>2</v>
      </c>
      <c r="FE115" s="27">
        <v>1</v>
      </c>
      <c r="FF115" s="27">
        <v>5</v>
      </c>
      <c r="FG115" s="27" t="s">
        <v>2</v>
      </c>
      <c r="FH115" s="27" t="s">
        <v>2</v>
      </c>
      <c r="FI115" s="27" t="s">
        <v>2</v>
      </c>
      <c r="FJ115" s="27" t="s">
        <v>2</v>
      </c>
      <c r="FK115" s="27" t="s">
        <v>2</v>
      </c>
      <c r="FL115" s="27" t="s">
        <v>14</v>
      </c>
      <c r="FM115" s="27" t="s">
        <v>14</v>
      </c>
      <c r="FN115" s="27" t="s">
        <v>2</v>
      </c>
      <c r="FO115" s="27" t="s">
        <v>14</v>
      </c>
      <c r="FP115" s="27" t="s">
        <v>14</v>
      </c>
      <c r="FQ115" s="27" t="s">
        <v>2</v>
      </c>
      <c r="FR115" s="27" t="s">
        <v>14</v>
      </c>
      <c r="FS115" s="27" t="s">
        <v>14</v>
      </c>
      <c r="FT115" s="27" t="s">
        <v>14</v>
      </c>
      <c r="FU115" s="27" t="s">
        <v>2</v>
      </c>
      <c r="FV115" s="27" t="s">
        <v>14</v>
      </c>
      <c r="FW115" s="77">
        <v>99</v>
      </c>
      <c r="FX115" s="77">
        <v>7</v>
      </c>
      <c r="FY115" s="87">
        <v>96</v>
      </c>
      <c r="FZ115" s="87">
        <v>1</v>
      </c>
      <c r="GA115" s="87">
        <v>5</v>
      </c>
      <c r="GB115" s="87" t="s">
        <v>2</v>
      </c>
      <c r="GC115" s="87" t="s">
        <v>2</v>
      </c>
      <c r="GD115" s="87">
        <v>1</v>
      </c>
      <c r="GE115" s="87">
        <v>1</v>
      </c>
      <c r="GF115" s="17">
        <v>6</v>
      </c>
      <c r="GG115" s="17">
        <v>5</v>
      </c>
      <c r="GH115" s="17">
        <v>6</v>
      </c>
      <c r="GI115" s="17">
        <v>1</v>
      </c>
      <c r="GJ115" s="17" t="s">
        <v>2</v>
      </c>
      <c r="GK115" s="17" t="s">
        <v>2</v>
      </c>
      <c r="GL115" s="17" t="s">
        <v>2</v>
      </c>
      <c r="GM115" s="17">
        <v>1</v>
      </c>
      <c r="GN115" s="17" t="s">
        <v>2</v>
      </c>
      <c r="GO115" s="25">
        <v>17</v>
      </c>
      <c r="GP115" s="25">
        <v>2</v>
      </c>
      <c r="GQ115" s="25">
        <v>17</v>
      </c>
      <c r="GR115" s="25">
        <v>16</v>
      </c>
      <c r="GS115" s="136">
        <v>1</v>
      </c>
      <c r="GT115" s="77" t="s">
        <v>2</v>
      </c>
      <c r="GU115" s="77">
        <v>2</v>
      </c>
      <c r="GV115" s="17">
        <v>397</v>
      </c>
      <c r="GW115" s="17">
        <v>210</v>
      </c>
      <c r="GX115" s="17">
        <v>158</v>
      </c>
      <c r="GY115" s="17">
        <v>21</v>
      </c>
      <c r="GZ115" s="17">
        <v>3</v>
      </c>
      <c r="HA115" s="17">
        <v>5</v>
      </c>
      <c r="HB115" s="17">
        <v>1</v>
      </c>
      <c r="HC115" s="17">
        <v>1</v>
      </c>
      <c r="HD115" s="17">
        <v>3</v>
      </c>
      <c r="HE115" s="17">
        <v>8</v>
      </c>
      <c r="HF115" s="17">
        <v>1</v>
      </c>
      <c r="HG115" s="17" t="s">
        <v>2</v>
      </c>
      <c r="HH115" s="17">
        <v>2</v>
      </c>
      <c r="HI115" s="17">
        <v>1</v>
      </c>
      <c r="HJ115" s="17">
        <v>4</v>
      </c>
      <c r="HK115" s="17">
        <v>1</v>
      </c>
      <c r="HL115" s="17" t="s">
        <v>2</v>
      </c>
      <c r="HM115" s="17">
        <v>3</v>
      </c>
      <c r="HN115" s="659">
        <v>1921000000</v>
      </c>
      <c r="HO115" s="657" t="s">
        <v>483</v>
      </c>
      <c r="HP115" s="657" t="s">
        <v>454</v>
      </c>
      <c r="HQ115" s="657" t="s">
        <v>480</v>
      </c>
      <c r="HR115" s="657" t="s">
        <v>454</v>
      </c>
      <c r="HS115" s="657" t="s">
        <v>455</v>
      </c>
    </row>
    <row r="116" spans="1:227" ht="14.25" customHeight="1">
      <c r="A116" s="614" t="s">
        <v>767</v>
      </c>
      <c r="B116" s="614" t="s">
        <v>861</v>
      </c>
      <c r="C116" s="614" t="s">
        <v>862</v>
      </c>
      <c r="D116" s="4" t="s">
        <v>310</v>
      </c>
      <c r="E116" s="17">
        <v>72</v>
      </c>
      <c r="F116" s="17">
        <v>1</v>
      </c>
      <c r="G116" s="17" t="s">
        <v>2</v>
      </c>
      <c r="H116" s="17">
        <v>1</v>
      </c>
      <c r="I116" s="17" t="s">
        <v>2</v>
      </c>
      <c r="J116" s="17" t="s">
        <v>2</v>
      </c>
      <c r="K116" s="17" t="s">
        <v>2</v>
      </c>
      <c r="L116" s="17">
        <v>71</v>
      </c>
      <c r="M116" s="665">
        <v>1</v>
      </c>
      <c r="N116" s="17">
        <v>1</v>
      </c>
      <c r="O116" s="17" t="s">
        <v>14</v>
      </c>
      <c r="P116" s="17" t="s">
        <v>14</v>
      </c>
      <c r="Q116" s="17" t="s">
        <v>14</v>
      </c>
      <c r="R116" s="17" t="s">
        <v>14</v>
      </c>
      <c r="S116" s="17" t="s">
        <v>14</v>
      </c>
      <c r="T116" s="17" t="s">
        <v>14</v>
      </c>
      <c r="U116" s="25" t="s">
        <v>14</v>
      </c>
      <c r="V116" s="671" t="s">
        <v>2</v>
      </c>
      <c r="W116" s="25">
        <v>16</v>
      </c>
      <c r="X116" s="25">
        <v>2467</v>
      </c>
      <c r="Y116" s="25">
        <v>2</v>
      </c>
      <c r="Z116" s="25">
        <v>1240</v>
      </c>
      <c r="AA116" s="136">
        <v>56</v>
      </c>
      <c r="AB116" s="25" t="s">
        <v>14</v>
      </c>
      <c r="AC116" s="25" t="s">
        <v>14</v>
      </c>
      <c r="AD116" s="25" t="s">
        <v>14</v>
      </c>
      <c r="AE116" s="25" t="s">
        <v>14</v>
      </c>
      <c r="AF116" s="143" t="s">
        <v>14</v>
      </c>
      <c r="AG116" s="77">
        <v>72</v>
      </c>
      <c r="AH116" s="77" t="s">
        <v>2</v>
      </c>
      <c r="AI116" s="77">
        <v>37</v>
      </c>
      <c r="AJ116" s="77">
        <v>31</v>
      </c>
      <c r="AK116" s="77">
        <v>3</v>
      </c>
      <c r="AL116" s="77">
        <v>1</v>
      </c>
      <c r="AM116" s="77" t="s">
        <v>2</v>
      </c>
      <c r="AN116" s="77" t="s">
        <v>2</v>
      </c>
      <c r="AO116" s="77" t="s">
        <v>2</v>
      </c>
      <c r="AP116" s="77" t="s">
        <v>2</v>
      </c>
      <c r="AQ116" s="77" t="s">
        <v>2</v>
      </c>
      <c r="AR116" s="77" t="s">
        <v>2</v>
      </c>
      <c r="AS116" s="77" t="s">
        <v>2</v>
      </c>
      <c r="AT116" s="77" t="s">
        <v>2</v>
      </c>
      <c r="AU116" s="77" t="s">
        <v>14</v>
      </c>
      <c r="AV116" s="77" t="s">
        <v>14</v>
      </c>
      <c r="AW116" s="77" t="s">
        <v>14</v>
      </c>
      <c r="AX116" s="77" t="s">
        <v>14</v>
      </c>
      <c r="AY116" s="77" t="s">
        <v>14</v>
      </c>
      <c r="AZ116" s="77" t="s">
        <v>14</v>
      </c>
      <c r="BA116" s="77" t="s">
        <v>14</v>
      </c>
      <c r="BB116" s="77" t="s">
        <v>14</v>
      </c>
      <c r="BC116" s="77" t="s">
        <v>14</v>
      </c>
      <c r="BD116" s="77" t="s">
        <v>14</v>
      </c>
      <c r="BE116" s="77" t="s">
        <v>14</v>
      </c>
      <c r="BF116" s="77" t="s">
        <v>14</v>
      </c>
      <c r="BG116" s="77" t="s">
        <v>14</v>
      </c>
      <c r="BH116" s="77" t="s">
        <v>14</v>
      </c>
      <c r="BI116" s="77">
        <v>3953</v>
      </c>
      <c r="BJ116" s="77" t="s">
        <v>2</v>
      </c>
      <c r="BK116" s="77">
        <v>1441</v>
      </c>
      <c r="BL116" s="77">
        <v>2012</v>
      </c>
      <c r="BM116" s="77">
        <v>315</v>
      </c>
      <c r="BN116" s="77">
        <v>185</v>
      </c>
      <c r="BO116" s="77" t="s">
        <v>2</v>
      </c>
      <c r="BP116" s="77" t="s">
        <v>2</v>
      </c>
      <c r="BQ116" s="77" t="s">
        <v>2</v>
      </c>
      <c r="BR116" s="77" t="s">
        <v>2</v>
      </c>
      <c r="BS116" s="77" t="s">
        <v>2</v>
      </c>
      <c r="BT116" s="77" t="s">
        <v>2</v>
      </c>
      <c r="BU116" s="77" t="s">
        <v>2</v>
      </c>
      <c r="BV116" s="77" t="s">
        <v>2</v>
      </c>
      <c r="BW116" s="77">
        <v>456</v>
      </c>
      <c r="BX116" s="77" t="s">
        <v>14</v>
      </c>
      <c r="BY116" s="77" t="s">
        <v>14</v>
      </c>
      <c r="BZ116" s="77" t="s">
        <v>14</v>
      </c>
      <c r="CA116" s="77" t="s">
        <v>14</v>
      </c>
      <c r="CB116" s="77" t="s">
        <v>14</v>
      </c>
      <c r="CC116" s="77" t="s">
        <v>14</v>
      </c>
      <c r="CD116" s="77" t="s">
        <v>14</v>
      </c>
      <c r="CE116" s="77" t="s">
        <v>14</v>
      </c>
      <c r="CF116" s="77" t="s">
        <v>14</v>
      </c>
      <c r="CG116" s="77" t="s">
        <v>14</v>
      </c>
      <c r="CH116" s="77" t="s">
        <v>14</v>
      </c>
      <c r="CI116" s="77" t="s">
        <v>14</v>
      </c>
      <c r="CJ116" s="77" t="s">
        <v>14</v>
      </c>
      <c r="CK116" s="77" t="s">
        <v>14</v>
      </c>
      <c r="CL116" s="77" t="s">
        <v>14</v>
      </c>
      <c r="CM116" s="90">
        <v>58</v>
      </c>
      <c r="CN116" s="90">
        <v>36</v>
      </c>
      <c r="CO116" s="90" t="s">
        <v>2</v>
      </c>
      <c r="CP116" s="90" t="s">
        <v>2</v>
      </c>
      <c r="CQ116" s="90" t="s">
        <v>2</v>
      </c>
      <c r="CR116" s="90">
        <v>5</v>
      </c>
      <c r="CS116" s="90">
        <v>2</v>
      </c>
      <c r="CT116" s="90">
        <v>15</v>
      </c>
      <c r="CU116" s="90" t="s">
        <v>2</v>
      </c>
      <c r="CV116" s="90" t="s">
        <v>2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 t="s">
        <v>14</v>
      </c>
      <c r="DD116" s="90" t="s">
        <v>14</v>
      </c>
      <c r="DE116" s="90" t="s">
        <v>14</v>
      </c>
      <c r="DF116" s="90" t="s">
        <v>14</v>
      </c>
      <c r="DG116" s="90" t="s">
        <v>14</v>
      </c>
      <c r="DH116" s="90" t="s">
        <v>14</v>
      </c>
      <c r="DI116" s="90" t="s">
        <v>14</v>
      </c>
      <c r="DJ116" s="90" t="s">
        <v>14</v>
      </c>
      <c r="DK116" s="90" t="s">
        <v>14</v>
      </c>
      <c r="DL116" s="90" t="s">
        <v>14</v>
      </c>
      <c r="DM116" s="90" t="s">
        <v>14</v>
      </c>
      <c r="DN116" s="90" t="s">
        <v>14</v>
      </c>
      <c r="DO116" s="90" t="s">
        <v>14</v>
      </c>
      <c r="DP116" s="90" t="s">
        <v>14</v>
      </c>
      <c r="DQ116" s="90" t="s">
        <v>14</v>
      </c>
      <c r="DR116" s="90" t="s">
        <v>14</v>
      </c>
      <c r="DS116" s="27">
        <v>46</v>
      </c>
      <c r="DT116" s="27" t="s">
        <v>2</v>
      </c>
      <c r="DU116" s="27" t="s">
        <v>2</v>
      </c>
      <c r="DV116" s="27">
        <v>1</v>
      </c>
      <c r="DW116" s="27">
        <v>3</v>
      </c>
      <c r="DX116" s="27" t="s">
        <v>2</v>
      </c>
      <c r="DY116" s="27">
        <v>3</v>
      </c>
      <c r="DZ116" s="27">
        <v>2</v>
      </c>
      <c r="EA116" s="27" t="s">
        <v>2</v>
      </c>
      <c r="EB116" s="27">
        <v>26</v>
      </c>
      <c r="EC116" s="27">
        <v>2</v>
      </c>
      <c r="ED116" s="27">
        <v>22</v>
      </c>
      <c r="EE116" s="27">
        <v>3</v>
      </c>
      <c r="EF116" s="27">
        <v>1</v>
      </c>
      <c r="EG116" s="27">
        <v>1341</v>
      </c>
      <c r="EH116" s="27" t="s">
        <v>2</v>
      </c>
      <c r="EI116" s="27" t="s">
        <v>2</v>
      </c>
      <c r="EJ116" s="27" t="s">
        <v>14</v>
      </c>
      <c r="EK116" s="27">
        <v>5</v>
      </c>
      <c r="EL116" s="27" t="s">
        <v>2</v>
      </c>
      <c r="EM116" s="27" t="s">
        <v>14</v>
      </c>
      <c r="EN116" s="27" t="s">
        <v>14</v>
      </c>
      <c r="EO116" s="27" t="s">
        <v>2</v>
      </c>
      <c r="EP116" s="27" t="s">
        <v>14</v>
      </c>
      <c r="EQ116" s="27" t="s">
        <v>14</v>
      </c>
      <c r="ER116" s="27" t="s">
        <v>14</v>
      </c>
      <c r="ES116" s="27" t="s">
        <v>14</v>
      </c>
      <c r="ET116" s="27" t="s">
        <v>14</v>
      </c>
      <c r="EU116" s="27" t="s">
        <v>14</v>
      </c>
      <c r="EV116" s="27" t="s">
        <v>14</v>
      </c>
      <c r="EW116" s="27" t="s">
        <v>14</v>
      </c>
      <c r="EX116" s="27" t="s">
        <v>14</v>
      </c>
      <c r="EY116" s="27" t="s">
        <v>14</v>
      </c>
      <c r="EZ116" s="27" t="s">
        <v>14</v>
      </c>
      <c r="FA116" s="27" t="s">
        <v>14</v>
      </c>
      <c r="FB116" s="27" t="s">
        <v>14</v>
      </c>
      <c r="FC116" s="27" t="s">
        <v>14</v>
      </c>
      <c r="FD116" s="27" t="s">
        <v>14</v>
      </c>
      <c r="FE116" s="27" t="s">
        <v>14</v>
      </c>
      <c r="FF116" s="27" t="s">
        <v>14</v>
      </c>
      <c r="FG116" s="27" t="s">
        <v>14</v>
      </c>
      <c r="FH116" s="27" t="s">
        <v>14</v>
      </c>
      <c r="FI116" s="27" t="s">
        <v>14</v>
      </c>
      <c r="FJ116" s="27" t="s">
        <v>14</v>
      </c>
      <c r="FK116" s="27" t="s">
        <v>14</v>
      </c>
      <c r="FL116" s="27" t="s">
        <v>14</v>
      </c>
      <c r="FM116" s="27" t="s">
        <v>14</v>
      </c>
      <c r="FN116" s="27" t="s">
        <v>14</v>
      </c>
      <c r="FO116" s="27" t="s">
        <v>14</v>
      </c>
      <c r="FP116" s="27" t="s">
        <v>14</v>
      </c>
      <c r="FQ116" s="27" t="s">
        <v>14</v>
      </c>
      <c r="FR116" s="27" t="s">
        <v>14</v>
      </c>
      <c r="FS116" s="27" t="s">
        <v>14</v>
      </c>
      <c r="FT116" s="27" t="s">
        <v>14</v>
      </c>
      <c r="FU116" s="27" t="s">
        <v>14</v>
      </c>
      <c r="FV116" s="27" t="s">
        <v>14</v>
      </c>
      <c r="FW116" s="77">
        <v>8</v>
      </c>
      <c r="FX116" s="77" t="s">
        <v>2</v>
      </c>
      <c r="FY116" s="87">
        <v>8</v>
      </c>
      <c r="FZ116" s="87" t="s">
        <v>2</v>
      </c>
      <c r="GA116" s="87" t="s">
        <v>2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 t="s">
        <v>14</v>
      </c>
      <c r="GG116" s="17" t="s">
        <v>14</v>
      </c>
      <c r="GH116" s="17" t="s">
        <v>14</v>
      </c>
      <c r="GI116" s="17" t="s">
        <v>14</v>
      </c>
      <c r="GJ116" s="17" t="s">
        <v>14</v>
      </c>
      <c r="GK116" s="17" t="s">
        <v>14</v>
      </c>
      <c r="GL116" s="17" t="s">
        <v>14</v>
      </c>
      <c r="GM116" s="17" t="s">
        <v>14</v>
      </c>
      <c r="GN116" s="17" t="s">
        <v>14</v>
      </c>
      <c r="GO116" s="25">
        <v>2</v>
      </c>
      <c r="GP116" s="25" t="s">
        <v>14</v>
      </c>
      <c r="GQ116" s="25">
        <v>2</v>
      </c>
      <c r="GR116" s="25">
        <v>2</v>
      </c>
      <c r="GS116" s="136" t="s">
        <v>2</v>
      </c>
      <c r="GT116" s="77" t="s">
        <v>2</v>
      </c>
      <c r="GU116" s="77" t="s">
        <v>2</v>
      </c>
      <c r="GV116" s="17">
        <v>58</v>
      </c>
      <c r="GW116" s="17">
        <v>44</v>
      </c>
      <c r="GX116" s="17">
        <v>12</v>
      </c>
      <c r="GY116" s="17" t="s">
        <v>2</v>
      </c>
      <c r="GZ116" s="17">
        <v>2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14</v>
      </c>
      <c r="HF116" s="17" t="s">
        <v>14</v>
      </c>
      <c r="HG116" s="17" t="s">
        <v>14</v>
      </c>
      <c r="HH116" s="17" t="s">
        <v>14</v>
      </c>
      <c r="HI116" s="17" t="s">
        <v>14</v>
      </c>
      <c r="HJ116" s="17" t="s">
        <v>14</v>
      </c>
      <c r="HK116" s="17" t="s">
        <v>14</v>
      </c>
      <c r="HL116" s="17" t="s">
        <v>14</v>
      </c>
      <c r="HM116" s="17" t="s">
        <v>14</v>
      </c>
      <c r="HN116" s="659">
        <v>1921001000</v>
      </c>
      <c r="HO116" s="657" t="s">
        <v>483</v>
      </c>
      <c r="HP116" s="657" t="s">
        <v>454</v>
      </c>
      <c r="HQ116" s="657" t="s">
        <v>480</v>
      </c>
      <c r="HR116" s="657" t="s">
        <v>457</v>
      </c>
      <c r="HS116" s="657" t="s">
        <v>455</v>
      </c>
    </row>
    <row r="117" spans="1:227" ht="14.25" customHeight="1">
      <c r="A117" s="614" t="s">
        <v>767</v>
      </c>
      <c r="B117" s="614" t="s">
        <v>861</v>
      </c>
      <c r="C117" s="614" t="s">
        <v>863</v>
      </c>
      <c r="D117" s="4" t="s">
        <v>311</v>
      </c>
      <c r="E117" s="17">
        <v>81</v>
      </c>
      <c r="F117" s="17" t="s">
        <v>2</v>
      </c>
      <c r="G117" s="17" t="s">
        <v>2</v>
      </c>
      <c r="H117" s="17" t="s">
        <v>2</v>
      </c>
      <c r="I117" s="17" t="s">
        <v>2</v>
      </c>
      <c r="J117" s="17" t="s">
        <v>2</v>
      </c>
      <c r="K117" s="17" t="s">
        <v>2</v>
      </c>
      <c r="L117" s="17">
        <v>81</v>
      </c>
      <c r="M117" s="665">
        <v>1</v>
      </c>
      <c r="N117" s="17" t="s">
        <v>2</v>
      </c>
      <c r="O117" s="17" t="s">
        <v>2</v>
      </c>
      <c r="P117" s="17" t="s">
        <v>2</v>
      </c>
      <c r="Q117" s="17" t="s">
        <v>2</v>
      </c>
      <c r="R117" s="17" t="s">
        <v>2</v>
      </c>
      <c r="S117" s="17" t="s">
        <v>2</v>
      </c>
      <c r="T117" s="17" t="s">
        <v>2</v>
      </c>
      <c r="U117" s="25" t="s">
        <v>2</v>
      </c>
      <c r="V117" s="671" t="s">
        <v>2</v>
      </c>
      <c r="W117" s="25">
        <v>14</v>
      </c>
      <c r="X117" s="25">
        <v>459</v>
      </c>
      <c r="Y117" s="25">
        <v>1</v>
      </c>
      <c r="Z117" s="25">
        <v>120</v>
      </c>
      <c r="AA117" s="136">
        <v>67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43" t="s">
        <v>2</v>
      </c>
      <c r="AG117" s="77">
        <v>81</v>
      </c>
      <c r="AH117" s="77">
        <v>1</v>
      </c>
      <c r="AI117" s="77">
        <v>28</v>
      </c>
      <c r="AJ117" s="77">
        <v>37</v>
      </c>
      <c r="AK117" s="77">
        <v>13</v>
      </c>
      <c r="AL117" s="77">
        <v>2</v>
      </c>
      <c r="AM117" s="77" t="s">
        <v>2</v>
      </c>
      <c r="AN117" s="77" t="s">
        <v>2</v>
      </c>
      <c r="AO117" s="77" t="s">
        <v>2</v>
      </c>
      <c r="AP117" s="77" t="s">
        <v>2</v>
      </c>
      <c r="AQ117" s="77" t="s">
        <v>2</v>
      </c>
      <c r="AR117" s="77" t="s">
        <v>2</v>
      </c>
      <c r="AS117" s="77" t="s">
        <v>2</v>
      </c>
      <c r="AT117" s="77" t="s">
        <v>2</v>
      </c>
      <c r="AU117" s="77" t="s">
        <v>2</v>
      </c>
      <c r="AV117" s="77" t="s">
        <v>2</v>
      </c>
      <c r="AW117" s="77" t="s">
        <v>2</v>
      </c>
      <c r="AX117" s="77" t="s">
        <v>2</v>
      </c>
      <c r="AY117" s="77" t="s">
        <v>2</v>
      </c>
      <c r="AZ117" s="77" t="s">
        <v>2</v>
      </c>
      <c r="BA117" s="77" t="s">
        <v>2</v>
      </c>
      <c r="BB117" s="77" t="s">
        <v>2</v>
      </c>
      <c r="BC117" s="77" t="s">
        <v>2</v>
      </c>
      <c r="BD117" s="77" t="s">
        <v>2</v>
      </c>
      <c r="BE117" s="77" t="s">
        <v>2</v>
      </c>
      <c r="BF117" s="77" t="s">
        <v>2</v>
      </c>
      <c r="BG117" s="77" t="s">
        <v>2</v>
      </c>
      <c r="BH117" s="77" t="s">
        <v>2</v>
      </c>
      <c r="BI117" s="77">
        <v>5479</v>
      </c>
      <c r="BJ117" s="77">
        <v>18</v>
      </c>
      <c r="BK117" s="77">
        <v>1032</v>
      </c>
      <c r="BL117" s="77">
        <v>2607</v>
      </c>
      <c r="BM117" s="77">
        <v>1509</v>
      </c>
      <c r="BN117" s="77">
        <v>313</v>
      </c>
      <c r="BO117" s="77" t="s">
        <v>2</v>
      </c>
      <c r="BP117" s="77" t="s">
        <v>2</v>
      </c>
      <c r="BQ117" s="77" t="s">
        <v>2</v>
      </c>
      <c r="BR117" s="77" t="s">
        <v>2</v>
      </c>
      <c r="BS117" s="77" t="s">
        <v>2</v>
      </c>
      <c r="BT117" s="77" t="s">
        <v>2</v>
      </c>
      <c r="BU117" s="77" t="s">
        <v>2</v>
      </c>
      <c r="BV117" s="77" t="s">
        <v>2</v>
      </c>
      <c r="BW117" s="77">
        <v>638</v>
      </c>
      <c r="BX117" s="77" t="s">
        <v>2</v>
      </c>
      <c r="BY117" s="77" t="s">
        <v>2</v>
      </c>
      <c r="BZ117" s="77" t="s">
        <v>2</v>
      </c>
      <c r="CA117" s="77" t="s">
        <v>2</v>
      </c>
      <c r="CB117" s="77" t="s">
        <v>2</v>
      </c>
      <c r="CC117" s="77" t="s">
        <v>2</v>
      </c>
      <c r="CD117" s="77" t="s">
        <v>2</v>
      </c>
      <c r="CE117" s="77" t="s">
        <v>2</v>
      </c>
      <c r="CF117" s="77" t="s">
        <v>2</v>
      </c>
      <c r="CG117" s="77" t="s">
        <v>2</v>
      </c>
      <c r="CH117" s="77" t="s">
        <v>2</v>
      </c>
      <c r="CI117" s="77" t="s">
        <v>2</v>
      </c>
      <c r="CJ117" s="77" t="s">
        <v>2</v>
      </c>
      <c r="CK117" s="77" t="s">
        <v>2</v>
      </c>
      <c r="CL117" s="77" t="s">
        <v>2</v>
      </c>
      <c r="CM117" s="90">
        <v>74</v>
      </c>
      <c r="CN117" s="90">
        <v>34</v>
      </c>
      <c r="CO117" s="90" t="s">
        <v>2</v>
      </c>
      <c r="CP117" s="90">
        <v>3</v>
      </c>
      <c r="CQ117" s="90">
        <v>1</v>
      </c>
      <c r="CR117" s="90">
        <v>32</v>
      </c>
      <c r="CS117" s="90" t="s">
        <v>2</v>
      </c>
      <c r="CT117" s="90">
        <v>4</v>
      </c>
      <c r="CU117" s="90" t="s">
        <v>2</v>
      </c>
      <c r="CV117" s="90" t="s">
        <v>2</v>
      </c>
      <c r="CW117" s="90" t="s">
        <v>2</v>
      </c>
      <c r="CX117" s="90" t="s">
        <v>2</v>
      </c>
      <c r="CY117" s="90" t="s">
        <v>2</v>
      </c>
      <c r="CZ117" s="90" t="s">
        <v>2</v>
      </c>
      <c r="DA117" s="90" t="s">
        <v>2</v>
      </c>
      <c r="DB117" s="90" t="s">
        <v>2</v>
      </c>
      <c r="DC117" s="90" t="s">
        <v>2</v>
      </c>
      <c r="DD117" s="90" t="s">
        <v>2</v>
      </c>
      <c r="DE117" s="90" t="s">
        <v>2</v>
      </c>
      <c r="DF117" s="90" t="s">
        <v>2</v>
      </c>
      <c r="DG117" s="90" t="s">
        <v>2</v>
      </c>
      <c r="DH117" s="90" t="s">
        <v>2</v>
      </c>
      <c r="DI117" s="90" t="s">
        <v>2</v>
      </c>
      <c r="DJ117" s="90" t="s">
        <v>2</v>
      </c>
      <c r="DK117" s="90" t="s">
        <v>2</v>
      </c>
      <c r="DL117" s="90" t="s">
        <v>2</v>
      </c>
      <c r="DM117" s="90" t="s">
        <v>2</v>
      </c>
      <c r="DN117" s="90" t="s">
        <v>2</v>
      </c>
      <c r="DO117" s="90" t="s">
        <v>2</v>
      </c>
      <c r="DP117" s="90" t="s">
        <v>2</v>
      </c>
      <c r="DQ117" s="90" t="s">
        <v>2</v>
      </c>
      <c r="DR117" s="90" t="s">
        <v>2</v>
      </c>
      <c r="DS117" s="27">
        <v>66</v>
      </c>
      <c r="DT117" s="27" t="s">
        <v>2</v>
      </c>
      <c r="DU117" s="27" t="s">
        <v>2</v>
      </c>
      <c r="DV117" s="27">
        <v>5</v>
      </c>
      <c r="DW117" s="27">
        <v>4</v>
      </c>
      <c r="DX117" s="27" t="s">
        <v>2</v>
      </c>
      <c r="DY117" s="27">
        <v>3</v>
      </c>
      <c r="DZ117" s="27">
        <v>2</v>
      </c>
      <c r="EA117" s="27">
        <v>1</v>
      </c>
      <c r="EB117" s="27">
        <v>54</v>
      </c>
      <c r="EC117" s="27">
        <v>2</v>
      </c>
      <c r="ED117" s="27">
        <v>17</v>
      </c>
      <c r="EE117" s="27" t="s">
        <v>2</v>
      </c>
      <c r="EF117" s="27">
        <v>1</v>
      </c>
      <c r="EG117" s="27">
        <v>2816</v>
      </c>
      <c r="EH117" s="27" t="s">
        <v>2</v>
      </c>
      <c r="EI117" s="27" t="s">
        <v>2</v>
      </c>
      <c r="EJ117" s="27">
        <v>33</v>
      </c>
      <c r="EK117" s="27">
        <v>25</v>
      </c>
      <c r="EL117" s="27" t="s">
        <v>2</v>
      </c>
      <c r="EM117" s="27" t="s">
        <v>14</v>
      </c>
      <c r="EN117" s="27" t="s">
        <v>14</v>
      </c>
      <c r="EO117" s="27" t="s">
        <v>14</v>
      </c>
      <c r="EP117" s="27">
        <v>1016</v>
      </c>
      <c r="EQ117" s="27" t="s">
        <v>14</v>
      </c>
      <c r="ER117" s="27" t="s">
        <v>14</v>
      </c>
      <c r="ES117" s="27" t="s">
        <v>2</v>
      </c>
      <c r="ET117" s="27" t="s">
        <v>14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27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27" t="s">
        <v>14</v>
      </c>
      <c r="FW117" s="77">
        <v>9</v>
      </c>
      <c r="FX117" s="77">
        <v>1</v>
      </c>
      <c r="FY117" s="87">
        <v>8</v>
      </c>
      <c r="FZ117" s="87" t="s">
        <v>2</v>
      </c>
      <c r="GA117" s="87" t="s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 t="s">
        <v>2</v>
      </c>
      <c r="GG117" s="17" t="s">
        <v>2</v>
      </c>
      <c r="GH117" s="17" t="s">
        <v>2</v>
      </c>
      <c r="GI117" s="17" t="s">
        <v>2</v>
      </c>
      <c r="GJ117" s="17" t="s">
        <v>2</v>
      </c>
      <c r="GK117" s="17" t="s">
        <v>2</v>
      </c>
      <c r="GL117" s="17" t="s">
        <v>2</v>
      </c>
      <c r="GM117" s="17" t="s">
        <v>2</v>
      </c>
      <c r="GN117" s="17" t="s">
        <v>2</v>
      </c>
      <c r="GO117" s="25">
        <v>4</v>
      </c>
      <c r="GP117" s="25" t="s">
        <v>2</v>
      </c>
      <c r="GQ117" s="25">
        <v>4</v>
      </c>
      <c r="GR117" s="25">
        <v>4</v>
      </c>
      <c r="GS117" s="136" t="s">
        <v>2</v>
      </c>
      <c r="GT117" s="77" t="s">
        <v>2</v>
      </c>
      <c r="GU117" s="77" t="s">
        <v>2</v>
      </c>
      <c r="GV117" s="17">
        <v>74</v>
      </c>
      <c r="GW117" s="17">
        <v>33</v>
      </c>
      <c r="GX117" s="17">
        <v>37</v>
      </c>
      <c r="GY117" s="17">
        <v>4</v>
      </c>
      <c r="GZ117" s="17" t="s">
        <v>2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9">
        <v>1921002000</v>
      </c>
      <c r="HO117" s="657" t="s">
        <v>483</v>
      </c>
      <c r="HP117" s="657" t="s">
        <v>454</v>
      </c>
      <c r="HQ117" s="657" t="s">
        <v>480</v>
      </c>
      <c r="HR117" s="657" t="s">
        <v>458</v>
      </c>
      <c r="HS117" s="657" t="s">
        <v>455</v>
      </c>
    </row>
    <row r="118" spans="1:227" ht="14.25" customHeight="1">
      <c r="A118" s="614" t="s">
        <v>767</v>
      </c>
      <c r="B118" s="614" t="s">
        <v>861</v>
      </c>
      <c r="C118" s="614" t="s">
        <v>864</v>
      </c>
      <c r="D118" s="4" t="s">
        <v>312</v>
      </c>
      <c r="E118" s="17">
        <v>2</v>
      </c>
      <c r="F118" s="17" t="s">
        <v>14</v>
      </c>
      <c r="G118" s="17" t="s">
        <v>14</v>
      </c>
      <c r="H118" s="17" t="s">
        <v>14</v>
      </c>
      <c r="I118" s="17" t="s">
        <v>14</v>
      </c>
      <c r="J118" s="17" t="s">
        <v>14</v>
      </c>
      <c r="K118" s="17" t="s">
        <v>14</v>
      </c>
      <c r="L118" s="17" t="s">
        <v>14</v>
      </c>
      <c r="M118" s="665" t="s">
        <v>14</v>
      </c>
      <c r="N118" s="17" t="s">
        <v>2</v>
      </c>
      <c r="O118" s="17" t="s">
        <v>2</v>
      </c>
      <c r="P118" s="17" t="s">
        <v>2</v>
      </c>
      <c r="Q118" s="17" t="s">
        <v>2</v>
      </c>
      <c r="R118" s="17" t="s">
        <v>2</v>
      </c>
      <c r="S118" s="17" t="s">
        <v>2</v>
      </c>
      <c r="T118" s="17" t="s">
        <v>2</v>
      </c>
      <c r="U118" s="25" t="s">
        <v>2</v>
      </c>
      <c r="V118" s="671" t="s">
        <v>14</v>
      </c>
      <c r="W118" s="25" t="s">
        <v>14</v>
      </c>
      <c r="X118" s="25" t="s">
        <v>14</v>
      </c>
      <c r="Y118" s="25" t="s">
        <v>14</v>
      </c>
      <c r="Z118" s="25" t="s">
        <v>14</v>
      </c>
      <c r="AA118" s="136" t="s">
        <v>14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43" t="s">
        <v>2</v>
      </c>
      <c r="AG118" s="77" t="s">
        <v>14</v>
      </c>
      <c r="AH118" s="77" t="s">
        <v>14</v>
      </c>
      <c r="AI118" s="77" t="s">
        <v>14</v>
      </c>
      <c r="AJ118" s="77" t="s">
        <v>14</v>
      </c>
      <c r="AK118" s="77" t="s">
        <v>14</v>
      </c>
      <c r="AL118" s="77" t="s">
        <v>14</v>
      </c>
      <c r="AM118" s="77" t="s">
        <v>14</v>
      </c>
      <c r="AN118" s="77" t="s">
        <v>14</v>
      </c>
      <c r="AO118" s="77" t="s">
        <v>14</v>
      </c>
      <c r="AP118" s="77" t="s">
        <v>14</v>
      </c>
      <c r="AQ118" s="77" t="s">
        <v>14</v>
      </c>
      <c r="AR118" s="77" t="s">
        <v>14</v>
      </c>
      <c r="AS118" s="77" t="s">
        <v>14</v>
      </c>
      <c r="AT118" s="77" t="s">
        <v>14</v>
      </c>
      <c r="AU118" s="77" t="s">
        <v>2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 t="s">
        <v>14</v>
      </c>
      <c r="BJ118" s="77" t="s">
        <v>14</v>
      </c>
      <c r="BK118" s="77" t="s">
        <v>14</v>
      </c>
      <c r="BL118" s="77" t="s">
        <v>14</v>
      </c>
      <c r="BM118" s="77" t="s">
        <v>14</v>
      </c>
      <c r="BN118" s="77" t="s">
        <v>14</v>
      </c>
      <c r="BO118" s="77" t="s">
        <v>14</v>
      </c>
      <c r="BP118" s="77" t="s">
        <v>14</v>
      </c>
      <c r="BQ118" s="77" t="s">
        <v>14</v>
      </c>
      <c r="BR118" s="77" t="s">
        <v>14</v>
      </c>
      <c r="BS118" s="77" t="s">
        <v>14</v>
      </c>
      <c r="BT118" s="77" t="s">
        <v>14</v>
      </c>
      <c r="BU118" s="77" t="s">
        <v>14</v>
      </c>
      <c r="BV118" s="77" t="s">
        <v>14</v>
      </c>
      <c r="BW118" s="77" t="s">
        <v>14</v>
      </c>
      <c r="BX118" s="77" t="s">
        <v>2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 t="s">
        <v>2</v>
      </c>
      <c r="CM118" s="90" t="s">
        <v>14</v>
      </c>
      <c r="CN118" s="90" t="s">
        <v>14</v>
      </c>
      <c r="CO118" s="90" t="s">
        <v>14</v>
      </c>
      <c r="CP118" s="90" t="s">
        <v>14</v>
      </c>
      <c r="CQ118" s="90" t="s">
        <v>14</v>
      </c>
      <c r="CR118" s="90" t="s">
        <v>14</v>
      </c>
      <c r="CS118" s="90" t="s">
        <v>14</v>
      </c>
      <c r="CT118" s="90" t="s">
        <v>14</v>
      </c>
      <c r="CU118" s="90" t="s">
        <v>14</v>
      </c>
      <c r="CV118" s="90" t="s">
        <v>14</v>
      </c>
      <c r="CW118" s="90" t="s">
        <v>14</v>
      </c>
      <c r="CX118" s="90" t="s">
        <v>14</v>
      </c>
      <c r="CY118" s="90" t="s">
        <v>14</v>
      </c>
      <c r="CZ118" s="90" t="s">
        <v>14</v>
      </c>
      <c r="DA118" s="90" t="s">
        <v>14</v>
      </c>
      <c r="DB118" s="90" t="s">
        <v>14</v>
      </c>
      <c r="DC118" s="90" t="s">
        <v>2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 t="s">
        <v>14</v>
      </c>
      <c r="DT118" s="27" t="s">
        <v>14</v>
      </c>
      <c r="DU118" s="27" t="s">
        <v>14</v>
      </c>
      <c r="DV118" s="27" t="s">
        <v>14</v>
      </c>
      <c r="DW118" s="27" t="s">
        <v>14</v>
      </c>
      <c r="DX118" s="27" t="s">
        <v>14</v>
      </c>
      <c r="DY118" s="27" t="s">
        <v>14</v>
      </c>
      <c r="DZ118" s="27" t="s">
        <v>14</v>
      </c>
      <c r="EA118" s="27" t="s">
        <v>14</v>
      </c>
      <c r="EB118" s="27" t="s">
        <v>14</v>
      </c>
      <c r="EC118" s="27" t="s">
        <v>14</v>
      </c>
      <c r="ED118" s="27" t="s">
        <v>14</v>
      </c>
      <c r="EE118" s="27" t="s">
        <v>14</v>
      </c>
      <c r="EF118" s="27" t="s">
        <v>14</v>
      </c>
      <c r="EG118" s="27" t="s">
        <v>14</v>
      </c>
      <c r="EH118" s="27" t="s">
        <v>14</v>
      </c>
      <c r="EI118" s="27" t="s">
        <v>14</v>
      </c>
      <c r="EJ118" s="27" t="s">
        <v>14</v>
      </c>
      <c r="EK118" s="27" t="s">
        <v>14</v>
      </c>
      <c r="EL118" s="27" t="s">
        <v>14</v>
      </c>
      <c r="EM118" s="27" t="s">
        <v>14</v>
      </c>
      <c r="EN118" s="27" t="s">
        <v>14</v>
      </c>
      <c r="EO118" s="27" t="s">
        <v>14</v>
      </c>
      <c r="EP118" s="27" t="s">
        <v>14</v>
      </c>
      <c r="EQ118" s="27" t="s">
        <v>14</v>
      </c>
      <c r="ER118" s="27" t="s">
        <v>14</v>
      </c>
      <c r="ES118" s="27" t="s">
        <v>14</v>
      </c>
      <c r="ET118" s="27" t="s">
        <v>14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14</v>
      </c>
      <c r="FW118" s="77" t="s">
        <v>14</v>
      </c>
      <c r="FX118" s="77" t="s">
        <v>14</v>
      </c>
      <c r="FY118" s="87" t="s">
        <v>14</v>
      </c>
      <c r="FZ118" s="87" t="s">
        <v>14</v>
      </c>
      <c r="GA118" s="87" t="s">
        <v>14</v>
      </c>
      <c r="GB118" s="87" t="s">
        <v>14</v>
      </c>
      <c r="GC118" s="87" t="s">
        <v>14</v>
      </c>
      <c r="GD118" s="87" t="s">
        <v>14</v>
      </c>
      <c r="GE118" s="87" t="s">
        <v>14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 t="s">
        <v>14</v>
      </c>
      <c r="GP118" s="25" t="s">
        <v>2</v>
      </c>
      <c r="GQ118" s="25" t="s">
        <v>14</v>
      </c>
      <c r="GR118" s="25" t="s">
        <v>14</v>
      </c>
      <c r="GS118" s="136" t="s">
        <v>14</v>
      </c>
      <c r="GT118" s="77" t="s">
        <v>14</v>
      </c>
      <c r="GU118" s="77" t="s">
        <v>2</v>
      </c>
      <c r="GV118" s="17" t="s">
        <v>14</v>
      </c>
      <c r="GW118" s="17" t="s">
        <v>14</v>
      </c>
      <c r="GX118" s="17" t="s">
        <v>14</v>
      </c>
      <c r="GY118" s="17" t="s">
        <v>14</v>
      </c>
      <c r="GZ118" s="17" t="s">
        <v>14</v>
      </c>
      <c r="HA118" s="17" t="s">
        <v>14</v>
      </c>
      <c r="HB118" s="17" t="s">
        <v>14</v>
      </c>
      <c r="HC118" s="17" t="s">
        <v>14</v>
      </c>
      <c r="HD118" s="17" t="s">
        <v>14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9">
        <v>1921003000</v>
      </c>
      <c r="HO118" s="657" t="s">
        <v>483</v>
      </c>
      <c r="HP118" s="657" t="s">
        <v>454</v>
      </c>
      <c r="HQ118" s="657" t="s">
        <v>480</v>
      </c>
      <c r="HR118" s="657" t="s">
        <v>459</v>
      </c>
      <c r="HS118" s="657" t="s">
        <v>455</v>
      </c>
    </row>
    <row r="119" spans="1:227" ht="14.25" customHeight="1">
      <c r="A119" s="614" t="s">
        <v>767</v>
      </c>
      <c r="B119" s="614" t="s">
        <v>861</v>
      </c>
      <c r="C119" s="614" t="s">
        <v>865</v>
      </c>
      <c r="D119" s="4" t="s">
        <v>313</v>
      </c>
      <c r="E119" s="17">
        <v>11</v>
      </c>
      <c r="F119" s="17" t="s">
        <v>14</v>
      </c>
      <c r="G119" s="17" t="s">
        <v>14</v>
      </c>
      <c r="H119" s="17" t="s">
        <v>14</v>
      </c>
      <c r="I119" s="17" t="s">
        <v>14</v>
      </c>
      <c r="J119" s="17" t="s">
        <v>14</v>
      </c>
      <c r="K119" s="17" t="s">
        <v>14</v>
      </c>
      <c r="L119" s="17" t="s">
        <v>14</v>
      </c>
      <c r="M119" s="665" t="s">
        <v>14</v>
      </c>
      <c r="N119" s="17" t="s">
        <v>2</v>
      </c>
      <c r="O119" s="17" t="s">
        <v>2</v>
      </c>
      <c r="P119" s="17" t="s">
        <v>2</v>
      </c>
      <c r="Q119" s="17" t="s">
        <v>2</v>
      </c>
      <c r="R119" s="17" t="s">
        <v>2</v>
      </c>
      <c r="S119" s="17" t="s">
        <v>2</v>
      </c>
      <c r="T119" s="17" t="s">
        <v>2</v>
      </c>
      <c r="U119" s="25" t="s">
        <v>2</v>
      </c>
      <c r="V119" s="671" t="s">
        <v>14</v>
      </c>
      <c r="W119" s="25" t="s">
        <v>14</v>
      </c>
      <c r="X119" s="25" t="s">
        <v>14</v>
      </c>
      <c r="Y119" s="25" t="s">
        <v>14</v>
      </c>
      <c r="Z119" s="25" t="s">
        <v>14</v>
      </c>
      <c r="AA119" s="136" t="s">
        <v>14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43" t="s">
        <v>2</v>
      </c>
      <c r="AG119" s="77" t="s">
        <v>14</v>
      </c>
      <c r="AH119" s="77" t="s">
        <v>14</v>
      </c>
      <c r="AI119" s="77" t="s">
        <v>14</v>
      </c>
      <c r="AJ119" s="77" t="s">
        <v>14</v>
      </c>
      <c r="AK119" s="77" t="s">
        <v>14</v>
      </c>
      <c r="AL119" s="77" t="s">
        <v>14</v>
      </c>
      <c r="AM119" s="77" t="s">
        <v>14</v>
      </c>
      <c r="AN119" s="77" t="s">
        <v>14</v>
      </c>
      <c r="AO119" s="77" t="s">
        <v>14</v>
      </c>
      <c r="AP119" s="77" t="s">
        <v>14</v>
      </c>
      <c r="AQ119" s="77" t="s">
        <v>14</v>
      </c>
      <c r="AR119" s="77" t="s">
        <v>14</v>
      </c>
      <c r="AS119" s="77" t="s">
        <v>14</v>
      </c>
      <c r="AT119" s="77" t="s">
        <v>14</v>
      </c>
      <c r="AU119" s="77" t="s">
        <v>2</v>
      </c>
      <c r="AV119" s="77" t="s">
        <v>2</v>
      </c>
      <c r="AW119" s="77" t="s">
        <v>2</v>
      </c>
      <c r="AX119" s="77" t="s">
        <v>2</v>
      </c>
      <c r="AY119" s="77" t="s">
        <v>2</v>
      </c>
      <c r="AZ119" s="77" t="s">
        <v>2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 t="s">
        <v>14</v>
      </c>
      <c r="BJ119" s="77" t="s">
        <v>14</v>
      </c>
      <c r="BK119" s="77" t="s">
        <v>14</v>
      </c>
      <c r="BL119" s="77" t="s">
        <v>14</v>
      </c>
      <c r="BM119" s="77" t="s">
        <v>14</v>
      </c>
      <c r="BN119" s="77" t="s">
        <v>14</v>
      </c>
      <c r="BO119" s="77" t="s">
        <v>14</v>
      </c>
      <c r="BP119" s="77" t="s">
        <v>14</v>
      </c>
      <c r="BQ119" s="77" t="s">
        <v>14</v>
      </c>
      <c r="BR119" s="77" t="s">
        <v>14</v>
      </c>
      <c r="BS119" s="77" t="s">
        <v>14</v>
      </c>
      <c r="BT119" s="77" t="s">
        <v>14</v>
      </c>
      <c r="BU119" s="77" t="s">
        <v>14</v>
      </c>
      <c r="BV119" s="77" t="s">
        <v>14</v>
      </c>
      <c r="BW119" s="77" t="s">
        <v>14</v>
      </c>
      <c r="BX119" s="77" t="s">
        <v>2</v>
      </c>
      <c r="BY119" s="77" t="s">
        <v>2</v>
      </c>
      <c r="BZ119" s="77" t="s">
        <v>2</v>
      </c>
      <c r="CA119" s="77" t="s">
        <v>2</v>
      </c>
      <c r="CB119" s="77" t="s">
        <v>2</v>
      </c>
      <c r="CC119" s="77" t="s">
        <v>2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 t="s">
        <v>2</v>
      </c>
      <c r="CM119" s="90" t="s">
        <v>14</v>
      </c>
      <c r="CN119" s="90" t="s">
        <v>14</v>
      </c>
      <c r="CO119" s="90" t="s">
        <v>14</v>
      </c>
      <c r="CP119" s="90" t="s">
        <v>14</v>
      </c>
      <c r="CQ119" s="90" t="s">
        <v>14</v>
      </c>
      <c r="CR119" s="90" t="s">
        <v>14</v>
      </c>
      <c r="CS119" s="90" t="s">
        <v>14</v>
      </c>
      <c r="CT119" s="90" t="s">
        <v>14</v>
      </c>
      <c r="CU119" s="90" t="s">
        <v>14</v>
      </c>
      <c r="CV119" s="90" t="s">
        <v>14</v>
      </c>
      <c r="CW119" s="90" t="s">
        <v>14</v>
      </c>
      <c r="CX119" s="90" t="s">
        <v>14</v>
      </c>
      <c r="CY119" s="90" t="s">
        <v>14</v>
      </c>
      <c r="CZ119" s="90" t="s">
        <v>14</v>
      </c>
      <c r="DA119" s="90" t="s">
        <v>14</v>
      </c>
      <c r="DB119" s="90" t="s">
        <v>14</v>
      </c>
      <c r="DC119" s="90" t="s">
        <v>2</v>
      </c>
      <c r="DD119" s="90" t="s">
        <v>2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 t="s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 t="s">
        <v>14</v>
      </c>
      <c r="DT119" s="27" t="s">
        <v>14</v>
      </c>
      <c r="DU119" s="27" t="s">
        <v>14</v>
      </c>
      <c r="DV119" s="27" t="s">
        <v>14</v>
      </c>
      <c r="DW119" s="27" t="s">
        <v>14</v>
      </c>
      <c r="DX119" s="27" t="s">
        <v>14</v>
      </c>
      <c r="DY119" s="27" t="s">
        <v>14</v>
      </c>
      <c r="DZ119" s="27" t="s">
        <v>14</v>
      </c>
      <c r="EA119" s="27" t="s">
        <v>14</v>
      </c>
      <c r="EB119" s="27" t="s">
        <v>14</v>
      </c>
      <c r="EC119" s="27" t="s">
        <v>14</v>
      </c>
      <c r="ED119" s="27" t="s">
        <v>14</v>
      </c>
      <c r="EE119" s="27" t="s">
        <v>14</v>
      </c>
      <c r="EF119" s="27" t="s">
        <v>14</v>
      </c>
      <c r="EG119" s="27" t="s">
        <v>14</v>
      </c>
      <c r="EH119" s="27" t="s">
        <v>14</v>
      </c>
      <c r="EI119" s="27" t="s">
        <v>14</v>
      </c>
      <c r="EJ119" s="27" t="s">
        <v>14</v>
      </c>
      <c r="EK119" s="27" t="s">
        <v>14</v>
      </c>
      <c r="EL119" s="27" t="s">
        <v>14</v>
      </c>
      <c r="EM119" s="27" t="s">
        <v>14</v>
      </c>
      <c r="EN119" s="27" t="s">
        <v>14</v>
      </c>
      <c r="EO119" s="27" t="s">
        <v>14</v>
      </c>
      <c r="EP119" s="27" t="s">
        <v>14</v>
      </c>
      <c r="EQ119" s="27" t="s">
        <v>14</v>
      </c>
      <c r="ER119" s="27" t="s">
        <v>14</v>
      </c>
      <c r="ES119" s="27" t="s">
        <v>14</v>
      </c>
      <c r="ET119" s="27" t="s">
        <v>14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27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27" t="s">
        <v>14</v>
      </c>
      <c r="FW119" s="77" t="s">
        <v>14</v>
      </c>
      <c r="FX119" s="77" t="s">
        <v>14</v>
      </c>
      <c r="FY119" s="87" t="s">
        <v>14</v>
      </c>
      <c r="FZ119" s="87" t="s">
        <v>14</v>
      </c>
      <c r="GA119" s="87" t="s">
        <v>14</v>
      </c>
      <c r="GB119" s="87" t="s">
        <v>14</v>
      </c>
      <c r="GC119" s="87" t="s">
        <v>14</v>
      </c>
      <c r="GD119" s="87" t="s">
        <v>14</v>
      </c>
      <c r="GE119" s="87" t="s">
        <v>14</v>
      </c>
      <c r="GF119" s="17" t="s">
        <v>2</v>
      </c>
      <c r="GG119" s="17" t="s">
        <v>2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 t="s">
        <v>14</v>
      </c>
      <c r="GP119" s="25" t="s">
        <v>2</v>
      </c>
      <c r="GQ119" s="25" t="s">
        <v>14</v>
      </c>
      <c r="GR119" s="25" t="s">
        <v>14</v>
      </c>
      <c r="GS119" s="136" t="s">
        <v>14</v>
      </c>
      <c r="GT119" s="77" t="s">
        <v>14</v>
      </c>
      <c r="GU119" s="77" t="s">
        <v>2</v>
      </c>
      <c r="GV119" s="17" t="s">
        <v>14</v>
      </c>
      <c r="GW119" s="17" t="s">
        <v>14</v>
      </c>
      <c r="GX119" s="17" t="s">
        <v>14</v>
      </c>
      <c r="GY119" s="17" t="s">
        <v>14</v>
      </c>
      <c r="GZ119" s="17" t="s">
        <v>14</v>
      </c>
      <c r="HA119" s="17" t="s">
        <v>14</v>
      </c>
      <c r="HB119" s="17" t="s">
        <v>14</v>
      </c>
      <c r="HC119" s="17" t="s">
        <v>14</v>
      </c>
      <c r="HD119" s="17" t="s">
        <v>14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9">
        <v>1921004000</v>
      </c>
      <c r="HO119" s="657" t="s">
        <v>483</v>
      </c>
      <c r="HP119" s="657" t="s">
        <v>454</v>
      </c>
      <c r="HQ119" s="657" t="s">
        <v>480</v>
      </c>
      <c r="HR119" s="657" t="s">
        <v>460</v>
      </c>
      <c r="HS119" s="657" t="s">
        <v>455</v>
      </c>
    </row>
    <row r="120" spans="1:227" ht="14.25" customHeight="1">
      <c r="A120" s="614" t="s">
        <v>767</v>
      </c>
      <c r="B120" s="614" t="s">
        <v>861</v>
      </c>
      <c r="C120" s="614" t="s">
        <v>866</v>
      </c>
      <c r="D120" s="4" t="s">
        <v>314</v>
      </c>
      <c r="E120" s="17">
        <v>13</v>
      </c>
      <c r="F120" s="17">
        <v>2</v>
      </c>
      <c r="G120" s="17" t="s">
        <v>2</v>
      </c>
      <c r="H120" s="17">
        <v>2</v>
      </c>
      <c r="I120" s="17" t="s">
        <v>2</v>
      </c>
      <c r="J120" s="17" t="s">
        <v>2</v>
      </c>
      <c r="K120" s="17" t="s">
        <v>2</v>
      </c>
      <c r="L120" s="17">
        <v>11</v>
      </c>
      <c r="M120" s="665">
        <v>2</v>
      </c>
      <c r="N120" s="17">
        <v>2</v>
      </c>
      <c r="O120" s="17" t="s">
        <v>14</v>
      </c>
      <c r="P120" s="17" t="s">
        <v>14</v>
      </c>
      <c r="Q120" s="17" t="s">
        <v>14</v>
      </c>
      <c r="R120" s="17" t="s">
        <v>14</v>
      </c>
      <c r="S120" s="17" t="s">
        <v>14</v>
      </c>
      <c r="T120" s="17" t="s">
        <v>14</v>
      </c>
      <c r="U120" s="25" t="s">
        <v>14</v>
      </c>
      <c r="V120" s="671">
        <v>1</v>
      </c>
      <c r="W120" s="25">
        <v>3</v>
      </c>
      <c r="X120" s="25">
        <v>7020</v>
      </c>
      <c r="Y120" s="25">
        <v>2</v>
      </c>
      <c r="Z120" s="25">
        <v>6990</v>
      </c>
      <c r="AA120" s="136">
        <v>10</v>
      </c>
      <c r="AB120" s="25" t="s">
        <v>14</v>
      </c>
      <c r="AC120" s="25" t="s">
        <v>14</v>
      </c>
      <c r="AD120" s="25" t="s">
        <v>14</v>
      </c>
      <c r="AE120" s="25" t="s">
        <v>14</v>
      </c>
      <c r="AF120" s="143" t="s">
        <v>14</v>
      </c>
      <c r="AG120" s="77">
        <v>12</v>
      </c>
      <c r="AH120" s="77" t="s">
        <v>2</v>
      </c>
      <c r="AI120" s="77">
        <v>7</v>
      </c>
      <c r="AJ120" s="77">
        <v>3</v>
      </c>
      <c r="AK120" s="77" t="s">
        <v>2</v>
      </c>
      <c r="AL120" s="77" t="s">
        <v>2</v>
      </c>
      <c r="AM120" s="77">
        <v>2</v>
      </c>
      <c r="AN120" s="77" t="s">
        <v>2</v>
      </c>
      <c r="AO120" s="77" t="s">
        <v>2</v>
      </c>
      <c r="AP120" s="77" t="s">
        <v>2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 t="s">
        <v>14</v>
      </c>
      <c r="AV120" s="77" t="s">
        <v>14</v>
      </c>
      <c r="AW120" s="77" t="s">
        <v>14</v>
      </c>
      <c r="AX120" s="77" t="s">
        <v>14</v>
      </c>
      <c r="AY120" s="77" t="s">
        <v>14</v>
      </c>
      <c r="AZ120" s="77" t="s">
        <v>14</v>
      </c>
      <c r="BA120" s="77" t="s">
        <v>14</v>
      </c>
      <c r="BB120" s="77" t="s">
        <v>14</v>
      </c>
      <c r="BC120" s="77" t="s">
        <v>14</v>
      </c>
      <c r="BD120" s="77" t="s">
        <v>14</v>
      </c>
      <c r="BE120" s="77" t="s">
        <v>14</v>
      </c>
      <c r="BF120" s="77" t="s">
        <v>14</v>
      </c>
      <c r="BG120" s="77" t="s">
        <v>14</v>
      </c>
      <c r="BH120" s="77" t="s">
        <v>14</v>
      </c>
      <c r="BI120" s="77">
        <v>886</v>
      </c>
      <c r="BJ120" s="77" t="s">
        <v>2</v>
      </c>
      <c r="BK120" s="77">
        <v>251</v>
      </c>
      <c r="BL120" s="77">
        <v>195</v>
      </c>
      <c r="BM120" s="77" t="s">
        <v>2</v>
      </c>
      <c r="BN120" s="77" t="s">
        <v>2</v>
      </c>
      <c r="BO120" s="77">
        <v>440</v>
      </c>
      <c r="BP120" s="77" t="s">
        <v>2</v>
      </c>
      <c r="BQ120" s="77" t="s">
        <v>2</v>
      </c>
      <c r="BR120" s="77" t="s">
        <v>2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78</v>
      </c>
      <c r="BX120" s="77" t="s">
        <v>14</v>
      </c>
      <c r="BY120" s="77" t="s">
        <v>14</v>
      </c>
      <c r="BZ120" s="77" t="s">
        <v>14</v>
      </c>
      <c r="CA120" s="77" t="s">
        <v>14</v>
      </c>
      <c r="CB120" s="77" t="s">
        <v>14</v>
      </c>
      <c r="CC120" s="77" t="s">
        <v>14</v>
      </c>
      <c r="CD120" s="77" t="s">
        <v>14</v>
      </c>
      <c r="CE120" s="77" t="s">
        <v>14</v>
      </c>
      <c r="CF120" s="77" t="s">
        <v>14</v>
      </c>
      <c r="CG120" s="77" t="s">
        <v>14</v>
      </c>
      <c r="CH120" s="77" t="s">
        <v>14</v>
      </c>
      <c r="CI120" s="77" t="s">
        <v>14</v>
      </c>
      <c r="CJ120" s="77" t="s">
        <v>14</v>
      </c>
      <c r="CK120" s="77" t="s">
        <v>14</v>
      </c>
      <c r="CL120" s="77" t="s">
        <v>14</v>
      </c>
      <c r="CM120" s="90">
        <v>8</v>
      </c>
      <c r="CN120" s="90">
        <v>2</v>
      </c>
      <c r="CO120" s="90" t="s">
        <v>2</v>
      </c>
      <c r="CP120" s="90">
        <v>2</v>
      </c>
      <c r="CQ120" s="90" t="s">
        <v>2</v>
      </c>
      <c r="CR120" s="90">
        <v>1</v>
      </c>
      <c r="CS120" s="90" t="s">
        <v>2</v>
      </c>
      <c r="CT120" s="90" t="s">
        <v>2</v>
      </c>
      <c r="CU120" s="90" t="s">
        <v>2</v>
      </c>
      <c r="CV120" s="90" t="s">
        <v>2</v>
      </c>
      <c r="CW120" s="90" t="s">
        <v>2</v>
      </c>
      <c r="CX120" s="90">
        <v>2</v>
      </c>
      <c r="CY120" s="90" t="s">
        <v>2</v>
      </c>
      <c r="CZ120" s="90">
        <v>1</v>
      </c>
      <c r="DA120" s="90" t="s">
        <v>2</v>
      </c>
      <c r="DB120" s="90" t="s">
        <v>2</v>
      </c>
      <c r="DC120" s="90" t="s">
        <v>14</v>
      </c>
      <c r="DD120" s="90" t="s">
        <v>14</v>
      </c>
      <c r="DE120" s="90" t="s">
        <v>14</v>
      </c>
      <c r="DF120" s="90" t="s">
        <v>14</v>
      </c>
      <c r="DG120" s="90" t="s">
        <v>14</v>
      </c>
      <c r="DH120" s="90" t="s">
        <v>14</v>
      </c>
      <c r="DI120" s="90" t="s">
        <v>14</v>
      </c>
      <c r="DJ120" s="90" t="s">
        <v>14</v>
      </c>
      <c r="DK120" s="90" t="s">
        <v>14</v>
      </c>
      <c r="DL120" s="90" t="s">
        <v>14</v>
      </c>
      <c r="DM120" s="90" t="s">
        <v>14</v>
      </c>
      <c r="DN120" s="90" t="s">
        <v>14</v>
      </c>
      <c r="DO120" s="90" t="s">
        <v>14</v>
      </c>
      <c r="DP120" s="90" t="s">
        <v>14</v>
      </c>
      <c r="DQ120" s="90" t="s">
        <v>14</v>
      </c>
      <c r="DR120" s="90" t="s">
        <v>14</v>
      </c>
      <c r="DS120" s="27">
        <v>4</v>
      </c>
      <c r="DT120" s="27" t="s">
        <v>2</v>
      </c>
      <c r="DU120" s="27" t="s">
        <v>2</v>
      </c>
      <c r="DV120" s="27">
        <v>1</v>
      </c>
      <c r="DW120" s="27">
        <v>1</v>
      </c>
      <c r="DX120" s="27" t="s">
        <v>2</v>
      </c>
      <c r="DY120" s="27">
        <v>3</v>
      </c>
      <c r="DZ120" s="27">
        <v>3</v>
      </c>
      <c r="EA120" s="27" t="s">
        <v>2</v>
      </c>
      <c r="EB120" s="27">
        <v>1</v>
      </c>
      <c r="EC120" s="27" t="s">
        <v>2</v>
      </c>
      <c r="ED120" s="27" t="s">
        <v>2</v>
      </c>
      <c r="EE120" s="27" t="s">
        <v>2</v>
      </c>
      <c r="EF120" s="27" t="s">
        <v>2</v>
      </c>
      <c r="EG120" s="27">
        <v>60</v>
      </c>
      <c r="EH120" s="27" t="s">
        <v>2</v>
      </c>
      <c r="EI120" s="27" t="s">
        <v>2</v>
      </c>
      <c r="EJ120" s="27" t="s">
        <v>14</v>
      </c>
      <c r="EK120" s="27" t="s">
        <v>14</v>
      </c>
      <c r="EL120" s="27" t="s">
        <v>2</v>
      </c>
      <c r="EM120" s="27" t="s">
        <v>14</v>
      </c>
      <c r="EN120" s="27">
        <v>27</v>
      </c>
      <c r="EO120" s="27" t="s">
        <v>2</v>
      </c>
      <c r="EP120" s="27" t="s">
        <v>14</v>
      </c>
      <c r="EQ120" s="27" t="s">
        <v>2</v>
      </c>
      <c r="ER120" s="27" t="s">
        <v>2</v>
      </c>
      <c r="ES120" s="27" t="s">
        <v>2</v>
      </c>
      <c r="ET120" s="27" t="s">
        <v>2</v>
      </c>
      <c r="EU120" s="27" t="s">
        <v>14</v>
      </c>
      <c r="EV120" s="27" t="s">
        <v>14</v>
      </c>
      <c r="EW120" s="27" t="s">
        <v>14</v>
      </c>
      <c r="EX120" s="27" t="s">
        <v>14</v>
      </c>
      <c r="EY120" s="27" t="s">
        <v>14</v>
      </c>
      <c r="EZ120" s="27" t="s">
        <v>14</v>
      </c>
      <c r="FA120" s="27" t="s">
        <v>14</v>
      </c>
      <c r="FB120" s="27" t="s">
        <v>14</v>
      </c>
      <c r="FC120" s="27" t="s">
        <v>14</v>
      </c>
      <c r="FD120" s="27" t="s">
        <v>14</v>
      </c>
      <c r="FE120" s="27" t="s">
        <v>14</v>
      </c>
      <c r="FF120" s="27" t="s">
        <v>14</v>
      </c>
      <c r="FG120" s="27" t="s">
        <v>14</v>
      </c>
      <c r="FH120" s="27" t="s">
        <v>14</v>
      </c>
      <c r="FI120" s="27" t="s">
        <v>14</v>
      </c>
      <c r="FJ120" s="27" t="s">
        <v>14</v>
      </c>
      <c r="FK120" s="27" t="s">
        <v>14</v>
      </c>
      <c r="FL120" s="27" t="s">
        <v>14</v>
      </c>
      <c r="FM120" s="27" t="s">
        <v>14</v>
      </c>
      <c r="FN120" s="27" t="s">
        <v>14</v>
      </c>
      <c r="FO120" s="27" t="s">
        <v>14</v>
      </c>
      <c r="FP120" s="27" t="s">
        <v>14</v>
      </c>
      <c r="FQ120" s="27" t="s">
        <v>14</v>
      </c>
      <c r="FR120" s="27" t="s">
        <v>14</v>
      </c>
      <c r="FS120" s="27" t="s">
        <v>14</v>
      </c>
      <c r="FT120" s="27" t="s">
        <v>14</v>
      </c>
      <c r="FU120" s="27" t="s">
        <v>14</v>
      </c>
      <c r="FV120" s="27" t="s">
        <v>14</v>
      </c>
      <c r="FW120" s="77">
        <v>2</v>
      </c>
      <c r="FX120" s="77">
        <v>2</v>
      </c>
      <c r="FY120" s="87">
        <v>2</v>
      </c>
      <c r="FZ120" s="87" t="s">
        <v>2</v>
      </c>
      <c r="GA120" s="87" t="s">
        <v>2</v>
      </c>
      <c r="GB120" s="87" t="s">
        <v>2</v>
      </c>
      <c r="GC120" s="87" t="s">
        <v>2</v>
      </c>
      <c r="GD120" s="87">
        <v>1</v>
      </c>
      <c r="GE120" s="87" t="s">
        <v>2</v>
      </c>
      <c r="GF120" s="17" t="s">
        <v>14</v>
      </c>
      <c r="GG120" s="17" t="s">
        <v>14</v>
      </c>
      <c r="GH120" s="17" t="s">
        <v>14</v>
      </c>
      <c r="GI120" s="17" t="s">
        <v>14</v>
      </c>
      <c r="GJ120" s="17" t="s">
        <v>14</v>
      </c>
      <c r="GK120" s="17" t="s">
        <v>14</v>
      </c>
      <c r="GL120" s="17" t="s">
        <v>14</v>
      </c>
      <c r="GM120" s="17" t="s">
        <v>14</v>
      </c>
      <c r="GN120" s="17" t="s">
        <v>14</v>
      </c>
      <c r="GO120" s="25" t="s">
        <v>2</v>
      </c>
      <c r="GP120" s="25" t="s">
        <v>14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8</v>
      </c>
      <c r="GW120" s="17">
        <v>3</v>
      </c>
      <c r="GX120" s="17">
        <v>2</v>
      </c>
      <c r="GY120" s="17" t="s">
        <v>2</v>
      </c>
      <c r="GZ120" s="17" t="s">
        <v>2</v>
      </c>
      <c r="HA120" s="17">
        <v>3</v>
      </c>
      <c r="HB120" s="17" t="s">
        <v>2</v>
      </c>
      <c r="HC120" s="17">
        <v>1</v>
      </c>
      <c r="HD120" s="17">
        <v>2</v>
      </c>
      <c r="HE120" s="17" t="s">
        <v>14</v>
      </c>
      <c r="HF120" s="17" t="s">
        <v>14</v>
      </c>
      <c r="HG120" s="17" t="s">
        <v>14</v>
      </c>
      <c r="HH120" s="17" t="s">
        <v>14</v>
      </c>
      <c r="HI120" s="17" t="s">
        <v>14</v>
      </c>
      <c r="HJ120" s="17" t="s">
        <v>14</v>
      </c>
      <c r="HK120" s="17" t="s">
        <v>14</v>
      </c>
      <c r="HL120" s="17" t="s">
        <v>14</v>
      </c>
      <c r="HM120" s="17" t="s">
        <v>14</v>
      </c>
      <c r="HN120" s="659">
        <v>1921005000</v>
      </c>
      <c r="HO120" s="657" t="s">
        <v>483</v>
      </c>
      <c r="HP120" s="657" t="s">
        <v>454</v>
      </c>
      <c r="HQ120" s="657" t="s">
        <v>480</v>
      </c>
      <c r="HR120" s="657" t="s">
        <v>461</v>
      </c>
      <c r="HS120" s="657" t="s">
        <v>455</v>
      </c>
    </row>
    <row r="121" spans="1:227" ht="14.25" customHeight="1">
      <c r="A121" s="614" t="s">
        <v>767</v>
      </c>
      <c r="B121" s="614" t="s">
        <v>861</v>
      </c>
      <c r="C121" s="614" t="s">
        <v>867</v>
      </c>
      <c r="D121" s="4" t="s">
        <v>315</v>
      </c>
      <c r="E121" s="17">
        <v>23</v>
      </c>
      <c r="F121" s="17">
        <v>1</v>
      </c>
      <c r="G121" s="17" t="s">
        <v>2</v>
      </c>
      <c r="H121" s="17">
        <v>1</v>
      </c>
      <c r="I121" s="17" t="s">
        <v>2</v>
      </c>
      <c r="J121" s="17" t="s">
        <v>2</v>
      </c>
      <c r="K121" s="17" t="s">
        <v>2</v>
      </c>
      <c r="L121" s="17">
        <v>22</v>
      </c>
      <c r="M121" s="665" t="s">
        <v>2</v>
      </c>
      <c r="N121" s="17">
        <v>1</v>
      </c>
      <c r="O121" s="17" t="s">
        <v>14</v>
      </c>
      <c r="P121" s="17" t="s">
        <v>14</v>
      </c>
      <c r="Q121" s="17" t="s">
        <v>14</v>
      </c>
      <c r="R121" s="17" t="s">
        <v>14</v>
      </c>
      <c r="S121" s="17" t="s">
        <v>14</v>
      </c>
      <c r="T121" s="17" t="s">
        <v>14</v>
      </c>
      <c r="U121" s="25" t="s">
        <v>14</v>
      </c>
      <c r="V121" s="671" t="s">
        <v>2</v>
      </c>
      <c r="W121" s="25">
        <v>5</v>
      </c>
      <c r="X121" s="25">
        <v>3200</v>
      </c>
      <c r="Y121" s="25">
        <v>2</v>
      </c>
      <c r="Z121" s="25">
        <v>2538</v>
      </c>
      <c r="AA121" s="136">
        <v>18</v>
      </c>
      <c r="AB121" s="25" t="s">
        <v>14</v>
      </c>
      <c r="AC121" s="25" t="s">
        <v>14</v>
      </c>
      <c r="AD121" s="25" t="s">
        <v>14</v>
      </c>
      <c r="AE121" s="25" t="s">
        <v>14</v>
      </c>
      <c r="AF121" s="143" t="s">
        <v>14</v>
      </c>
      <c r="AG121" s="77">
        <v>23</v>
      </c>
      <c r="AH121" s="77" t="s">
        <v>2</v>
      </c>
      <c r="AI121" s="77">
        <v>8</v>
      </c>
      <c r="AJ121" s="77">
        <v>10</v>
      </c>
      <c r="AK121" s="77">
        <v>4</v>
      </c>
      <c r="AL121" s="77" t="s">
        <v>2</v>
      </c>
      <c r="AM121" s="77" t="s">
        <v>2</v>
      </c>
      <c r="AN121" s="77" t="s">
        <v>2</v>
      </c>
      <c r="AO121" s="77">
        <v>1</v>
      </c>
      <c r="AP121" s="77" t="s">
        <v>2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 t="s">
        <v>14</v>
      </c>
      <c r="AV121" s="77" t="s">
        <v>14</v>
      </c>
      <c r="AW121" s="77" t="s">
        <v>14</v>
      </c>
      <c r="AX121" s="77" t="s">
        <v>14</v>
      </c>
      <c r="AY121" s="77" t="s">
        <v>14</v>
      </c>
      <c r="AZ121" s="77" t="s">
        <v>14</v>
      </c>
      <c r="BA121" s="77" t="s">
        <v>14</v>
      </c>
      <c r="BB121" s="77" t="s">
        <v>14</v>
      </c>
      <c r="BC121" s="77" t="s">
        <v>14</v>
      </c>
      <c r="BD121" s="77" t="s">
        <v>14</v>
      </c>
      <c r="BE121" s="77" t="s">
        <v>14</v>
      </c>
      <c r="BF121" s="77" t="s">
        <v>14</v>
      </c>
      <c r="BG121" s="77" t="s">
        <v>14</v>
      </c>
      <c r="BH121" s="77" t="s">
        <v>14</v>
      </c>
      <c r="BI121" s="77">
        <v>2121</v>
      </c>
      <c r="BJ121" s="77" t="s">
        <v>2</v>
      </c>
      <c r="BK121" s="77">
        <v>310</v>
      </c>
      <c r="BL121" s="77">
        <v>587</v>
      </c>
      <c r="BM121" s="77">
        <v>506</v>
      </c>
      <c r="BN121" s="77" t="s">
        <v>2</v>
      </c>
      <c r="BO121" s="77" t="s">
        <v>2</v>
      </c>
      <c r="BP121" s="77" t="s">
        <v>2</v>
      </c>
      <c r="BQ121" s="77">
        <v>718</v>
      </c>
      <c r="BR121" s="77" t="s">
        <v>2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617</v>
      </c>
      <c r="BX121" s="77" t="s">
        <v>14</v>
      </c>
      <c r="BY121" s="77" t="s">
        <v>14</v>
      </c>
      <c r="BZ121" s="77" t="s">
        <v>14</v>
      </c>
      <c r="CA121" s="77" t="s">
        <v>14</v>
      </c>
      <c r="CB121" s="77" t="s">
        <v>14</v>
      </c>
      <c r="CC121" s="77" t="s">
        <v>14</v>
      </c>
      <c r="CD121" s="77" t="s">
        <v>14</v>
      </c>
      <c r="CE121" s="77" t="s">
        <v>14</v>
      </c>
      <c r="CF121" s="77" t="s">
        <v>14</v>
      </c>
      <c r="CG121" s="77" t="s">
        <v>14</v>
      </c>
      <c r="CH121" s="77" t="s">
        <v>14</v>
      </c>
      <c r="CI121" s="77" t="s">
        <v>14</v>
      </c>
      <c r="CJ121" s="77" t="s">
        <v>14</v>
      </c>
      <c r="CK121" s="77" t="s">
        <v>14</v>
      </c>
      <c r="CL121" s="77" t="s">
        <v>14</v>
      </c>
      <c r="CM121" s="90">
        <v>17</v>
      </c>
      <c r="CN121" s="90">
        <v>3</v>
      </c>
      <c r="CO121" s="90" t="s">
        <v>2</v>
      </c>
      <c r="CP121" s="90" t="s">
        <v>2</v>
      </c>
      <c r="CQ121" s="90" t="s">
        <v>2</v>
      </c>
      <c r="CR121" s="90">
        <v>2</v>
      </c>
      <c r="CS121" s="90" t="s">
        <v>2</v>
      </c>
      <c r="CT121" s="90">
        <v>12</v>
      </c>
      <c r="CU121" s="90" t="s">
        <v>2</v>
      </c>
      <c r="CV121" s="90" t="s">
        <v>2</v>
      </c>
      <c r="CW121" s="90" t="s">
        <v>2</v>
      </c>
      <c r="CX121" s="90" t="s">
        <v>2</v>
      </c>
      <c r="CY121" s="90" t="s">
        <v>2</v>
      </c>
      <c r="CZ121" s="90" t="s">
        <v>2</v>
      </c>
      <c r="DA121" s="90" t="s">
        <v>2</v>
      </c>
      <c r="DB121" s="90" t="s">
        <v>2</v>
      </c>
      <c r="DC121" s="90" t="s">
        <v>14</v>
      </c>
      <c r="DD121" s="90" t="s">
        <v>14</v>
      </c>
      <c r="DE121" s="90" t="s">
        <v>14</v>
      </c>
      <c r="DF121" s="90" t="s">
        <v>14</v>
      </c>
      <c r="DG121" s="90" t="s">
        <v>14</v>
      </c>
      <c r="DH121" s="90" t="s">
        <v>14</v>
      </c>
      <c r="DI121" s="90" t="s">
        <v>14</v>
      </c>
      <c r="DJ121" s="90" t="s">
        <v>14</v>
      </c>
      <c r="DK121" s="90" t="s">
        <v>14</v>
      </c>
      <c r="DL121" s="90" t="s">
        <v>14</v>
      </c>
      <c r="DM121" s="90" t="s">
        <v>14</v>
      </c>
      <c r="DN121" s="90" t="s">
        <v>14</v>
      </c>
      <c r="DO121" s="90" t="s">
        <v>14</v>
      </c>
      <c r="DP121" s="90" t="s">
        <v>14</v>
      </c>
      <c r="DQ121" s="90" t="s">
        <v>14</v>
      </c>
      <c r="DR121" s="90" t="s">
        <v>14</v>
      </c>
      <c r="DS121" s="27">
        <v>7</v>
      </c>
      <c r="DT121" s="27" t="s">
        <v>2</v>
      </c>
      <c r="DU121" s="27" t="s">
        <v>2</v>
      </c>
      <c r="DV121" s="27" t="s">
        <v>2</v>
      </c>
      <c r="DW121" s="27" t="s">
        <v>2</v>
      </c>
      <c r="DX121" s="27" t="s">
        <v>2</v>
      </c>
      <c r="DY121" s="27">
        <v>1</v>
      </c>
      <c r="DZ121" s="27">
        <v>1</v>
      </c>
      <c r="EA121" s="27" t="s">
        <v>2</v>
      </c>
      <c r="EB121" s="27">
        <v>4</v>
      </c>
      <c r="EC121" s="27" t="s">
        <v>2</v>
      </c>
      <c r="ED121" s="27">
        <v>13</v>
      </c>
      <c r="EE121" s="27" t="s">
        <v>2</v>
      </c>
      <c r="EF121" s="27" t="s">
        <v>2</v>
      </c>
      <c r="EG121" s="27">
        <v>174</v>
      </c>
      <c r="EH121" s="27" t="s">
        <v>2</v>
      </c>
      <c r="EI121" s="27" t="s">
        <v>2</v>
      </c>
      <c r="EJ121" s="27" t="s">
        <v>2</v>
      </c>
      <c r="EK121" s="27" t="s">
        <v>2</v>
      </c>
      <c r="EL121" s="27" t="s">
        <v>2</v>
      </c>
      <c r="EM121" s="27" t="s">
        <v>14</v>
      </c>
      <c r="EN121" s="27" t="s">
        <v>14</v>
      </c>
      <c r="EO121" s="27" t="s">
        <v>2</v>
      </c>
      <c r="EP121" s="27" t="s">
        <v>14</v>
      </c>
      <c r="EQ121" s="27" t="s">
        <v>2</v>
      </c>
      <c r="ER121" s="27" t="s">
        <v>14</v>
      </c>
      <c r="ES121" s="27" t="s">
        <v>2</v>
      </c>
      <c r="ET121" s="27" t="s">
        <v>2</v>
      </c>
      <c r="EU121" s="27" t="s">
        <v>14</v>
      </c>
      <c r="EV121" s="27" t="s">
        <v>14</v>
      </c>
      <c r="EW121" s="27" t="s">
        <v>14</v>
      </c>
      <c r="EX121" s="27" t="s">
        <v>14</v>
      </c>
      <c r="EY121" s="27" t="s">
        <v>14</v>
      </c>
      <c r="EZ121" s="27" t="s">
        <v>14</v>
      </c>
      <c r="FA121" s="27" t="s">
        <v>14</v>
      </c>
      <c r="FB121" s="27" t="s">
        <v>14</v>
      </c>
      <c r="FC121" s="27" t="s">
        <v>14</v>
      </c>
      <c r="FD121" s="27" t="s">
        <v>14</v>
      </c>
      <c r="FE121" s="27" t="s">
        <v>14</v>
      </c>
      <c r="FF121" s="27" t="s">
        <v>14</v>
      </c>
      <c r="FG121" s="27" t="s">
        <v>14</v>
      </c>
      <c r="FH121" s="27" t="s">
        <v>14</v>
      </c>
      <c r="FI121" s="27" t="s">
        <v>14</v>
      </c>
      <c r="FJ121" s="27" t="s">
        <v>14</v>
      </c>
      <c r="FK121" s="27" t="s">
        <v>14</v>
      </c>
      <c r="FL121" s="27" t="s">
        <v>14</v>
      </c>
      <c r="FM121" s="27" t="s">
        <v>14</v>
      </c>
      <c r="FN121" s="27" t="s">
        <v>14</v>
      </c>
      <c r="FO121" s="27" t="s">
        <v>14</v>
      </c>
      <c r="FP121" s="27" t="s">
        <v>14</v>
      </c>
      <c r="FQ121" s="27" t="s">
        <v>14</v>
      </c>
      <c r="FR121" s="27" t="s">
        <v>14</v>
      </c>
      <c r="FS121" s="27" t="s">
        <v>14</v>
      </c>
      <c r="FT121" s="27" t="s">
        <v>14</v>
      </c>
      <c r="FU121" s="27" t="s">
        <v>14</v>
      </c>
      <c r="FV121" s="27" t="s">
        <v>14</v>
      </c>
      <c r="FW121" s="77">
        <v>4</v>
      </c>
      <c r="FX121" s="77">
        <v>1</v>
      </c>
      <c r="FY121" s="87">
        <v>4</v>
      </c>
      <c r="FZ121" s="87" t="s">
        <v>2</v>
      </c>
      <c r="GA121" s="87" t="s">
        <v>2</v>
      </c>
      <c r="GB121" s="87" t="s">
        <v>2</v>
      </c>
      <c r="GC121" s="87" t="s">
        <v>2</v>
      </c>
      <c r="GD121" s="87" t="s">
        <v>2</v>
      </c>
      <c r="GE121" s="87" t="s">
        <v>2</v>
      </c>
      <c r="GF121" s="17" t="s">
        <v>14</v>
      </c>
      <c r="GG121" s="17" t="s">
        <v>14</v>
      </c>
      <c r="GH121" s="17" t="s">
        <v>14</v>
      </c>
      <c r="GI121" s="17" t="s">
        <v>14</v>
      </c>
      <c r="GJ121" s="17" t="s">
        <v>14</v>
      </c>
      <c r="GK121" s="17" t="s">
        <v>14</v>
      </c>
      <c r="GL121" s="17" t="s">
        <v>14</v>
      </c>
      <c r="GM121" s="17" t="s">
        <v>14</v>
      </c>
      <c r="GN121" s="17" t="s">
        <v>14</v>
      </c>
      <c r="GO121" s="25">
        <v>1</v>
      </c>
      <c r="GP121" s="25" t="s">
        <v>14</v>
      </c>
      <c r="GQ121" s="25">
        <v>1</v>
      </c>
      <c r="GR121" s="25">
        <v>1</v>
      </c>
      <c r="GS121" s="136" t="s">
        <v>2</v>
      </c>
      <c r="GT121" s="77" t="s">
        <v>2</v>
      </c>
      <c r="GU121" s="77" t="s">
        <v>2</v>
      </c>
      <c r="GV121" s="17">
        <v>17</v>
      </c>
      <c r="GW121" s="17">
        <v>9</v>
      </c>
      <c r="GX121" s="17">
        <v>6</v>
      </c>
      <c r="GY121" s="17">
        <v>1</v>
      </c>
      <c r="GZ121" s="17" t="s">
        <v>2</v>
      </c>
      <c r="HA121" s="17">
        <v>1</v>
      </c>
      <c r="HB121" s="17">
        <v>1</v>
      </c>
      <c r="HC121" s="17" t="s">
        <v>2</v>
      </c>
      <c r="HD121" s="17" t="s">
        <v>2</v>
      </c>
      <c r="HE121" s="17" t="s">
        <v>14</v>
      </c>
      <c r="HF121" s="17" t="s">
        <v>14</v>
      </c>
      <c r="HG121" s="17" t="s">
        <v>14</v>
      </c>
      <c r="HH121" s="17" t="s">
        <v>14</v>
      </c>
      <c r="HI121" s="17" t="s">
        <v>14</v>
      </c>
      <c r="HJ121" s="17" t="s">
        <v>14</v>
      </c>
      <c r="HK121" s="17" t="s">
        <v>14</v>
      </c>
      <c r="HL121" s="17" t="s">
        <v>14</v>
      </c>
      <c r="HM121" s="17" t="s">
        <v>14</v>
      </c>
      <c r="HN121" s="659">
        <v>1921006000</v>
      </c>
      <c r="HO121" s="657" t="s">
        <v>483</v>
      </c>
      <c r="HP121" s="657" t="s">
        <v>454</v>
      </c>
      <c r="HQ121" s="657" t="s">
        <v>480</v>
      </c>
      <c r="HR121" s="657" t="s">
        <v>462</v>
      </c>
      <c r="HS121" s="657" t="s">
        <v>455</v>
      </c>
    </row>
    <row r="122" spans="1:227" ht="14.25" customHeight="1">
      <c r="A122" s="614" t="s">
        <v>767</v>
      </c>
      <c r="B122" s="614" t="s">
        <v>861</v>
      </c>
      <c r="C122" s="614" t="s">
        <v>868</v>
      </c>
      <c r="D122" s="4" t="s">
        <v>316</v>
      </c>
      <c r="E122" s="17">
        <v>64</v>
      </c>
      <c r="F122" s="17">
        <v>2</v>
      </c>
      <c r="G122" s="17">
        <v>2</v>
      </c>
      <c r="H122" s="17" t="s">
        <v>2</v>
      </c>
      <c r="I122" s="17" t="s">
        <v>2</v>
      </c>
      <c r="J122" s="17" t="s">
        <v>2</v>
      </c>
      <c r="K122" s="17" t="s">
        <v>2</v>
      </c>
      <c r="L122" s="17">
        <v>62</v>
      </c>
      <c r="M122" s="665" t="s">
        <v>2</v>
      </c>
      <c r="N122" s="17">
        <v>2</v>
      </c>
      <c r="O122" s="17" t="s">
        <v>14</v>
      </c>
      <c r="P122" s="17" t="s">
        <v>14</v>
      </c>
      <c r="Q122" s="17" t="s">
        <v>14</v>
      </c>
      <c r="R122" s="17" t="s">
        <v>14</v>
      </c>
      <c r="S122" s="17" t="s">
        <v>14</v>
      </c>
      <c r="T122" s="17" t="s">
        <v>14</v>
      </c>
      <c r="U122" s="25" t="s">
        <v>14</v>
      </c>
      <c r="V122" s="671" t="s">
        <v>2</v>
      </c>
      <c r="W122" s="25">
        <v>12</v>
      </c>
      <c r="X122" s="25">
        <v>4346</v>
      </c>
      <c r="Y122" s="25">
        <v>3</v>
      </c>
      <c r="Z122" s="25">
        <v>3080</v>
      </c>
      <c r="AA122" s="136">
        <v>52</v>
      </c>
      <c r="AB122" s="25" t="s">
        <v>14</v>
      </c>
      <c r="AC122" s="25" t="s">
        <v>14</v>
      </c>
      <c r="AD122" s="25" t="s">
        <v>14</v>
      </c>
      <c r="AE122" s="25" t="s">
        <v>14</v>
      </c>
      <c r="AF122" s="143" t="s">
        <v>14</v>
      </c>
      <c r="AG122" s="77">
        <v>64</v>
      </c>
      <c r="AH122" s="77" t="s">
        <v>2</v>
      </c>
      <c r="AI122" s="77">
        <v>30</v>
      </c>
      <c r="AJ122" s="77">
        <v>24</v>
      </c>
      <c r="AK122" s="77">
        <v>4</v>
      </c>
      <c r="AL122" s="77">
        <v>5</v>
      </c>
      <c r="AM122" s="77" t="s">
        <v>2</v>
      </c>
      <c r="AN122" s="77">
        <v>1</v>
      </c>
      <c r="AO122" s="77" t="s">
        <v>2</v>
      </c>
      <c r="AP122" s="77" t="s">
        <v>2</v>
      </c>
      <c r="AQ122" s="77" t="s">
        <v>2</v>
      </c>
      <c r="AR122" s="77" t="s">
        <v>2</v>
      </c>
      <c r="AS122" s="77" t="s">
        <v>2</v>
      </c>
      <c r="AT122" s="77" t="s">
        <v>2</v>
      </c>
      <c r="AU122" s="77" t="s">
        <v>14</v>
      </c>
      <c r="AV122" s="77" t="s">
        <v>14</v>
      </c>
      <c r="AW122" s="77" t="s">
        <v>14</v>
      </c>
      <c r="AX122" s="77" t="s">
        <v>14</v>
      </c>
      <c r="AY122" s="77" t="s">
        <v>14</v>
      </c>
      <c r="AZ122" s="77" t="s">
        <v>14</v>
      </c>
      <c r="BA122" s="77" t="s">
        <v>14</v>
      </c>
      <c r="BB122" s="77" t="s">
        <v>14</v>
      </c>
      <c r="BC122" s="77" t="s">
        <v>14</v>
      </c>
      <c r="BD122" s="77" t="s">
        <v>14</v>
      </c>
      <c r="BE122" s="77" t="s">
        <v>14</v>
      </c>
      <c r="BF122" s="77" t="s">
        <v>14</v>
      </c>
      <c r="BG122" s="77" t="s">
        <v>14</v>
      </c>
      <c r="BH122" s="77" t="s">
        <v>14</v>
      </c>
      <c r="BI122" s="77">
        <v>4559</v>
      </c>
      <c r="BJ122" s="77" t="s">
        <v>2</v>
      </c>
      <c r="BK122" s="77">
        <v>1188</v>
      </c>
      <c r="BL122" s="77">
        <v>1553</v>
      </c>
      <c r="BM122" s="77">
        <v>436</v>
      </c>
      <c r="BN122" s="77">
        <v>892</v>
      </c>
      <c r="BO122" s="77" t="s">
        <v>2</v>
      </c>
      <c r="BP122" s="77">
        <v>490</v>
      </c>
      <c r="BQ122" s="77" t="s">
        <v>2</v>
      </c>
      <c r="BR122" s="77" t="s">
        <v>2</v>
      </c>
      <c r="BS122" s="77" t="s">
        <v>2</v>
      </c>
      <c r="BT122" s="77" t="s">
        <v>2</v>
      </c>
      <c r="BU122" s="77" t="s">
        <v>2</v>
      </c>
      <c r="BV122" s="77" t="s">
        <v>2</v>
      </c>
      <c r="BW122" s="77">
        <v>891</v>
      </c>
      <c r="BX122" s="77" t="s">
        <v>14</v>
      </c>
      <c r="BY122" s="77" t="s">
        <v>14</v>
      </c>
      <c r="BZ122" s="77" t="s">
        <v>14</v>
      </c>
      <c r="CA122" s="77" t="s">
        <v>14</v>
      </c>
      <c r="CB122" s="77" t="s">
        <v>14</v>
      </c>
      <c r="CC122" s="77" t="s">
        <v>14</v>
      </c>
      <c r="CD122" s="77" t="s">
        <v>14</v>
      </c>
      <c r="CE122" s="77" t="s">
        <v>14</v>
      </c>
      <c r="CF122" s="77" t="s">
        <v>14</v>
      </c>
      <c r="CG122" s="77" t="s">
        <v>14</v>
      </c>
      <c r="CH122" s="77" t="s">
        <v>14</v>
      </c>
      <c r="CI122" s="77" t="s">
        <v>14</v>
      </c>
      <c r="CJ122" s="77" t="s">
        <v>14</v>
      </c>
      <c r="CK122" s="77" t="s">
        <v>14</v>
      </c>
      <c r="CL122" s="77" t="s">
        <v>14</v>
      </c>
      <c r="CM122" s="90">
        <v>44</v>
      </c>
      <c r="CN122" s="90">
        <v>15</v>
      </c>
      <c r="CO122" s="90" t="s">
        <v>2</v>
      </c>
      <c r="CP122" s="90">
        <v>1</v>
      </c>
      <c r="CQ122" s="90" t="s">
        <v>2</v>
      </c>
      <c r="CR122" s="90">
        <v>3</v>
      </c>
      <c r="CS122" s="90" t="s">
        <v>2</v>
      </c>
      <c r="CT122" s="90">
        <v>24</v>
      </c>
      <c r="CU122" s="90" t="s">
        <v>2</v>
      </c>
      <c r="CV122" s="90" t="s">
        <v>2</v>
      </c>
      <c r="CW122" s="90">
        <v>1</v>
      </c>
      <c r="CX122" s="90" t="s">
        <v>2</v>
      </c>
      <c r="CY122" s="90" t="s">
        <v>2</v>
      </c>
      <c r="CZ122" s="90" t="s">
        <v>2</v>
      </c>
      <c r="DA122" s="90" t="s">
        <v>2</v>
      </c>
      <c r="DB122" s="90" t="s">
        <v>2</v>
      </c>
      <c r="DC122" s="90" t="s">
        <v>14</v>
      </c>
      <c r="DD122" s="90" t="s">
        <v>14</v>
      </c>
      <c r="DE122" s="90" t="s">
        <v>14</v>
      </c>
      <c r="DF122" s="90" t="s">
        <v>14</v>
      </c>
      <c r="DG122" s="90" t="s">
        <v>14</v>
      </c>
      <c r="DH122" s="90" t="s">
        <v>14</v>
      </c>
      <c r="DI122" s="90" t="s">
        <v>14</v>
      </c>
      <c r="DJ122" s="90" t="s">
        <v>14</v>
      </c>
      <c r="DK122" s="90" t="s">
        <v>14</v>
      </c>
      <c r="DL122" s="90" t="s">
        <v>14</v>
      </c>
      <c r="DM122" s="90" t="s">
        <v>14</v>
      </c>
      <c r="DN122" s="90" t="s">
        <v>14</v>
      </c>
      <c r="DO122" s="90" t="s">
        <v>14</v>
      </c>
      <c r="DP122" s="90" t="s">
        <v>14</v>
      </c>
      <c r="DQ122" s="90" t="s">
        <v>14</v>
      </c>
      <c r="DR122" s="90" t="s">
        <v>14</v>
      </c>
      <c r="DS122" s="27">
        <v>36</v>
      </c>
      <c r="DT122" s="27" t="s">
        <v>2</v>
      </c>
      <c r="DU122" s="27" t="s">
        <v>2</v>
      </c>
      <c r="DV122" s="27">
        <v>1</v>
      </c>
      <c r="DW122" s="27">
        <v>5</v>
      </c>
      <c r="DX122" s="27" t="s">
        <v>2</v>
      </c>
      <c r="DY122" s="27">
        <v>1</v>
      </c>
      <c r="DZ122" s="27">
        <v>1</v>
      </c>
      <c r="EA122" s="27" t="s">
        <v>2</v>
      </c>
      <c r="EB122" s="27">
        <v>7</v>
      </c>
      <c r="EC122" s="27" t="s">
        <v>2</v>
      </c>
      <c r="ED122" s="27">
        <v>32</v>
      </c>
      <c r="EE122" s="27" t="s">
        <v>2</v>
      </c>
      <c r="EF122" s="27" t="s">
        <v>2</v>
      </c>
      <c r="EG122" s="27">
        <v>880</v>
      </c>
      <c r="EH122" s="27" t="s">
        <v>2</v>
      </c>
      <c r="EI122" s="27" t="s">
        <v>2</v>
      </c>
      <c r="EJ122" s="27" t="s">
        <v>14</v>
      </c>
      <c r="EK122" s="27">
        <v>63</v>
      </c>
      <c r="EL122" s="27" t="s">
        <v>2</v>
      </c>
      <c r="EM122" s="27" t="s">
        <v>14</v>
      </c>
      <c r="EN122" s="27" t="s">
        <v>14</v>
      </c>
      <c r="EO122" s="27" t="s">
        <v>2</v>
      </c>
      <c r="EP122" s="27" t="s">
        <v>14</v>
      </c>
      <c r="EQ122" s="27" t="s">
        <v>2</v>
      </c>
      <c r="ER122" s="27" t="s">
        <v>14</v>
      </c>
      <c r="ES122" s="27" t="s">
        <v>2</v>
      </c>
      <c r="ET122" s="27" t="s">
        <v>2</v>
      </c>
      <c r="EU122" s="27" t="s">
        <v>14</v>
      </c>
      <c r="EV122" s="27" t="s">
        <v>14</v>
      </c>
      <c r="EW122" s="27" t="s">
        <v>14</v>
      </c>
      <c r="EX122" s="27" t="s">
        <v>14</v>
      </c>
      <c r="EY122" s="27" t="s">
        <v>14</v>
      </c>
      <c r="EZ122" s="27" t="s">
        <v>14</v>
      </c>
      <c r="FA122" s="27" t="s">
        <v>14</v>
      </c>
      <c r="FB122" s="27" t="s">
        <v>14</v>
      </c>
      <c r="FC122" s="27" t="s">
        <v>14</v>
      </c>
      <c r="FD122" s="27" t="s">
        <v>14</v>
      </c>
      <c r="FE122" s="27" t="s">
        <v>14</v>
      </c>
      <c r="FF122" s="27" t="s">
        <v>14</v>
      </c>
      <c r="FG122" s="27" t="s">
        <v>14</v>
      </c>
      <c r="FH122" s="27" t="s">
        <v>14</v>
      </c>
      <c r="FI122" s="27" t="s">
        <v>14</v>
      </c>
      <c r="FJ122" s="27" t="s">
        <v>14</v>
      </c>
      <c r="FK122" s="27" t="s">
        <v>14</v>
      </c>
      <c r="FL122" s="27" t="s">
        <v>14</v>
      </c>
      <c r="FM122" s="27" t="s">
        <v>14</v>
      </c>
      <c r="FN122" s="27" t="s">
        <v>14</v>
      </c>
      <c r="FO122" s="27" t="s">
        <v>14</v>
      </c>
      <c r="FP122" s="27" t="s">
        <v>14</v>
      </c>
      <c r="FQ122" s="27" t="s">
        <v>14</v>
      </c>
      <c r="FR122" s="27" t="s">
        <v>14</v>
      </c>
      <c r="FS122" s="27" t="s">
        <v>14</v>
      </c>
      <c r="FT122" s="27" t="s">
        <v>14</v>
      </c>
      <c r="FU122" s="27" t="s">
        <v>14</v>
      </c>
      <c r="FV122" s="27" t="s">
        <v>14</v>
      </c>
      <c r="FW122" s="77">
        <v>10</v>
      </c>
      <c r="FX122" s="77">
        <v>2</v>
      </c>
      <c r="FY122" s="87">
        <v>9</v>
      </c>
      <c r="FZ122" s="87">
        <v>1</v>
      </c>
      <c r="GA122" s="87" t="s">
        <v>2</v>
      </c>
      <c r="GB122" s="87" t="s">
        <v>2</v>
      </c>
      <c r="GC122" s="87" t="s">
        <v>2</v>
      </c>
      <c r="GD122" s="87" t="s">
        <v>2</v>
      </c>
      <c r="GE122" s="87">
        <v>1</v>
      </c>
      <c r="GF122" s="17" t="s">
        <v>14</v>
      </c>
      <c r="GG122" s="17" t="s">
        <v>14</v>
      </c>
      <c r="GH122" s="17" t="s">
        <v>14</v>
      </c>
      <c r="GI122" s="17" t="s">
        <v>14</v>
      </c>
      <c r="GJ122" s="17" t="s">
        <v>14</v>
      </c>
      <c r="GK122" s="17" t="s">
        <v>14</v>
      </c>
      <c r="GL122" s="17" t="s">
        <v>14</v>
      </c>
      <c r="GM122" s="17" t="s">
        <v>14</v>
      </c>
      <c r="GN122" s="17" t="s">
        <v>14</v>
      </c>
      <c r="GO122" s="25">
        <v>1</v>
      </c>
      <c r="GP122" s="25" t="s">
        <v>14</v>
      </c>
      <c r="GQ122" s="25">
        <v>1</v>
      </c>
      <c r="GR122" s="25">
        <v>1</v>
      </c>
      <c r="GS122" s="136" t="s">
        <v>2</v>
      </c>
      <c r="GT122" s="77" t="s">
        <v>2</v>
      </c>
      <c r="GU122" s="77" t="s">
        <v>2</v>
      </c>
      <c r="GV122" s="17">
        <v>44</v>
      </c>
      <c r="GW122" s="17">
        <v>24</v>
      </c>
      <c r="GX122" s="17">
        <v>13</v>
      </c>
      <c r="GY122" s="17">
        <v>7</v>
      </c>
      <c r="GZ122" s="17" t="s">
        <v>2</v>
      </c>
      <c r="HA122" s="17" t="s">
        <v>2</v>
      </c>
      <c r="HB122" s="17" t="s">
        <v>2</v>
      </c>
      <c r="HC122" s="17" t="s">
        <v>2</v>
      </c>
      <c r="HD122" s="17" t="s">
        <v>2</v>
      </c>
      <c r="HE122" s="17" t="s">
        <v>14</v>
      </c>
      <c r="HF122" s="17" t="s">
        <v>14</v>
      </c>
      <c r="HG122" s="17" t="s">
        <v>14</v>
      </c>
      <c r="HH122" s="17" t="s">
        <v>14</v>
      </c>
      <c r="HI122" s="17" t="s">
        <v>14</v>
      </c>
      <c r="HJ122" s="17" t="s">
        <v>14</v>
      </c>
      <c r="HK122" s="17" t="s">
        <v>14</v>
      </c>
      <c r="HL122" s="17" t="s">
        <v>14</v>
      </c>
      <c r="HM122" s="17" t="s">
        <v>14</v>
      </c>
      <c r="HN122" s="659">
        <v>1921007000</v>
      </c>
      <c r="HO122" s="657" t="s">
        <v>483</v>
      </c>
      <c r="HP122" s="657" t="s">
        <v>454</v>
      </c>
      <c r="HQ122" s="657" t="s">
        <v>480</v>
      </c>
      <c r="HR122" s="657" t="s">
        <v>463</v>
      </c>
      <c r="HS122" s="657" t="s">
        <v>455</v>
      </c>
    </row>
    <row r="123" spans="1:227" ht="14.25" customHeight="1">
      <c r="A123" s="614" t="s">
        <v>767</v>
      </c>
      <c r="B123" s="614" t="s">
        <v>861</v>
      </c>
      <c r="C123" s="614" t="s">
        <v>869</v>
      </c>
      <c r="D123" s="4" t="s">
        <v>317</v>
      </c>
      <c r="E123" s="17">
        <v>93</v>
      </c>
      <c r="F123" s="17">
        <v>2</v>
      </c>
      <c r="G123" s="17" t="s">
        <v>2</v>
      </c>
      <c r="H123" s="17">
        <v>1</v>
      </c>
      <c r="I123" s="17">
        <v>1</v>
      </c>
      <c r="J123" s="17" t="s">
        <v>2</v>
      </c>
      <c r="K123" s="17" t="s">
        <v>2</v>
      </c>
      <c r="L123" s="17">
        <v>91</v>
      </c>
      <c r="M123" s="665">
        <v>5</v>
      </c>
      <c r="N123" s="17">
        <v>2</v>
      </c>
      <c r="O123" s="17" t="s">
        <v>14</v>
      </c>
      <c r="P123" s="17" t="s">
        <v>14</v>
      </c>
      <c r="Q123" s="17" t="s">
        <v>14</v>
      </c>
      <c r="R123" s="17" t="s">
        <v>14</v>
      </c>
      <c r="S123" s="17" t="s">
        <v>14</v>
      </c>
      <c r="T123" s="17" t="s">
        <v>14</v>
      </c>
      <c r="U123" s="25" t="s">
        <v>14</v>
      </c>
      <c r="V123" s="671" t="s">
        <v>2</v>
      </c>
      <c r="W123" s="25">
        <v>21</v>
      </c>
      <c r="X123" s="25">
        <v>1706</v>
      </c>
      <c r="Y123" s="25" t="s">
        <v>2</v>
      </c>
      <c r="Z123" s="25" t="s">
        <v>2</v>
      </c>
      <c r="AA123" s="136">
        <v>72</v>
      </c>
      <c r="AB123" s="25" t="s">
        <v>14</v>
      </c>
      <c r="AC123" s="25" t="s">
        <v>14</v>
      </c>
      <c r="AD123" s="25" t="s">
        <v>14</v>
      </c>
      <c r="AE123" s="25" t="s">
        <v>14</v>
      </c>
      <c r="AF123" s="143" t="s">
        <v>14</v>
      </c>
      <c r="AG123" s="77">
        <v>92</v>
      </c>
      <c r="AH123" s="77" t="s">
        <v>2</v>
      </c>
      <c r="AI123" s="77">
        <v>19</v>
      </c>
      <c r="AJ123" s="77">
        <v>49</v>
      </c>
      <c r="AK123" s="77">
        <v>13</v>
      </c>
      <c r="AL123" s="77">
        <v>7</v>
      </c>
      <c r="AM123" s="77">
        <v>2</v>
      </c>
      <c r="AN123" s="77">
        <v>1</v>
      </c>
      <c r="AO123" s="77" t="s">
        <v>2</v>
      </c>
      <c r="AP123" s="77" t="s">
        <v>2</v>
      </c>
      <c r="AQ123" s="77">
        <v>1</v>
      </c>
      <c r="AR123" s="77" t="s">
        <v>2</v>
      </c>
      <c r="AS123" s="77" t="s">
        <v>2</v>
      </c>
      <c r="AT123" s="77" t="s">
        <v>2</v>
      </c>
      <c r="AU123" s="77" t="s">
        <v>14</v>
      </c>
      <c r="AV123" s="77" t="s">
        <v>14</v>
      </c>
      <c r="AW123" s="77" t="s">
        <v>14</v>
      </c>
      <c r="AX123" s="77" t="s">
        <v>14</v>
      </c>
      <c r="AY123" s="77" t="s">
        <v>14</v>
      </c>
      <c r="AZ123" s="77" t="s">
        <v>14</v>
      </c>
      <c r="BA123" s="77" t="s">
        <v>14</v>
      </c>
      <c r="BB123" s="77" t="s">
        <v>14</v>
      </c>
      <c r="BC123" s="77" t="s">
        <v>14</v>
      </c>
      <c r="BD123" s="77" t="s">
        <v>14</v>
      </c>
      <c r="BE123" s="77" t="s">
        <v>14</v>
      </c>
      <c r="BF123" s="77" t="s">
        <v>14</v>
      </c>
      <c r="BG123" s="77" t="s">
        <v>14</v>
      </c>
      <c r="BH123" s="77" t="s">
        <v>14</v>
      </c>
      <c r="BI123" s="77">
        <v>10286</v>
      </c>
      <c r="BJ123" s="77" t="s">
        <v>2</v>
      </c>
      <c r="BK123" s="77">
        <v>726</v>
      </c>
      <c r="BL123" s="77">
        <v>3458</v>
      </c>
      <c r="BM123" s="77">
        <v>1589</v>
      </c>
      <c r="BN123" s="77">
        <v>1178</v>
      </c>
      <c r="BO123" s="77">
        <v>475</v>
      </c>
      <c r="BP123" s="77">
        <v>360</v>
      </c>
      <c r="BQ123" s="77" t="s">
        <v>2</v>
      </c>
      <c r="BR123" s="77" t="s">
        <v>2</v>
      </c>
      <c r="BS123" s="77">
        <v>2500</v>
      </c>
      <c r="BT123" s="77" t="s">
        <v>2</v>
      </c>
      <c r="BU123" s="77" t="s">
        <v>2</v>
      </c>
      <c r="BV123" s="77" t="s">
        <v>2</v>
      </c>
      <c r="BW123" s="77">
        <v>1349</v>
      </c>
      <c r="BX123" s="77" t="s">
        <v>14</v>
      </c>
      <c r="BY123" s="77" t="s">
        <v>14</v>
      </c>
      <c r="BZ123" s="77" t="s">
        <v>14</v>
      </c>
      <c r="CA123" s="77" t="s">
        <v>14</v>
      </c>
      <c r="CB123" s="77" t="s">
        <v>14</v>
      </c>
      <c r="CC123" s="77" t="s">
        <v>14</v>
      </c>
      <c r="CD123" s="77" t="s">
        <v>14</v>
      </c>
      <c r="CE123" s="77" t="s">
        <v>14</v>
      </c>
      <c r="CF123" s="77" t="s">
        <v>14</v>
      </c>
      <c r="CG123" s="77" t="s">
        <v>14</v>
      </c>
      <c r="CH123" s="77" t="s">
        <v>14</v>
      </c>
      <c r="CI123" s="77" t="s">
        <v>14</v>
      </c>
      <c r="CJ123" s="77" t="s">
        <v>14</v>
      </c>
      <c r="CK123" s="77" t="s">
        <v>14</v>
      </c>
      <c r="CL123" s="77" t="s">
        <v>14</v>
      </c>
      <c r="CM123" s="90">
        <v>76</v>
      </c>
      <c r="CN123" s="90">
        <v>50</v>
      </c>
      <c r="CO123" s="90" t="s">
        <v>2</v>
      </c>
      <c r="CP123" s="90" t="s">
        <v>2</v>
      </c>
      <c r="CQ123" s="90" t="s">
        <v>2</v>
      </c>
      <c r="CR123" s="90">
        <v>2</v>
      </c>
      <c r="CS123" s="90" t="s">
        <v>2</v>
      </c>
      <c r="CT123" s="90">
        <v>24</v>
      </c>
      <c r="CU123" s="90" t="s">
        <v>2</v>
      </c>
      <c r="CV123" s="90" t="s">
        <v>2</v>
      </c>
      <c r="CW123" s="90" t="s">
        <v>2</v>
      </c>
      <c r="CX123" s="90" t="s">
        <v>2</v>
      </c>
      <c r="CY123" s="90" t="s">
        <v>2</v>
      </c>
      <c r="CZ123" s="90" t="s">
        <v>2</v>
      </c>
      <c r="DA123" s="90" t="s">
        <v>2</v>
      </c>
      <c r="DB123" s="90" t="s">
        <v>2</v>
      </c>
      <c r="DC123" s="90" t="s">
        <v>14</v>
      </c>
      <c r="DD123" s="90" t="s">
        <v>14</v>
      </c>
      <c r="DE123" s="90" t="s">
        <v>14</v>
      </c>
      <c r="DF123" s="90" t="s">
        <v>14</v>
      </c>
      <c r="DG123" s="90" t="s">
        <v>14</v>
      </c>
      <c r="DH123" s="90" t="s">
        <v>14</v>
      </c>
      <c r="DI123" s="90" t="s">
        <v>14</v>
      </c>
      <c r="DJ123" s="90" t="s">
        <v>14</v>
      </c>
      <c r="DK123" s="90" t="s">
        <v>14</v>
      </c>
      <c r="DL123" s="90" t="s">
        <v>14</v>
      </c>
      <c r="DM123" s="90" t="s">
        <v>14</v>
      </c>
      <c r="DN123" s="90" t="s">
        <v>14</v>
      </c>
      <c r="DO123" s="90" t="s">
        <v>14</v>
      </c>
      <c r="DP123" s="90" t="s">
        <v>14</v>
      </c>
      <c r="DQ123" s="90" t="s">
        <v>14</v>
      </c>
      <c r="DR123" s="90" t="s">
        <v>14</v>
      </c>
      <c r="DS123" s="27">
        <v>70</v>
      </c>
      <c r="DT123" s="27">
        <v>1</v>
      </c>
      <c r="DU123" s="27" t="s">
        <v>2</v>
      </c>
      <c r="DV123" s="27" t="s">
        <v>2</v>
      </c>
      <c r="DW123" s="27">
        <v>6</v>
      </c>
      <c r="DX123" s="27">
        <v>1</v>
      </c>
      <c r="DY123" s="27">
        <v>5</v>
      </c>
      <c r="DZ123" s="27">
        <v>5</v>
      </c>
      <c r="EA123" s="27" t="s">
        <v>2</v>
      </c>
      <c r="EB123" s="27">
        <v>24</v>
      </c>
      <c r="EC123" s="27">
        <v>1</v>
      </c>
      <c r="ED123" s="27">
        <v>47</v>
      </c>
      <c r="EE123" s="27" t="s">
        <v>2</v>
      </c>
      <c r="EF123" s="27" t="s">
        <v>2</v>
      </c>
      <c r="EG123" s="27">
        <v>3573</v>
      </c>
      <c r="EH123" s="27" t="s">
        <v>14</v>
      </c>
      <c r="EI123" s="27" t="s">
        <v>2</v>
      </c>
      <c r="EJ123" s="27" t="s">
        <v>2</v>
      </c>
      <c r="EK123" s="27">
        <v>21</v>
      </c>
      <c r="EL123" s="27" t="s">
        <v>14</v>
      </c>
      <c r="EM123" s="27">
        <v>61</v>
      </c>
      <c r="EN123" s="27">
        <v>61</v>
      </c>
      <c r="EO123" s="27" t="s">
        <v>2</v>
      </c>
      <c r="EP123" s="27" t="s">
        <v>14</v>
      </c>
      <c r="EQ123" s="27" t="s">
        <v>14</v>
      </c>
      <c r="ER123" s="27" t="s">
        <v>14</v>
      </c>
      <c r="ES123" s="27" t="s">
        <v>2</v>
      </c>
      <c r="ET123" s="27" t="s">
        <v>2</v>
      </c>
      <c r="EU123" s="27" t="s">
        <v>14</v>
      </c>
      <c r="EV123" s="27" t="s">
        <v>14</v>
      </c>
      <c r="EW123" s="27" t="s">
        <v>14</v>
      </c>
      <c r="EX123" s="27" t="s">
        <v>14</v>
      </c>
      <c r="EY123" s="27" t="s">
        <v>14</v>
      </c>
      <c r="EZ123" s="27" t="s">
        <v>14</v>
      </c>
      <c r="FA123" s="27" t="s">
        <v>14</v>
      </c>
      <c r="FB123" s="27" t="s">
        <v>14</v>
      </c>
      <c r="FC123" s="27" t="s">
        <v>14</v>
      </c>
      <c r="FD123" s="27" t="s">
        <v>14</v>
      </c>
      <c r="FE123" s="27" t="s">
        <v>14</v>
      </c>
      <c r="FF123" s="27" t="s">
        <v>14</v>
      </c>
      <c r="FG123" s="27" t="s">
        <v>14</v>
      </c>
      <c r="FH123" s="27" t="s">
        <v>14</v>
      </c>
      <c r="FI123" s="27" t="s">
        <v>14</v>
      </c>
      <c r="FJ123" s="27" t="s">
        <v>14</v>
      </c>
      <c r="FK123" s="27" t="s">
        <v>14</v>
      </c>
      <c r="FL123" s="27" t="s">
        <v>14</v>
      </c>
      <c r="FM123" s="27" t="s">
        <v>14</v>
      </c>
      <c r="FN123" s="27" t="s">
        <v>14</v>
      </c>
      <c r="FO123" s="27" t="s">
        <v>14</v>
      </c>
      <c r="FP123" s="27" t="s">
        <v>14</v>
      </c>
      <c r="FQ123" s="27" t="s">
        <v>14</v>
      </c>
      <c r="FR123" s="27" t="s">
        <v>14</v>
      </c>
      <c r="FS123" s="27" t="s">
        <v>14</v>
      </c>
      <c r="FT123" s="27" t="s">
        <v>14</v>
      </c>
      <c r="FU123" s="27" t="s">
        <v>14</v>
      </c>
      <c r="FV123" s="27" t="s">
        <v>14</v>
      </c>
      <c r="FW123" s="77">
        <v>24</v>
      </c>
      <c r="FX123" s="77" t="s">
        <v>2</v>
      </c>
      <c r="FY123" s="87">
        <v>24</v>
      </c>
      <c r="FZ123" s="87" t="s">
        <v>2</v>
      </c>
      <c r="GA123" s="87" t="s">
        <v>2</v>
      </c>
      <c r="GB123" s="87" t="s">
        <v>2</v>
      </c>
      <c r="GC123" s="87" t="s">
        <v>2</v>
      </c>
      <c r="GD123" s="87" t="s">
        <v>2</v>
      </c>
      <c r="GE123" s="87" t="s">
        <v>2</v>
      </c>
      <c r="GF123" s="17" t="s">
        <v>14</v>
      </c>
      <c r="GG123" s="17" t="s">
        <v>14</v>
      </c>
      <c r="GH123" s="17" t="s">
        <v>14</v>
      </c>
      <c r="GI123" s="17" t="s">
        <v>14</v>
      </c>
      <c r="GJ123" s="17" t="s">
        <v>14</v>
      </c>
      <c r="GK123" s="17" t="s">
        <v>14</v>
      </c>
      <c r="GL123" s="17" t="s">
        <v>14</v>
      </c>
      <c r="GM123" s="17" t="s">
        <v>14</v>
      </c>
      <c r="GN123" s="17" t="s">
        <v>14</v>
      </c>
      <c r="GO123" s="25">
        <v>4</v>
      </c>
      <c r="GP123" s="25" t="s">
        <v>14</v>
      </c>
      <c r="GQ123" s="25">
        <v>4</v>
      </c>
      <c r="GR123" s="25">
        <v>3</v>
      </c>
      <c r="GS123" s="136">
        <v>1</v>
      </c>
      <c r="GT123" s="77" t="s">
        <v>2</v>
      </c>
      <c r="GU123" s="77">
        <v>1</v>
      </c>
      <c r="GV123" s="17">
        <v>76</v>
      </c>
      <c r="GW123" s="17">
        <v>39</v>
      </c>
      <c r="GX123" s="17">
        <v>37</v>
      </c>
      <c r="GY123" s="17" t="s">
        <v>2</v>
      </c>
      <c r="GZ123" s="17" t="s">
        <v>2</v>
      </c>
      <c r="HA123" s="17" t="s">
        <v>2</v>
      </c>
      <c r="HB123" s="17" t="s">
        <v>2</v>
      </c>
      <c r="HC123" s="17" t="s">
        <v>2</v>
      </c>
      <c r="HD123" s="17" t="s">
        <v>2</v>
      </c>
      <c r="HE123" s="17" t="s">
        <v>14</v>
      </c>
      <c r="HF123" s="17" t="s">
        <v>14</v>
      </c>
      <c r="HG123" s="17" t="s">
        <v>14</v>
      </c>
      <c r="HH123" s="17" t="s">
        <v>14</v>
      </c>
      <c r="HI123" s="17" t="s">
        <v>14</v>
      </c>
      <c r="HJ123" s="17" t="s">
        <v>14</v>
      </c>
      <c r="HK123" s="17" t="s">
        <v>14</v>
      </c>
      <c r="HL123" s="17" t="s">
        <v>14</v>
      </c>
      <c r="HM123" s="17" t="s">
        <v>14</v>
      </c>
      <c r="HN123" s="659">
        <v>1921008000</v>
      </c>
      <c r="HO123" s="657" t="s">
        <v>483</v>
      </c>
      <c r="HP123" s="657" t="s">
        <v>454</v>
      </c>
      <c r="HQ123" s="657" t="s">
        <v>480</v>
      </c>
      <c r="HR123" s="657" t="s">
        <v>453</v>
      </c>
      <c r="HS123" s="657" t="s">
        <v>455</v>
      </c>
    </row>
    <row r="124" spans="1:227" ht="14.25" customHeight="1">
      <c r="A124" s="614" t="s">
        <v>767</v>
      </c>
      <c r="B124" s="614" t="s">
        <v>861</v>
      </c>
      <c r="C124" s="614" t="s">
        <v>870</v>
      </c>
      <c r="D124" s="4" t="s">
        <v>318</v>
      </c>
      <c r="E124" s="17">
        <v>145</v>
      </c>
      <c r="F124" s="17">
        <v>3</v>
      </c>
      <c r="G124" s="17" t="s">
        <v>2</v>
      </c>
      <c r="H124" s="17">
        <v>2</v>
      </c>
      <c r="I124" s="17">
        <v>1</v>
      </c>
      <c r="J124" s="17" t="s">
        <v>2</v>
      </c>
      <c r="K124" s="17" t="s">
        <v>2</v>
      </c>
      <c r="L124" s="17">
        <v>142</v>
      </c>
      <c r="M124" s="665">
        <v>6</v>
      </c>
      <c r="N124" s="17">
        <v>3</v>
      </c>
      <c r="O124" s="17">
        <v>3</v>
      </c>
      <c r="P124" s="17" t="s">
        <v>2</v>
      </c>
      <c r="Q124" s="17">
        <v>2</v>
      </c>
      <c r="R124" s="17">
        <v>1</v>
      </c>
      <c r="S124" s="17" t="s">
        <v>2</v>
      </c>
      <c r="T124" s="17" t="s">
        <v>2</v>
      </c>
      <c r="U124" s="25" t="s">
        <v>2</v>
      </c>
      <c r="V124" s="671" t="s">
        <v>2</v>
      </c>
      <c r="W124" s="25">
        <v>29</v>
      </c>
      <c r="X124" s="25">
        <v>7923</v>
      </c>
      <c r="Y124" s="25">
        <v>4</v>
      </c>
      <c r="Z124" s="25">
        <v>6822</v>
      </c>
      <c r="AA124" s="136">
        <v>116</v>
      </c>
      <c r="AB124" s="25">
        <v>3</v>
      </c>
      <c r="AC124" s="25">
        <v>6934</v>
      </c>
      <c r="AD124" s="25">
        <v>3</v>
      </c>
      <c r="AE124" s="25">
        <v>6722</v>
      </c>
      <c r="AF124" s="143" t="s">
        <v>2</v>
      </c>
      <c r="AG124" s="77">
        <v>143</v>
      </c>
      <c r="AH124" s="77">
        <v>1</v>
      </c>
      <c r="AI124" s="77">
        <v>41</v>
      </c>
      <c r="AJ124" s="77">
        <v>66</v>
      </c>
      <c r="AK124" s="77">
        <v>21</v>
      </c>
      <c r="AL124" s="77">
        <v>9</v>
      </c>
      <c r="AM124" s="77">
        <v>5</v>
      </c>
      <c r="AN124" s="77" t="s">
        <v>2</v>
      </c>
      <c r="AO124" s="77" t="s">
        <v>2</v>
      </c>
      <c r="AP124" s="77" t="s">
        <v>2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>
        <v>1</v>
      </c>
      <c r="AV124" s="77" t="s">
        <v>2</v>
      </c>
      <c r="AW124" s="77">
        <v>1</v>
      </c>
      <c r="AX124" s="77" t="s">
        <v>2</v>
      </c>
      <c r="AY124" s="77" t="s">
        <v>2</v>
      </c>
      <c r="AZ124" s="77" t="s">
        <v>2</v>
      </c>
      <c r="BA124" s="77" t="s">
        <v>2</v>
      </c>
      <c r="BB124" s="77" t="s">
        <v>2</v>
      </c>
      <c r="BC124" s="77" t="s">
        <v>2</v>
      </c>
      <c r="BD124" s="77" t="s">
        <v>2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11381</v>
      </c>
      <c r="BJ124" s="77">
        <v>20</v>
      </c>
      <c r="BK124" s="77">
        <v>1527</v>
      </c>
      <c r="BL124" s="77">
        <v>4598</v>
      </c>
      <c r="BM124" s="77">
        <v>2595</v>
      </c>
      <c r="BN124" s="77">
        <v>1506</v>
      </c>
      <c r="BO124" s="77">
        <v>1135</v>
      </c>
      <c r="BP124" s="77" t="s">
        <v>2</v>
      </c>
      <c r="BQ124" s="77" t="s">
        <v>2</v>
      </c>
      <c r="BR124" s="77" t="s">
        <v>2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1051</v>
      </c>
      <c r="BX124" s="77">
        <v>49</v>
      </c>
      <c r="BY124" s="77" t="s">
        <v>2</v>
      </c>
      <c r="BZ124" s="77">
        <v>49</v>
      </c>
      <c r="CA124" s="77" t="s">
        <v>2</v>
      </c>
      <c r="CB124" s="77" t="s">
        <v>2</v>
      </c>
      <c r="CC124" s="77" t="s">
        <v>2</v>
      </c>
      <c r="CD124" s="77" t="s">
        <v>2</v>
      </c>
      <c r="CE124" s="77" t="s">
        <v>2</v>
      </c>
      <c r="CF124" s="77" t="s">
        <v>2</v>
      </c>
      <c r="CG124" s="77" t="s">
        <v>2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 t="s">
        <v>2</v>
      </c>
      <c r="CM124" s="90">
        <v>111</v>
      </c>
      <c r="CN124" s="90">
        <v>68</v>
      </c>
      <c r="CO124" s="90">
        <v>1</v>
      </c>
      <c r="CP124" s="90">
        <v>1</v>
      </c>
      <c r="CQ124" s="90" t="s">
        <v>2</v>
      </c>
      <c r="CR124" s="90">
        <v>3</v>
      </c>
      <c r="CS124" s="90">
        <v>1</v>
      </c>
      <c r="CT124" s="90">
        <v>36</v>
      </c>
      <c r="CU124" s="90" t="s">
        <v>2</v>
      </c>
      <c r="CV124" s="90" t="s">
        <v>2</v>
      </c>
      <c r="CW124" s="90" t="s">
        <v>2</v>
      </c>
      <c r="CX124" s="90" t="s">
        <v>2</v>
      </c>
      <c r="CY124" s="90" t="s">
        <v>2</v>
      </c>
      <c r="CZ124" s="90">
        <v>1</v>
      </c>
      <c r="DA124" s="90" t="s">
        <v>2</v>
      </c>
      <c r="DB124" s="90" t="s">
        <v>2</v>
      </c>
      <c r="DC124" s="90">
        <v>2</v>
      </c>
      <c r="DD124" s="90" t="s">
        <v>2</v>
      </c>
      <c r="DE124" s="90" t="s">
        <v>2</v>
      </c>
      <c r="DF124" s="90" t="s">
        <v>2</v>
      </c>
      <c r="DG124" s="90" t="s">
        <v>2</v>
      </c>
      <c r="DH124" s="90" t="s">
        <v>2</v>
      </c>
      <c r="DI124" s="90" t="s">
        <v>2</v>
      </c>
      <c r="DJ124" s="90">
        <v>1</v>
      </c>
      <c r="DK124" s="90" t="s">
        <v>2</v>
      </c>
      <c r="DL124" s="90" t="s">
        <v>2</v>
      </c>
      <c r="DM124" s="90" t="s">
        <v>2</v>
      </c>
      <c r="DN124" s="90" t="s">
        <v>2</v>
      </c>
      <c r="DO124" s="90" t="s">
        <v>2</v>
      </c>
      <c r="DP124" s="90">
        <v>1</v>
      </c>
      <c r="DQ124" s="90" t="s">
        <v>2</v>
      </c>
      <c r="DR124" s="90" t="s">
        <v>2</v>
      </c>
      <c r="DS124" s="27">
        <v>103</v>
      </c>
      <c r="DT124" s="27">
        <v>5</v>
      </c>
      <c r="DU124" s="27" t="s">
        <v>2</v>
      </c>
      <c r="DV124" s="27">
        <v>1</v>
      </c>
      <c r="DW124" s="27">
        <v>10</v>
      </c>
      <c r="DX124" s="27">
        <v>3</v>
      </c>
      <c r="DY124" s="27">
        <v>6</v>
      </c>
      <c r="DZ124" s="27">
        <v>6</v>
      </c>
      <c r="EA124" s="27" t="s">
        <v>2</v>
      </c>
      <c r="EB124" s="27">
        <v>46</v>
      </c>
      <c r="EC124" s="27">
        <v>1</v>
      </c>
      <c r="ED124" s="27">
        <v>64</v>
      </c>
      <c r="EE124" s="27">
        <v>1</v>
      </c>
      <c r="EF124" s="27">
        <v>1</v>
      </c>
      <c r="EG124" s="27">
        <v>4091</v>
      </c>
      <c r="EH124" s="27" t="s">
        <v>14</v>
      </c>
      <c r="EI124" s="27" t="s">
        <v>2</v>
      </c>
      <c r="EJ124" s="27" t="s">
        <v>14</v>
      </c>
      <c r="EK124" s="27">
        <v>27</v>
      </c>
      <c r="EL124" s="27" t="s">
        <v>14</v>
      </c>
      <c r="EM124" s="27" t="s">
        <v>14</v>
      </c>
      <c r="EN124" s="27">
        <v>43</v>
      </c>
      <c r="EO124" s="27" t="s">
        <v>2</v>
      </c>
      <c r="EP124" s="27" t="s">
        <v>14</v>
      </c>
      <c r="EQ124" s="27" t="s">
        <v>14</v>
      </c>
      <c r="ER124" s="27" t="s">
        <v>14</v>
      </c>
      <c r="ES124" s="27" t="s">
        <v>14</v>
      </c>
      <c r="ET124" s="27" t="s">
        <v>14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>
        <v>1</v>
      </c>
      <c r="FG124" s="27" t="s">
        <v>2</v>
      </c>
      <c r="FH124" s="27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14</v>
      </c>
      <c r="FU124" s="27" t="s">
        <v>2</v>
      </c>
      <c r="FV124" s="27" t="s">
        <v>14</v>
      </c>
      <c r="FW124" s="77">
        <v>39</v>
      </c>
      <c r="FX124" s="77">
        <v>1</v>
      </c>
      <c r="FY124" s="87">
        <v>38</v>
      </c>
      <c r="FZ124" s="87" t="s">
        <v>2</v>
      </c>
      <c r="GA124" s="87">
        <v>4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</v>
      </c>
      <c r="GG124" s="17" t="s">
        <v>2</v>
      </c>
      <c r="GH124" s="17" t="s">
        <v>2</v>
      </c>
      <c r="GI124" s="17" t="s">
        <v>2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5</v>
      </c>
      <c r="GP124" s="25">
        <v>1</v>
      </c>
      <c r="GQ124" s="25">
        <v>5</v>
      </c>
      <c r="GR124" s="25">
        <v>5</v>
      </c>
      <c r="GS124" s="136" t="s">
        <v>2</v>
      </c>
      <c r="GT124" s="77" t="s">
        <v>2</v>
      </c>
      <c r="GU124" s="77">
        <v>1</v>
      </c>
      <c r="GV124" s="17">
        <v>111</v>
      </c>
      <c r="GW124" s="17">
        <v>53</v>
      </c>
      <c r="GX124" s="17">
        <v>47</v>
      </c>
      <c r="GY124" s="17">
        <v>9</v>
      </c>
      <c r="GZ124" s="17">
        <v>1</v>
      </c>
      <c r="HA124" s="17">
        <v>1</v>
      </c>
      <c r="HB124" s="17" t="s">
        <v>2</v>
      </c>
      <c r="HC124" s="17" t="s">
        <v>2</v>
      </c>
      <c r="HD124" s="17">
        <v>1</v>
      </c>
      <c r="HE124" s="17">
        <v>2</v>
      </c>
      <c r="HF124" s="17">
        <v>1</v>
      </c>
      <c r="HG124" s="17" t="s">
        <v>2</v>
      </c>
      <c r="HH124" s="17" t="s">
        <v>2</v>
      </c>
      <c r="HI124" s="17" t="s">
        <v>2</v>
      </c>
      <c r="HJ124" s="17">
        <v>1</v>
      </c>
      <c r="HK124" s="17" t="s">
        <v>2</v>
      </c>
      <c r="HL124" s="17" t="s">
        <v>2</v>
      </c>
      <c r="HM124" s="17">
        <v>1</v>
      </c>
      <c r="HN124" s="659">
        <v>1921009000</v>
      </c>
      <c r="HO124" s="657" t="s">
        <v>483</v>
      </c>
      <c r="HP124" s="657" t="s">
        <v>454</v>
      </c>
      <c r="HQ124" s="657" t="s">
        <v>480</v>
      </c>
      <c r="HR124" s="657" t="s">
        <v>464</v>
      </c>
      <c r="HS124" s="657" t="s">
        <v>455</v>
      </c>
    </row>
    <row r="125" spans="1:227" ht="14.25" customHeight="1">
      <c r="A125" s="614" t="s">
        <v>767</v>
      </c>
      <c r="B125" s="614" t="s">
        <v>871</v>
      </c>
      <c r="C125" s="614"/>
      <c r="D125" s="4" t="s">
        <v>319</v>
      </c>
      <c r="E125" s="17">
        <v>3594</v>
      </c>
      <c r="F125" s="17">
        <v>42</v>
      </c>
      <c r="G125" s="17">
        <v>1</v>
      </c>
      <c r="H125" s="17">
        <v>20</v>
      </c>
      <c r="I125" s="17">
        <v>20</v>
      </c>
      <c r="J125" s="17">
        <v>1</v>
      </c>
      <c r="K125" s="17" t="s">
        <v>2</v>
      </c>
      <c r="L125" s="17">
        <v>3552</v>
      </c>
      <c r="M125" s="665">
        <v>500</v>
      </c>
      <c r="N125" s="17">
        <v>42</v>
      </c>
      <c r="O125" s="17">
        <v>42</v>
      </c>
      <c r="P125" s="17">
        <v>1</v>
      </c>
      <c r="Q125" s="17">
        <v>20</v>
      </c>
      <c r="R125" s="17">
        <v>20</v>
      </c>
      <c r="S125" s="17">
        <v>1</v>
      </c>
      <c r="T125" s="17" t="s">
        <v>2</v>
      </c>
      <c r="U125" s="25" t="s">
        <v>2</v>
      </c>
      <c r="V125" s="671">
        <v>9</v>
      </c>
      <c r="W125" s="25">
        <v>1637</v>
      </c>
      <c r="X125" s="25">
        <v>152304</v>
      </c>
      <c r="Y125" s="25">
        <v>139</v>
      </c>
      <c r="Z125" s="25">
        <v>53731</v>
      </c>
      <c r="AA125" s="136">
        <v>1957</v>
      </c>
      <c r="AB125" s="25">
        <v>40</v>
      </c>
      <c r="AC125" s="25">
        <v>35566</v>
      </c>
      <c r="AD125" s="25">
        <v>34</v>
      </c>
      <c r="AE125" s="25">
        <v>26072</v>
      </c>
      <c r="AF125" s="143">
        <v>2</v>
      </c>
      <c r="AG125" s="77">
        <v>3558</v>
      </c>
      <c r="AH125" s="77">
        <v>437</v>
      </c>
      <c r="AI125" s="77">
        <v>710</v>
      </c>
      <c r="AJ125" s="77">
        <v>1653</v>
      </c>
      <c r="AK125" s="77">
        <v>582</v>
      </c>
      <c r="AL125" s="77">
        <v>126</v>
      </c>
      <c r="AM125" s="77">
        <v>36</v>
      </c>
      <c r="AN125" s="77">
        <v>11</v>
      </c>
      <c r="AO125" s="77">
        <v>3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>
        <v>19</v>
      </c>
      <c r="AV125" s="77">
        <v>1</v>
      </c>
      <c r="AW125" s="77" t="s">
        <v>2</v>
      </c>
      <c r="AX125" s="77">
        <v>2</v>
      </c>
      <c r="AY125" s="77">
        <v>3</v>
      </c>
      <c r="AZ125" s="77">
        <v>3</v>
      </c>
      <c r="BA125" s="77">
        <v>3</v>
      </c>
      <c r="BB125" s="77">
        <v>4</v>
      </c>
      <c r="BC125" s="77">
        <v>3</v>
      </c>
      <c r="BD125" s="77" t="s">
        <v>2</v>
      </c>
      <c r="BE125" s="77" t="s">
        <v>2</v>
      </c>
      <c r="BF125" s="77" t="s">
        <v>2</v>
      </c>
      <c r="BG125" s="77" t="s">
        <v>2</v>
      </c>
      <c r="BH125" s="77" t="s">
        <v>2</v>
      </c>
      <c r="BI125" s="77">
        <v>255244</v>
      </c>
      <c r="BJ125" s="77">
        <v>8659</v>
      </c>
      <c r="BK125" s="77">
        <v>26841</v>
      </c>
      <c r="BL125" s="77">
        <v>116158</v>
      </c>
      <c r="BM125" s="77">
        <v>67814</v>
      </c>
      <c r="BN125" s="77">
        <v>20635</v>
      </c>
      <c r="BO125" s="77">
        <v>8479</v>
      </c>
      <c r="BP125" s="77">
        <v>4202</v>
      </c>
      <c r="BQ125" s="77">
        <v>2456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38372</v>
      </c>
      <c r="BX125" s="77">
        <v>5874</v>
      </c>
      <c r="BY125" s="77">
        <v>25</v>
      </c>
      <c r="BZ125" s="77" t="s">
        <v>2</v>
      </c>
      <c r="CA125" s="77">
        <v>150</v>
      </c>
      <c r="CB125" s="77">
        <v>358</v>
      </c>
      <c r="CC125" s="77">
        <v>493</v>
      </c>
      <c r="CD125" s="77">
        <v>720</v>
      </c>
      <c r="CE125" s="77">
        <v>1672</v>
      </c>
      <c r="CF125" s="77">
        <v>2456</v>
      </c>
      <c r="CG125" s="77" t="s">
        <v>2</v>
      </c>
      <c r="CH125" s="77" t="s">
        <v>2</v>
      </c>
      <c r="CI125" s="77" t="s">
        <v>2</v>
      </c>
      <c r="CJ125" s="77" t="s">
        <v>2</v>
      </c>
      <c r="CK125" s="77" t="s">
        <v>2</v>
      </c>
      <c r="CL125" s="77">
        <v>4572</v>
      </c>
      <c r="CM125" s="90">
        <v>3441</v>
      </c>
      <c r="CN125" s="90">
        <v>6</v>
      </c>
      <c r="CO125" s="90">
        <v>1</v>
      </c>
      <c r="CP125" s="90" t="s">
        <v>2</v>
      </c>
      <c r="CQ125" s="90">
        <v>1</v>
      </c>
      <c r="CR125" s="90">
        <v>94</v>
      </c>
      <c r="CS125" s="90">
        <v>10</v>
      </c>
      <c r="CT125" s="90">
        <v>3288</v>
      </c>
      <c r="CU125" s="90">
        <v>34</v>
      </c>
      <c r="CV125" s="90">
        <v>1</v>
      </c>
      <c r="CW125" s="90" t="s">
        <v>2</v>
      </c>
      <c r="CX125" s="90">
        <v>4</v>
      </c>
      <c r="CY125" s="90" t="s">
        <v>2</v>
      </c>
      <c r="CZ125" s="90">
        <v>1</v>
      </c>
      <c r="DA125" s="90" t="s">
        <v>2</v>
      </c>
      <c r="DB125" s="90">
        <v>1</v>
      </c>
      <c r="DC125" s="90">
        <v>20</v>
      </c>
      <c r="DD125" s="90" t="s">
        <v>2</v>
      </c>
      <c r="DE125" s="90" t="s">
        <v>2</v>
      </c>
      <c r="DF125" s="90" t="s">
        <v>2</v>
      </c>
      <c r="DG125" s="90" t="s">
        <v>2</v>
      </c>
      <c r="DH125" s="90">
        <v>4</v>
      </c>
      <c r="DI125" s="90">
        <v>1</v>
      </c>
      <c r="DJ125" s="90">
        <v>13</v>
      </c>
      <c r="DK125" s="90">
        <v>2</v>
      </c>
      <c r="DL125" s="90" t="s">
        <v>2</v>
      </c>
      <c r="DM125" s="90" t="s">
        <v>2</v>
      </c>
      <c r="DN125" s="90" t="s">
        <v>2</v>
      </c>
      <c r="DO125" s="90" t="s">
        <v>2</v>
      </c>
      <c r="DP125" s="90" t="s">
        <v>2</v>
      </c>
      <c r="DQ125" s="90" t="s">
        <v>2</v>
      </c>
      <c r="DR125" s="90" t="s">
        <v>2</v>
      </c>
      <c r="DS125" s="27">
        <v>109</v>
      </c>
      <c r="DT125" s="27">
        <v>2</v>
      </c>
      <c r="DU125" s="27">
        <v>1</v>
      </c>
      <c r="DV125" s="27">
        <v>4</v>
      </c>
      <c r="DW125" s="27">
        <v>32</v>
      </c>
      <c r="DX125" s="27">
        <v>4</v>
      </c>
      <c r="DY125" s="27">
        <v>23</v>
      </c>
      <c r="DZ125" s="27">
        <v>6</v>
      </c>
      <c r="EA125" s="27">
        <v>10</v>
      </c>
      <c r="EB125" s="27">
        <v>506</v>
      </c>
      <c r="EC125" s="27">
        <v>28</v>
      </c>
      <c r="ED125" s="27">
        <v>3441</v>
      </c>
      <c r="EE125" s="27">
        <v>128</v>
      </c>
      <c r="EF125" s="27">
        <v>54</v>
      </c>
      <c r="EG125" s="27">
        <v>1743</v>
      </c>
      <c r="EH125" s="27" t="s">
        <v>14</v>
      </c>
      <c r="EI125" s="27" t="s">
        <v>14</v>
      </c>
      <c r="EJ125" s="27">
        <v>59</v>
      </c>
      <c r="EK125" s="27">
        <v>162</v>
      </c>
      <c r="EL125" s="27">
        <v>24</v>
      </c>
      <c r="EM125" s="27">
        <v>161</v>
      </c>
      <c r="EN125" s="27">
        <v>25</v>
      </c>
      <c r="EO125" s="27">
        <v>197</v>
      </c>
      <c r="EP125" s="27" t="s">
        <v>14</v>
      </c>
      <c r="EQ125" s="27" t="s">
        <v>14</v>
      </c>
      <c r="ER125" s="27" t="s">
        <v>14</v>
      </c>
      <c r="ES125" s="27" t="s">
        <v>14</v>
      </c>
      <c r="ET125" s="27">
        <v>1451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>
        <v>1</v>
      </c>
      <c r="EZ125" s="27" t="s">
        <v>2</v>
      </c>
      <c r="FA125" s="27">
        <v>1</v>
      </c>
      <c r="FB125" s="27" t="s">
        <v>2</v>
      </c>
      <c r="FC125" s="27" t="s">
        <v>2</v>
      </c>
      <c r="FD125" s="27">
        <v>7</v>
      </c>
      <c r="FE125" s="27">
        <v>1</v>
      </c>
      <c r="FF125" s="27">
        <v>15</v>
      </c>
      <c r="FG125" s="27">
        <v>4</v>
      </c>
      <c r="FH125" s="27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14</v>
      </c>
      <c r="FN125" s="27" t="s">
        <v>2</v>
      </c>
      <c r="FO125" s="27" t="s">
        <v>14</v>
      </c>
      <c r="FP125" s="27" t="s">
        <v>2</v>
      </c>
      <c r="FQ125" s="27" t="s">
        <v>2</v>
      </c>
      <c r="FR125" s="27" t="s">
        <v>14</v>
      </c>
      <c r="FS125" s="27" t="s">
        <v>14</v>
      </c>
      <c r="FT125" s="27" t="s">
        <v>14</v>
      </c>
      <c r="FU125" s="27" t="s">
        <v>14</v>
      </c>
      <c r="FV125" s="27" t="s">
        <v>14</v>
      </c>
      <c r="FW125" s="77">
        <v>703</v>
      </c>
      <c r="FX125" s="77">
        <v>54</v>
      </c>
      <c r="FY125" s="87">
        <v>675</v>
      </c>
      <c r="FZ125" s="87">
        <v>6</v>
      </c>
      <c r="GA125" s="87">
        <v>117</v>
      </c>
      <c r="GB125" s="87">
        <v>1</v>
      </c>
      <c r="GC125" s="87">
        <v>4</v>
      </c>
      <c r="GD125" s="87">
        <v>1</v>
      </c>
      <c r="GE125" s="87">
        <v>10</v>
      </c>
      <c r="GF125" s="17">
        <v>19</v>
      </c>
      <c r="GG125" s="17">
        <v>7</v>
      </c>
      <c r="GH125" s="17">
        <v>12</v>
      </c>
      <c r="GI125" s="17">
        <v>2</v>
      </c>
      <c r="GJ125" s="17">
        <v>3</v>
      </c>
      <c r="GK125" s="17" t="s">
        <v>2</v>
      </c>
      <c r="GL125" s="17" t="s">
        <v>2</v>
      </c>
      <c r="GM125" s="17">
        <v>1</v>
      </c>
      <c r="GN125" s="17">
        <v>3</v>
      </c>
      <c r="GO125" s="25">
        <v>99</v>
      </c>
      <c r="GP125" s="25">
        <v>27</v>
      </c>
      <c r="GQ125" s="25">
        <v>99</v>
      </c>
      <c r="GR125" s="25">
        <v>7</v>
      </c>
      <c r="GS125" s="136">
        <v>11</v>
      </c>
      <c r="GT125" s="77" t="s">
        <v>2</v>
      </c>
      <c r="GU125" s="77">
        <v>46</v>
      </c>
      <c r="GV125" s="17">
        <v>3441</v>
      </c>
      <c r="GW125" s="17">
        <v>352</v>
      </c>
      <c r="GX125" s="17">
        <v>1551</v>
      </c>
      <c r="GY125" s="17">
        <v>1325</v>
      </c>
      <c r="GZ125" s="17">
        <v>195</v>
      </c>
      <c r="HA125" s="17">
        <v>18</v>
      </c>
      <c r="HB125" s="17">
        <v>10</v>
      </c>
      <c r="HC125" s="17">
        <v>7</v>
      </c>
      <c r="HD125" s="17">
        <v>1</v>
      </c>
      <c r="HE125" s="17">
        <v>20</v>
      </c>
      <c r="HF125" s="17" t="s">
        <v>2</v>
      </c>
      <c r="HG125" s="17">
        <v>2</v>
      </c>
      <c r="HH125" s="17">
        <v>6</v>
      </c>
      <c r="HI125" s="17">
        <v>3</v>
      </c>
      <c r="HJ125" s="17">
        <v>9</v>
      </c>
      <c r="HK125" s="17">
        <v>2</v>
      </c>
      <c r="HL125" s="17">
        <v>6</v>
      </c>
      <c r="HM125" s="17">
        <v>1</v>
      </c>
      <c r="HN125" s="659">
        <v>1921100000</v>
      </c>
      <c r="HO125" s="657" t="s">
        <v>483</v>
      </c>
      <c r="HP125" s="657" t="s">
        <v>454</v>
      </c>
      <c r="HQ125" s="657" t="s">
        <v>481</v>
      </c>
      <c r="HR125" s="657" t="s">
        <v>454</v>
      </c>
      <c r="HS125" s="657" t="s">
        <v>455</v>
      </c>
    </row>
    <row r="126" spans="1:227" ht="14.25" customHeight="1">
      <c r="A126" s="614" t="s">
        <v>767</v>
      </c>
      <c r="B126" s="614" t="s">
        <v>871</v>
      </c>
      <c r="C126" s="614" t="s">
        <v>694</v>
      </c>
      <c r="D126" s="4" t="s">
        <v>320</v>
      </c>
      <c r="E126" s="17">
        <v>176</v>
      </c>
      <c r="F126" s="17">
        <v>3</v>
      </c>
      <c r="G126" s="17" t="s">
        <v>2</v>
      </c>
      <c r="H126" s="17">
        <v>2</v>
      </c>
      <c r="I126" s="17">
        <v>1</v>
      </c>
      <c r="J126" s="17" t="s">
        <v>2</v>
      </c>
      <c r="K126" s="17" t="s">
        <v>2</v>
      </c>
      <c r="L126" s="17">
        <v>173</v>
      </c>
      <c r="M126" s="665">
        <v>7</v>
      </c>
      <c r="N126" s="17">
        <v>3</v>
      </c>
      <c r="O126" s="17">
        <v>3</v>
      </c>
      <c r="P126" s="17" t="s">
        <v>2</v>
      </c>
      <c r="Q126" s="17">
        <v>2</v>
      </c>
      <c r="R126" s="17">
        <v>1</v>
      </c>
      <c r="S126" s="17" t="s">
        <v>2</v>
      </c>
      <c r="T126" s="17" t="s">
        <v>2</v>
      </c>
      <c r="U126" s="25" t="s">
        <v>2</v>
      </c>
      <c r="V126" s="671">
        <v>1</v>
      </c>
      <c r="W126" s="25">
        <v>73</v>
      </c>
      <c r="X126" s="25">
        <v>12297</v>
      </c>
      <c r="Y126" s="25">
        <v>15</v>
      </c>
      <c r="Z126" s="25">
        <v>9006</v>
      </c>
      <c r="AA126" s="136">
        <v>103</v>
      </c>
      <c r="AB126" s="25">
        <v>3</v>
      </c>
      <c r="AC126" s="25">
        <v>6490</v>
      </c>
      <c r="AD126" s="25">
        <v>3</v>
      </c>
      <c r="AE126" s="25">
        <v>5950</v>
      </c>
      <c r="AF126" s="143" t="s">
        <v>2</v>
      </c>
      <c r="AG126" s="77">
        <v>173</v>
      </c>
      <c r="AH126" s="77">
        <v>51</v>
      </c>
      <c r="AI126" s="77">
        <v>39</v>
      </c>
      <c r="AJ126" s="77">
        <v>64</v>
      </c>
      <c r="AK126" s="77">
        <v>17</v>
      </c>
      <c r="AL126" s="77">
        <v>1</v>
      </c>
      <c r="AM126" s="77">
        <v>1</v>
      </c>
      <c r="AN126" s="77" t="s">
        <v>2</v>
      </c>
      <c r="AO126" s="77" t="s">
        <v>2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>
        <v>1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>
        <v>1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9192</v>
      </c>
      <c r="BJ126" s="77">
        <v>945</v>
      </c>
      <c r="BK126" s="77">
        <v>1430</v>
      </c>
      <c r="BL126" s="77">
        <v>4526</v>
      </c>
      <c r="BM126" s="77">
        <v>1931</v>
      </c>
      <c r="BN126" s="77">
        <v>150</v>
      </c>
      <c r="BO126" s="77">
        <v>210</v>
      </c>
      <c r="BP126" s="77" t="s">
        <v>2</v>
      </c>
      <c r="BQ126" s="77" t="s">
        <v>2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1260</v>
      </c>
      <c r="BX126" s="77">
        <v>210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>
        <v>210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>
        <v>180</v>
      </c>
      <c r="CM126" s="90">
        <v>172</v>
      </c>
      <c r="CN126" s="90" t="s">
        <v>2</v>
      </c>
      <c r="CO126" s="90" t="s">
        <v>2</v>
      </c>
      <c r="CP126" s="90" t="s">
        <v>2</v>
      </c>
      <c r="CQ126" s="90" t="s">
        <v>2</v>
      </c>
      <c r="CR126" s="90" t="s">
        <v>2</v>
      </c>
      <c r="CS126" s="90" t="s">
        <v>2</v>
      </c>
      <c r="CT126" s="90">
        <v>169</v>
      </c>
      <c r="CU126" s="90">
        <v>3</v>
      </c>
      <c r="CV126" s="90" t="s">
        <v>2</v>
      </c>
      <c r="CW126" s="90" t="s">
        <v>2</v>
      </c>
      <c r="CX126" s="90" t="s">
        <v>2</v>
      </c>
      <c r="CY126" s="90" t="s">
        <v>2</v>
      </c>
      <c r="CZ126" s="90" t="s">
        <v>2</v>
      </c>
      <c r="DA126" s="90" t="s">
        <v>2</v>
      </c>
      <c r="DB126" s="90" t="s">
        <v>2</v>
      </c>
      <c r="DC126" s="90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 t="s">
        <v>2</v>
      </c>
      <c r="DT126" s="27" t="s">
        <v>2</v>
      </c>
      <c r="DU126" s="27" t="s">
        <v>2</v>
      </c>
      <c r="DV126" s="27" t="s">
        <v>2</v>
      </c>
      <c r="DW126" s="27" t="s">
        <v>2</v>
      </c>
      <c r="DX126" s="27" t="s">
        <v>2</v>
      </c>
      <c r="DY126" s="27" t="s">
        <v>2</v>
      </c>
      <c r="DZ126" s="27" t="s">
        <v>2</v>
      </c>
      <c r="EA126" s="27" t="s">
        <v>2</v>
      </c>
      <c r="EB126" s="27">
        <v>5</v>
      </c>
      <c r="EC126" s="27" t="s">
        <v>2</v>
      </c>
      <c r="ED126" s="27">
        <v>171</v>
      </c>
      <c r="EE126" s="27">
        <v>11</v>
      </c>
      <c r="EF126" s="27">
        <v>4</v>
      </c>
      <c r="EG126" s="27" t="s">
        <v>2</v>
      </c>
      <c r="EH126" s="27" t="s">
        <v>2</v>
      </c>
      <c r="EI126" s="27" t="s">
        <v>2</v>
      </c>
      <c r="EJ126" s="27" t="s">
        <v>2</v>
      </c>
      <c r="EK126" s="27" t="s">
        <v>2</v>
      </c>
      <c r="EL126" s="27" t="s">
        <v>2</v>
      </c>
      <c r="EM126" s="27" t="s">
        <v>2</v>
      </c>
      <c r="EN126" s="27" t="s">
        <v>2</v>
      </c>
      <c r="EO126" s="27" t="s">
        <v>2</v>
      </c>
      <c r="EP126" s="27" t="s">
        <v>14</v>
      </c>
      <c r="EQ126" s="27" t="s">
        <v>2</v>
      </c>
      <c r="ER126" s="27" t="s">
        <v>14</v>
      </c>
      <c r="ES126" s="27" t="s">
        <v>14</v>
      </c>
      <c r="ET126" s="27" t="s">
        <v>14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14</v>
      </c>
      <c r="FW126" s="77">
        <v>38</v>
      </c>
      <c r="FX126" s="77">
        <v>2</v>
      </c>
      <c r="FY126" s="87">
        <v>37</v>
      </c>
      <c r="FZ126" s="87" t="s">
        <v>2</v>
      </c>
      <c r="GA126" s="87">
        <v>3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>
        <v>1</v>
      </c>
      <c r="GG126" s="17" t="s">
        <v>2</v>
      </c>
      <c r="GH126" s="17">
        <v>1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5</v>
      </c>
      <c r="GP126" s="25">
        <v>1</v>
      </c>
      <c r="GQ126" s="25">
        <v>5</v>
      </c>
      <c r="GR126" s="25">
        <v>1</v>
      </c>
      <c r="GS126" s="136" t="s">
        <v>2</v>
      </c>
      <c r="GT126" s="77" t="s">
        <v>2</v>
      </c>
      <c r="GU126" s="77">
        <v>1</v>
      </c>
      <c r="GV126" s="17">
        <v>172</v>
      </c>
      <c r="GW126" s="17">
        <v>31</v>
      </c>
      <c r="GX126" s="17">
        <v>77</v>
      </c>
      <c r="GY126" s="17">
        <v>58</v>
      </c>
      <c r="GZ126" s="17">
        <v>4</v>
      </c>
      <c r="HA126" s="17">
        <v>2</v>
      </c>
      <c r="HB126" s="17" t="s">
        <v>2</v>
      </c>
      <c r="HC126" s="17">
        <v>2</v>
      </c>
      <c r="HD126" s="17" t="s">
        <v>2</v>
      </c>
      <c r="HE126" s="17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>
        <v>2</v>
      </c>
      <c r="HK126" s="17" t="s">
        <v>2</v>
      </c>
      <c r="HL126" s="17">
        <v>2</v>
      </c>
      <c r="HM126" s="17" t="s">
        <v>2</v>
      </c>
      <c r="HN126" s="659">
        <v>1921101000</v>
      </c>
      <c r="HO126" s="657" t="s">
        <v>483</v>
      </c>
      <c r="HP126" s="657" t="s">
        <v>454</v>
      </c>
      <c r="HQ126" s="657" t="s">
        <v>481</v>
      </c>
      <c r="HR126" s="657" t="s">
        <v>457</v>
      </c>
      <c r="HS126" s="657" t="s">
        <v>455</v>
      </c>
    </row>
    <row r="127" spans="1:227" ht="14.25" customHeight="1">
      <c r="A127" s="614" t="s">
        <v>767</v>
      </c>
      <c r="B127" s="614" t="s">
        <v>871</v>
      </c>
      <c r="C127" s="614" t="s">
        <v>872</v>
      </c>
      <c r="D127" s="4" t="s">
        <v>321</v>
      </c>
      <c r="E127" s="17">
        <v>83</v>
      </c>
      <c r="F127" s="17">
        <v>2</v>
      </c>
      <c r="G127" s="17" t="s">
        <v>2</v>
      </c>
      <c r="H127" s="17">
        <v>1</v>
      </c>
      <c r="I127" s="17">
        <v>1</v>
      </c>
      <c r="J127" s="17" t="s">
        <v>2</v>
      </c>
      <c r="K127" s="17" t="s">
        <v>2</v>
      </c>
      <c r="L127" s="17">
        <v>81</v>
      </c>
      <c r="M127" s="665">
        <v>10</v>
      </c>
      <c r="N127" s="17">
        <v>2</v>
      </c>
      <c r="O127" s="17" t="s">
        <v>14</v>
      </c>
      <c r="P127" s="17" t="s">
        <v>14</v>
      </c>
      <c r="Q127" s="17" t="s">
        <v>14</v>
      </c>
      <c r="R127" s="17" t="s">
        <v>14</v>
      </c>
      <c r="S127" s="17" t="s">
        <v>14</v>
      </c>
      <c r="T127" s="17" t="s">
        <v>14</v>
      </c>
      <c r="U127" s="25" t="s">
        <v>14</v>
      </c>
      <c r="V127" s="671">
        <v>1</v>
      </c>
      <c r="W127" s="25">
        <v>38</v>
      </c>
      <c r="X127" s="25">
        <v>4630</v>
      </c>
      <c r="Y127" s="25">
        <v>4</v>
      </c>
      <c r="Z127" s="25">
        <v>2555</v>
      </c>
      <c r="AA127" s="136">
        <v>45</v>
      </c>
      <c r="AB127" s="25" t="s">
        <v>14</v>
      </c>
      <c r="AC127" s="25" t="s">
        <v>14</v>
      </c>
      <c r="AD127" s="25" t="s">
        <v>14</v>
      </c>
      <c r="AE127" s="25" t="s">
        <v>14</v>
      </c>
      <c r="AF127" s="143" t="s">
        <v>14</v>
      </c>
      <c r="AG127" s="77">
        <v>82</v>
      </c>
      <c r="AH127" s="77">
        <v>9</v>
      </c>
      <c r="AI127" s="77">
        <v>18</v>
      </c>
      <c r="AJ127" s="77">
        <v>43</v>
      </c>
      <c r="AK127" s="77">
        <v>8</v>
      </c>
      <c r="AL127" s="77">
        <v>3</v>
      </c>
      <c r="AM127" s="77" t="s">
        <v>2</v>
      </c>
      <c r="AN127" s="77" t="s">
        <v>2</v>
      </c>
      <c r="AO127" s="77">
        <v>1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 t="s">
        <v>14</v>
      </c>
      <c r="AV127" s="77" t="s">
        <v>14</v>
      </c>
      <c r="AW127" s="77" t="s">
        <v>14</v>
      </c>
      <c r="AX127" s="77" t="s">
        <v>14</v>
      </c>
      <c r="AY127" s="77" t="s">
        <v>14</v>
      </c>
      <c r="AZ127" s="77" t="s">
        <v>14</v>
      </c>
      <c r="BA127" s="77" t="s">
        <v>14</v>
      </c>
      <c r="BB127" s="77" t="s">
        <v>14</v>
      </c>
      <c r="BC127" s="77" t="s">
        <v>14</v>
      </c>
      <c r="BD127" s="77" t="s">
        <v>14</v>
      </c>
      <c r="BE127" s="77" t="s">
        <v>14</v>
      </c>
      <c r="BF127" s="77" t="s">
        <v>14</v>
      </c>
      <c r="BG127" s="77" t="s">
        <v>14</v>
      </c>
      <c r="BH127" s="77" t="s">
        <v>14</v>
      </c>
      <c r="BI127" s="77">
        <v>5859</v>
      </c>
      <c r="BJ127" s="77">
        <v>186</v>
      </c>
      <c r="BK127" s="77">
        <v>741</v>
      </c>
      <c r="BL127" s="77">
        <v>2869</v>
      </c>
      <c r="BM127" s="77">
        <v>887</v>
      </c>
      <c r="BN127" s="77">
        <v>470</v>
      </c>
      <c r="BO127" s="77" t="s">
        <v>2</v>
      </c>
      <c r="BP127" s="77" t="s">
        <v>2</v>
      </c>
      <c r="BQ127" s="77">
        <v>706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1195</v>
      </c>
      <c r="BX127" s="77" t="s">
        <v>14</v>
      </c>
      <c r="BY127" s="77" t="s">
        <v>14</v>
      </c>
      <c r="BZ127" s="77" t="s">
        <v>14</v>
      </c>
      <c r="CA127" s="77" t="s">
        <v>14</v>
      </c>
      <c r="CB127" s="77" t="s">
        <v>14</v>
      </c>
      <c r="CC127" s="77" t="s">
        <v>14</v>
      </c>
      <c r="CD127" s="77" t="s">
        <v>14</v>
      </c>
      <c r="CE127" s="77" t="s">
        <v>14</v>
      </c>
      <c r="CF127" s="77" t="s">
        <v>14</v>
      </c>
      <c r="CG127" s="77" t="s">
        <v>14</v>
      </c>
      <c r="CH127" s="77" t="s">
        <v>14</v>
      </c>
      <c r="CI127" s="77" t="s">
        <v>14</v>
      </c>
      <c r="CJ127" s="77" t="s">
        <v>14</v>
      </c>
      <c r="CK127" s="77" t="s">
        <v>14</v>
      </c>
      <c r="CL127" s="77" t="s">
        <v>14</v>
      </c>
      <c r="CM127" s="90">
        <v>76</v>
      </c>
      <c r="CN127" s="90" t="s">
        <v>2</v>
      </c>
      <c r="CO127" s="90" t="s">
        <v>2</v>
      </c>
      <c r="CP127" s="90" t="s">
        <v>2</v>
      </c>
      <c r="CQ127" s="90" t="s">
        <v>2</v>
      </c>
      <c r="CR127" s="90" t="s">
        <v>2</v>
      </c>
      <c r="CS127" s="90" t="s">
        <v>2</v>
      </c>
      <c r="CT127" s="90">
        <v>75</v>
      </c>
      <c r="CU127" s="90">
        <v>1</v>
      </c>
      <c r="CV127" s="90" t="s">
        <v>2</v>
      </c>
      <c r="CW127" s="90" t="s">
        <v>2</v>
      </c>
      <c r="CX127" s="90" t="s">
        <v>2</v>
      </c>
      <c r="CY127" s="90" t="s">
        <v>2</v>
      </c>
      <c r="CZ127" s="90" t="s">
        <v>2</v>
      </c>
      <c r="DA127" s="90" t="s">
        <v>2</v>
      </c>
      <c r="DB127" s="90" t="s">
        <v>2</v>
      </c>
      <c r="DC127" s="90" t="s">
        <v>14</v>
      </c>
      <c r="DD127" s="90" t="s">
        <v>14</v>
      </c>
      <c r="DE127" s="90" t="s">
        <v>14</v>
      </c>
      <c r="DF127" s="90" t="s">
        <v>14</v>
      </c>
      <c r="DG127" s="90" t="s">
        <v>14</v>
      </c>
      <c r="DH127" s="90" t="s">
        <v>14</v>
      </c>
      <c r="DI127" s="90" t="s">
        <v>14</v>
      </c>
      <c r="DJ127" s="90" t="s">
        <v>14</v>
      </c>
      <c r="DK127" s="90" t="s">
        <v>14</v>
      </c>
      <c r="DL127" s="90" t="s">
        <v>14</v>
      </c>
      <c r="DM127" s="90" t="s">
        <v>14</v>
      </c>
      <c r="DN127" s="90" t="s">
        <v>14</v>
      </c>
      <c r="DO127" s="90" t="s">
        <v>14</v>
      </c>
      <c r="DP127" s="90" t="s">
        <v>14</v>
      </c>
      <c r="DQ127" s="90" t="s">
        <v>14</v>
      </c>
      <c r="DR127" s="90" t="s">
        <v>14</v>
      </c>
      <c r="DS127" s="27" t="s">
        <v>2</v>
      </c>
      <c r="DT127" s="27" t="s">
        <v>2</v>
      </c>
      <c r="DU127" s="27" t="s">
        <v>2</v>
      </c>
      <c r="DV127" s="27" t="s">
        <v>2</v>
      </c>
      <c r="DW127" s="27" t="s">
        <v>2</v>
      </c>
      <c r="DX127" s="27" t="s">
        <v>2</v>
      </c>
      <c r="DY127" s="27" t="s">
        <v>2</v>
      </c>
      <c r="DZ127" s="27" t="s">
        <v>2</v>
      </c>
      <c r="EA127" s="27" t="s">
        <v>2</v>
      </c>
      <c r="EB127" s="27">
        <v>3</v>
      </c>
      <c r="EC127" s="27" t="s">
        <v>2</v>
      </c>
      <c r="ED127" s="27">
        <v>79</v>
      </c>
      <c r="EE127" s="27">
        <v>7</v>
      </c>
      <c r="EF127" s="27">
        <v>1</v>
      </c>
      <c r="EG127" s="27" t="s">
        <v>2</v>
      </c>
      <c r="EH127" s="27" t="s">
        <v>2</v>
      </c>
      <c r="EI127" s="27" t="s">
        <v>2</v>
      </c>
      <c r="EJ127" s="27" t="s">
        <v>2</v>
      </c>
      <c r="EK127" s="27" t="s">
        <v>2</v>
      </c>
      <c r="EL127" s="27" t="s">
        <v>2</v>
      </c>
      <c r="EM127" s="27" t="s">
        <v>2</v>
      </c>
      <c r="EN127" s="27" t="s">
        <v>2</v>
      </c>
      <c r="EO127" s="27" t="s">
        <v>2</v>
      </c>
      <c r="EP127" s="27" t="s">
        <v>14</v>
      </c>
      <c r="EQ127" s="27" t="s">
        <v>2</v>
      </c>
      <c r="ER127" s="27" t="s">
        <v>14</v>
      </c>
      <c r="ES127" s="27" t="s">
        <v>14</v>
      </c>
      <c r="ET127" s="27" t="s">
        <v>14</v>
      </c>
      <c r="EU127" s="27" t="s">
        <v>14</v>
      </c>
      <c r="EV127" s="27" t="s">
        <v>14</v>
      </c>
      <c r="EW127" s="27" t="s">
        <v>14</v>
      </c>
      <c r="EX127" s="27" t="s">
        <v>14</v>
      </c>
      <c r="EY127" s="27" t="s">
        <v>14</v>
      </c>
      <c r="EZ127" s="27" t="s">
        <v>14</v>
      </c>
      <c r="FA127" s="27" t="s">
        <v>14</v>
      </c>
      <c r="FB127" s="27" t="s">
        <v>14</v>
      </c>
      <c r="FC127" s="27" t="s">
        <v>14</v>
      </c>
      <c r="FD127" s="27" t="s">
        <v>14</v>
      </c>
      <c r="FE127" s="27" t="s">
        <v>14</v>
      </c>
      <c r="FF127" s="27" t="s">
        <v>14</v>
      </c>
      <c r="FG127" s="27" t="s">
        <v>14</v>
      </c>
      <c r="FH127" s="27" t="s">
        <v>14</v>
      </c>
      <c r="FI127" s="27" t="s">
        <v>14</v>
      </c>
      <c r="FJ127" s="27" t="s">
        <v>14</v>
      </c>
      <c r="FK127" s="27" t="s">
        <v>14</v>
      </c>
      <c r="FL127" s="27" t="s">
        <v>14</v>
      </c>
      <c r="FM127" s="27" t="s">
        <v>14</v>
      </c>
      <c r="FN127" s="27" t="s">
        <v>14</v>
      </c>
      <c r="FO127" s="27" t="s">
        <v>14</v>
      </c>
      <c r="FP127" s="27" t="s">
        <v>14</v>
      </c>
      <c r="FQ127" s="27" t="s">
        <v>14</v>
      </c>
      <c r="FR127" s="27" t="s">
        <v>14</v>
      </c>
      <c r="FS127" s="27" t="s">
        <v>14</v>
      </c>
      <c r="FT127" s="27" t="s">
        <v>14</v>
      </c>
      <c r="FU127" s="27" t="s">
        <v>14</v>
      </c>
      <c r="FV127" s="27" t="s">
        <v>14</v>
      </c>
      <c r="FW127" s="77">
        <v>8</v>
      </c>
      <c r="FX127" s="77">
        <v>1</v>
      </c>
      <c r="FY127" s="87">
        <v>8</v>
      </c>
      <c r="FZ127" s="87" t="s">
        <v>2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14</v>
      </c>
      <c r="GG127" s="17" t="s">
        <v>14</v>
      </c>
      <c r="GH127" s="17" t="s">
        <v>14</v>
      </c>
      <c r="GI127" s="17" t="s">
        <v>14</v>
      </c>
      <c r="GJ127" s="17" t="s">
        <v>14</v>
      </c>
      <c r="GK127" s="17" t="s">
        <v>14</v>
      </c>
      <c r="GL127" s="17" t="s">
        <v>14</v>
      </c>
      <c r="GM127" s="17" t="s">
        <v>14</v>
      </c>
      <c r="GN127" s="17" t="s">
        <v>14</v>
      </c>
      <c r="GO127" s="25">
        <v>2</v>
      </c>
      <c r="GP127" s="25" t="s">
        <v>14</v>
      </c>
      <c r="GQ127" s="25">
        <v>2</v>
      </c>
      <c r="GR127" s="25" t="s">
        <v>2</v>
      </c>
      <c r="GS127" s="136">
        <v>1</v>
      </c>
      <c r="GT127" s="77" t="s">
        <v>2</v>
      </c>
      <c r="GU127" s="77">
        <v>1</v>
      </c>
      <c r="GV127" s="17">
        <v>76</v>
      </c>
      <c r="GW127" s="17">
        <v>11</v>
      </c>
      <c r="GX127" s="17">
        <v>34</v>
      </c>
      <c r="GY127" s="17">
        <v>25</v>
      </c>
      <c r="GZ127" s="17">
        <v>5</v>
      </c>
      <c r="HA127" s="17">
        <v>1</v>
      </c>
      <c r="HB127" s="17">
        <v>1</v>
      </c>
      <c r="HC127" s="17" t="s">
        <v>2</v>
      </c>
      <c r="HD127" s="17" t="s">
        <v>2</v>
      </c>
      <c r="HE127" s="17" t="s">
        <v>14</v>
      </c>
      <c r="HF127" s="17" t="s">
        <v>14</v>
      </c>
      <c r="HG127" s="17" t="s">
        <v>14</v>
      </c>
      <c r="HH127" s="17" t="s">
        <v>14</v>
      </c>
      <c r="HI127" s="17" t="s">
        <v>14</v>
      </c>
      <c r="HJ127" s="17" t="s">
        <v>14</v>
      </c>
      <c r="HK127" s="17" t="s">
        <v>14</v>
      </c>
      <c r="HL127" s="17" t="s">
        <v>14</v>
      </c>
      <c r="HM127" s="17" t="s">
        <v>14</v>
      </c>
      <c r="HN127" s="659">
        <v>1921102000</v>
      </c>
      <c r="HO127" s="657" t="s">
        <v>483</v>
      </c>
      <c r="HP127" s="657" t="s">
        <v>454</v>
      </c>
      <c r="HQ127" s="657" t="s">
        <v>481</v>
      </c>
      <c r="HR127" s="657" t="s">
        <v>458</v>
      </c>
      <c r="HS127" s="657" t="s">
        <v>455</v>
      </c>
    </row>
    <row r="128" spans="1:227" ht="14.25" customHeight="1">
      <c r="A128" s="614" t="s">
        <v>767</v>
      </c>
      <c r="B128" s="614" t="s">
        <v>871</v>
      </c>
      <c r="C128" s="614" t="s">
        <v>873</v>
      </c>
      <c r="D128" s="4" t="s">
        <v>322</v>
      </c>
      <c r="E128" s="17">
        <v>34</v>
      </c>
      <c r="F128" s="17">
        <v>1</v>
      </c>
      <c r="G128" s="17" t="s">
        <v>2</v>
      </c>
      <c r="H128" s="17">
        <v>1</v>
      </c>
      <c r="I128" s="17" t="s">
        <v>2</v>
      </c>
      <c r="J128" s="17" t="s">
        <v>2</v>
      </c>
      <c r="K128" s="17" t="s">
        <v>2</v>
      </c>
      <c r="L128" s="17">
        <v>33</v>
      </c>
      <c r="M128" s="665">
        <v>1</v>
      </c>
      <c r="N128" s="17">
        <v>1</v>
      </c>
      <c r="O128" s="17" t="s">
        <v>14</v>
      </c>
      <c r="P128" s="17" t="s">
        <v>14</v>
      </c>
      <c r="Q128" s="17" t="s">
        <v>14</v>
      </c>
      <c r="R128" s="17" t="s">
        <v>14</v>
      </c>
      <c r="S128" s="17" t="s">
        <v>14</v>
      </c>
      <c r="T128" s="17" t="s">
        <v>14</v>
      </c>
      <c r="U128" s="25" t="s">
        <v>14</v>
      </c>
      <c r="V128" s="671" t="s">
        <v>2</v>
      </c>
      <c r="W128" s="25">
        <v>24</v>
      </c>
      <c r="X128" s="25">
        <v>855</v>
      </c>
      <c r="Y128" s="25">
        <v>2</v>
      </c>
      <c r="Z128" s="25">
        <v>300</v>
      </c>
      <c r="AA128" s="136">
        <v>10</v>
      </c>
      <c r="AB128" s="25" t="s">
        <v>14</v>
      </c>
      <c r="AC128" s="25" t="s">
        <v>14</v>
      </c>
      <c r="AD128" s="25" t="s">
        <v>14</v>
      </c>
      <c r="AE128" s="25" t="s">
        <v>14</v>
      </c>
      <c r="AF128" s="143" t="s">
        <v>14</v>
      </c>
      <c r="AG128" s="77">
        <v>34</v>
      </c>
      <c r="AH128" s="77">
        <v>9</v>
      </c>
      <c r="AI128" s="77">
        <v>5</v>
      </c>
      <c r="AJ128" s="77">
        <v>18</v>
      </c>
      <c r="AK128" s="77" t="s">
        <v>2</v>
      </c>
      <c r="AL128" s="77">
        <v>1</v>
      </c>
      <c r="AM128" s="77">
        <v>1</v>
      </c>
      <c r="AN128" s="77" t="s">
        <v>2</v>
      </c>
      <c r="AO128" s="77" t="s">
        <v>2</v>
      </c>
      <c r="AP128" s="77" t="s">
        <v>2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14</v>
      </c>
      <c r="AV128" s="77" t="s">
        <v>14</v>
      </c>
      <c r="AW128" s="77" t="s">
        <v>14</v>
      </c>
      <c r="AX128" s="77" t="s">
        <v>14</v>
      </c>
      <c r="AY128" s="77" t="s">
        <v>14</v>
      </c>
      <c r="AZ128" s="77" t="s">
        <v>14</v>
      </c>
      <c r="BA128" s="77" t="s">
        <v>14</v>
      </c>
      <c r="BB128" s="77" t="s">
        <v>14</v>
      </c>
      <c r="BC128" s="77" t="s">
        <v>14</v>
      </c>
      <c r="BD128" s="77" t="s">
        <v>14</v>
      </c>
      <c r="BE128" s="77" t="s">
        <v>14</v>
      </c>
      <c r="BF128" s="77" t="s">
        <v>14</v>
      </c>
      <c r="BG128" s="77" t="s">
        <v>14</v>
      </c>
      <c r="BH128" s="77" t="s">
        <v>14</v>
      </c>
      <c r="BI128" s="77">
        <v>1986</v>
      </c>
      <c r="BJ128" s="77">
        <v>177</v>
      </c>
      <c r="BK128" s="77">
        <v>184</v>
      </c>
      <c r="BL128" s="77">
        <v>1189</v>
      </c>
      <c r="BM128" s="77" t="s">
        <v>2</v>
      </c>
      <c r="BN128" s="77">
        <v>176</v>
      </c>
      <c r="BO128" s="77">
        <v>260</v>
      </c>
      <c r="BP128" s="77" t="s">
        <v>2</v>
      </c>
      <c r="BQ128" s="77" t="s">
        <v>2</v>
      </c>
      <c r="BR128" s="77" t="s">
        <v>2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461</v>
      </c>
      <c r="BX128" s="77" t="s">
        <v>14</v>
      </c>
      <c r="BY128" s="77" t="s">
        <v>14</v>
      </c>
      <c r="BZ128" s="77" t="s">
        <v>14</v>
      </c>
      <c r="CA128" s="77" t="s">
        <v>14</v>
      </c>
      <c r="CB128" s="77" t="s">
        <v>14</v>
      </c>
      <c r="CC128" s="77" t="s">
        <v>14</v>
      </c>
      <c r="CD128" s="77" t="s">
        <v>14</v>
      </c>
      <c r="CE128" s="77" t="s">
        <v>14</v>
      </c>
      <c r="CF128" s="77" t="s">
        <v>14</v>
      </c>
      <c r="CG128" s="77" t="s">
        <v>14</v>
      </c>
      <c r="CH128" s="77" t="s">
        <v>14</v>
      </c>
      <c r="CI128" s="77" t="s">
        <v>14</v>
      </c>
      <c r="CJ128" s="77" t="s">
        <v>14</v>
      </c>
      <c r="CK128" s="77" t="s">
        <v>14</v>
      </c>
      <c r="CL128" s="77" t="s">
        <v>14</v>
      </c>
      <c r="CM128" s="90">
        <v>34</v>
      </c>
      <c r="CN128" s="90" t="s">
        <v>2</v>
      </c>
      <c r="CO128" s="90" t="s">
        <v>2</v>
      </c>
      <c r="CP128" s="90" t="s">
        <v>2</v>
      </c>
      <c r="CQ128" s="90" t="s">
        <v>2</v>
      </c>
      <c r="CR128" s="90" t="s">
        <v>2</v>
      </c>
      <c r="CS128" s="90" t="s">
        <v>2</v>
      </c>
      <c r="CT128" s="90">
        <v>34</v>
      </c>
      <c r="CU128" s="90" t="s">
        <v>2</v>
      </c>
      <c r="CV128" s="90" t="s">
        <v>2</v>
      </c>
      <c r="CW128" s="90" t="s">
        <v>2</v>
      </c>
      <c r="CX128" s="90" t="s">
        <v>2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 t="s">
        <v>14</v>
      </c>
      <c r="DD128" s="90" t="s">
        <v>14</v>
      </c>
      <c r="DE128" s="90" t="s">
        <v>14</v>
      </c>
      <c r="DF128" s="90" t="s">
        <v>14</v>
      </c>
      <c r="DG128" s="90" t="s">
        <v>14</v>
      </c>
      <c r="DH128" s="90" t="s">
        <v>14</v>
      </c>
      <c r="DI128" s="90" t="s">
        <v>14</v>
      </c>
      <c r="DJ128" s="90" t="s">
        <v>14</v>
      </c>
      <c r="DK128" s="90" t="s">
        <v>14</v>
      </c>
      <c r="DL128" s="90" t="s">
        <v>14</v>
      </c>
      <c r="DM128" s="90" t="s">
        <v>14</v>
      </c>
      <c r="DN128" s="90" t="s">
        <v>14</v>
      </c>
      <c r="DO128" s="90" t="s">
        <v>14</v>
      </c>
      <c r="DP128" s="90" t="s">
        <v>14</v>
      </c>
      <c r="DQ128" s="90" t="s">
        <v>14</v>
      </c>
      <c r="DR128" s="90" t="s">
        <v>14</v>
      </c>
      <c r="DS128" s="27" t="s">
        <v>2</v>
      </c>
      <c r="DT128" s="27" t="s">
        <v>2</v>
      </c>
      <c r="DU128" s="27" t="s">
        <v>2</v>
      </c>
      <c r="DV128" s="27" t="s">
        <v>2</v>
      </c>
      <c r="DW128" s="27" t="s">
        <v>2</v>
      </c>
      <c r="DX128" s="27" t="s">
        <v>2</v>
      </c>
      <c r="DY128" s="27" t="s">
        <v>2</v>
      </c>
      <c r="DZ128" s="27" t="s">
        <v>2</v>
      </c>
      <c r="EA128" s="27" t="s">
        <v>2</v>
      </c>
      <c r="EB128" s="27">
        <v>1</v>
      </c>
      <c r="EC128" s="27" t="s">
        <v>2</v>
      </c>
      <c r="ED128" s="27">
        <v>34</v>
      </c>
      <c r="EE128" s="27" t="s">
        <v>2</v>
      </c>
      <c r="EF128" s="27" t="s">
        <v>2</v>
      </c>
      <c r="EG128" s="27" t="s">
        <v>2</v>
      </c>
      <c r="EH128" s="27" t="s">
        <v>2</v>
      </c>
      <c r="EI128" s="27" t="s">
        <v>2</v>
      </c>
      <c r="EJ128" s="27" t="s">
        <v>2</v>
      </c>
      <c r="EK128" s="27" t="s">
        <v>2</v>
      </c>
      <c r="EL128" s="27" t="s">
        <v>2</v>
      </c>
      <c r="EM128" s="27" t="s">
        <v>2</v>
      </c>
      <c r="EN128" s="27" t="s">
        <v>2</v>
      </c>
      <c r="EO128" s="27" t="s">
        <v>2</v>
      </c>
      <c r="EP128" s="27" t="s">
        <v>14</v>
      </c>
      <c r="EQ128" s="27" t="s">
        <v>2</v>
      </c>
      <c r="ER128" s="27" t="s">
        <v>14</v>
      </c>
      <c r="ES128" s="27" t="s">
        <v>2</v>
      </c>
      <c r="ET128" s="27" t="s">
        <v>2</v>
      </c>
      <c r="EU128" s="27" t="s">
        <v>14</v>
      </c>
      <c r="EV128" s="27" t="s">
        <v>14</v>
      </c>
      <c r="EW128" s="27" t="s">
        <v>14</v>
      </c>
      <c r="EX128" s="27" t="s">
        <v>14</v>
      </c>
      <c r="EY128" s="27" t="s">
        <v>14</v>
      </c>
      <c r="EZ128" s="27" t="s">
        <v>14</v>
      </c>
      <c r="FA128" s="27" t="s">
        <v>14</v>
      </c>
      <c r="FB128" s="27" t="s">
        <v>14</v>
      </c>
      <c r="FC128" s="27" t="s">
        <v>14</v>
      </c>
      <c r="FD128" s="27" t="s">
        <v>14</v>
      </c>
      <c r="FE128" s="27" t="s">
        <v>14</v>
      </c>
      <c r="FF128" s="27" t="s">
        <v>14</v>
      </c>
      <c r="FG128" s="27" t="s">
        <v>14</v>
      </c>
      <c r="FH128" s="27" t="s">
        <v>14</v>
      </c>
      <c r="FI128" s="27" t="s">
        <v>14</v>
      </c>
      <c r="FJ128" s="27" t="s">
        <v>14</v>
      </c>
      <c r="FK128" s="27" t="s">
        <v>14</v>
      </c>
      <c r="FL128" s="27" t="s">
        <v>14</v>
      </c>
      <c r="FM128" s="27" t="s">
        <v>14</v>
      </c>
      <c r="FN128" s="27" t="s">
        <v>14</v>
      </c>
      <c r="FO128" s="27" t="s">
        <v>14</v>
      </c>
      <c r="FP128" s="27" t="s">
        <v>14</v>
      </c>
      <c r="FQ128" s="27" t="s">
        <v>14</v>
      </c>
      <c r="FR128" s="27" t="s">
        <v>14</v>
      </c>
      <c r="FS128" s="27" t="s">
        <v>14</v>
      </c>
      <c r="FT128" s="27" t="s">
        <v>14</v>
      </c>
      <c r="FU128" s="27" t="s">
        <v>14</v>
      </c>
      <c r="FV128" s="27" t="s">
        <v>14</v>
      </c>
      <c r="FW128" s="77">
        <v>3</v>
      </c>
      <c r="FX128" s="77">
        <v>2</v>
      </c>
      <c r="FY128" s="87" t="s">
        <v>2</v>
      </c>
      <c r="FZ128" s="87">
        <v>1</v>
      </c>
      <c r="GA128" s="87" t="s">
        <v>2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14</v>
      </c>
      <c r="GG128" s="17" t="s">
        <v>14</v>
      </c>
      <c r="GH128" s="17" t="s">
        <v>14</v>
      </c>
      <c r="GI128" s="17" t="s">
        <v>14</v>
      </c>
      <c r="GJ128" s="17" t="s">
        <v>14</v>
      </c>
      <c r="GK128" s="17" t="s">
        <v>14</v>
      </c>
      <c r="GL128" s="17" t="s">
        <v>14</v>
      </c>
      <c r="GM128" s="17" t="s">
        <v>14</v>
      </c>
      <c r="GN128" s="17" t="s">
        <v>14</v>
      </c>
      <c r="GO128" s="25" t="s">
        <v>2</v>
      </c>
      <c r="GP128" s="25" t="s">
        <v>14</v>
      </c>
      <c r="GQ128" s="25" t="s">
        <v>2</v>
      </c>
      <c r="GR128" s="25" t="s">
        <v>2</v>
      </c>
      <c r="GS128" s="136" t="s">
        <v>2</v>
      </c>
      <c r="GT128" s="77" t="s">
        <v>2</v>
      </c>
      <c r="GU128" s="77" t="s">
        <v>2</v>
      </c>
      <c r="GV128" s="17">
        <v>34</v>
      </c>
      <c r="GW128" s="17">
        <v>4</v>
      </c>
      <c r="GX128" s="17">
        <v>18</v>
      </c>
      <c r="GY128" s="17">
        <v>11</v>
      </c>
      <c r="GZ128" s="17">
        <v>1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 t="s">
        <v>14</v>
      </c>
      <c r="HF128" s="17" t="s">
        <v>14</v>
      </c>
      <c r="HG128" s="17" t="s">
        <v>14</v>
      </c>
      <c r="HH128" s="17" t="s">
        <v>14</v>
      </c>
      <c r="HI128" s="17" t="s">
        <v>14</v>
      </c>
      <c r="HJ128" s="17" t="s">
        <v>14</v>
      </c>
      <c r="HK128" s="17" t="s">
        <v>14</v>
      </c>
      <c r="HL128" s="17" t="s">
        <v>14</v>
      </c>
      <c r="HM128" s="17" t="s">
        <v>14</v>
      </c>
      <c r="HN128" s="659">
        <v>1921103000</v>
      </c>
      <c r="HO128" s="657" t="s">
        <v>483</v>
      </c>
      <c r="HP128" s="657" t="s">
        <v>454</v>
      </c>
      <c r="HQ128" s="657" t="s">
        <v>481</v>
      </c>
      <c r="HR128" s="657" t="s">
        <v>459</v>
      </c>
      <c r="HS128" s="657" t="s">
        <v>455</v>
      </c>
    </row>
    <row r="129" spans="1:227" ht="14.25" customHeight="1">
      <c r="A129" s="614" t="s">
        <v>767</v>
      </c>
      <c r="B129" s="614" t="s">
        <v>871</v>
      </c>
      <c r="C129" s="614" t="s">
        <v>874</v>
      </c>
      <c r="D129" s="4" t="s">
        <v>323</v>
      </c>
      <c r="E129" s="17">
        <v>210</v>
      </c>
      <c r="F129" s="17">
        <v>5</v>
      </c>
      <c r="G129" s="17" t="s">
        <v>2</v>
      </c>
      <c r="H129" s="17">
        <v>2</v>
      </c>
      <c r="I129" s="17">
        <v>3</v>
      </c>
      <c r="J129" s="17" t="s">
        <v>2</v>
      </c>
      <c r="K129" s="17" t="s">
        <v>2</v>
      </c>
      <c r="L129" s="17">
        <v>205</v>
      </c>
      <c r="M129" s="665">
        <v>64</v>
      </c>
      <c r="N129" s="17">
        <v>5</v>
      </c>
      <c r="O129" s="17">
        <v>5</v>
      </c>
      <c r="P129" s="17" t="s">
        <v>2</v>
      </c>
      <c r="Q129" s="17">
        <v>2</v>
      </c>
      <c r="R129" s="17">
        <v>3</v>
      </c>
      <c r="S129" s="17" t="s">
        <v>2</v>
      </c>
      <c r="T129" s="17" t="s">
        <v>2</v>
      </c>
      <c r="U129" s="25" t="s">
        <v>2</v>
      </c>
      <c r="V129" s="671">
        <v>1</v>
      </c>
      <c r="W129" s="25">
        <v>114</v>
      </c>
      <c r="X129" s="25">
        <v>15601</v>
      </c>
      <c r="Y129" s="25">
        <v>11</v>
      </c>
      <c r="Z129" s="25">
        <v>4115</v>
      </c>
      <c r="AA129" s="136">
        <v>96</v>
      </c>
      <c r="AB129" s="25">
        <v>5</v>
      </c>
      <c r="AC129" s="25">
        <v>2950</v>
      </c>
      <c r="AD129" s="25">
        <v>3</v>
      </c>
      <c r="AE129" s="25">
        <v>1680</v>
      </c>
      <c r="AF129" s="143" t="s">
        <v>2</v>
      </c>
      <c r="AG129" s="77">
        <v>206</v>
      </c>
      <c r="AH129" s="77">
        <v>19</v>
      </c>
      <c r="AI129" s="77">
        <v>32</v>
      </c>
      <c r="AJ129" s="77">
        <v>87</v>
      </c>
      <c r="AK129" s="77">
        <v>46</v>
      </c>
      <c r="AL129" s="77">
        <v>15</v>
      </c>
      <c r="AM129" s="77">
        <v>3</v>
      </c>
      <c r="AN129" s="77">
        <v>4</v>
      </c>
      <c r="AO129" s="77" t="s">
        <v>2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>
        <v>2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>
        <v>1</v>
      </c>
      <c r="BA129" s="77" t="s">
        <v>2</v>
      </c>
      <c r="BB129" s="77">
        <v>1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>
        <v>18187</v>
      </c>
      <c r="BJ129" s="77">
        <v>350</v>
      </c>
      <c r="BK129" s="77">
        <v>1213</v>
      </c>
      <c r="BL129" s="77">
        <v>6354</v>
      </c>
      <c r="BM129" s="77">
        <v>5481</v>
      </c>
      <c r="BN129" s="77">
        <v>2467</v>
      </c>
      <c r="BO129" s="77">
        <v>780</v>
      </c>
      <c r="BP129" s="77">
        <v>1542</v>
      </c>
      <c r="BQ129" s="77" t="s">
        <v>2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>
        <v>2235</v>
      </c>
      <c r="BX129" s="77">
        <v>632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>
        <v>180</v>
      </c>
      <c r="CD129" s="77" t="s">
        <v>2</v>
      </c>
      <c r="CE129" s="77">
        <v>452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>
        <v>472</v>
      </c>
      <c r="CM129" s="90">
        <v>201</v>
      </c>
      <c r="CN129" s="90" t="s">
        <v>2</v>
      </c>
      <c r="CO129" s="90" t="s">
        <v>2</v>
      </c>
      <c r="CP129" s="90" t="s">
        <v>2</v>
      </c>
      <c r="CQ129" s="90" t="s">
        <v>2</v>
      </c>
      <c r="CR129" s="90">
        <v>13</v>
      </c>
      <c r="CS129" s="90">
        <v>3</v>
      </c>
      <c r="CT129" s="90">
        <v>183</v>
      </c>
      <c r="CU129" s="90">
        <v>1</v>
      </c>
      <c r="CV129" s="90" t="s">
        <v>2</v>
      </c>
      <c r="CW129" s="90" t="s">
        <v>2</v>
      </c>
      <c r="CX129" s="90">
        <v>1</v>
      </c>
      <c r="CY129" s="90" t="s">
        <v>2</v>
      </c>
      <c r="CZ129" s="90" t="s">
        <v>2</v>
      </c>
      <c r="DA129" s="90" t="s">
        <v>2</v>
      </c>
      <c r="DB129" s="90" t="s">
        <v>2</v>
      </c>
      <c r="DC129" s="90">
        <v>2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>
        <v>1</v>
      </c>
      <c r="DI129" s="90" t="s">
        <v>2</v>
      </c>
      <c r="DJ129" s="90">
        <v>1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>
        <v>3</v>
      </c>
      <c r="DT129" s="27" t="s">
        <v>2</v>
      </c>
      <c r="DU129" s="27" t="s">
        <v>2</v>
      </c>
      <c r="DV129" s="27" t="s">
        <v>2</v>
      </c>
      <c r="DW129" s="27">
        <v>1</v>
      </c>
      <c r="DX129" s="27" t="s">
        <v>2</v>
      </c>
      <c r="DY129" s="27" t="s">
        <v>2</v>
      </c>
      <c r="DZ129" s="27" t="s">
        <v>2</v>
      </c>
      <c r="EA129" s="27">
        <v>1</v>
      </c>
      <c r="EB129" s="27">
        <v>50</v>
      </c>
      <c r="EC129" s="27">
        <v>4</v>
      </c>
      <c r="ED129" s="27">
        <v>198</v>
      </c>
      <c r="EE129" s="27">
        <v>37</v>
      </c>
      <c r="EF129" s="27">
        <v>3</v>
      </c>
      <c r="EG129" s="27">
        <v>192</v>
      </c>
      <c r="EH129" s="27" t="s">
        <v>2</v>
      </c>
      <c r="EI129" s="27" t="s">
        <v>2</v>
      </c>
      <c r="EJ129" s="27" t="s">
        <v>2</v>
      </c>
      <c r="EK129" s="27" t="s">
        <v>14</v>
      </c>
      <c r="EL129" s="27" t="s">
        <v>2</v>
      </c>
      <c r="EM129" s="27" t="s">
        <v>2</v>
      </c>
      <c r="EN129" s="27" t="s">
        <v>2</v>
      </c>
      <c r="EO129" s="27" t="s">
        <v>14</v>
      </c>
      <c r="EP129" s="27" t="s">
        <v>14</v>
      </c>
      <c r="EQ129" s="27" t="s">
        <v>14</v>
      </c>
      <c r="ER129" s="27" t="s">
        <v>14</v>
      </c>
      <c r="ES129" s="27" t="s">
        <v>14</v>
      </c>
      <c r="ET129" s="27" t="s">
        <v>14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>
        <v>2</v>
      </c>
      <c r="FE129" s="27" t="s">
        <v>2</v>
      </c>
      <c r="FF129" s="27">
        <v>1</v>
      </c>
      <c r="FG129" s="27">
        <v>1</v>
      </c>
      <c r="FH129" s="27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14</v>
      </c>
      <c r="FS129" s="27" t="s">
        <v>2</v>
      </c>
      <c r="FT129" s="27" t="s">
        <v>14</v>
      </c>
      <c r="FU129" s="27" t="s">
        <v>14</v>
      </c>
      <c r="FV129" s="27" t="s">
        <v>14</v>
      </c>
      <c r="FW129" s="77">
        <v>35</v>
      </c>
      <c r="FX129" s="77">
        <v>2</v>
      </c>
      <c r="FY129" s="87">
        <v>34</v>
      </c>
      <c r="FZ129" s="87" t="s">
        <v>2</v>
      </c>
      <c r="GA129" s="87">
        <v>3</v>
      </c>
      <c r="GB129" s="87" t="s">
        <v>2</v>
      </c>
      <c r="GC129" s="87" t="s">
        <v>2</v>
      </c>
      <c r="GD129" s="87" t="s">
        <v>2</v>
      </c>
      <c r="GE129" s="87">
        <v>1</v>
      </c>
      <c r="GF129" s="17">
        <v>1</v>
      </c>
      <c r="GG129" s="17" t="s">
        <v>2</v>
      </c>
      <c r="GH129" s="17">
        <v>1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>
        <v>11</v>
      </c>
      <c r="GP129" s="25">
        <v>4</v>
      </c>
      <c r="GQ129" s="25">
        <v>11</v>
      </c>
      <c r="GR129" s="25">
        <v>2</v>
      </c>
      <c r="GS129" s="136">
        <v>4</v>
      </c>
      <c r="GT129" s="77" t="s">
        <v>2</v>
      </c>
      <c r="GU129" s="77">
        <v>5</v>
      </c>
      <c r="GV129" s="17">
        <v>201</v>
      </c>
      <c r="GW129" s="17">
        <v>21</v>
      </c>
      <c r="GX129" s="17">
        <v>66</v>
      </c>
      <c r="GY129" s="17">
        <v>80</v>
      </c>
      <c r="GZ129" s="17">
        <v>31</v>
      </c>
      <c r="HA129" s="17">
        <v>3</v>
      </c>
      <c r="HB129" s="17">
        <v>2</v>
      </c>
      <c r="HC129" s="17">
        <v>1</v>
      </c>
      <c r="HD129" s="17" t="s">
        <v>2</v>
      </c>
      <c r="HE129" s="17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>
        <v>2</v>
      </c>
      <c r="HK129" s="17">
        <v>1</v>
      </c>
      <c r="HL129" s="17">
        <v>1</v>
      </c>
      <c r="HM129" s="17" t="s">
        <v>2</v>
      </c>
      <c r="HN129" s="659">
        <v>1921104000</v>
      </c>
      <c r="HO129" s="657" t="s">
        <v>483</v>
      </c>
      <c r="HP129" s="657" t="s">
        <v>454</v>
      </c>
      <c r="HQ129" s="657" t="s">
        <v>481</v>
      </c>
      <c r="HR129" s="657" t="s">
        <v>460</v>
      </c>
      <c r="HS129" s="657" t="s">
        <v>455</v>
      </c>
    </row>
    <row r="130" spans="1:227" ht="14.25" customHeight="1">
      <c r="A130" s="614" t="s">
        <v>767</v>
      </c>
      <c r="B130" s="614" t="s">
        <v>871</v>
      </c>
      <c r="C130" s="614" t="s">
        <v>875</v>
      </c>
      <c r="D130" s="4" t="s">
        <v>324</v>
      </c>
      <c r="E130" s="17">
        <v>220</v>
      </c>
      <c r="F130" s="17">
        <v>2</v>
      </c>
      <c r="G130" s="17" t="s">
        <v>2</v>
      </c>
      <c r="H130" s="17">
        <v>1</v>
      </c>
      <c r="I130" s="17">
        <v>1</v>
      </c>
      <c r="J130" s="17" t="s">
        <v>2</v>
      </c>
      <c r="K130" s="17" t="s">
        <v>2</v>
      </c>
      <c r="L130" s="17">
        <v>218</v>
      </c>
      <c r="M130" s="665">
        <v>16</v>
      </c>
      <c r="N130" s="17">
        <v>2</v>
      </c>
      <c r="O130" s="17" t="s">
        <v>14</v>
      </c>
      <c r="P130" s="17" t="s">
        <v>14</v>
      </c>
      <c r="Q130" s="17" t="s">
        <v>14</v>
      </c>
      <c r="R130" s="17" t="s">
        <v>14</v>
      </c>
      <c r="S130" s="17" t="s">
        <v>14</v>
      </c>
      <c r="T130" s="17" t="s">
        <v>14</v>
      </c>
      <c r="U130" s="25" t="s">
        <v>14</v>
      </c>
      <c r="V130" s="671">
        <v>1</v>
      </c>
      <c r="W130" s="25">
        <v>69</v>
      </c>
      <c r="X130" s="25">
        <v>5786</v>
      </c>
      <c r="Y130" s="25">
        <v>9</v>
      </c>
      <c r="Z130" s="25">
        <v>2645</v>
      </c>
      <c r="AA130" s="136">
        <v>151</v>
      </c>
      <c r="AB130" s="25" t="s">
        <v>14</v>
      </c>
      <c r="AC130" s="25" t="s">
        <v>14</v>
      </c>
      <c r="AD130" s="25" t="s">
        <v>14</v>
      </c>
      <c r="AE130" s="25" t="s">
        <v>14</v>
      </c>
      <c r="AF130" s="143" t="s">
        <v>14</v>
      </c>
      <c r="AG130" s="77">
        <v>216</v>
      </c>
      <c r="AH130" s="77">
        <v>22</v>
      </c>
      <c r="AI130" s="77">
        <v>42</v>
      </c>
      <c r="AJ130" s="77">
        <v>123</v>
      </c>
      <c r="AK130" s="77">
        <v>25</v>
      </c>
      <c r="AL130" s="77">
        <v>4</v>
      </c>
      <c r="AM130" s="77" t="s">
        <v>2</v>
      </c>
      <c r="AN130" s="77" t="s">
        <v>2</v>
      </c>
      <c r="AO130" s="77" t="s">
        <v>2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14</v>
      </c>
      <c r="AV130" s="77" t="s">
        <v>14</v>
      </c>
      <c r="AW130" s="77" t="s">
        <v>14</v>
      </c>
      <c r="AX130" s="77" t="s">
        <v>14</v>
      </c>
      <c r="AY130" s="77" t="s">
        <v>14</v>
      </c>
      <c r="AZ130" s="77" t="s">
        <v>14</v>
      </c>
      <c r="BA130" s="77" t="s">
        <v>14</v>
      </c>
      <c r="BB130" s="77" t="s">
        <v>14</v>
      </c>
      <c r="BC130" s="77" t="s">
        <v>14</v>
      </c>
      <c r="BD130" s="77" t="s">
        <v>14</v>
      </c>
      <c r="BE130" s="77" t="s">
        <v>14</v>
      </c>
      <c r="BF130" s="77" t="s">
        <v>14</v>
      </c>
      <c r="BG130" s="77" t="s">
        <v>14</v>
      </c>
      <c r="BH130" s="77" t="s">
        <v>14</v>
      </c>
      <c r="BI130" s="77">
        <v>14001</v>
      </c>
      <c r="BJ130" s="77">
        <v>412</v>
      </c>
      <c r="BK130" s="77">
        <v>1624</v>
      </c>
      <c r="BL130" s="77">
        <v>8438</v>
      </c>
      <c r="BM130" s="77">
        <v>2878</v>
      </c>
      <c r="BN130" s="77">
        <v>649</v>
      </c>
      <c r="BO130" s="77" t="s">
        <v>2</v>
      </c>
      <c r="BP130" s="77" t="s">
        <v>2</v>
      </c>
      <c r="BQ130" s="77" t="s">
        <v>2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1770</v>
      </c>
      <c r="BX130" s="77" t="s">
        <v>14</v>
      </c>
      <c r="BY130" s="77" t="s">
        <v>14</v>
      </c>
      <c r="BZ130" s="77" t="s">
        <v>14</v>
      </c>
      <c r="CA130" s="77" t="s">
        <v>14</v>
      </c>
      <c r="CB130" s="77" t="s">
        <v>14</v>
      </c>
      <c r="CC130" s="77" t="s">
        <v>14</v>
      </c>
      <c r="CD130" s="77" t="s">
        <v>14</v>
      </c>
      <c r="CE130" s="77" t="s">
        <v>14</v>
      </c>
      <c r="CF130" s="77" t="s">
        <v>14</v>
      </c>
      <c r="CG130" s="77" t="s">
        <v>14</v>
      </c>
      <c r="CH130" s="77" t="s">
        <v>14</v>
      </c>
      <c r="CI130" s="77" t="s">
        <v>14</v>
      </c>
      <c r="CJ130" s="77" t="s">
        <v>14</v>
      </c>
      <c r="CK130" s="77" t="s">
        <v>14</v>
      </c>
      <c r="CL130" s="77" t="s">
        <v>14</v>
      </c>
      <c r="CM130" s="90">
        <v>207</v>
      </c>
      <c r="CN130" s="90" t="s">
        <v>2</v>
      </c>
      <c r="CO130" s="90" t="s">
        <v>2</v>
      </c>
      <c r="CP130" s="90" t="s">
        <v>2</v>
      </c>
      <c r="CQ130" s="90" t="s">
        <v>2</v>
      </c>
      <c r="CR130" s="90">
        <v>15</v>
      </c>
      <c r="CS130" s="90">
        <v>1</v>
      </c>
      <c r="CT130" s="90">
        <v>185</v>
      </c>
      <c r="CU130" s="90">
        <v>6</v>
      </c>
      <c r="CV130" s="90" t="s">
        <v>2</v>
      </c>
      <c r="CW130" s="90" t="s">
        <v>2</v>
      </c>
      <c r="CX130" s="90" t="s">
        <v>2</v>
      </c>
      <c r="CY130" s="90" t="s">
        <v>2</v>
      </c>
      <c r="CZ130" s="90" t="s">
        <v>2</v>
      </c>
      <c r="DA130" s="90" t="s">
        <v>2</v>
      </c>
      <c r="DB130" s="90" t="s">
        <v>2</v>
      </c>
      <c r="DC130" s="90" t="s">
        <v>14</v>
      </c>
      <c r="DD130" s="90" t="s">
        <v>14</v>
      </c>
      <c r="DE130" s="90" t="s">
        <v>14</v>
      </c>
      <c r="DF130" s="90" t="s">
        <v>14</v>
      </c>
      <c r="DG130" s="90" t="s">
        <v>14</v>
      </c>
      <c r="DH130" s="90" t="s">
        <v>14</v>
      </c>
      <c r="DI130" s="90" t="s">
        <v>14</v>
      </c>
      <c r="DJ130" s="90" t="s">
        <v>14</v>
      </c>
      <c r="DK130" s="90" t="s">
        <v>14</v>
      </c>
      <c r="DL130" s="90" t="s">
        <v>14</v>
      </c>
      <c r="DM130" s="90" t="s">
        <v>14</v>
      </c>
      <c r="DN130" s="90" t="s">
        <v>14</v>
      </c>
      <c r="DO130" s="90" t="s">
        <v>14</v>
      </c>
      <c r="DP130" s="90" t="s">
        <v>14</v>
      </c>
      <c r="DQ130" s="90" t="s">
        <v>14</v>
      </c>
      <c r="DR130" s="90" t="s">
        <v>14</v>
      </c>
      <c r="DS130" s="27">
        <v>6</v>
      </c>
      <c r="DT130" s="27" t="s">
        <v>2</v>
      </c>
      <c r="DU130" s="27" t="s">
        <v>2</v>
      </c>
      <c r="DV130" s="27">
        <v>1</v>
      </c>
      <c r="DW130" s="27">
        <v>3</v>
      </c>
      <c r="DX130" s="27">
        <v>1</v>
      </c>
      <c r="DY130" s="27" t="s">
        <v>2</v>
      </c>
      <c r="DZ130" s="27" t="s">
        <v>2</v>
      </c>
      <c r="EA130" s="27">
        <v>1</v>
      </c>
      <c r="EB130" s="27">
        <v>58</v>
      </c>
      <c r="EC130" s="27">
        <v>1</v>
      </c>
      <c r="ED130" s="27">
        <v>202</v>
      </c>
      <c r="EE130" s="27">
        <v>3</v>
      </c>
      <c r="EF130" s="27">
        <v>6</v>
      </c>
      <c r="EG130" s="27">
        <v>88</v>
      </c>
      <c r="EH130" s="27" t="s">
        <v>2</v>
      </c>
      <c r="EI130" s="27" t="s">
        <v>2</v>
      </c>
      <c r="EJ130" s="27" t="s">
        <v>14</v>
      </c>
      <c r="EK130" s="27">
        <v>6</v>
      </c>
      <c r="EL130" s="27" t="s">
        <v>14</v>
      </c>
      <c r="EM130" s="27" t="s">
        <v>2</v>
      </c>
      <c r="EN130" s="27" t="s">
        <v>2</v>
      </c>
      <c r="EO130" s="27" t="s">
        <v>14</v>
      </c>
      <c r="EP130" s="27" t="s">
        <v>14</v>
      </c>
      <c r="EQ130" s="27" t="s">
        <v>14</v>
      </c>
      <c r="ER130" s="27" t="s">
        <v>14</v>
      </c>
      <c r="ES130" s="27" t="s">
        <v>14</v>
      </c>
      <c r="ET130" s="27">
        <v>126</v>
      </c>
      <c r="EU130" s="27" t="s">
        <v>14</v>
      </c>
      <c r="EV130" s="27" t="s">
        <v>14</v>
      </c>
      <c r="EW130" s="27" t="s">
        <v>14</v>
      </c>
      <c r="EX130" s="27" t="s">
        <v>14</v>
      </c>
      <c r="EY130" s="27" t="s">
        <v>14</v>
      </c>
      <c r="EZ130" s="27" t="s">
        <v>14</v>
      </c>
      <c r="FA130" s="27" t="s">
        <v>14</v>
      </c>
      <c r="FB130" s="27" t="s">
        <v>14</v>
      </c>
      <c r="FC130" s="27" t="s">
        <v>14</v>
      </c>
      <c r="FD130" s="27" t="s">
        <v>14</v>
      </c>
      <c r="FE130" s="27" t="s">
        <v>14</v>
      </c>
      <c r="FF130" s="27" t="s">
        <v>14</v>
      </c>
      <c r="FG130" s="27" t="s">
        <v>14</v>
      </c>
      <c r="FH130" s="27" t="s">
        <v>14</v>
      </c>
      <c r="FI130" s="27" t="s">
        <v>14</v>
      </c>
      <c r="FJ130" s="27" t="s">
        <v>14</v>
      </c>
      <c r="FK130" s="27" t="s">
        <v>14</v>
      </c>
      <c r="FL130" s="27" t="s">
        <v>14</v>
      </c>
      <c r="FM130" s="27" t="s">
        <v>14</v>
      </c>
      <c r="FN130" s="27" t="s">
        <v>14</v>
      </c>
      <c r="FO130" s="27" t="s">
        <v>14</v>
      </c>
      <c r="FP130" s="27" t="s">
        <v>14</v>
      </c>
      <c r="FQ130" s="27" t="s">
        <v>14</v>
      </c>
      <c r="FR130" s="27" t="s">
        <v>14</v>
      </c>
      <c r="FS130" s="27" t="s">
        <v>14</v>
      </c>
      <c r="FT130" s="27" t="s">
        <v>14</v>
      </c>
      <c r="FU130" s="27" t="s">
        <v>14</v>
      </c>
      <c r="FV130" s="27" t="s">
        <v>14</v>
      </c>
      <c r="FW130" s="77">
        <v>41</v>
      </c>
      <c r="FX130" s="77">
        <v>2</v>
      </c>
      <c r="FY130" s="87">
        <v>39</v>
      </c>
      <c r="FZ130" s="87" t="s">
        <v>2</v>
      </c>
      <c r="GA130" s="87">
        <v>15</v>
      </c>
      <c r="GB130" s="87" t="s">
        <v>2</v>
      </c>
      <c r="GC130" s="87">
        <v>1</v>
      </c>
      <c r="GD130" s="87" t="s">
        <v>2</v>
      </c>
      <c r="GE130" s="87">
        <v>1</v>
      </c>
      <c r="GF130" s="17" t="s">
        <v>14</v>
      </c>
      <c r="GG130" s="17" t="s">
        <v>14</v>
      </c>
      <c r="GH130" s="17" t="s">
        <v>14</v>
      </c>
      <c r="GI130" s="17" t="s">
        <v>14</v>
      </c>
      <c r="GJ130" s="17" t="s">
        <v>14</v>
      </c>
      <c r="GK130" s="17" t="s">
        <v>14</v>
      </c>
      <c r="GL130" s="17" t="s">
        <v>14</v>
      </c>
      <c r="GM130" s="17" t="s">
        <v>14</v>
      </c>
      <c r="GN130" s="17" t="s">
        <v>14</v>
      </c>
      <c r="GO130" s="25">
        <v>7</v>
      </c>
      <c r="GP130" s="25" t="s">
        <v>14</v>
      </c>
      <c r="GQ130" s="25">
        <v>7</v>
      </c>
      <c r="GR130" s="25" t="s">
        <v>2</v>
      </c>
      <c r="GS130" s="136">
        <v>1</v>
      </c>
      <c r="GT130" s="77" t="s">
        <v>2</v>
      </c>
      <c r="GU130" s="77">
        <v>4</v>
      </c>
      <c r="GV130" s="17">
        <v>207</v>
      </c>
      <c r="GW130" s="17">
        <v>24</v>
      </c>
      <c r="GX130" s="17">
        <v>116</v>
      </c>
      <c r="GY130" s="17">
        <v>58</v>
      </c>
      <c r="GZ130" s="17">
        <v>8</v>
      </c>
      <c r="HA130" s="17">
        <v>1</v>
      </c>
      <c r="HB130" s="17">
        <v>1</v>
      </c>
      <c r="HC130" s="17" t="s">
        <v>2</v>
      </c>
      <c r="HD130" s="17" t="s">
        <v>2</v>
      </c>
      <c r="HE130" s="17" t="s">
        <v>14</v>
      </c>
      <c r="HF130" s="17" t="s">
        <v>14</v>
      </c>
      <c r="HG130" s="17" t="s">
        <v>14</v>
      </c>
      <c r="HH130" s="17" t="s">
        <v>14</v>
      </c>
      <c r="HI130" s="17" t="s">
        <v>14</v>
      </c>
      <c r="HJ130" s="17" t="s">
        <v>14</v>
      </c>
      <c r="HK130" s="17" t="s">
        <v>14</v>
      </c>
      <c r="HL130" s="17" t="s">
        <v>14</v>
      </c>
      <c r="HM130" s="17" t="s">
        <v>14</v>
      </c>
      <c r="HN130" s="659">
        <v>1921105000</v>
      </c>
      <c r="HO130" s="657" t="s">
        <v>483</v>
      </c>
      <c r="HP130" s="657" t="s">
        <v>454</v>
      </c>
      <c r="HQ130" s="657" t="s">
        <v>481</v>
      </c>
      <c r="HR130" s="657" t="s">
        <v>461</v>
      </c>
      <c r="HS130" s="657" t="s">
        <v>455</v>
      </c>
    </row>
    <row r="131" spans="1:227" ht="14.25" customHeight="1">
      <c r="A131" s="614" t="s">
        <v>767</v>
      </c>
      <c r="B131" s="614" t="s">
        <v>871</v>
      </c>
      <c r="C131" s="614" t="s">
        <v>695</v>
      </c>
      <c r="D131" s="4" t="s">
        <v>325</v>
      </c>
      <c r="E131" s="17">
        <v>374</v>
      </c>
      <c r="F131" s="17">
        <v>3</v>
      </c>
      <c r="G131" s="17" t="s">
        <v>2</v>
      </c>
      <c r="H131" s="17">
        <v>2</v>
      </c>
      <c r="I131" s="17">
        <v>1</v>
      </c>
      <c r="J131" s="17" t="s">
        <v>2</v>
      </c>
      <c r="K131" s="17" t="s">
        <v>2</v>
      </c>
      <c r="L131" s="17">
        <v>371</v>
      </c>
      <c r="M131" s="665">
        <v>64</v>
      </c>
      <c r="N131" s="17">
        <v>3</v>
      </c>
      <c r="O131" s="17">
        <v>3</v>
      </c>
      <c r="P131" s="17" t="s">
        <v>2</v>
      </c>
      <c r="Q131" s="17">
        <v>2</v>
      </c>
      <c r="R131" s="17">
        <v>1</v>
      </c>
      <c r="S131" s="17" t="s">
        <v>2</v>
      </c>
      <c r="T131" s="17" t="s">
        <v>2</v>
      </c>
      <c r="U131" s="25" t="s">
        <v>2</v>
      </c>
      <c r="V131" s="671" t="s">
        <v>2</v>
      </c>
      <c r="W131" s="25">
        <v>189</v>
      </c>
      <c r="X131" s="25">
        <v>13873</v>
      </c>
      <c r="Y131" s="25">
        <v>12</v>
      </c>
      <c r="Z131" s="25">
        <v>4036</v>
      </c>
      <c r="AA131" s="136">
        <v>185</v>
      </c>
      <c r="AB131" s="25">
        <v>3</v>
      </c>
      <c r="AC131" s="25">
        <v>1349</v>
      </c>
      <c r="AD131" s="25">
        <v>3</v>
      </c>
      <c r="AE131" s="25">
        <v>1166</v>
      </c>
      <c r="AF131" s="143" t="s">
        <v>2</v>
      </c>
      <c r="AG131" s="77">
        <v>371</v>
      </c>
      <c r="AH131" s="77">
        <v>30</v>
      </c>
      <c r="AI131" s="77">
        <v>64</v>
      </c>
      <c r="AJ131" s="77">
        <v>183</v>
      </c>
      <c r="AK131" s="77">
        <v>75</v>
      </c>
      <c r="AL131" s="77">
        <v>17</v>
      </c>
      <c r="AM131" s="77">
        <v>1</v>
      </c>
      <c r="AN131" s="77">
        <v>1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>
        <v>2</v>
      </c>
      <c r="AV131" s="77" t="s">
        <v>2</v>
      </c>
      <c r="AW131" s="77" t="s">
        <v>2</v>
      </c>
      <c r="AX131" s="77">
        <v>1</v>
      </c>
      <c r="AY131" s="77">
        <v>1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28415</v>
      </c>
      <c r="BJ131" s="77">
        <v>653</v>
      </c>
      <c r="BK131" s="77">
        <v>2408</v>
      </c>
      <c r="BL131" s="77">
        <v>13127</v>
      </c>
      <c r="BM131" s="77">
        <v>8772</v>
      </c>
      <c r="BN131" s="77">
        <v>2775</v>
      </c>
      <c r="BO131" s="77">
        <v>250</v>
      </c>
      <c r="BP131" s="77">
        <v>430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3404</v>
      </c>
      <c r="BX131" s="77">
        <v>210</v>
      </c>
      <c r="BY131" s="77" t="s">
        <v>2</v>
      </c>
      <c r="BZ131" s="77" t="s">
        <v>2</v>
      </c>
      <c r="CA131" s="77">
        <v>90</v>
      </c>
      <c r="CB131" s="77">
        <v>120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>
        <v>135</v>
      </c>
      <c r="CM131" s="90">
        <v>356</v>
      </c>
      <c r="CN131" s="90" t="s">
        <v>2</v>
      </c>
      <c r="CO131" s="90" t="s">
        <v>2</v>
      </c>
      <c r="CP131" s="90" t="s">
        <v>2</v>
      </c>
      <c r="CQ131" s="90" t="s">
        <v>2</v>
      </c>
      <c r="CR131" s="90">
        <v>1</v>
      </c>
      <c r="CS131" s="90">
        <v>2</v>
      </c>
      <c r="CT131" s="90">
        <v>349</v>
      </c>
      <c r="CU131" s="90">
        <v>3</v>
      </c>
      <c r="CV131" s="90" t="s">
        <v>2</v>
      </c>
      <c r="CW131" s="90" t="s">
        <v>2</v>
      </c>
      <c r="CX131" s="90" t="s">
        <v>2</v>
      </c>
      <c r="CY131" s="90" t="s">
        <v>2</v>
      </c>
      <c r="CZ131" s="90" t="s">
        <v>2</v>
      </c>
      <c r="DA131" s="90" t="s">
        <v>2</v>
      </c>
      <c r="DB131" s="90">
        <v>1</v>
      </c>
      <c r="DC131" s="90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>
        <v>1</v>
      </c>
      <c r="DI131" s="90" t="s">
        <v>2</v>
      </c>
      <c r="DJ131" s="90">
        <v>1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 t="s">
        <v>2</v>
      </c>
      <c r="DT131" s="27" t="s">
        <v>2</v>
      </c>
      <c r="DU131" s="27" t="s">
        <v>2</v>
      </c>
      <c r="DV131" s="27" t="s">
        <v>2</v>
      </c>
      <c r="DW131" s="27">
        <v>3</v>
      </c>
      <c r="DX131" s="27" t="s">
        <v>2</v>
      </c>
      <c r="DY131" s="27">
        <v>1</v>
      </c>
      <c r="DZ131" s="27">
        <v>1</v>
      </c>
      <c r="EA131" s="27">
        <v>1</v>
      </c>
      <c r="EB131" s="27">
        <v>9</v>
      </c>
      <c r="EC131" s="27">
        <v>3</v>
      </c>
      <c r="ED131" s="27">
        <v>366</v>
      </c>
      <c r="EE131" s="27">
        <v>7</v>
      </c>
      <c r="EF131" s="27">
        <v>3</v>
      </c>
      <c r="EG131" s="27" t="s">
        <v>2</v>
      </c>
      <c r="EH131" s="27" t="s">
        <v>2</v>
      </c>
      <c r="EI131" s="27" t="s">
        <v>2</v>
      </c>
      <c r="EJ131" s="27" t="s">
        <v>2</v>
      </c>
      <c r="EK131" s="27">
        <v>5</v>
      </c>
      <c r="EL131" s="27" t="s">
        <v>2</v>
      </c>
      <c r="EM131" s="27" t="s">
        <v>14</v>
      </c>
      <c r="EN131" s="27" t="s">
        <v>14</v>
      </c>
      <c r="EO131" s="27" t="s">
        <v>14</v>
      </c>
      <c r="EP131" s="27" t="s">
        <v>14</v>
      </c>
      <c r="EQ131" s="27" t="s">
        <v>14</v>
      </c>
      <c r="ER131" s="27" t="s">
        <v>14</v>
      </c>
      <c r="ES131" s="27">
        <v>126</v>
      </c>
      <c r="ET131" s="27">
        <v>43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>
        <v>1</v>
      </c>
      <c r="FE131" s="27" t="s">
        <v>2</v>
      </c>
      <c r="FF131" s="27">
        <v>1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14</v>
      </c>
      <c r="FS131" s="27" t="s">
        <v>2</v>
      </c>
      <c r="FT131" s="27" t="s">
        <v>14</v>
      </c>
      <c r="FU131" s="27" t="s">
        <v>2</v>
      </c>
      <c r="FV131" s="27" t="s">
        <v>2</v>
      </c>
      <c r="FW131" s="77">
        <v>78</v>
      </c>
      <c r="FX131" s="77">
        <v>5</v>
      </c>
      <c r="FY131" s="87">
        <v>77</v>
      </c>
      <c r="FZ131" s="87">
        <v>1</v>
      </c>
      <c r="GA131" s="87">
        <v>18</v>
      </c>
      <c r="GB131" s="87" t="s">
        <v>2</v>
      </c>
      <c r="GC131" s="87" t="s">
        <v>2</v>
      </c>
      <c r="GD131" s="87" t="s">
        <v>2</v>
      </c>
      <c r="GE131" s="87">
        <v>1</v>
      </c>
      <c r="GF131" s="17">
        <v>2</v>
      </c>
      <c r="GG131" s="17">
        <v>1</v>
      </c>
      <c r="GH131" s="17">
        <v>2</v>
      </c>
      <c r="GI131" s="17">
        <v>1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11</v>
      </c>
      <c r="GP131" s="25">
        <v>2</v>
      </c>
      <c r="GQ131" s="25">
        <v>11</v>
      </c>
      <c r="GR131" s="25">
        <v>1</v>
      </c>
      <c r="GS131" s="136" t="s">
        <v>2</v>
      </c>
      <c r="GT131" s="77" t="s">
        <v>2</v>
      </c>
      <c r="GU131" s="77">
        <v>4</v>
      </c>
      <c r="GV131" s="17">
        <v>356</v>
      </c>
      <c r="GW131" s="17">
        <v>31</v>
      </c>
      <c r="GX131" s="17">
        <v>127</v>
      </c>
      <c r="GY131" s="17">
        <v>170</v>
      </c>
      <c r="GZ131" s="17">
        <v>26</v>
      </c>
      <c r="HA131" s="17">
        <v>2</v>
      </c>
      <c r="HB131" s="17">
        <v>2</v>
      </c>
      <c r="HC131" s="17" t="s">
        <v>2</v>
      </c>
      <c r="HD131" s="17" t="s">
        <v>2</v>
      </c>
      <c r="HE131" s="17">
        <v>2</v>
      </c>
      <c r="HF131" s="17" t="s">
        <v>2</v>
      </c>
      <c r="HG131" s="17" t="s">
        <v>2</v>
      </c>
      <c r="HH131" s="17">
        <v>1</v>
      </c>
      <c r="HI131" s="17">
        <v>1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9">
        <v>1921106000</v>
      </c>
      <c r="HO131" s="657" t="s">
        <v>483</v>
      </c>
      <c r="HP131" s="657" t="s">
        <v>454</v>
      </c>
      <c r="HQ131" s="657" t="s">
        <v>481</v>
      </c>
      <c r="HR131" s="657" t="s">
        <v>462</v>
      </c>
      <c r="HS131" s="657" t="s">
        <v>455</v>
      </c>
    </row>
    <row r="132" spans="1:227" ht="14.25" customHeight="1">
      <c r="A132" s="614" t="s">
        <v>767</v>
      </c>
      <c r="B132" s="614" t="s">
        <v>871</v>
      </c>
      <c r="C132" s="614" t="s">
        <v>876</v>
      </c>
      <c r="D132" s="4" t="s">
        <v>343</v>
      </c>
      <c r="E132" s="17">
        <v>67</v>
      </c>
      <c r="F132" s="17">
        <v>1</v>
      </c>
      <c r="G132" s="17" t="s">
        <v>2</v>
      </c>
      <c r="H132" s="17">
        <v>1</v>
      </c>
      <c r="I132" s="17" t="s">
        <v>2</v>
      </c>
      <c r="J132" s="17" t="s">
        <v>2</v>
      </c>
      <c r="K132" s="17" t="s">
        <v>2</v>
      </c>
      <c r="L132" s="17">
        <v>66</v>
      </c>
      <c r="M132" s="665">
        <v>7</v>
      </c>
      <c r="N132" s="17">
        <v>1</v>
      </c>
      <c r="O132" s="17" t="s">
        <v>14</v>
      </c>
      <c r="P132" s="17" t="s">
        <v>14</v>
      </c>
      <c r="Q132" s="17" t="s">
        <v>14</v>
      </c>
      <c r="R132" s="17" t="s">
        <v>14</v>
      </c>
      <c r="S132" s="17" t="s">
        <v>14</v>
      </c>
      <c r="T132" s="17" t="s">
        <v>14</v>
      </c>
      <c r="U132" s="25" t="s">
        <v>14</v>
      </c>
      <c r="V132" s="671" t="s">
        <v>2</v>
      </c>
      <c r="W132" s="25">
        <v>35</v>
      </c>
      <c r="X132" s="25">
        <v>4924</v>
      </c>
      <c r="Y132" s="25">
        <v>7</v>
      </c>
      <c r="Z132" s="25">
        <v>2500</v>
      </c>
      <c r="AA132" s="136">
        <v>32</v>
      </c>
      <c r="AB132" s="25" t="s">
        <v>14</v>
      </c>
      <c r="AC132" s="25" t="s">
        <v>14</v>
      </c>
      <c r="AD132" s="25" t="s">
        <v>14</v>
      </c>
      <c r="AE132" s="25" t="s">
        <v>14</v>
      </c>
      <c r="AF132" s="143" t="s">
        <v>14</v>
      </c>
      <c r="AG132" s="77">
        <v>65</v>
      </c>
      <c r="AH132" s="77">
        <v>3</v>
      </c>
      <c r="AI132" s="77">
        <v>16</v>
      </c>
      <c r="AJ132" s="77">
        <v>32</v>
      </c>
      <c r="AK132" s="77">
        <v>13</v>
      </c>
      <c r="AL132" s="77">
        <v>1</v>
      </c>
      <c r="AM132" s="77" t="s">
        <v>2</v>
      </c>
      <c r="AN132" s="77" t="s">
        <v>2</v>
      </c>
      <c r="AO132" s="77" t="s">
        <v>2</v>
      </c>
      <c r="AP132" s="77" t="s">
        <v>2</v>
      </c>
      <c r="AQ132" s="77" t="s">
        <v>2</v>
      </c>
      <c r="AR132" s="77" t="s">
        <v>2</v>
      </c>
      <c r="AS132" s="77" t="s">
        <v>2</v>
      </c>
      <c r="AT132" s="77" t="s">
        <v>2</v>
      </c>
      <c r="AU132" s="77" t="s">
        <v>14</v>
      </c>
      <c r="AV132" s="77" t="s">
        <v>14</v>
      </c>
      <c r="AW132" s="77" t="s">
        <v>14</v>
      </c>
      <c r="AX132" s="77" t="s">
        <v>14</v>
      </c>
      <c r="AY132" s="77" t="s">
        <v>14</v>
      </c>
      <c r="AZ132" s="77" t="s">
        <v>14</v>
      </c>
      <c r="BA132" s="77" t="s">
        <v>14</v>
      </c>
      <c r="BB132" s="77" t="s">
        <v>14</v>
      </c>
      <c r="BC132" s="77" t="s">
        <v>14</v>
      </c>
      <c r="BD132" s="77" t="s">
        <v>14</v>
      </c>
      <c r="BE132" s="77" t="s">
        <v>14</v>
      </c>
      <c r="BF132" s="77" t="s">
        <v>14</v>
      </c>
      <c r="BG132" s="77" t="s">
        <v>14</v>
      </c>
      <c r="BH132" s="77" t="s">
        <v>14</v>
      </c>
      <c r="BI132" s="77">
        <v>4759</v>
      </c>
      <c r="BJ132" s="77">
        <v>64</v>
      </c>
      <c r="BK132" s="77">
        <v>619</v>
      </c>
      <c r="BL132" s="77">
        <v>2407</v>
      </c>
      <c r="BM132" s="77">
        <v>1519</v>
      </c>
      <c r="BN132" s="77">
        <v>150</v>
      </c>
      <c r="BO132" s="77" t="s">
        <v>2</v>
      </c>
      <c r="BP132" s="77" t="s">
        <v>2</v>
      </c>
      <c r="BQ132" s="77" t="s">
        <v>2</v>
      </c>
      <c r="BR132" s="77" t="s">
        <v>2</v>
      </c>
      <c r="BS132" s="77" t="s">
        <v>2</v>
      </c>
      <c r="BT132" s="77" t="s">
        <v>2</v>
      </c>
      <c r="BU132" s="77" t="s">
        <v>2</v>
      </c>
      <c r="BV132" s="77" t="s">
        <v>2</v>
      </c>
      <c r="BW132" s="77">
        <v>893</v>
      </c>
      <c r="BX132" s="77" t="s">
        <v>14</v>
      </c>
      <c r="BY132" s="77" t="s">
        <v>14</v>
      </c>
      <c r="BZ132" s="77" t="s">
        <v>14</v>
      </c>
      <c r="CA132" s="77" t="s">
        <v>14</v>
      </c>
      <c r="CB132" s="77" t="s">
        <v>14</v>
      </c>
      <c r="CC132" s="77" t="s">
        <v>14</v>
      </c>
      <c r="CD132" s="77" t="s">
        <v>14</v>
      </c>
      <c r="CE132" s="77" t="s">
        <v>14</v>
      </c>
      <c r="CF132" s="77" t="s">
        <v>14</v>
      </c>
      <c r="CG132" s="77" t="s">
        <v>14</v>
      </c>
      <c r="CH132" s="77" t="s">
        <v>14</v>
      </c>
      <c r="CI132" s="77" t="s">
        <v>14</v>
      </c>
      <c r="CJ132" s="77" t="s">
        <v>14</v>
      </c>
      <c r="CK132" s="77" t="s">
        <v>14</v>
      </c>
      <c r="CL132" s="77" t="s">
        <v>14</v>
      </c>
      <c r="CM132" s="90">
        <v>67</v>
      </c>
      <c r="CN132" s="90" t="s">
        <v>2</v>
      </c>
      <c r="CO132" s="90" t="s">
        <v>2</v>
      </c>
      <c r="CP132" s="90" t="s">
        <v>2</v>
      </c>
      <c r="CQ132" s="90" t="s">
        <v>2</v>
      </c>
      <c r="CR132" s="90" t="s">
        <v>2</v>
      </c>
      <c r="CS132" s="90">
        <v>2</v>
      </c>
      <c r="CT132" s="90">
        <v>65</v>
      </c>
      <c r="CU132" s="90" t="s">
        <v>2</v>
      </c>
      <c r="CV132" s="90" t="s">
        <v>2</v>
      </c>
      <c r="CW132" s="90" t="s">
        <v>2</v>
      </c>
      <c r="CX132" s="90" t="s">
        <v>2</v>
      </c>
      <c r="CY132" s="90" t="s">
        <v>2</v>
      </c>
      <c r="CZ132" s="90" t="s">
        <v>2</v>
      </c>
      <c r="DA132" s="90" t="s">
        <v>2</v>
      </c>
      <c r="DB132" s="90" t="s">
        <v>2</v>
      </c>
      <c r="DC132" s="90" t="s">
        <v>14</v>
      </c>
      <c r="DD132" s="90" t="s">
        <v>14</v>
      </c>
      <c r="DE132" s="90" t="s">
        <v>14</v>
      </c>
      <c r="DF132" s="90" t="s">
        <v>14</v>
      </c>
      <c r="DG132" s="90" t="s">
        <v>14</v>
      </c>
      <c r="DH132" s="90" t="s">
        <v>14</v>
      </c>
      <c r="DI132" s="90" t="s">
        <v>14</v>
      </c>
      <c r="DJ132" s="90" t="s">
        <v>14</v>
      </c>
      <c r="DK132" s="90" t="s">
        <v>14</v>
      </c>
      <c r="DL132" s="90" t="s">
        <v>14</v>
      </c>
      <c r="DM132" s="90" t="s">
        <v>14</v>
      </c>
      <c r="DN132" s="90" t="s">
        <v>14</v>
      </c>
      <c r="DO132" s="90" t="s">
        <v>14</v>
      </c>
      <c r="DP132" s="90" t="s">
        <v>14</v>
      </c>
      <c r="DQ132" s="90" t="s">
        <v>14</v>
      </c>
      <c r="DR132" s="90" t="s">
        <v>14</v>
      </c>
      <c r="DS132" s="27" t="s">
        <v>2</v>
      </c>
      <c r="DT132" s="27" t="s">
        <v>2</v>
      </c>
      <c r="DU132" s="27" t="s">
        <v>2</v>
      </c>
      <c r="DV132" s="27" t="s">
        <v>2</v>
      </c>
      <c r="DW132" s="27" t="s">
        <v>2</v>
      </c>
      <c r="DX132" s="27" t="s">
        <v>2</v>
      </c>
      <c r="DY132" s="27" t="s">
        <v>2</v>
      </c>
      <c r="DZ132" s="27" t="s">
        <v>2</v>
      </c>
      <c r="EA132" s="27" t="s">
        <v>2</v>
      </c>
      <c r="EB132" s="27">
        <v>2</v>
      </c>
      <c r="EC132" s="27">
        <v>4</v>
      </c>
      <c r="ED132" s="27">
        <v>65</v>
      </c>
      <c r="EE132" s="27" t="s">
        <v>2</v>
      </c>
      <c r="EF132" s="27">
        <v>2</v>
      </c>
      <c r="EG132" s="27" t="s">
        <v>2</v>
      </c>
      <c r="EH132" s="27" t="s">
        <v>2</v>
      </c>
      <c r="EI132" s="27" t="s">
        <v>2</v>
      </c>
      <c r="EJ132" s="27" t="s">
        <v>2</v>
      </c>
      <c r="EK132" s="27" t="s">
        <v>2</v>
      </c>
      <c r="EL132" s="27" t="s">
        <v>2</v>
      </c>
      <c r="EM132" s="27" t="s">
        <v>2</v>
      </c>
      <c r="EN132" s="27" t="s">
        <v>2</v>
      </c>
      <c r="EO132" s="27" t="s">
        <v>2</v>
      </c>
      <c r="EP132" s="27" t="s">
        <v>14</v>
      </c>
      <c r="EQ132" s="27" t="s">
        <v>14</v>
      </c>
      <c r="ER132" s="27" t="s">
        <v>14</v>
      </c>
      <c r="ES132" s="27" t="s">
        <v>2</v>
      </c>
      <c r="ET132" s="27" t="s">
        <v>14</v>
      </c>
      <c r="EU132" s="27" t="s">
        <v>14</v>
      </c>
      <c r="EV132" s="27" t="s">
        <v>14</v>
      </c>
      <c r="EW132" s="27" t="s">
        <v>14</v>
      </c>
      <c r="EX132" s="27" t="s">
        <v>14</v>
      </c>
      <c r="EY132" s="27" t="s">
        <v>14</v>
      </c>
      <c r="EZ132" s="27" t="s">
        <v>14</v>
      </c>
      <c r="FA132" s="27" t="s">
        <v>14</v>
      </c>
      <c r="FB132" s="27" t="s">
        <v>14</v>
      </c>
      <c r="FC132" s="27" t="s">
        <v>14</v>
      </c>
      <c r="FD132" s="27" t="s">
        <v>14</v>
      </c>
      <c r="FE132" s="27" t="s">
        <v>14</v>
      </c>
      <c r="FF132" s="27" t="s">
        <v>14</v>
      </c>
      <c r="FG132" s="27" t="s">
        <v>14</v>
      </c>
      <c r="FH132" s="27" t="s">
        <v>14</v>
      </c>
      <c r="FI132" s="27" t="s">
        <v>14</v>
      </c>
      <c r="FJ132" s="27" t="s">
        <v>14</v>
      </c>
      <c r="FK132" s="27" t="s">
        <v>14</v>
      </c>
      <c r="FL132" s="27" t="s">
        <v>14</v>
      </c>
      <c r="FM132" s="27" t="s">
        <v>14</v>
      </c>
      <c r="FN132" s="27" t="s">
        <v>14</v>
      </c>
      <c r="FO132" s="27" t="s">
        <v>14</v>
      </c>
      <c r="FP132" s="27" t="s">
        <v>14</v>
      </c>
      <c r="FQ132" s="27" t="s">
        <v>14</v>
      </c>
      <c r="FR132" s="27" t="s">
        <v>14</v>
      </c>
      <c r="FS132" s="27" t="s">
        <v>14</v>
      </c>
      <c r="FT132" s="27" t="s">
        <v>14</v>
      </c>
      <c r="FU132" s="27" t="s">
        <v>14</v>
      </c>
      <c r="FV132" s="27" t="s">
        <v>14</v>
      </c>
      <c r="FW132" s="77">
        <v>11</v>
      </c>
      <c r="FX132" s="77">
        <v>1</v>
      </c>
      <c r="FY132" s="87">
        <v>10</v>
      </c>
      <c r="FZ132" s="87" t="s">
        <v>2</v>
      </c>
      <c r="GA132" s="87">
        <v>4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 t="s">
        <v>14</v>
      </c>
      <c r="GG132" s="17" t="s">
        <v>14</v>
      </c>
      <c r="GH132" s="17" t="s">
        <v>14</v>
      </c>
      <c r="GI132" s="17" t="s">
        <v>14</v>
      </c>
      <c r="GJ132" s="17" t="s">
        <v>14</v>
      </c>
      <c r="GK132" s="17" t="s">
        <v>14</v>
      </c>
      <c r="GL132" s="17" t="s">
        <v>14</v>
      </c>
      <c r="GM132" s="17" t="s">
        <v>14</v>
      </c>
      <c r="GN132" s="17" t="s">
        <v>14</v>
      </c>
      <c r="GO132" s="25">
        <v>3</v>
      </c>
      <c r="GP132" s="25" t="s">
        <v>14</v>
      </c>
      <c r="GQ132" s="25">
        <v>3</v>
      </c>
      <c r="GR132" s="25">
        <v>1</v>
      </c>
      <c r="GS132" s="136" t="s">
        <v>2</v>
      </c>
      <c r="GT132" s="77" t="s">
        <v>2</v>
      </c>
      <c r="GU132" s="77">
        <v>2</v>
      </c>
      <c r="GV132" s="17">
        <v>67</v>
      </c>
      <c r="GW132" s="17">
        <v>4</v>
      </c>
      <c r="GX132" s="17">
        <v>23</v>
      </c>
      <c r="GY132" s="17">
        <v>37</v>
      </c>
      <c r="GZ132" s="17">
        <v>3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 t="s">
        <v>14</v>
      </c>
      <c r="HF132" s="17" t="s">
        <v>14</v>
      </c>
      <c r="HG132" s="17" t="s">
        <v>14</v>
      </c>
      <c r="HH132" s="17" t="s">
        <v>14</v>
      </c>
      <c r="HI132" s="17" t="s">
        <v>14</v>
      </c>
      <c r="HJ132" s="17" t="s">
        <v>14</v>
      </c>
      <c r="HK132" s="17" t="s">
        <v>14</v>
      </c>
      <c r="HL132" s="17" t="s">
        <v>14</v>
      </c>
      <c r="HM132" s="17" t="s">
        <v>14</v>
      </c>
      <c r="HN132" s="659">
        <v>1921107000</v>
      </c>
      <c r="HO132" s="657" t="s">
        <v>483</v>
      </c>
      <c r="HP132" s="657" t="s">
        <v>454</v>
      </c>
      <c r="HQ132" s="657" t="s">
        <v>481</v>
      </c>
      <c r="HR132" s="657" t="s">
        <v>463</v>
      </c>
      <c r="HS132" s="657" t="s">
        <v>455</v>
      </c>
    </row>
    <row r="133" spans="1:227" ht="14.25" customHeight="1">
      <c r="A133" s="614" t="s">
        <v>767</v>
      </c>
      <c r="B133" s="614" t="s">
        <v>871</v>
      </c>
      <c r="C133" s="614" t="s">
        <v>877</v>
      </c>
      <c r="D133" s="4" t="s">
        <v>344</v>
      </c>
      <c r="E133" s="17">
        <v>116</v>
      </c>
      <c r="F133" s="17">
        <v>1</v>
      </c>
      <c r="G133" s="17" t="s">
        <v>2</v>
      </c>
      <c r="H133" s="17" t="s">
        <v>2</v>
      </c>
      <c r="I133" s="17">
        <v>1</v>
      </c>
      <c r="J133" s="17" t="s">
        <v>2</v>
      </c>
      <c r="K133" s="17" t="s">
        <v>2</v>
      </c>
      <c r="L133" s="17">
        <v>115</v>
      </c>
      <c r="M133" s="665">
        <v>17</v>
      </c>
      <c r="N133" s="17">
        <v>1</v>
      </c>
      <c r="O133" s="17" t="s">
        <v>14</v>
      </c>
      <c r="P133" s="17" t="s">
        <v>14</v>
      </c>
      <c r="Q133" s="17" t="s">
        <v>14</v>
      </c>
      <c r="R133" s="17" t="s">
        <v>14</v>
      </c>
      <c r="S133" s="17" t="s">
        <v>14</v>
      </c>
      <c r="T133" s="17" t="s">
        <v>14</v>
      </c>
      <c r="U133" s="25" t="s">
        <v>14</v>
      </c>
      <c r="V133" s="671" t="s">
        <v>2</v>
      </c>
      <c r="W133" s="25">
        <v>74</v>
      </c>
      <c r="X133" s="25">
        <v>7930</v>
      </c>
      <c r="Y133" s="25">
        <v>8</v>
      </c>
      <c r="Z133" s="25">
        <v>1751</v>
      </c>
      <c r="AA133" s="136">
        <v>42</v>
      </c>
      <c r="AB133" s="25" t="s">
        <v>14</v>
      </c>
      <c r="AC133" s="25" t="s">
        <v>14</v>
      </c>
      <c r="AD133" s="25" t="s">
        <v>14</v>
      </c>
      <c r="AE133" s="25" t="s">
        <v>14</v>
      </c>
      <c r="AF133" s="143" t="s">
        <v>14</v>
      </c>
      <c r="AG133" s="77">
        <v>115</v>
      </c>
      <c r="AH133" s="77">
        <v>9</v>
      </c>
      <c r="AI133" s="77">
        <v>18</v>
      </c>
      <c r="AJ133" s="77">
        <v>51</v>
      </c>
      <c r="AK133" s="77">
        <v>23</v>
      </c>
      <c r="AL133" s="77">
        <v>8</v>
      </c>
      <c r="AM133" s="77">
        <v>5</v>
      </c>
      <c r="AN133" s="77">
        <v>1</v>
      </c>
      <c r="AO133" s="77" t="s">
        <v>2</v>
      </c>
      <c r="AP133" s="77" t="s">
        <v>2</v>
      </c>
      <c r="AQ133" s="77" t="s">
        <v>2</v>
      </c>
      <c r="AR133" s="77" t="s">
        <v>2</v>
      </c>
      <c r="AS133" s="77" t="s">
        <v>2</v>
      </c>
      <c r="AT133" s="77" t="s">
        <v>2</v>
      </c>
      <c r="AU133" s="77" t="s">
        <v>14</v>
      </c>
      <c r="AV133" s="77" t="s">
        <v>14</v>
      </c>
      <c r="AW133" s="77" t="s">
        <v>14</v>
      </c>
      <c r="AX133" s="77" t="s">
        <v>14</v>
      </c>
      <c r="AY133" s="77" t="s">
        <v>14</v>
      </c>
      <c r="AZ133" s="77" t="s">
        <v>14</v>
      </c>
      <c r="BA133" s="77" t="s">
        <v>14</v>
      </c>
      <c r="BB133" s="77" t="s">
        <v>14</v>
      </c>
      <c r="BC133" s="77" t="s">
        <v>14</v>
      </c>
      <c r="BD133" s="77" t="s">
        <v>14</v>
      </c>
      <c r="BE133" s="77" t="s">
        <v>14</v>
      </c>
      <c r="BF133" s="77" t="s">
        <v>14</v>
      </c>
      <c r="BG133" s="77" t="s">
        <v>14</v>
      </c>
      <c r="BH133" s="77" t="s">
        <v>14</v>
      </c>
      <c r="BI133" s="77">
        <v>9978</v>
      </c>
      <c r="BJ133" s="77">
        <v>197</v>
      </c>
      <c r="BK133" s="77">
        <v>664</v>
      </c>
      <c r="BL133" s="77">
        <v>3495</v>
      </c>
      <c r="BM133" s="77">
        <v>2642</v>
      </c>
      <c r="BN133" s="77">
        <v>1312</v>
      </c>
      <c r="BO133" s="77">
        <v>1258</v>
      </c>
      <c r="BP133" s="77">
        <v>410</v>
      </c>
      <c r="BQ133" s="77" t="s">
        <v>2</v>
      </c>
      <c r="BR133" s="77" t="s">
        <v>2</v>
      </c>
      <c r="BS133" s="77" t="s">
        <v>2</v>
      </c>
      <c r="BT133" s="77" t="s">
        <v>2</v>
      </c>
      <c r="BU133" s="77" t="s">
        <v>2</v>
      </c>
      <c r="BV133" s="77" t="s">
        <v>2</v>
      </c>
      <c r="BW133" s="77">
        <v>1819</v>
      </c>
      <c r="BX133" s="77" t="s">
        <v>14</v>
      </c>
      <c r="BY133" s="77" t="s">
        <v>14</v>
      </c>
      <c r="BZ133" s="77" t="s">
        <v>14</v>
      </c>
      <c r="CA133" s="77" t="s">
        <v>14</v>
      </c>
      <c r="CB133" s="77" t="s">
        <v>14</v>
      </c>
      <c r="CC133" s="77" t="s">
        <v>14</v>
      </c>
      <c r="CD133" s="77" t="s">
        <v>14</v>
      </c>
      <c r="CE133" s="77" t="s">
        <v>14</v>
      </c>
      <c r="CF133" s="77" t="s">
        <v>14</v>
      </c>
      <c r="CG133" s="77" t="s">
        <v>14</v>
      </c>
      <c r="CH133" s="77" t="s">
        <v>14</v>
      </c>
      <c r="CI133" s="77" t="s">
        <v>14</v>
      </c>
      <c r="CJ133" s="77" t="s">
        <v>14</v>
      </c>
      <c r="CK133" s="77" t="s">
        <v>14</v>
      </c>
      <c r="CL133" s="77" t="s">
        <v>14</v>
      </c>
      <c r="CM133" s="90">
        <v>114</v>
      </c>
      <c r="CN133" s="90" t="s">
        <v>2</v>
      </c>
      <c r="CO133" s="90" t="s">
        <v>2</v>
      </c>
      <c r="CP133" s="90" t="s">
        <v>2</v>
      </c>
      <c r="CQ133" s="90" t="s">
        <v>2</v>
      </c>
      <c r="CR133" s="90" t="s">
        <v>2</v>
      </c>
      <c r="CS133" s="90" t="s">
        <v>2</v>
      </c>
      <c r="CT133" s="90">
        <v>112</v>
      </c>
      <c r="CU133" s="90">
        <v>2</v>
      </c>
      <c r="CV133" s="90" t="s">
        <v>2</v>
      </c>
      <c r="CW133" s="90" t="s">
        <v>2</v>
      </c>
      <c r="CX133" s="90" t="s">
        <v>2</v>
      </c>
      <c r="CY133" s="90" t="s">
        <v>2</v>
      </c>
      <c r="CZ133" s="90" t="s">
        <v>2</v>
      </c>
      <c r="DA133" s="90" t="s">
        <v>2</v>
      </c>
      <c r="DB133" s="90" t="s">
        <v>2</v>
      </c>
      <c r="DC133" s="90" t="s">
        <v>14</v>
      </c>
      <c r="DD133" s="90" t="s">
        <v>14</v>
      </c>
      <c r="DE133" s="90" t="s">
        <v>14</v>
      </c>
      <c r="DF133" s="90" t="s">
        <v>14</v>
      </c>
      <c r="DG133" s="90" t="s">
        <v>14</v>
      </c>
      <c r="DH133" s="90" t="s">
        <v>14</v>
      </c>
      <c r="DI133" s="90" t="s">
        <v>14</v>
      </c>
      <c r="DJ133" s="90" t="s">
        <v>14</v>
      </c>
      <c r="DK133" s="90" t="s">
        <v>14</v>
      </c>
      <c r="DL133" s="90" t="s">
        <v>14</v>
      </c>
      <c r="DM133" s="90" t="s">
        <v>14</v>
      </c>
      <c r="DN133" s="90" t="s">
        <v>14</v>
      </c>
      <c r="DO133" s="90" t="s">
        <v>14</v>
      </c>
      <c r="DP133" s="90" t="s">
        <v>14</v>
      </c>
      <c r="DQ133" s="90" t="s">
        <v>14</v>
      </c>
      <c r="DR133" s="90" t="s">
        <v>14</v>
      </c>
      <c r="DS133" s="27" t="s">
        <v>2</v>
      </c>
      <c r="DT133" s="27" t="s">
        <v>2</v>
      </c>
      <c r="DU133" s="27" t="s">
        <v>2</v>
      </c>
      <c r="DV133" s="27" t="s">
        <v>2</v>
      </c>
      <c r="DW133" s="27" t="s">
        <v>2</v>
      </c>
      <c r="DX133" s="27" t="s">
        <v>2</v>
      </c>
      <c r="DY133" s="27" t="s">
        <v>2</v>
      </c>
      <c r="DZ133" s="27" t="s">
        <v>2</v>
      </c>
      <c r="EA133" s="27" t="s">
        <v>2</v>
      </c>
      <c r="EB133" s="27">
        <v>2</v>
      </c>
      <c r="EC133" s="27" t="s">
        <v>2</v>
      </c>
      <c r="ED133" s="27">
        <v>112</v>
      </c>
      <c r="EE133" s="27">
        <v>4</v>
      </c>
      <c r="EF133" s="27">
        <v>2</v>
      </c>
      <c r="EG133" s="27" t="s">
        <v>2</v>
      </c>
      <c r="EH133" s="27" t="s">
        <v>2</v>
      </c>
      <c r="EI133" s="27" t="s">
        <v>2</v>
      </c>
      <c r="EJ133" s="27" t="s">
        <v>2</v>
      </c>
      <c r="EK133" s="27" t="s">
        <v>2</v>
      </c>
      <c r="EL133" s="27" t="s">
        <v>2</v>
      </c>
      <c r="EM133" s="27" t="s">
        <v>2</v>
      </c>
      <c r="EN133" s="27" t="s">
        <v>2</v>
      </c>
      <c r="EO133" s="27" t="s">
        <v>2</v>
      </c>
      <c r="EP133" s="27" t="s">
        <v>14</v>
      </c>
      <c r="EQ133" s="27" t="s">
        <v>2</v>
      </c>
      <c r="ER133" s="27" t="s">
        <v>14</v>
      </c>
      <c r="ES133" s="27" t="s">
        <v>14</v>
      </c>
      <c r="ET133" s="27" t="s">
        <v>14</v>
      </c>
      <c r="EU133" s="27" t="s">
        <v>14</v>
      </c>
      <c r="EV133" s="27" t="s">
        <v>14</v>
      </c>
      <c r="EW133" s="27" t="s">
        <v>14</v>
      </c>
      <c r="EX133" s="27" t="s">
        <v>14</v>
      </c>
      <c r="EY133" s="27" t="s">
        <v>14</v>
      </c>
      <c r="EZ133" s="27" t="s">
        <v>14</v>
      </c>
      <c r="FA133" s="27" t="s">
        <v>14</v>
      </c>
      <c r="FB133" s="27" t="s">
        <v>14</v>
      </c>
      <c r="FC133" s="27" t="s">
        <v>14</v>
      </c>
      <c r="FD133" s="27" t="s">
        <v>14</v>
      </c>
      <c r="FE133" s="27" t="s">
        <v>14</v>
      </c>
      <c r="FF133" s="27" t="s">
        <v>14</v>
      </c>
      <c r="FG133" s="27" t="s">
        <v>14</v>
      </c>
      <c r="FH133" s="27" t="s">
        <v>14</v>
      </c>
      <c r="FI133" s="27" t="s">
        <v>14</v>
      </c>
      <c r="FJ133" s="27" t="s">
        <v>14</v>
      </c>
      <c r="FK133" s="27" t="s">
        <v>14</v>
      </c>
      <c r="FL133" s="27" t="s">
        <v>14</v>
      </c>
      <c r="FM133" s="27" t="s">
        <v>14</v>
      </c>
      <c r="FN133" s="27" t="s">
        <v>14</v>
      </c>
      <c r="FO133" s="27" t="s">
        <v>14</v>
      </c>
      <c r="FP133" s="27" t="s">
        <v>14</v>
      </c>
      <c r="FQ133" s="27" t="s">
        <v>14</v>
      </c>
      <c r="FR133" s="27" t="s">
        <v>14</v>
      </c>
      <c r="FS133" s="27" t="s">
        <v>14</v>
      </c>
      <c r="FT133" s="27" t="s">
        <v>14</v>
      </c>
      <c r="FU133" s="27" t="s">
        <v>14</v>
      </c>
      <c r="FV133" s="27" t="s">
        <v>14</v>
      </c>
      <c r="FW133" s="77">
        <v>22</v>
      </c>
      <c r="FX133" s="77">
        <v>2</v>
      </c>
      <c r="FY133" s="87">
        <v>20</v>
      </c>
      <c r="FZ133" s="87" t="s">
        <v>2</v>
      </c>
      <c r="GA133" s="87">
        <v>4</v>
      </c>
      <c r="GB133" s="87" t="s">
        <v>2</v>
      </c>
      <c r="GC133" s="87" t="s">
        <v>2</v>
      </c>
      <c r="GD133" s="87" t="s">
        <v>2</v>
      </c>
      <c r="GE133" s="87">
        <v>1</v>
      </c>
      <c r="GF133" s="17" t="s">
        <v>14</v>
      </c>
      <c r="GG133" s="17" t="s">
        <v>14</v>
      </c>
      <c r="GH133" s="17" t="s">
        <v>14</v>
      </c>
      <c r="GI133" s="17" t="s">
        <v>14</v>
      </c>
      <c r="GJ133" s="17" t="s">
        <v>14</v>
      </c>
      <c r="GK133" s="17" t="s">
        <v>14</v>
      </c>
      <c r="GL133" s="17" t="s">
        <v>14</v>
      </c>
      <c r="GM133" s="17" t="s">
        <v>14</v>
      </c>
      <c r="GN133" s="17" t="s">
        <v>14</v>
      </c>
      <c r="GO133" s="25">
        <v>7</v>
      </c>
      <c r="GP133" s="25" t="s">
        <v>14</v>
      </c>
      <c r="GQ133" s="25">
        <v>7</v>
      </c>
      <c r="GR133" s="25" t="s">
        <v>2</v>
      </c>
      <c r="GS133" s="136">
        <v>1</v>
      </c>
      <c r="GT133" s="77" t="s">
        <v>2</v>
      </c>
      <c r="GU133" s="77">
        <v>6</v>
      </c>
      <c r="GV133" s="17">
        <v>114</v>
      </c>
      <c r="GW133" s="17">
        <v>4</v>
      </c>
      <c r="GX133" s="17">
        <v>43</v>
      </c>
      <c r="GY133" s="17">
        <v>52</v>
      </c>
      <c r="GZ133" s="17">
        <v>15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 t="s">
        <v>14</v>
      </c>
      <c r="HF133" s="17" t="s">
        <v>14</v>
      </c>
      <c r="HG133" s="17" t="s">
        <v>14</v>
      </c>
      <c r="HH133" s="17" t="s">
        <v>14</v>
      </c>
      <c r="HI133" s="17" t="s">
        <v>14</v>
      </c>
      <c r="HJ133" s="17" t="s">
        <v>14</v>
      </c>
      <c r="HK133" s="17" t="s">
        <v>14</v>
      </c>
      <c r="HL133" s="17" t="s">
        <v>14</v>
      </c>
      <c r="HM133" s="17" t="s">
        <v>14</v>
      </c>
      <c r="HN133" s="659">
        <v>1921108000</v>
      </c>
      <c r="HO133" s="657" t="s">
        <v>483</v>
      </c>
      <c r="HP133" s="657" t="s">
        <v>454</v>
      </c>
      <c r="HQ133" s="657" t="s">
        <v>481</v>
      </c>
      <c r="HR133" s="657" t="s">
        <v>453</v>
      </c>
      <c r="HS133" s="657" t="s">
        <v>455</v>
      </c>
    </row>
    <row r="134" spans="1:227" ht="14.25" customHeight="1">
      <c r="A134" s="614" t="s">
        <v>767</v>
      </c>
      <c r="B134" s="614" t="s">
        <v>871</v>
      </c>
      <c r="C134" s="614" t="s">
        <v>878</v>
      </c>
      <c r="D134" s="4" t="s">
        <v>345</v>
      </c>
      <c r="E134" s="17">
        <v>500</v>
      </c>
      <c r="F134" s="17">
        <v>7</v>
      </c>
      <c r="G134" s="17" t="s">
        <v>2</v>
      </c>
      <c r="H134" s="17">
        <v>2</v>
      </c>
      <c r="I134" s="17">
        <v>4</v>
      </c>
      <c r="J134" s="17">
        <v>1</v>
      </c>
      <c r="K134" s="17" t="s">
        <v>2</v>
      </c>
      <c r="L134" s="17">
        <v>493</v>
      </c>
      <c r="M134" s="665">
        <v>76</v>
      </c>
      <c r="N134" s="17">
        <v>7</v>
      </c>
      <c r="O134" s="17">
        <v>7</v>
      </c>
      <c r="P134" s="17" t="s">
        <v>2</v>
      </c>
      <c r="Q134" s="17">
        <v>2</v>
      </c>
      <c r="R134" s="17">
        <v>4</v>
      </c>
      <c r="S134" s="17">
        <v>1</v>
      </c>
      <c r="T134" s="17" t="s">
        <v>2</v>
      </c>
      <c r="U134" s="25" t="s">
        <v>2</v>
      </c>
      <c r="V134" s="671" t="s">
        <v>2</v>
      </c>
      <c r="W134" s="25">
        <v>235</v>
      </c>
      <c r="X134" s="25">
        <v>18608</v>
      </c>
      <c r="Y134" s="25">
        <v>17</v>
      </c>
      <c r="Z134" s="25">
        <v>6159</v>
      </c>
      <c r="AA134" s="136">
        <v>265</v>
      </c>
      <c r="AB134" s="25">
        <v>6</v>
      </c>
      <c r="AC134" s="25">
        <v>4621</v>
      </c>
      <c r="AD134" s="25">
        <v>6</v>
      </c>
      <c r="AE134" s="25">
        <v>3506</v>
      </c>
      <c r="AF134" s="143">
        <v>1</v>
      </c>
      <c r="AG134" s="77">
        <v>493</v>
      </c>
      <c r="AH134" s="77">
        <v>61</v>
      </c>
      <c r="AI134" s="77">
        <v>97</v>
      </c>
      <c r="AJ134" s="77">
        <v>249</v>
      </c>
      <c r="AK134" s="77">
        <v>72</v>
      </c>
      <c r="AL134" s="77">
        <v>10</v>
      </c>
      <c r="AM134" s="77">
        <v>3</v>
      </c>
      <c r="AN134" s="77">
        <v>1</v>
      </c>
      <c r="AO134" s="77" t="s">
        <v>2</v>
      </c>
      <c r="AP134" s="77" t="s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>
        <v>2</v>
      </c>
      <c r="AV134" s="77" t="s">
        <v>2</v>
      </c>
      <c r="AW134" s="77" t="s">
        <v>2</v>
      </c>
      <c r="AX134" s="77" t="s">
        <v>2</v>
      </c>
      <c r="AY134" s="77">
        <v>1</v>
      </c>
      <c r="AZ134" s="77" t="s">
        <v>2</v>
      </c>
      <c r="BA134" s="77" t="s">
        <v>2</v>
      </c>
      <c r="BB134" s="77">
        <v>1</v>
      </c>
      <c r="BC134" s="77" t="s">
        <v>2</v>
      </c>
      <c r="BD134" s="77" t="s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33360</v>
      </c>
      <c r="BJ134" s="77">
        <v>1264</v>
      </c>
      <c r="BK134" s="77">
        <v>3626</v>
      </c>
      <c r="BL134" s="77">
        <v>17607</v>
      </c>
      <c r="BM134" s="77">
        <v>8166</v>
      </c>
      <c r="BN134" s="77">
        <v>1646</v>
      </c>
      <c r="BO134" s="77">
        <v>691</v>
      </c>
      <c r="BP134" s="77">
        <v>360</v>
      </c>
      <c r="BQ134" s="77" t="s">
        <v>2</v>
      </c>
      <c r="BR134" s="77" t="s">
        <v>2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4841</v>
      </c>
      <c r="BX134" s="77">
        <v>478</v>
      </c>
      <c r="BY134" s="77" t="s">
        <v>2</v>
      </c>
      <c r="BZ134" s="77" t="s">
        <v>2</v>
      </c>
      <c r="CA134" s="77" t="s">
        <v>2</v>
      </c>
      <c r="CB134" s="77">
        <v>118</v>
      </c>
      <c r="CC134" s="77" t="s">
        <v>2</v>
      </c>
      <c r="CD134" s="77" t="s">
        <v>2</v>
      </c>
      <c r="CE134" s="77">
        <v>360</v>
      </c>
      <c r="CF134" s="77" t="s">
        <v>2</v>
      </c>
      <c r="CG134" s="77" t="s">
        <v>2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>
        <v>459</v>
      </c>
      <c r="CM134" s="90">
        <v>475</v>
      </c>
      <c r="CN134" s="90" t="s">
        <v>2</v>
      </c>
      <c r="CO134" s="90" t="s">
        <v>2</v>
      </c>
      <c r="CP134" s="90" t="s">
        <v>2</v>
      </c>
      <c r="CQ134" s="90" t="s">
        <v>2</v>
      </c>
      <c r="CR134" s="90">
        <v>2</v>
      </c>
      <c r="CS134" s="90" t="s">
        <v>2</v>
      </c>
      <c r="CT134" s="90">
        <v>472</v>
      </c>
      <c r="CU134" s="90" t="s">
        <v>2</v>
      </c>
      <c r="CV134" s="90">
        <v>1</v>
      </c>
      <c r="CW134" s="90" t="s">
        <v>2</v>
      </c>
      <c r="CX134" s="90" t="s">
        <v>2</v>
      </c>
      <c r="CY134" s="90" t="s">
        <v>2</v>
      </c>
      <c r="CZ134" s="90" t="s">
        <v>2</v>
      </c>
      <c r="DA134" s="90" t="s">
        <v>2</v>
      </c>
      <c r="DB134" s="90" t="s">
        <v>2</v>
      </c>
      <c r="DC134" s="90">
        <v>2</v>
      </c>
      <c r="DD134" s="90" t="s">
        <v>2</v>
      </c>
      <c r="DE134" s="90" t="s">
        <v>2</v>
      </c>
      <c r="DF134" s="90" t="s">
        <v>2</v>
      </c>
      <c r="DG134" s="90" t="s">
        <v>2</v>
      </c>
      <c r="DH134" s="90">
        <v>1</v>
      </c>
      <c r="DI134" s="90" t="s">
        <v>2</v>
      </c>
      <c r="DJ134" s="90">
        <v>1</v>
      </c>
      <c r="DK134" s="90" t="s">
        <v>2</v>
      </c>
      <c r="DL134" s="90" t="s">
        <v>2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>
        <v>2</v>
      </c>
      <c r="DX134" s="27" t="s">
        <v>2</v>
      </c>
      <c r="DY134" s="27">
        <v>1</v>
      </c>
      <c r="DZ134" s="27" t="s">
        <v>2</v>
      </c>
      <c r="EA134" s="27" t="s">
        <v>2</v>
      </c>
      <c r="EB134" s="27">
        <v>6</v>
      </c>
      <c r="EC134" s="27">
        <v>1</v>
      </c>
      <c r="ED134" s="27">
        <v>489</v>
      </c>
      <c r="EE134" s="27">
        <v>8</v>
      </c>
      <c r="EF134" s="27">
        <v>3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 t="s">
        <v>14</v>
      </c>
      <c r="EL134" s="27" t="s">
        <v>2</v>
      </c>
      <c r="EM134" s="27" t="s">
        <v>14</v>
      </c>
      <c r="EN134" s="27" t="s">
        <v>2</v>
      </c>
      <c r="EO134" s="27" t="s">
        <v>2</v>
      </c>
      <c r="EP134" s="27" t="s">
        <v>14</v>
      </c>
      <c r="EQ134" s="27" t="s">
        <v>14</v>
      </c>
      <c r="ER134" s="27" t="s">
        <v>14</v>
      </c>
      <c r="ES134" s="27">
        <v>78</v>
      </c>
      <c r="ET134" s="27" t="s">
        <v>14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>
        <v>1</v>
      </c>
      <c r="EZ134" s="27" t="s">
        <v>2</v>
      </c>
      <c r="FA134" s="27">
        <v>1</v>
      </c>
      <c r="FB134" s="27" t="s">
        <v>2</v>
      </c>
      <c r="FC134" s="27" t="s">
        <v>2</v>
      </c>
      <c r="FD134" s="27">
        <v>1</v>
      </c>
      <c r="FE134" s="27" t="s">
        <v>2</v>
      </c>
      <c r="FF134" s="27">
        <v>2</v>
      </c>
      <c r="FG134" s="27" t="s">
        <v>2</v>
      </c>
      <c r="FH134" s="27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14</v>
      </c>
      <c r="FN134" s="27" t="s">
        <v>2</v>
      </c>
      <c r="FO134" s="27" t="s">
        <v>14</v>
      </c>
      <c r="FP134" s="27" t="s">
        <v>2</v>
      </c>
      <c r="FQ134" s="27" t="s">
        <v>2</v>
      </c>
      <c r="FR134" s="27" t="s">
        <v>14</v>
      </c>
      <c r="FS134" s="27" t="s">
        <v>2</v>
      </c>
      <c r="FT134" s="27" t="s">
        <v>14</v>
      </c>
      <c r="FU134" s="27" t="s">
        <v>2</v>
      </c>
      <c r="FV134" s="27" t="s">
        <v>14</v>
      </c>
      <c r="FW134" s="77">
        <v>153</v>
      </c>
      <c r="FX134" s="77">
        <v>13</v>
      </c>
      <c r="FY134" s="87">
        <v>150</v>
      </c>
      <c r="FZ134" s="87" t="s">
        <v>2</v>
      </c>
      <c r="GA134" s="87">
        <v>25</v>
      </c>
      <c r="GB134" s="87" t="s">
        <v>2</v>
      </c>
      <c r="GC134" s="87">
        <v>2</v>
      </c>
      <c r="GD134" s="87" t="s">
        <v>2</v>
      </c>
      <c r="GE134" s="87">
        <v>3</v>
      </c>
      <c r="GF134" s="17">
        <v>3</v>
      </c>
      <c r="GG134" s="17">
        <v>1</v>
      </c>
      <c r="GH134" s="17">
        <v>1</v>
      </c>
      <c r="GI134" s="17" t="s">
        <v>2</v>
      </c>
      <c r="GJ134" s="17">
        <v>1</v>
      </c>
      <c r="GK134" s="17" t="s">
        <v>2</v>
      </c>
      <c r="GL134" s="17" t="s">
        <v>2</v>
      </c>
      <c r="GM134" s="17" t="s">
        <v>2</v>
      </c>
      <c r="GN134" s="17">
        <v>2</v>
      </c>
      <c r="GO134" s="25">
        <v>23</v>
      </c>
      <c r="GP134" s="25">
        <v>6</v>
      </c>
      <c r="GQ134" s="25">
        <v>23</v>
      </c>
      <c r="GR134" s="25" t="s">
        <v>2</v>
      </c>
      <c r="GS134" s="136" t="s">
        <v>2</v>
      </c>
      <c r="GT134" s="77" t="s">
        <v>2</v>
      </c>
      <c r="GU134" s="77">
        <v>13</v>
      </c>
      <c r="GV134" s="17">
        <v>475</v>
      </c>
      <c r="GW134" s="17">
        <v>33</v>
      </c>
      <c r="GX134" s="17">
        <v>221</v>
      </c>
      <c r="GY134" s="17">
        <v>203</v>
      </c>
      <c r="GZ134" s="17">
        <v>18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>
        <v>2</v>
      </c>
      <c r="HF134" s="17" t="s">
        <v>2</v>
      </c>
      <c r="HG134" s="17" t="s">
        <v>2</v>
      </c>
      <c r="HH134" s="17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9">
        <v>1921109000</v>
      </c>
      <c r="HO134" s="657" t="s">
        <v>483</v>
      </c>
      <c r="HP134" s="657" t="s">
        <v>454</v>
      </c>
      <c r="HQ134" s="657" t="s">
        <v>481</v>
      </c>
      <c r="HR134" s="657" t="s">
        <v>464</v>
      </c>
      <c r="HS134" s="657" t="s">
        <v>455</v>
      </c>
    </row>
    <row r="135" spans="1:227" ht="14.25" customHeight="1">
      <c r="A135" s="614" t="s">
        <v>767</v>
      </c>
      <c r="B135" s="614" t="s">
        <v>871</v>
      </c>
      <c r="C135" s="614" t="s">
        <v>696</v>
      </c>
      <c r="D135" s="4" t="s">
        <v>346</v>
      </c>
      <c r="E135" s="17">
        <v>351</v>
      </c>
      <c r="F135" s="17">
        <v>6</v>
      </c>
      <c r="G135" s="17" t="s">
        <v>2</v>
      </c>
      <c r="H135" s="17">
        <v>5</v>
      </c>
      <c r="I135" s="17">
        <v>1</v>
      </c>
      <c r="J135" s="17" t="s">
        <v>2</v>
      </c>
      <c r="K135" s="17" t="s">
        <v>2</v>
      </c>
      <c r="L135" s="17">
        <v>345</v>
      </c>
      <c r="M135" s="665">
        <v>42</v>
      </c>
      <c r="N135" s="17">
        <v>6</v>
      </c>
      <c r="O135" s="17">
        <v>6</v>
      </c>
      <c r="P135" s="17" t="s">
        <v>2</v>
      </c>
      <c r="Q135" s="17">
        <v>5</v>
      </c>
      <c r="R135" s="17">
        <v>1</v>
      </c>
      <c r="S135" s="17" t="s">
        <v>2</v>
      </c>
      <c r="T135" s="17" t="s">
        <v>2</v>
      </c>
      <c r="U135" s="25" t="s">
        <v>2</v>
      </c>
      <c r="V135" s="671">
        <v>3</v>
      </c>
      <c r="W135" s="25">
        <v>162</v>
      </c>
      <c r="X135" s="25">
        <v>22752</v>
      </c>
      <c r="Y135" s="25">
        <v>17</v>
      </c>
      <c r="Z135" s="25">
        <v>10360</v>
      </c>
      <c r="AA135" s="136">
        <v>189</v>
      </c>
      <c r="AB135" s="25">
        <v>6</v>
      </c>
      <c r="AC135" s="25">
        <v>8956</v>
      </c>
      <c r="AD135" s="25">
        <v>4</v>
      </c>
      <c r="AE135" s="25">
        <v>5100</v>
      </c>
      <c r="AF135" s="143" t="s">
        <v>2</v>
      </c>
      <c r="AG135" s="77">
        <v>350</v>
      </c>
      <c r="AH135" s="77">
        <v>33</v>
      </c>
      <c r="AI135" s="77">
        <v>59</v>
      </c>
      <c r="AJ135" s="77">
        <v>174</v>
      </c>
      <c r="AK135" s="77">
        <v>68</v>
      </c>
      <c r="AL135" s="77">
        <v>11</v>
      </c>
      <c r="AM135" s="77">
        <v>3</v>
      </c>
      <c r="AN135" s="77">
        <v>1</v>
      </c>
      <c r="AO135" s="77">
        <v>1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>
        <v>5</v>
      </c>
      <c r="AV135" s="77" t="s">
        <v>2</v>
      </c>
      <c r="AW135" s="77" t="s">
        <v>2</v>
      </c>
      <c r="AX135" s="77">
        <v>1</v>
      </c>
      <c r="AY135" s="77" t="s">
        <v>2</v>
      </c>
      <c r="AZ135" s="77">
        <v>1</v>
      </c>
      <c r="BA135" s="77">
        <v>1</v>
      </c>
      <c r="BB135" s="77">
        <v>1</v>
      </c>
      <c r="BC135" s="77">
        <v>1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27073</v>
      </c>
      <c r="BJ135" s="77">
        <v>602</v>
      </c>
      <c r="BK135" s="77">
        <v>2237</v>
      </c>
      <c r="BL135" s="77">
        <v>12374</v>
      </c>
      <c r="BM135" s="77">
        <v>7938</v>
      </c>
      <c r="BN135" s="77">
        <v>1712</v>
      </c>
      <c r="BO135" s="77">
        <v>810</v>
      </c>
      <c r="BP135" s="77">
        <v>450</v>
      </c>
      <c r="BQ135" s="77">
        <v>950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4064</v>
      </c>
      <c r="BX135" s="77">
        <v>1860</v>
      </c>
      <c r="BY135" s="77" t="s">
        <v>2</v>
      </c>
      <c r="BZ135" s="77" t="s">
        <v>2</v>
      </c>
      <c r="CA135" s="77">
        <v>60</v>
      </c>
      <c r="CB135" s="77" t="s">
        <v>2</v>
      </c>
      <c r="CC135" s="77">
        <v>150</v>
      </c>
      <c r="CD135" s="77">
        <v>250</v>
      </c>
      <c r="CE135" s="77">
        <v>450</v>
      </c>
      <c r="CF135" s="77">
        <v>950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>
        <v>1157</v>
      </c>
      <c r="CM135" s="90">
        <v>342</v>
      </c>
      <c r="CN135" s="90" t="s">
        <v>2</v>
      </c>
      <c r="CO135" s="90" t="s">
        <v>2</v>
      </c>
      <c r="CP135" s="90" t="s">
        <v>2</v>
      </c>
      <c r="CQ135" s="90" t="s">
        <v>2</v>
      </c>
      <c r="CR135" s="90">
        <v>3</v>
      </c>
      <c r="CS135" s="90" t="s">
        <v>2</v>
      </c>
      <c r="CT135" s="90">
        <v>336</v>
      </c>
      <c r="CU135" s="90">
        <v>2</v>
      </c>
      <c r="CV135" s="90" t="s">
        <v>2</v>
      </c>
      <c r="CW135" s="90" t="s">
        <v>2</v>
      </c>
      <c r="CX135" s="90" t="s">
        <v>2</v>
      </c>
      <c r="CY135" s="90" t="s">
        <v>2</v>
      </c>
      <c r="CZ135" s="90">
        <v>1</v>
      </c>
      <c r="DA135" s="90" t="s">
        <v>2</v>
      </c>
      <c r="DB135" s="90" t="s">
        <v>2</v>
      </c>
      <c r="DC135" s="90">
        <v>5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 t="s">
        <v>2</v>
      </c>
      <c r="DJ135" s="90">
        <v>5</v>
      </c>
      <c r="DK135" s="90" t="s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 t="s">
        <v>2</v>
      </c>
      <c r="DQ135" s="90" t="s">
        <v>2</v>
      </c>
      <c r="DR135" s="90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 t="s">
        <v>2</v>
      </c>
      <c r="DX135" s="27" t="s">
        <v>2</v>
      </c>
      <c r="DY135" s="27" t="s">
        <v>2</v>
      </c>
      <c r="DZ135" s="27" t="s">
        <v>2</v>
      </c>
      <c r="EA135" s="27" t="s">
        <v>2</v>
      </c>
      <c r="EB135" s="27">
        <v>9</v>
      </c>
      <c r="EC135" s="27" t="s">
        <v>2</v>
      </c>
      <c r="ED135" s="27">
        <v>344</v>
      </c>
      <c r="EE135" s="27">
        <v>12</v>
      </c>
      <c r="EF135" s="27">
        <v>3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2</v>
      </c>
      <c r="EL135" s="27" t="s">
        <v>2</v>
      </c>
      <c r="EM135" s="27" t="s">
        <v>2</v>
      </c>
      <c r="EN135" s="27" t="s">
        <v>2</v>
      </c>
      <c r="EO135" s="27" t="s">
        <v>2</v>
      </c>
      <c r="EP135" s="27" t="s">
        <v>14</v>
      </c>
      <c r="EQ135" s="27" t="s">
        <v>2</v>
      </c>
      <c r="ER135" s="27" t="s">
        <v>14</v>
      </c>
      <c r="ES135" s="27">
        <v>120</v>
      </c>
      <c r="ET135" s="27" t="s">
        <v>14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>
        <v>5</v>
      </c>
      <c r="FG135" s="27">
        <v>1</v>
      </c>
      <c r="FH135" s="27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14</v>
      </c>
      <c r="FU135" s="27" t="s">
        <v>14</v>
      </c>
      <c r="FV135" s="27" t="s">
        <v>14</v>
      </c>
      <c r="FW135" s="77">
        <v>102</v>
      </c>
      <c r="FX135" s="77">
        <v>11</v>
      </c>
      <c r="FY135" s="87">
        <v>98</v>
      </c>
      <c r="FZ135" s="87">
        <v>1</v>
      </c>
      <c r="GA135" s="87">
        <v>27</v>
      </c>
      <c r="GB135" s="87" t="s">
        <v>2</v>
      </c>
      <c r="GC135" s="87" t="s">
        <v>2</v>
      </c>
      <c r="GD135" s="87">
        <v>1</v>
      </c>
      <c r="GE135" s="87">
        <v>1</v>
      </c>
      <c r="GF135" s="17">
        <v>5</v>
      </c>
      <c r="GG135" s="17">
        <v>2</v>
      </c>
      <c r="GH135" s="17">
        <v>3</v>
      </c>
      <c r="GI135" s="17" t="s">
        <v>2</v>
      </c>
      <c r="GJ135" s="17">
        <v>2</v>
      </c>
      <c r="GK135" s="17" t="s">
        <v>2</v>
      </c>
      <c r="GL135" s="17" t="s">
        <v>2</v>
      </c>
      <c r="GM135" s="17">
        <v>1</v>
      </c>
      <c r="GN135" s="17">
        <v>1</v>
      </c>
      <c r="GO135" s="25">
        <v>5</v>
      </c>
      <c r="GP135" s="25">
        <v>2</v>
      </c>
      <c r="GQ135" s="25">
        <v>5</v>
      </c>
      <c r="GR135" s="25">
        <v>1</v>
      </c>
      <c r="GS135" s="136" t="s">
        <v>2</v>
      </c>
      <c r="GT135" s="77" t="s">
        <v>2</v>
      </c>
      <c r="GU135" s="77">
        <v>1</v>
      </c>
      <c r="GV135" s="17">
        <v>342</v>
      </c>
      <c r="GW135" s="17">
        <v>40</v>
      </c>
      <c r="GX135" s="17">
        <v>146</v>
      </c>
      <c r="GY135" s="17">
        <v>144</v>
      </c>
      <c r="GZ135" s="17">
        <v>9</v>
      </c>
      <c r="HA135" s="17">
        <v>3</v>
      </c>
      <c r="HB135" s="17" t="s">
        <v>2</v>
      </c>
      <c r="HC135" s="17">
        <v>2</v>
      </c>
      <c r="HD135" s="17">
        <v>1</v>
      </c>
      <c r="HE135" s="17">
        <v>5</v>
      </c>
      <c r="HF135" s="17" t="s">
        <v>2</v>
      </c>
      <c r="HG135" s="17" t="s">
        <v>2</v>
      </c>
      <c r="HH135" s="17">
        <v>2</v>
      </c>
      <c r="HI135" s="17">
        <v>1</v>
      </c>
      <c r="HJ135" s="17">
        <v>2</v>
      </c>
      <c r="HK135" s="17" t="s">
        <v>2</v>
      </c>
      <c r="HL135" s="17">
        <v>1</v>
      </c>
      <c r="HM135" s="17">
        <v>1</v>
      </c>
      <c r="HN135" s="659">
        <v>1921110000</v>
      </c>
      <c r="HO135" s="657" t="s">
        <v>483</v>
      </c>
      <c r="HP135" s="657" t="s">
        <v>454</v>
      </c>
      <c r="HQ135" s="657" t="s">
        <v>481</v>
      </c>
      <c r="HR135" s="657" t="s">
        <v>465</v>
      </c>
      <c r="HS135" s="657" t="s">
        <v>455</v>
      </c>
    </row>
    <row r="136" spans="1:227" ht="14.25" customHeight="1">
      <c r="A136" s="614" t="s">
        <v>767</v>
      </c>
      <c r="B136" s="614" t="s">
        <v>871</v>
      </c>
      <c r="C136" s="614" t="s">
        <v>879</v>
      </c>
      <c r="D136" s="4" t="s">
        <v>347</v>
      </c>
      <c r="E136" s="17">
        <v>204</v>
      </c>
      <c r="F136" s="17">
        <v>2</v>
      </c>
      <c r="G136" s="17" t="s">
        <v>2</v>
      </c>
      <c r="H136" s="17">
        <v>1</v>
      </c>
      <c r="I136" s="17">
        <v>1</v>
      </c>
      <c r="J136" s="17" t="s">
        <v>2</v>
      </c>
      <c r="K136" s="17" t="s">
        <v>2</v>
      </c>
      <c r="L136" s="17">
        <v>202</v>
      </c>
      <c r="M136" s="665">
        <v>26</v>
      </c>
      <c r="N136" s="17">
        <v>2</v>
      </c>
      <c r="O136" s="17" t="s">
        <v>14</v>
      </c>
      <c r="P136" s="17" t="s">
        <v>14</v>
      </c>
      <c r="Q136" s="17" t="s">
        <v>14</v>
      </c>
      <c r="R136" s="17" t="s">
        <v>14</v>
      </c>
      <c r="S136" s="17" t="s">
        <v>14</v>
      </c>
      <c r="T136" s="17" t="s">
        <v>14</v>
      </c>
      <c r="U136" s="25" t="s">
        <v>14</v>
      </c>
      <c r="V136" s="671">
        <v>1</v>
      </c>
      <c r="W136" s="25">
        <v>112</v>
      </c>
      <c r="X136" s="25">
        <v>7433</v>
      </c>
      <c r="Y136" s="25">
        <v>6</v>
      </c>
      <c r="Z136" s="25">
        <v>1590</v>
      </c>
      <c r="AA136" s="136">
        <v>92</v>
      </c>
      <c r="AB136" s="25" t="s">
        <v>14</v>
      </c>
      <c r="AC136" s="25" t="s">
        <v>14</v>
      </c>
      <c r="AD136" s="25" t="s">
        <v>14</v>
      </c>
      <c r="AE136" s="25" t="s">
        <v>14</v>
      </c>
      <c r="AF136" s="143" t="s">
        <v>14</v>
      </c>
      <c r="AG136" s="77">
        <v>203</v>
      </c>
      <c r="AH136" s="77">
        <v>34</v>
      </c>
      <c r="AI136" s="77">
        <v>45</v>
      </c>
      <c r="AJ136" s="77">
        <v>97</v>
      </c>
      <c r="AK136" s="77">
        <v>20</v>
      </c>
      <c r="AL136" s="77">
        <v>2</v>
      </c>
      <c r="AM136" s="77">
        <v>4</v>
      </c>
      <c r="AN136" s="77" t="s">
        <v>2</v>
      </c>
      <c r="AO136" s="77">
        <v>1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14</v>
      </c>
      <c r="AV136" s="77" t="s">
        <v>14</v>
      </c>
      <c r="AW136" s="77" t="s">
        <v>14</v>
      </c>
      <c r="AX136" s="77" t="s">
        <v>14</v>
      </c>
      <c r="AY136" s="77" t="s">
        <v>14</v>
      </c>
      <c r="AZ136" s="77" t="s">
        <v>14</v>
      </c>
      <c r="BA136" s="77" t="s">
        <v>14</v>
      </c>
      <c r="BB136" s="77" t="s">
        <v>14</v>
      </c>
      <c r="BC136" s="77" t="s">
        <v>14</v>
      </c>
      <c r="BD136" s="77" t="s">
        <v>14</v>
      </c>
      <c r="BE136" s="77" t="s">
        <v>14</v>
      </c>
      <c r="BF136" s="77" t="s">
        <v>14</v>
      </c>
      <c r="BG136" s="77" t="s">
        <v>14</v>
      </c>
      <c r="BH136" s="77" t="s">
        <v>14</v>
      </c>
      <c r="BI136" s="77">
        <v>13176</v>
      </c>
      <c r="BJ136" s="77">
        <v>674</v>
      </c>
      <c r="BK136" s="77">
        <v>1668</v>
      </c>
      <c r="BL136" s="77">
        <v>6620</v>
      </c>
      <c r="BM136" s="77">
        <v>2181</v>
      </c>
      <c r="BN136" s="77">
        <v>320</v>
      </c>
      <c r="BO136" s="77">
        <v>913</v>
      </c>
      <c r="BP136" s="77" t="s">
        <v>2</v>
      </c>
      <c r="BQ136" s="77">
        <v>800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2025</v>
      </c>
      <c r="BX136" s="77" t="s">
        <v>14</v>
      </c>
      <c r="BY136" s="77" t="s">
        <v>14</v>
      </c>
      <c r="BZ136" s="77" t="s">
        <v>14</v>
      </c>
      <c r="CA136" s="77" t="s">
        <v>14</v>
      </c>
      <c r="CB136" s="77" t="s">
        <v>14</v>
      </c>
      <c r="CC136" s="77" t="s">
        <v>14</v>
      </c>
      <c r="CD136" s="77" t="s">
        <v>14</v>
      </c>
      <c r="CE136" s="77" t="s">
        <v>14</v>
      </c>
      <c r="CF136" s="77" t="s">
        <v>14</v>
      </c>
      <c r="CG136" s="77" t="s">
        <v>14</v>
      </c>
      <c r="CH136" s="77" t="s">
        <v>14</v>
      </c>
      <c r="CI136" s="77" t="s">
        <v>14</v>
      </c>
      <c r="CJ136" s="77" t="s">
        <v>14</v>
      </c>
      <c r="CK136" s="77" t="s">
        <v>14</v>
      </c>
      <c r="CL136" s="77" t="s">
        <v>14</v>
      </c>
      <c r="CM136" s="90">
        <v>199</v>
      </c>
      <c r="CN136" s="90" t="s">
        <v>2</v>
      </c>
      <c r="CO136" s="90" t="s">
        <v>2</v>
      </c>
      <c r="CP136" s="90" t="s">
        <v>2</v>
      </c>
      <c r="CQ136" s="90" t="s">
        <v>2</v>
      </c>
      <c r="CR136" s="90" t="s">
        <v>2</v>
      </c>
      <c r="CS136" s="90" t="s">
        <v>2</v>
      </c>
      <c r="CT136" s="90">
        <v>199</v>
      </c>
      <c r="CU136" s="90" t="s">
        <v>2</v>
      </c>
      <c r="CV136" s="90" t="s">
        <v>2</v>
      </c>
      <c r="CW136" s="90" t="s">
        <v>2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14</v>
      </c>
      <c r="DD136" s="90" t="s">
        <v>14</v>
      </c>
      <c r="DE136" s="90" t="s">
        <v>14</v>
      </c>
      <c r="DF136" s="90" t="s">
        <v>14</v>
      </c>
      <c r="DG136" s="90" t="s">
        <v>14</v>
      </c>
      <c r="DH136" s="90" t="s">
        <v>14</v>
      </c>
      <c r="DI136" s="90" t="s">
        <v>14</v>
      </c>
      <c r="DJ136" s="90" t="s">
        <v>14</v>
      </c>
      <c r="DK136" s="90" t="s">
        <v>14</v>
      </c>
      <c r="DL136" s="90" t="s">
        <v>14</v>
      </c>
      <c r="DM136" s="90" t="s">
        <v>14</v>
      </c>
      <c r="DN136" s="90" t="s">
        <v>14</v>
      </c>
      <c r="DO136" s="90" t="s">
        <v>14</v>
      </c>
      <c r="DP136" s="90" t="s">
        <v>14</v>
      </c>
      <c r="DQ136" s="90" t="s">
        <v>14</v>
      </c>
      <c r="DR136" s="90" t="s">
        <v>14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 t="s">
        <v>2</v>
      </c>
      <c r="EC136" s="27" t="s">
        <v>2</v>
      </c>
      <c r="ED136" s="27">
        <v>203</v>
      </c>
      <c r="EE136" s="27">
        <v>11</v>
      </c>
      <c r="EF136" s="27" t="s">
        <v>2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</v>
      </c>
      <c r="EQ136" s="27" t="s">
        <v>2</v>
      </c>
      <c r="ER136" s="27" t="s">
        <v>14</v>
      </c>
      <c r="ES136" s="27">
        <v>233</v>
      </c>
      <c r="ET136" s="27" t="s">
        <v>2</v>
      </c>
      <c r="EU136" s="27" t="s">
        <v>14</v>
      </c>
      <c r="EV136" s="27" t="s">
        <v>14</v>
      </c>
      <c r="EW136" s="27" t="s">
        <v>14</v>
      </c>
      <c r="EX136" s="27" t="s">
        <v>14</v>
      </c>
      <c r="EY136" s="27" t="s">
        <v>14</v>
      </c>
      <c r="EZ136" s="27" t="s">
        <v>14</v>
      </c>
      <c r="FA136" s="27" t="s">
        <v>14</v>
      </c>
      <c r="FB136" s="27" t="s">
        <v>14</v>
      </c>
      <c r="FC136" s="27" t="s">
        <v>14</v>
      </c>
      <c r="FD136" s="27" t="s">
        <v>14</v>
      </c>
      <c r="FE136" s="27" t="s">
        <v>14</v>
      </c>
      <c r="FF136" s="27" t="s">
        <v>14</v>
      </c>
      <c r="FG136" s="27" t="s">
        <v>14</v>
      </c>
      <c r="FH136" s="27" t="s">
        <v>14</v>
      </c>
      <c r="FI136" s="27" t="s">
        <v>14</v>
      </c>
      <c r="FJ136" s="27" t="s">
        <v>14</v>
      </c>
      <c r="FK136" s="27" t="s">
        <v>14</v>
      </c>
      <c r="FL136" s="27" t="s">
        <v>14</v>
      </c>
      <c r="FM136" s="27" t="s">
        <v>14</v>
      </c>
      <c r="FN136" s="27" t="s">
        <v>14</v>
      </c>
      <c r="FO136" s="27" t="s">
        <v>14</v>
      </c>
      <c r="FP136" s="27" t="s">
        <v>14</v>
      </c>
      <c r="FQ136" s="27" t="s">
        <v>14</v>
      </c>
      <c r="FR136" s="27" t="s">
        <v>14</v>
      </c>
      <c r="FS136" s="27" t="s">
        <v>14</v>
      </c>
      <c r="FT136" s="27" t="s">
        <v>14</v>
      </c>
      <c r="FU136" s="27" t="s">
        <v>14</v>
      </c>
      <c r="FV136" s="27" t="s">
        <v>14</v>
      </c>
      <c r="FW136" s="77">
        <v>36</v>
      </c>
      <c r="FX136" s="77">
        <v>2</v>
      </c>
      <c r="FY136" s="87">
        <v>35</v>
      </c>
      <c r="FZ136" s="87" t="s">
        <v>2</v>
      </c>
      <c r="GA136" s="87">
        <v>5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14</v>
      </c>
      <c r="GG136" s="17" t="s">
        <v>14</v>
      </c>
      <c r="GH136" s="17" t="s">
        <v>14</v>
      </c>
      <c r="GI136" s="17" t="s">
        <v>14</v>
      </c>
      <c r="GJ136" s="17" t="s">
        <v>14</v>
      </c>
      <c r="GK136" s="17" t="s">
        <v>14</v>
      </c>
      <c r="GL136" s="17" t="s">
        <v>14</v>
      </c>
      <c r="GM136" s="17" t="s">
        <v>14</v>
      </c>
      <c r="GN136" s="17" t="s">
        <v>14</v>
      </c>
      <c r="GO136" s="25">
        <v>1</v>
      </c>
      <c r="GP136" s="25" t="s">
        <v>14</v>
      </c>
      <c r="GQ136" s="25">
        <v>1</v>
      </c>
      <c r="GR136" s="25" t="s">
        <v>2</v>
      </c>
      <c r="GS136" s="136">
        <v>1</v>
      </c>
      <c r="GT136" s="77" t="s">
        <v>2</v>
      </c>
      <c r="GU136" s="77">
        <v>1</v>
      </c>
      <c r="GV136" s="17">
        <v>199</v>
      </c>
      <c r="GW136" s="17">
        <v>9</v>
      </c>
      <c r="GX136" s="17">
        <v>97</v>
      </c>
      <c r="GY136" s="17">
        <v>77</v>
      </c>
      <c r="GZ136" s="17">
        <v>14</v>
      </c>
      <c r="HA136" s="17">
        <v>2</v>
      </c>
      <c r="HB136" s="17">
        <v>1</v>
      </c>
      <c r="HC136" s="17">
        <v>1</v>
      </c>
      <c r="HD136" s="17" t="s">
        <v>2</v>
      </c>
      <c r="HE136" s="17" t="s">
        <v>14</v>
      </c>
      <c r="HF136" s="17" t="s">
        <v>14</v>
      </c>
      <c r="HG136" s="17" t="s">
        <v>14</v>
      </c>
      <c r="HH136" s="17" t="s">
        <v>14</v>
      </c>
      <c r="HI136" s="17" t="s">
        <v>14</v>
      </c>
      <c r="HJ136" s="17" t="s">
        <v>14</v>
      </c>
      <c r="HK136" s="17" t="s">
        <v>14</v>
      </c>
      <c r="HL136" s="17" t="s">
        <v>14</v>
      </c>
      <c r="HM136" s="17" t="s">
        <v>14</v>
      </c>
      <c r="HN136" s="659">
        <v>1921111000</v>
      </c>
      <c r="HO136" s="657" t="s">
        <v>483</v>
      </c>
      <c r="HP136" s="657" t="s">
        <v>454</v>
      </c>
      <c r="HQ136" s="657" t="s">
        <v>481</v>
      </c>
      <c r="HR136" s="657" t="s">
        <v>466</v>
      </c>
      <c r="HS136" s="657" t="s">
        <v>455</v>
      </c>
    </row>
    <row r="137" spans="1:227" ht="14.25" customHeight="1">
      <c r="A137" s="614" t="s">
        <v>767</v>
      </c>
      <c r="B137" s="614" t="s">
        <v>871</v>
      </c>
      <c r="C137" s="614" t="s">
        <v>880</v>
      </c>
      <c r="D137" s="4" t="s">
        <v>348</v>
      </c>
      <c r="E137" s="17">
        <v>399</v>
      </c>
      <c r="F137" s="17">
        <v>4</v>
      </c>
      <c r="G137" s="17">
        <v>1</v>
      </c>
      <c r="H137" s="17">
        <v>1</v>
      </c>
      <c r="I137" s="17">
        <v>2</v>
      </c>
      <c r="J137" s="17" t="s">
        <v>2</v>
      </c>
      <c r="K137" s="17" t="s">
        <v>2</v>
      </c>
      <c r="L137" s="17">
        <v>395</v>
      </c>
      <c r="M137" s="665">
        <v>68</v>
      </c>
      <c r="N137" s="17">
        <v>4</v>
      </c>
      <c r="O137" s="17">
        <v>4</v>
      </c>
      <c r="P137" s="17">
        <v>1</v>
      </c>
      <c r="Q137" s="17">
        <v>1</v>
      </c>
      <c r="R137" s="17">
        <v>2</v>
      </c>
      <c r="S137" s="17" t="s">
        <v>2</v>
      </c>
      <c r="T137" s="17" t="s">
        <v>2</v>
      </c>
      <c r="U137" s="25" t="s">
        <v>2</v>
      </c>
      <c r="V137" s="671">
        <v>1</v>
      </c>
      <c r="W137" s="25">
        <v>197</v>
      </c>
      <c r="X137" s="25">
        <v>16673</v>
      </c>
      <c r="Y137" s="25">
        <v>7</v>
      </c>
      <c r="Z137" s="25">
        <v>3114</v>
      </c>
      <c r="AA137" s="136">
        <v>202</v>
      </c>
      <c r="AB137" s="25">
        <v>4</v>
      </c>
      <c r="AC137" s="25">
        <v>3496</v>
      </c>
      <c r="AD137" s="25">
        <v>3</v>
      </c>
      <c r="AE137" s="25">
        <v>2560</v>
      </c>
      <c r="AF137" s="143" t="s">
        <v>2</v>
      </c>
      <c r="AG137" s="77">
        <v>397</v>
      </c>
      <c r="AH137" s="77">
        <v>32</v>
      </c>
      <c r="AI137" s="77">
        <v>52</v>
      </c>
      <c r="AJ137" s="77">
        <v>172</v>
      </c>
      <c r="AK137" s="77">
        <v>104</v>
      </c>
      <c r="AL137" s="77">
        <v>29</v>
      </c>
      <c r="AM137" s="77">
        <v>6</v>
      </c>
      <c r="AN137" s="77">
        <v>2</v>
      </c>
      <c r="AO137" s="77" t="s">
        <v>2</v>
      </c>
      <c r="AP137" s="77" t="s">
        <v>2</v>
      </c>
      <c r="AQ137" s="77" t="s">
        <v>2</v>
      </c>
      <c r="AR137" s="77" t="s">
        <v>2</v>
      </c>
      <c r="AS137" s="77" t="s">
        <v>2</v>
      </c>
      <c r="AT137" s="77" t="s">
        <v>2</v>
      </c>
      <c r="AU137" s="77">
        <v>2</v>
      </c>
      <c r="AV137" s="77">
        <v>1</v>
      </c>
      <c r="AW137" s="77" t="s">
        <v>2</v>
      </c>
      <c r="AX137" s="77" t="s">
        <v>2</v>
      </c>
      <c r="AY137" s="77" t="s">
        <v>2</v>
      </c>
      <c r="AZ137" s="77" t="s">
        <v>2</v>
      </c>
      <c r="BA137" s="77" t="s">
        <v>2</v>
      </c>
      <c r="BB137" s="77">
        <v>1</v>
      </c>
      <c r="BC137" s="77" t="s">
        <v>2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33797</v>
      </c>
      <c r="BJ137" s="77">
        <v>618</v>
      </c>
      <c r="BK137" s="77">
        <v>1992</v>
      </c>
      <c r="BL137" s="77">
        <v>12210</v>
      </c>
      <c r="BM137" s="77">
        <v>12236</v>
      </c>
      <c r="BN137" s="77">
        <v>4738</v>
      </c>
      <c r="BO137" s="77">
        <v>1293</v>
      </c>
      <c r="BP137" s="77">
        <v>710</v>
      </c>
      <c r="BQ137" s="77" t="s">
        <v>2</v>
      </c>
      <c r="BR137" s="77" t="s">
        <v>2</v>
      </c>
      <c r="BS137" s="77" t="s">
        <v>2</v>
      </c>
      <c r="BT137" s="77" t="s">
        <v>2</v>
      </c>
      <c r="BU137" s="77" t="s">
        <v>2</v>
      </c>
      <c r="BV137" s="77" t="s">
        <v>2</v>
      </c>
      <c r="BW137" s="77">
        <v>5277</v>
      </c>
      <c r="BX137" s="77">
        <v>435</v>
      </c>
      <c r="BY137" s="77">
        <v>25</v>
      </c>
      <c r="BZ137" s="77" t="s">
        <v>2</v>
      </c>
      <c r="CA137" s="77" t="s">
        <v>2</v>
      </c>
      <c r="CB137" s="77" t="s">
        <v>2</v>
      </c>
      <c r="CC137" s="77" t="s">
        <v>2</v>
      </c>
      <c r="CD137" s="77" t="s">
        <v>2</v>
      </c>
      <c r="CE137" s="77">
        <v>410</v>
      </c>
      <c r="CF137" s="77" t="s">
        <v>2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>
        <v>280</v>
      </c>
      <c r="CM137" s="90">
        <v>392</v>
      </c>
      <c r="CN137" s="90" t="s">
        <v>2</v>
      </c>
      <c r="CO137" s="90">
        <v>1</v>
      </c>
      <c r="CP137" s="90" t="s">
        <v>2</v>
      </c>
      <c r="CQ137" s="90" t="s">
        <v>2</v>
      </c>
      <c r="CR137" s="90">
        <v>15</v>
      </c>
      <c r="CS137" s="90" t="s">
        <v>2</v>
      </c>
      <c r="CT137" s="90">
        <v>366</v>
      </c>
      <c r="CU137" s="90">
        <v>8</v>
      </c>
      <c r="CV137" s="90" t="s">
        <v>2</v>
      </c>
      <c r="CW137" s="90" t="s">
        <v>2</v>
      </c>
      <c r="CX137" s="90">
        <v>2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>
        <v>2</v>
      </c>
      <c r="DD137" s="90" t="s">
        <v>2</v>
      </c>
      <c r="DE137" s="90" t="s">
        <v>2</v>
      </c>
      <c r="DF137" s="90" t="s">
        <v>2</v>
      </c>
      <c r="DG137" s="90" t="s">
        <v>2</v>
      </c>
      <c r="DH137" s="90">
        <v>1</v>
      </c>
      <c r="DI137" s="90" t="s">
        <v>2</v>
      </c>
      <c r="DJ137" s="90">
        <v>1</v>
      </c>
      <c r="DK137" s="90" t="s">
        <v>2</v>
      </c>
      <c r="DL137" s="90" t="s">
        <v>2</v>
      </c>
      <c r="DM137" s="90" t="s">
        <v>2</v>
      </c>
      <c r="DN137" s="90" t="s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17</v>
      </c>
      <c r="DT137" s="27">
        <v>2</v>
      </c>
      <c r="DU137" s="27">
        <v>1</v>
      </c>
      <c r="DV137" s="27">
        <v>1</v>
      </c>
      <c r="DW137" s="27">
        <v>4</v>
      </c>
      <c r="DX137" s="27">
        <v>1</v>
      </c>
      <c r="DY137" s="27">
        <v>5</v>
      </c>
      <c r="DZ137" s="27" t="s">
        <v>2</v>
      </c>
      <c r="EA137" s="27">
        <v>1</v>
      </c>
      <c r="EB137" s="27">
        <v>113</v>
      </c>
      <c r="EC137" s="27">
        <v>8</v>
      </c>
      <c r="ED137" s="27">
        <v>384</v>
      </c>
      <c r="EE137" s="27">
        <v>11</v>
      </c>
      <c r="EF137" s="27">
        <v>12</v>
      </c>
      <c r="EG137" s="27">
        <v>300</v>
      </c>
      <c r="EH137" s="27" t="s">
        <v>14</v>
      </c>
      <c r="EI137" s="27" t="s">
        <v>14</v>
      </c>
      <c r="EJ137" s="27" t="s">
        <v>14</v>
      </c>
      <c r="EK137" s="27">
        <v>7</v>
      </c>
      <c r="EL137" s="27" t="s">
        <v>14</v>
      </c>
      <c r="EM137" s="27">
        <v>41</v>
      </c>
      <c r="EN137" s="27" t="s">
        <v>2</v>
      </c>
      <c r="EO137" s="27" t="s">
        <v>14</v>
      </c>
      <c r="EP137" s="27" t="s">
        <v>14</v>
      </c>
      <c r="EQ137" s="27" t="s">
        <v>14</v>
      </c>
      <c r="ER137" s="27" t="s">
        <v>14</v>
      </c>
      <c r="ES137" s="27" t="s">
        <v>14</v>
      </c>
      <c r="ET137" s="27">
        <v>330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>
        <v>2</v>
      </c>
      <c r="FE137" s="27" t="s">
        <v>2</v>
      </c>
      <c r="FF137" s="27">
        <v>2</v>
      </c>
      <c r="FG137" s="27">
        <v>1</v>
      </c>
      <c r="FH137" s="27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14</v>
      </c>
      <c r="FS137" s="27" t="s">
        <v>2</v>
      </c>
      <c r="FT137" s="27" t="s">
        <v>14</v>
      </c>
      <c r="FU137" s="27" t="s">
        <v>14</v>
      </c>
      <c r="FV137" s="27" t="s">
        <v>2</v>
      </c>
      <c r="FW137" s="77">
        <v>39</v>
      </c>
      <c r="FX137" s="77">
        <v>2</v>
      </c>
      <c r="FY137" s="87">
        <v>36</v>
      </c>
      <c r="FZ137" s="87">
        <v>1</v>
      </c>
      <c r="GA137" s="87">
        <v>5</v>
      </c>
      <c r="GB137" s="87">
        <v>1</v>
      </c>
      <c r="GC137" s="87" t="s">
        <v>2</v>
      </c>
      <c r="GD137" s="87" t="s">
        <v>2</v>
      </c>
      <c r="GE137" s="87">
        <v>1</v>
      </c>
      <c r="GF137" s="17">
        <v>2</v>
      </c>
      <c r="GG137" s="17" t="s">
        <v>2</v>
      </c>
      <c r="GH137" s="17">
        <v>1</v>
      </c>
      <c r="GI137" s="17">
        <v>1</v>
      </c>
      <c r="GJ137" s="17" t="s">
        <v>2</v>
      </c>
      <c r="GK137" s="17" t="s">
        <v>2</v>
      </c>
      <c r="GL137" s="17" t="s">
        <v>2</v>
      </c>
      <c r="GM137" s="17" t="s">
        <v>2</v>
      </c>
      <c r="GN137" s="17" t="s">
        <v>2</v>
      </c>
      <c r="GO137" s="25">
        <v>12</v>
      </c>
      <c r="GP137" s="25">
        <v>3</v>
      </c>
      <c r="GQ137" s="25">
        <v>12</v>
      </c>
      <c r="GR137" s="25" t="s">
        <v>2</v>
      </c>
      <c r="GS137" s="136" t="s">
        <v>2</v>
      </c>
      <c r="GT137" s="77" t="s">
        <v>2</v>
      </c>
      <c r="GU137" s="77">
        <v>3</v>
      </c>
      <c r="GV137" s="17">
        <v>392</v>
      </c>
      <c r="GW137" s="17">
        <v>22</v>
      </c>
      <c r="GX137" s="17">
        <v>157</v>
      </c>
      <c r="GY137" s="17">
        <v>182</v>
      </c>
      <c r="GZ137" s="17">
        <v>30</v>
      </c>
      <c r="HA137" s="17">
        <v>1</v>
      </c>
      <c r="HB137" s="17" t="s">
        <v>2</v>
      </c>
      <c r="HC137" s="17">
        <v>1</v>
      </c>
      <c r="HD137" s="17" t="s">
        <v>2</v>
      </c>
      <c r="HE137" s="17">
        <v>2</v>
      </c>
      <c r="HF137" s="17" t="s">
        <v>2</v>
      </c>
      <c r="HG137" s="17">
        <v>1</v>
      </c>
      <c r="HH137" s="17" t="s">
        <v>2</v>
      </c>
      <c r="HI137" s="17" t="s">
        <v>2</v>
      </c>
      <c r="HJ137" s="17">
        <v>1</v>
      </c>
      <c r="HK137" s="17" t="s">
        <v>2</v>
      </c>
      <c r="HL137" s="17">
        <v>1</v>
      </c>
      <c r="HM137" s="17" t="s">
        <v>2</v>
      </c>
      <c r="HN137" s="659">
        <v>1921112000</v>
      </c>
      <c r="HO137" s="657" t="s">
        <v>483</v>
      </c>
      <c r="HP137" s="657" t="s">
        <v>454</v>
      </c>
      <c r="HQ137" s="657" t="s">
        <v>481</v>
      </c>
      <c r="HR137" s="657" t="s">
        <v>467</v>
      </c>
      <c r="HS137" s="657" t="s">
        <v>455</v>
      </c>
    </row>
    <row r="138" spans="1:227" ht="14.25" customHeight="1">
      <c r="A138" s="614" t="s">
        <v>767</v>
      </c>
      <c r="B138" s="614" t="s">
        <v>871</v>
      </c>
      <c r="C138" s="614" t="s">
        <v>881</v>
      </c>
      <c r="D138" s="4" t="s">
        <v>434</v>
      </c>
      <c r="E138" s="17">
        <v>111</v>
      </c>
      <c r="F138" s="17">
        <v>1</v>
      </c>
      <c r="G138" s="17" t="s">
        <v>2</v>
      </c>
      <c r="H138" s="17" t="s">
        <v>2</v>
      </c>
      <c r="I138" s="17">
        <v>1</v>
      </c>
      <c r="J138" s="17" t="s">
        <v>2</v>
      </c>
      <c r="K138" s="17" t="s">
        <v>2</v>
      </c>
      <c r="L138" s="17">
        <v>110</v>
      </c>
      <c r="M138" s="665">
        <v>16</v>
      </c>
      <c r="N138" s="17">
        <v>1</v>
      </c>
      <c r="O138" s="17" t="s">
        <v>14</v>
      </c>
      <c r="P138" s="17" t="s">
        <v>14</v>
      </c>
      <c r="Q138" s="17" t="s">
        <v>14</v>
      </c>
      <c r="R138" s="17" t="s">
        <v>14</v>
      </c>
      <c r="S138" s="17" t="s">
        <v>14</v>
      </c>
      <c r="T138" s="17" t="s">
        <v>14</v>
      </c>
      <c r="U138" s="25" t="s">
        <v>14</v>
      </c>
      <c r="V138" s="671" t="s">
        <v>2</v>
      </c>
      <c r="W138" s="25">
        <v>35</v>
      </c>
      <c r="X138" s="25">
        <v>2034</v>
      </c>
      <c r="Y138" s="25">
        <v>2</v>
      </c>
      <c r="Z138" s="25">
        <v>350</v>
      </c>
      <c r="AA138" s="136">
        <v>76</v>
      </c>
      <c r="AB138" s="25" t="s">
        <v>14</v>
      </c>
      <c r="AC138" s="25" t="s">
        <v>14</v>
      </c>
      <c r="AD138" s="25" t="s">
        <v>14</v>
      </c>
      <c r="AE138" s="25" t="s">
        <v>14</v>
      </c>
      <c r="AF138" s="143" t="s">
        <v>14</v>
      </c>
      <c r="AG138" s="77">
        <v>110</v>
      </c>
      <c r="AH138" s="77">
        <v>13</v>
      </c>
      <c r="AI138" s="77">
        <v>29</v>
      </c>
      <c r="AJ138" s="77">
        <v>48</v>
      </c>
      <c r="AK138" s="77">
        <v>13</v>
      </c>
      <c r="AL138" s="77">
        <v>3</v>
      </c>
      <c r="AM138" s="77">
        <v>4</v>
      </c>
      <c r="AN138" s="77" t="s">
        <v>2</v>
      </c>
      <c r="AO138" s="77" t="s">
        <v>2</v>
      </c>
      <c r="AP138" s="77" t="s">
        <v>2</v>
      </c>
      <c r="AQ138" s="77" t="s">
        <v>2</v>
      </c>
      <c r="AR138" s="77" t="s">
        <v>2</v>
      </c>
      <c r="AS138" s="77" t="s">
        <v>2</v>
      </c>
      <c r="AT138" s="77" t="s">
        <v>2</v>
      </c>
      <c r="AU138" s="77" t="s">
        <v>14</v>
      </c>
      <c r="AV138" s="77" t="s">
        <v>14</v>
      </c>
      <c r="AW138" s="77" t="s">
        <v>14</v>
      </c>
      <c r="AX138" s="77" t="s">
        <v>14</v>
      </c>
      <c r="AY138" s="77" t="s">
        <v>14</v>
      </c>
      <c r="AZ138" s="77" t="s">
        <v>14</v>
      </c>
      <c r="BA138" s="77" t="s">
        <v>14</v>
      </c>
      <c r="BB138" s="77" t="s">
        <v>14</v>
      </c>
      <c r="BC138" s="77" t="s">
        <v>14</v>
      </c>
      <c r="BD138" s="77" t="s">
        <v>14</v>
      </c>
      <c r="BE138" s="77" t="s">
        <v>14</v>
      </c>
      <c r="BF138" s="77" t="s">
        <v>14</v>
      </c>
      <c r="BG138" s="77" t="s">
        <v>14</v>
      </c>
      <c r="BH138" s="77" t="s">
        <v>14</v>
      </c>
      <c r="BI138" s="77">
        <v>7733</v>
      </c>
      <c r="BJ138" s="77">
        <v>221</v>
      </c>
      <c r="BK138" s="77">
        <v>1162</v>
      </c>
      <c r="BL138" s="77">
        <v>3355</v>
      </c>
      <c r="BM138" s="77">
        <v>1607</v>
      </c>
      <c r="BN138" s="77">
        <v>519</v>
      </c>
      <c r="BO138" s="77">
        <v>869</v>
      </c>
      <c r="BP138" s="77" t="s">
        <v>2</v>
      </c>
      <c r="BQ138" s="77" t="s">
        <v>2</v>
      </c>
      <c r="BR138" s="77" t="s">
        <v>2</v>
      </c>
      <c r="BS138" s="77" t="s">
        <v>2</v>
      </c>
      <c r="BT138" s="77" t="s">
        <v>2</v>
      </c>
      <c r="BU138" s="77" t="s">
        <v>2</v>
      </c>
      <c r="BV138" s="77" t="s">
        <v>2</v>
      </c>
      <c r="BW138" s="77">
        <v>1201</v>
      </c>
      <c r="BX138" s="77" t="s">
        <v>14</v>
      </c>
      <c r="BY138" s="77" t="s">
        <v>14</v>
      </c>
      <c r="BZ138" s="77" t="s">
        <v>14</v>
      </c>
      <c r="CA138" s="77" t="s">
        <v>14</v>
      </c>
      <c r="CB138" s="77" t="s">
        <v>14</v>
      </c>
      <c r="CC138" s="77" t="s">
        <v>14</v>
      </c>
      <c r="CD138" s="77" t="s">
        <v>14</v>
      </c>
      <c r="CE138" s="77" t="s">
        <v>14</v>
      </c>
      <c r="CF138" s="77" t="s">
        <v>14</v>
      </c>
      <c r="CG138" s="77" t="s">
        <v>14</v>
      </c>
      <c r="CH138" s="77" t="s">
        <v>14</v>
      </c>
      <c r="CI138" s="77" t="s">
        <v>14</v>
      </c>
      <c r="CJ138" s="77" t="s">
        <v>14</v>
      </c>
      <c r="CK138" s="77" t="s">
        <v>14</v>
      </c>
      <c r="CL138" s="77" t="s">
        <v>14</v>
      </c>
      <c r="CM138" s="90">
        <v>110</v>
      </c>
      <c r="CN138" s="90" t="s">
        <v>2</v>
      </c>
      <c r="CO138" s="90" t="s">
        <v>2</v>
      </c>
      <c r="CP138" s="90" t="s">
        <v>2</v>
      </c>
      <c r="CQ138" s="90" t="s">
        <v>2</v>
      </c>
      <c r="CR138" s="90">
        <v>4</v>
      </c>
      <c r="CS138" s="90" t="s">
        <v>2</v>
      </c>
      <c r="CT138" s="90">
        <v>106</v>
      </c>
      <c r="CU138" s="90" t="s">
        <v>2</v>
      </c>
      <c r="CV138" s="90" t="s">
        <v>2</v>
      </c>
      <c r="CW138" s="90" t="s">
        <v>2</v>
      </c>
      <c r="CX138" s="90" t="s">
        <v>2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14</v>
      </c>
      <c r="DD138" s="90" t="s">
        <v>14</v>
      </c>
      <c r="DE138" s="90" t="s">
        <v>14</v>
      </c>
      <c r="DF138" s="90" t="s">
        <v>14</v>
      </c>
      <c r="DG138" s="90" t="s">
        <v>14</v>
      </c>
      <c r="DH138" s="90" t="s">
        <v>14</v>
      </c>
      <c r="DI138" s="90" t="s">
        <v>14</v>
      </c>
      <c r="DJ138" s="90" t="s">
        <v>14</v>
      </c>
      <c r="DK138" s="90" t="s">
        <v>14</v>
      </c>
      <c r="DL138" s="90" t="s">
        <v>14</v>
      </c>
      <c r="DM138" s="90" t="s">
        <v>14</v>
      </c>
      <c r="DN138" s="90" t="s">
        <v>14</v>
      </c>
      <c r="DO138" s="90" t="s">
        <v>14</v>
      </c>
      <c r="DP138" s="90" t="s">
        <v>14</v>
      </c>
      <c r="DQ138" s="90" t="s">
        <v>14</v>
      </c>
      <c r="DR138" s="90" t="s">
        <v>14</v>
      </c>
      <c r="DS138" s="27">
        <v>4</v>
      </c>
      <c r="DT138" s="27" t="s">
        <v>2</v>
      </c>
      <c r="DU138" s="27" t="s">
        <v>2</v>
      </c>
      <c r="DV138" s="27" t="s">
        <v>2</v>
      </c>
      <c r="DW138" s="27">
        <v>1</v>
      </c>
      <c r="DX138" s="27" t="s">
        <v>2</v>
      </c>
      <c r="DY138" s="27">
        <v>1</v>
      </c>
      <c r="DZ138" s="27">
        <v>1</v>
      </c>
      <c r="EA138" s="27" t="s">
        <v>2</v>
      </c>
      <c r="EB138" s="27">
        <v>43</v>
      </c>
      <c r="EC138" s="27" t="s">
        <v>2</v>
      </c>
      <c r="ED138" s="27">
        <v>107</v>
      </c>
      <c r="EE138" s="27">
        <v>4</v>
      </c>
      <c r="EF138" s="27">
        <v>1</v>
      </c>
      <c r="EG138" s="27">
        <v>85</v>
      </c>
      <c r="EH138" s="27" t="s">
        <v>2</v>
      </c>
      <c r="EI138" s="27" t="s">
        <v>2</v>
      </c>
      <c r="EJ138" s="27" t="s">
        <v>2</v>
      </c>
      <c r="EK138" s="27" t="s">
        <v>14</v>
      </c>
      <c r="EL138" s="27" t="s">
        <v>2</v>
      </c>
      <c r="EM138" s="27" t="s">
        <v>14</v>
      </c>
      <c r="EN138" s="27" t="s">
        <v>14</v>
      </c>
      <c r="EO138" s="27" t="s">
        <v>2</v>
      </c>
      <c r="EP138" s="27" t="s">
        <v>14</v>
      </c>
      <c r="EQ138" s="27" t="s">
        <v>2</v>
      </c>
      <c r="ER138" s="27" t="s">
        <v>14</v>
      </c>
      <c r="ES138" s="27">
        <v>59</v>
      </c>
      <c r="ET138" s="27" t="s">
        <v>14</v>
      </c>
      <c r="EU138" s="27" t="s">
        <v>14</v>
      </c>
      <c r="EV138" s="27" t="s">
        <v>14</v>
      </c>
      <c r="EW138" s="27" t="s">
        <v>14</v>
      </c>
      <c r="EX138" s="27" t="s">
        <v>14</v>
      </c>
      <c r="EY138" s="27" t="s">
        <v>14</v>
      </c>
      <c r="EZ138" s="27" t="s">
        <v>14</v>
      </c>
      <c r="FA138" s="27" t="s">
        <v>14</v>
      </c>
      <c r="FB138" s="27" t="s">
        <v>14</v>
      </c>
      <c r="FC138" s="27" t="s">
        <v>14</v>
      </c>
      <c r="FD138" s="27" t="s">
        <v>14</v>
      </c>
      <c r="FE138" s="27" t="s">
        <v>14</v>
      </c>
      <c r="FF138" s="27" t="s">
        <v>14</v>
      </c>
      <c r="FG138" s="27" t="s">
        <v>14</v>
      </c>
      <c r="FH138" s="27" t="s">
        <v>14</v>
      </c>
      <c r="FI138" s="27" t="s">
        <v>14</v>
      </c>
      <c r="FJ138" s="27" t="s">
        <v>14</v>
      </c>
      <c r="FK138" s="27" t="s">
        <v>14</v>
      </c>
      <c r="FL138" s="27" t="s">
        <v>14</v>
      </c>
      <c r="FM138" s="27" t="s">
        <v>14</v>
      </c>
      <c r="FN138" s="27" t="s">
        <v>14</v>
      </c>
      <c r="FO138" s="27" t="s">
        <v>14</v>
      </c>
      <c r="FP138" s="27" t="s">
        <v>14</v>
      </c>
      <c r="FQ138" s="27" t="s">
        <v>14</v>
      </c>
      <c r="FR138" s="27" t="s">
        <v>14</v>
      </c>
      <c r="FS138" s="27" t="s">
        <v>14</v>
      </c>
      <c r="FT138" s="27" t="s">
        <v>14</v>
      </c>
      <c r="FU138" s="27" t="s">
        <v>14</v>
      </c>
      <c r="FV138" s="27" t="s">
        <v>14</v>
      </c>
      <c r="FW138" s="77">
        <v>11</v>
      </c>
      <c r="FX138" s="77">
        <v>1</v>
      </c>
      <c r="FY138" s="87">
        <v>11</v>
      </c>
      <c r="FZ138" s="87" t="s">
        <v>2</v>
      </c>
      <c r="GA138" s="87">
        <v>1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14</v>
      </c>
      <c r="GG138" s="17" t="s">
        <v>14</v>
      </c>
      <c r="GH138" s="17" t="s">
        <v>14</v>
      </c>
      <c r="GI138" s="17" t="s">
        <v>14</v>
      </c>
      <c r="GJ138" s="17" t="s">
        <v>14</v>
      </c>
      <c r="GK138" s="17" t="s">
        <v>14</v>
      </c>
      <c r="GL138" s="17" t="s">
        <v>14</v>
      </c>
      <c r="GM138" s="17" t="s">
        <v>14</v>
      </c>
      <c r="GN138" s="17" t="s">
        <v>14</v>
      </c>
      <c r="GO138" s="25">
        <v>1</v>
      </c>
      <c r="GP138" s="25" t="s">
        <v>14</v>
      </c>
      <c r="GQ138" s="25">
        <v>1</v>
      </c>
      <c r="GR138" s="25" t="s">
        <v>2</v>
      </c>
      <c r="GS138" s="136" t="s">
        <v>2</v>
      </c>
      <c r="GT138" s="77" t="s">
        <v>2</v>
      </c>
      <c r="GU138" s="77">
        <v>1</v>
      </c>
      <c r="GV138" s="17">
        <v>110</v>
      </c>
      <c r="GW138" s="17">
        <v>17</v>
      </c>
      <c r="GX138" s="17">
        <v>50</v>
      </c>
      <c r="GY138" s="17">
        <v>36</v>
      </c>
      <c r="GZ138" s="17">
        <v>7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14</v>
      </c>
      <c r="HF138" s="17" t="s">
        <v>14</v>
      </c>
      <c r="HG138" s="17" t="s">
        <v>14</v>
      </c>
      <c r="HH138" s="17" t="s">
        <v>14</v>
      </c>
      <c r="HI138" s="17" t="s">
        <v>14</v>
      </c>
      <c r="HJ138" s="17" t="s">
        <v>14</v>
      </c>
      <c r="HK138" s="17" t="s">
        <v>14</v>
      </c>
      <c r="HL138" s="17" t="s">
        <v>14</v>
      </c>
      <c r="HM138" s="17" t="s">
        <v>14</v>
      </c>
      <c r="HN138" s="659">
        <v>1921113000</v>
      </c>
      <c r="HO138" s="657" t="s">
        <v>483</v>
      </c>
      <c r="HP138" s="657" t="s">
        <v>454</v>
      </c>
      <c r="HQ138" s="657" t="s">
        <v>481</v>
      </c>
      <c r="HR138" s="657" t="s">
        <v>468</v>
      </c>
      <c r="HS138" s="657" t="s">
        <v>455</v>
      </c>
    </row>
    <row r="139" spans="1:227" ht="14.25" customHeight="1">
      <c r="A139" s="614" t="s">
        <v>767</v>
      </c>
      <c r="B139" s="614" t="s">
        <v>871</v>
      </c>
      <c r="C139" s="614" t="s">
        <v>882</v>
      </c>
      <c r="D139" s="4" t="s">
        <v>435</v>
      </c>
      <c r="E139" s="17">
        <v>81</v>
      </c>
      <c r="F139" s="17" t="s">
        <v>2</v>
      </c>
      <c r="G139" s="17" t="s">
        <v>2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>
        <v>81</v>
      </c>
      <c r="M139" s="665">
        <v>13</v>
      </c>
      <c r="N139" s="17" t="s">
        <v>2</v>
      </c>
      <c r="O139" s="17" t="s">
        <v>2</v>
      </c>
      <c r="P139" s="17" t="s">
        <v>2</v>
      </c>
      <c r="Q139" s="17" t="s">
        <v>2</v>
      </c>
      <c r="R139" s="17" t="s">
        <v>2</v>
      </c>
      <c r="S139" s="17" t="s">
        <v>2</v>
      </c>
      <c r="T139" s="17" t="s">
        <v>2</v>
      </c>
      <c r="U139" s="25" t="s">
        <v>2</v>
      </c>
      <c r="V139" s="671" t="s">
        <v>2</v>
      </c>
      <c r="W139" s="25">
        <v>31</v>
      </c>
      <c r="X139" s="25">
        <v>1920</v>
      </c>
      <c r="Y139" s="25">
        <v>1</v>
      </c>
      <c r="Z139" s="25">
        <v>30</v>
      </c>
      <c r="AA139" s="136">
        <v>50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43" t="s">
        <v>2</v>
      </c>
      <c r="AG139" s="77">
        <v>78</v>
      </c>
      <c r="AH139" s="77">
        <v>4</v>
      </c>
      <c r="AI139" s="77">
        <v>21</v>
      </c>
      <c r="AJ139" s="77">
        <v>28</v>
      </c>
      <c r="AK139" s="77">
        <v>19</v>
      </c>
      <c r="AL139" s="77">
        <v>5</v>
      </c>
      <c r="AM139" s="77">
        <v>1</v>
      </c>
      <c r="AN139" s="77" t="s">
        <v>2</v>
      </c>
      <c r="AO139" s="77" t="s">
        <v>2</v>
      </c>
      <c r="AP139" s="77" t="s">
        <v>2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2</v>
      </c>
      <c r="AV139" s="77" t="s">
        <v>2</v>
      </c>
      <c r="AW139" s="77" t="s">
        <v>2</v>
      </c>
      <c r="AX139" s="77" t="s">
        <v>2</v>
      </c>
      <c r="AY139" s="77" t="s">
        <v>2</v>
      </c>
      <c r="AZ139" s="77" t="s">
        <v>2</v>
      </c>
      <c r="BA139" s="77" t="s">
        <v>2</v>
      </c>
      <c r="BB139" s="77" t="s">
        <v>2</v>
      </c>
      <c r="BC139" s="77" t="s">
        <v>2</v>
      </c>
      <c r="BD139" s="77" t="s">
        <v>2</v>
      </c>
      <c r="BE139" s="77" t="s">
        <v>2</v>
      </c>
      <c r="BF139" s="77" t="s">
        <v>2</v>
      </c>
      <c r="BG139" s="77" t="s">
        <v>2</v>
      </c>
      <c r="BH139" s="77" t="s">
        <v>2</v>
      </c>
      <c r="BI139" s="77">
        <v>6426</v>
      </c>
      <c r="BJ139" s="77">
        <v>89</v>
      </c>
      <c r="BK139" s="77">
        <v>795</v>
      </c>
      <c r="BL139" s="77">
        <v>2091</v>
      </c>
      <c r="BM139" s="77">
        <v>2310</v>
      </c>
      <c r="BN139" s="77">
        <v>872</v>
      </c>
      <c r="BO139" s="77">
        <v>269</v>
      </c>
      <c r="BP139" s="77" t="s">
        <v>2</v>
      </c>
      <c r="BQ139" s="77" t="s">
        <v>2</v>
      </c>
      <c r="BR139" s="77" t="s">
        <v>2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1095</v>
      </c>
      <c r="BX139" s="77" t="s">
        <v>2</v>
      </c>
      <c r="BY139" s="77" t="s">
        <v>2</v>
      </c>
      <c r="BZ139" s="77" t="s">
        <v>2</v>
      </c>
      <c r="CA139" s="77" t="s">
        <v>2</v>
      </c>
      <c r="CB139" s="77" t="s">
        <v>2</v>
      </c>
      <c r="CC139" s="77" t="s">
        <v>2</v>
      </c>
      <c r="CD139" s="77" t="s">
        <v>2</v>
      </c>
      <c r="CE139" s="77" t="s">
        <v>2</v>
      </c>
      <c r="CF139" s="77" t="s">
        <v>2</v>
      </c>
      <c r="CG139" s="77" t="s">
        <v>2</v>
      </c>
      <c r="CH139" s="77" t="s">
        <v>2</v>
      </c>
      <c r="CI139" s="77" t="s">
        <v>2</v>
      </c>
      <c r="CJ139" s="77" t="s">
        <v>2</v>
      </c>
      <c r="CK139" s="77" t="s">
        <v>2</v>
      </c>
      <c r="CL139" s="77" t="s">
        <v>2</v>
      </c>
      <c r="CM139" s="90">
        <v>78</v>
      </c>
      <c r="CN139" s="90" t="s">
        <v>2</v>
      </c>
      <c r="CO139" s="90" t="s">
        <v>2</v>
      </c>
      <c r="CP139" s="90" t="s">
        <v>2</v>
      </c>
      <c r="CQ139" s="90" t="s">
        <v>2</v>
      </c>
      <c r="CR139" s="90">
        <v>2</v>
      </c>
      <c r="CS139" s="90" t="s">
        <v>2</v>
      </c>
      <c r="CT139" s="90">
        <v>69</v>
      </c>
      <c r="CU139" s="90">
        <v>6</v>
      </c>
      <c r="CV139" s="90" t="s">
        <v>2</v>
      </c>
      <c r="CW139" s="90" t="s">
        <v>2</v>
      </c>
      <c r="CX139" s="90">
        <v>1</v>
      </c>
      <c r="CY139" s="90" t="s">
        <v>2</v>
      </c>
      <c r="CZ139" s="90" t="s">
        <v>2</v>
      </c>
      <c r="DA139" s="90" t="s">
        <v>2</v>
      </c>
      <c r="DB139" s="90" t="s">
        <v>2</v>
      </c>
      <c r="DC139" s="90" t="s">
        <v>2</v>
      </c>
      <c r="DD139" s="90" t="s">
        <v>2</v>
      </c>
      <c r="DE139" s="90" t="s">
        <v>2</v>
      </c>
      <c r="DF139" s="90" t="s">
        <v>2</v>
      </c>
      <c r="DG139" s="90" t="s">
        <v>2</v>
      </c>
      <c r="DH139" s="90" t="s">
        <v>2</v>
      </c>
      <c r="DI139" s="90" t="s">
        <v>2</v>
      </c>
      <c r="DJ139" s="90" t="s">
        <v>2</v>
      </c>
      <c r="DK139" s="90" t="s">
        <v>2</v>
      </c>
      <c r="DL139" s="90" t="s">
        <v>2</v>
      </c>
      <c r="DM139" s="90" t="s">
        <v>2</v>
      </c>
      <c r="DN139" s="90" t="s">
        <v>2</v>
      </c>
      <c r="DO139" s="90" t="s">
        <v>2</v>
      </c>
      <c r="DP139" s="90" t="s">
        <v>2</v>
      </c>
      <c r="DQ139" s="90" t="s">
        <v>2</v>
      </c>
      <c r="DR139" s="90" t="s">
        <v>2</v>
      </c>
      <c r="DS139" s="27">
        <v>4</v>
      </c>
      <c r="DT139" s="27" t="s">
        <v>2</v>
      </c>
      <c r="DU139" s="27" t="s">
        <v>2</v>
      </c>
      <c r="DV139" s="27" t="s">
        <v>2</v>
      </c>
      <c r="DW139" s="27">
        <v>2</v>
      </c>
      <c r="DX139" s="27" t="s">
        <v>2</v>
      </c>
      <c r="DY139" s="27" t="s">
        <v>2</v>
      </c>
      <c r="DZ139" s="27" t="s">
        <v>2</v>
      </c>
      <c r="EA139" s="27" t="s">
        <v>2</v>
      </c>
      <c r="EB139" s="27">
        <v>13</v>
      </c>
      <c r="EC139" s="27" t="s">
        <v>2</v>
      </c>
      <c r="ED139" s="27">
        <v>75</v>
      </c>
      <c r="EE139" s="27">
        <v>2</v>
      </c>
      <c r="EF139" s="27">
        <v>7</v>
      </c>
      <c r="EG139" s="27">
        <v>44</v>
      </c>
      <c r="EH139" s="27" t="s">
        <v>2</v>
      </c>
      <c r="EI139" s="27" t="s">
        <v>2</v>
      </c>
      <c r="EJ139" s="27" t="s">
        <v>2</v>
      </c>
      <c r="EK139" s="27" t="s">
        <v>14</v>
      </c>
      <c r="EL139" s="27" t="s">
        <v>2</v>
      </c>
      <c r="EM139" s="27" t="s">
        <v>2</v>
      </c>
      <c r="EN139" s="27" t="s">
        <v>2</v>
      </c>
      <c r="EO139" s="27" t="s">
        <v>2</v>
      </c>
      <c r="EP139" s="27" t="s">
        <v>14</v>
      </c>
      <c r="EQ139" s="27" t="s">
        <v>2</v>
      </c>
      <c r="ER139" s="27" t="s">
        <v>14</v>
      </c>
      <c r="ES139" s="27" t="s">
        <v>14</v>
      </c>
      <c r="ET139" s="27" t="s">
        <v>14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27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27" t="s">
        <v>14</v>
      </c>
      <c r="FW139" s="77">
        <v>8</v>
      </c>
      <c r="FX139" s="77">
        <v>1</v>
      </c>
      <c r="FY139" s="87">
        <v>7</v>
      </c>
      <c r="FZ139" s="87" t="s">
        <v>2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2</v>
      </c>
      <c r="GG139" s="17" t="s">
        <v>2</v>
      </c>
      <c r="GH139" s="17" t="s">
        <v>2</v>
      </c>
      <c r="GI139" s="17" t="s">
        <v>2</v>
      </c>
      <c r="GJ139" s="17" t="s">
        <v>2</v>
      </c>
      <c r="GK139" s="17" t="s">
        <v>2</v>
      </c>
      <c r="GL139" s="17" t="s">
        <v>2</v>
      </c>
      <c r="GM139" s="17" t="s">
        <v>2</v>
      </c>
      <c r="GN139" s="17" t="s">
        <v>2</v>
      </c>
      <c r="GO139" s="25" t="s">
        <v>2</v>
      </c>
      <c r="GP139" s="25" t="s">
        <v>2</v>
      </c>
      <c r="GQ139" s="25" t="s">
        <v>2</v>
      </c>
      <c r="GR139" s="25" t="s">
        <v>2</v>
      </c>
      <c r="GS139" s="136" t="s">
        <v>2</v>
      </c>
      <c r="GT139" s="77" t="s">
        <v>2</v>
      </c>
      <c r="GU139" s="77" t="s">
        <v>2</v>
      </c>
      <c r="GV139" s="17">
        <v>78</v>
      </c>
      <c r="GW139" s="17">
        <v>7</v>
      </c>
      <c r="GX139" s="17">
        <v>37</v>
      </c>
      <c r="GY139" s="17">
        <v>26</v>
      </c>
      <c r="GZ139" s="17">
        <v>8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9">
        <v>1921114000</v>
      </c>
      <c r="HO139" s="657" t="s">
        <v>483</v>
      </c>
      <c r="HP139" s="657" t="s">
        <v>454</v>
      </c>
      <c r="HQ139" s="657" t="s">
        <v>481</v>
      </c>
      <c r="HR139" s="657" t="s">
        <v>469</v>
      </c>
      <c r="HS139" s="657" t="s">
        <v>455</v>
      </c>
    </row>
    <row r="140" spans="1:227" ht="14.25" customHeight="1">
      <c r="A140" s="614" t="s">
        <v>767</v>
      </c>
      <c r="B140" s="614" t="s">
        <v>871</v>
      </c>
      <c r="C140" s="614" t="s">
        <v>883</v>
      </c>
      <c r="D140" s="4" t="s">
        <v>436</v>
      </c>
      <c r="E140" s="17">
        <v>319</v>
      </c>
      <c r="F140" s="17">
        <v>1</v>
      </c>
      <c r="G140" s="17" t="s">
        <v>2</v>
      </c>
      <c r="H140" s="17" t="s">
        <v>2</v>
      </c>
      <c r="I140" s="17">
        <v>1</v>
      </c>
      <c r="J140" s="17" t="s">
        <v>2</v>
      </c>
      <c r="K140" s="17" t="s">
        <v>2</v>
      </c>
      <c r="L140" s="17">
        <v>318</v>
      </c>
      <c r="M140" s="665">
        <v>31</v>
      </c>
      <c r="N140" s="17">
        <v>1</v>
      </c>
      <c r="O140" s="17" t="s">
        <v>14</v>
      </c>
      <c r="P140" s="17" t="s">
        <v>14</v>
      </c>
      <c r="Q140" s="17" t="s">
        <v>14</v>
      </c>
      <c r="R140" s="17" t="s">
        <v>14</v>
      </c>
      <c r="S140" s="17" t="s">
        <v>14</v>
      </c>
      <c r="T140" s="17" t="s">
        <v>14</v>
      </c>
      <c r="U140" s="25" t="s">
        <v>14</v>
      </c>
      <c r="V140" s="671" t="s">
        <v>2</v>
      </c>
      <c r="W140" s="25">
        <v>95</v>
      </c>
      <c r="X140" s="25">
        <v>5732</v>
      </c>
      <c r="Y140" s="25">
        <v>11</v>
      </c>
      <c r="Z140" s="25">
        <v>2330</v>
      </c>
      <c r="AA140" s="136">
        <v>224</v>
      </c>
      <c r="AB140" s="25" t="s">
        <v>14</v>
      </c>
      <c r="AC140" s="25" t="s">
        <v>14</v>
      </c>
      <c r="AD140" s="25" t="s">
        <v>14</v>
      </c>
      <c r="AE140" s="25" t="s">
        <v>14</v>
      </c>
      <c r="AF140" s="143" t="s">
        <v>14</v>
      </c>
      <c r="AG140" s="77">
        <v>318</v>
      </c>
      <c r="AH140" s="77">
        <v>29</v>
      </c>
      <c r="AI140" s="77">
        <v>77</v>
      </c>
      <c r="AJ140" s="77">
        <v>152</v>
      </c>
      <c r="AK140" s="77">
        <v>49</v>
      </c>
      <c r="AL140" s="77">
        <v>7</v>
      </c>
      <c r="AM140" s="77">
        <v>4</v>
      </c>
      <c r="AN140" s="77" t="s">
        <v>2</v>
      </c>
      <c r="AO140" s="77" t="s">
        <v>2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14</v>
      </c>
      <c r="AV140" s="77" t="s">
        <v>14</v>
      </c>
      <c r="AW140" s="77" t="s">
        <v>14</v>
      </c>
      <c r="AX140" s="77" t="s">
        <v>14</v>
      </c>
      <c r="AY140" s="77" t="s">
        <v>14</v>
      </c>
      <c r="AZ140" s="77" t="s">
        <v>14</v>
      </c>
      <c r="BA140" s="77" t="s">
        <v>14</v>
      </c>
      <c r="BB140" s="77" t="s">
        <v>14</v>
      </c>
      <c r="BC140" s="77" t="s">
        <v>14</v>
      </c>
      <c r="BD140" s="77" t="s">
        <v>14</v>
      </c>
      <c r="BE140" s="77" t="s">
        <v>14</v>
      </c>
      <c r="BF140" s="77" t="s">
        <v>14</v>
      </c>
      <c r="BG140" s="77" t="s">
        <v>14</v>
      </c>
      <c r="BH140" s="77" t="s">
        <v>14</v>
      </c>
      <c r="BI140" s="77">
        <v>21815</v>
      </c>
      <c r="BJ140" s="77">
        <v>611</v>
      </c>
      <c r="BK140" s="77">
        <v>2948</v>
      </c>
      <c r="BL140" s="77">
        <v>10433</v>
      </c>
      <c r="BM140" s="77">
        <v>5790</v>
      </c>
      <c r="BN140" s="77">
        <v>1157</v>
      </c>
      <c r="BO140" s="77">
        <v>876</v>
      </c>
      <c r="BP140" s="77" t="s">
        <v>2</v>
      </c>
      <c r="BQ140" s="77" t="s">
        <v>2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2773</v>
      </c>
      <c r="BX140" s="77" t="s">
        <v>14</v>
      </c>
      <c r="BY140" s="77" t="s">
        <v>14</v>
      </c>
      <c r="BZ140" s="77" t="s">
        <v>14</v>
      </c>
      <c r="CA140" s="77" t="s">
        <v>14</v>
      </c>
      <c r="CB140" s="77" t="s">
        <v>14</v>
      </c>
      <c r="CC140" s="77" t="s">
        <v>14</v>
      </c>
      <c r="CD140" s="77" t="s">
        <v>14</v>
      </c>
      <c r="CE140" s="77" t="s">
        <v>14</v>
      </c>
      <c r="CF140" s="77" t="s">
        <v>14</v>
      </c>
      <c r="CG140" s="77" t="s">
        <v>14</v>
      </c>
      <c r="CH140" s="77" t="s">
        <v>14</v>
      </c>
      <c r="CI140" s="77" t="s">
        <v>14</v>
      </c>
      <c r="CJ140" s="77" t="s">
        <v>14</v>
      </c>
      <c r="CK140" s="77" t="s">
        <v>14</v>
      </c>
      <c r="CL140" s="77" t="s">
        <v>14</v>
      </c>
      <c r="CM140" s="90">
        <v>288</v>
      </c>
      <c r="CN140" s="90">
        <v>5</v>
      </c>
      <c r="CO140" s="90" t="s">
        <v>2</v>
      </c>
      <c r="CP140" s="90" t="s">
        <v>2</v>
      </c>
      <c r="CQ140" s="90" t="s">
        <v>2</v>
      </c>
      <c r="CR140" s="90">
        <v>11</v>
      </c>
      <c r="CS140" s="90">
        <v>2</v>
      </c>
      <c r="CT140" s="90">
        <v>270</v>
      </c>
      <c r="CU140" s="90" t="s">
        <v>2</v>
      </c>
      <c r="CV140" s="90" t="s">
        <v>2</v>
      </c>
      <c r="CW140" s="90" t="s">
        <v>2</v>
      </c>
      <c r="CX140" s="90" t="s">
        <v>2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14</v>
      </c>
      <c r="DD140" s="90" t="s">
        <v>14</v>
      </c>
      <c r="DE140" s="90" t="s">
        <v>14</v>
      </c>
      <c r="DF140" s="90" t="s">
        <v>14</v>
      </c>
      <c r="DG140" s="90" t="s">
        <v>14</v>
      </c>
      <c r="DH140" s="90" t="s">
        <v>14</v>
      </c>
      <c r="DI140" s="90" t="s">
        <v>14</v>
      </c>
      <c r="DJ140" s="90" t="s">
        <v>14</v>
      </c>
      <c r="DK140" s="90" t="s">
        <v>14</v>
      </c>
      <c r="DL140" s="90" t="s">
        <v>14</v>
      </c>
      <c r="DM140" s="90" t="s">
        <v>14</v>
      </c>
      <c r="DN140" s="90" t="s">
        <v>14</v>
      </c>
      <c r="DO140" s="90" t="s">
        <v>14</v>
      </c>
      <c r="DP140" s="90" t="s">
        <v>14</v>
      </c>
      <c r="DQ140" s="90" t="s">
        <v>14</v>
      </c>
      <c r="DR140" s="90" t="s">
        <v>14</v>
      </c>
      <c r="DS140" s="27">
        <v>72</v>
      </c>
      <c r="DT140" s="27" t="s">
        <v>2</v>
      </c>
      <c r="DU140" s="27" t="s">
        <v>2</v>
      </c>
      <c r="DV140" s="27">
        <v>2</v>
      </c>
      <c r="DW140" s="27">
        <v>10</v>
      </c>
      <c r="DX140" s="27">
        <v>2</v>
      </c>
      <c r="DY140" s="27">
        <v>9</v>
      </c>
      <c r="DZ140" s="27">
        <v>3</v>
      </c>
      <c r="EA140" s="27" t="s">
        <v>2</v>
      </c>
      <c r="EB140" s="27">
        <v>152</v>
      </c>
      <c r="EC140" s="27">
        <v>7</v>
      </c>
      <c r="ED140" s="27">
        <v>295</v>
      </c>
      <c r="EE140" s="27">
        <v>5</v>
      </c>
      <c r="EF140" s="27">
        <v>4</v>
      </c>
      <c r="EG140" s="27">
        <v>963</v>
      </c>
      <c r="EH140" s="27" t="s">
        <v>2</v>
      </c>
      <c r="EI140" s="27" t="s">
        <v>2</v>
      </c>
      <c r="EJ140" s="27" t="s">
        <v>14</v>
      </c>
      <c r="EK140" s="27">
        <v>52</v>
      </c>
      <c r="EL140" s="27" t="s">
        <v>14</v>
      </c>
      <c r="EM140" s="27" t="s">
        <v>14</v>
      </c>
      <c r="EN140" s="27">
        <v>18</v>
      </c>
      <c r="EO140" s="27" t="s">
        <v>2</v>
      </c>
      <c r="EP140" s="27" t="s">
        <v>14</v>
      </c>
      <c r="EQ140" s="27" t="s">
        <v>14</v>
      </c>
      <c r="ER140" s="27" t="s">
        <v>14</v>
      </c>
      <c r="ES140" s="27" t="s">
        <v>14</v>
      </c>
      <c r="ET140" s="27" t="s">
        <v>14</v>
      </c>
      <c r="EU140" s="27" t="s">
        <v>14</v>
      </c>
      <c r="EV140" s="27" t="s">
        <v>14</v>
      </c>
      <c r="EW140" s="27" t="s">
        <v>14</v>
      </c>
      <c r="EX140" s="27" t="s">
        <v>14</v>
      </c>
      <c r="EY140" s="27" t="s">
        <v>14</v>
      </c>
      <c r="EZ140" s="27" t="s">
        <v>14</v>
      </c>
      <c r="FA140" s="27" t="s">
        <v>14</v>
      </c>
      <c r="FB140" s="27" t="s">
        <v>14</v>
      </c>
      <c r="FC140" s="27" t="s">
        <v>14</v>
      </c>
      <c r="FD140" s="27" t="s">
        <v>14</v>
      </c>
      <c r="FE140" s="27" t="s">
        <v>14</v>
      </c>
      <c r="FF140" s="27" t="s">
        <v>14</v>
      </c>
      <c r="FG140" s="27" t="s">
        <v>14</v>
      </c>
      <c r="FH140" s="27" t="s">
        <v>14</v>
      </c>
      <c r="FI140" s="27" t="s">
        <v>14</v>
      </c>
      <c r="FJ140" s="27" t="s">
        <v>14</v>
      </c>
      <c r="FK140" s="27" t="s">
        <v>14</v>
      </c>
      <c r="FL140" s="27" t="s">
        <v>14</v>
      </c>
      <c r="FM140" s="27" t="s">
        <v>14</v>
      </c>
      <c r="FN140" s="27" t="s">
        <v>14</v>
      </c>
      <c r="FO140" s="27" t="s">
        <v>14</v>
      </c>
      <c r="FP140" s="27" t="s">
        <v>14</v>
      </c>
      <c r="FQ140" s="27" t="s">
        <v>14</v>
      </c>
      <c r="FR140" s="27" t="s">
        <v>14</v>
      </c>
      <c r="FS140" s="27" t="s">
        <v>14</v>
      </c>
      <c r="FT140" s="27" t="s">
        <v>14</v>
      </c>
      <c r="FU140" s="27" t="s">
        <v>14</v>
      </c>
      <c r="FV140" s="27" t="s">
        <v>14</v>
      </c>
      <c r="FW140" s="77">
        <v>59</v>
      </c>
      <c r="FX140" s="77">
        <v>1</v>
      </c>
      <c r="FY140" s="87">
        <v>57</v>
      </c>
      <c r="FZ140" s="87" t="s">
        <v>2</v>
      </c>
      <c r="GA140" s="87" t="s">
        <v>2</v>
      </c>
      <c r="GB140" s="87" t="s">
        <v>2</v>
      </c>
      <c r="GC140" s="87" t="s">
        <v>2</v>
      </c>
      <c r="GD140" s="87" t="s">
        <v>2</v>
      </c>
      <c r="GE140" s="87">
        <v>1</v>
      </c>
      <c r="GF140" s="17" t="s">
        <v>14</v>
      </c>
      <c r="GG140" s="17" t="s">
        <v>14</v>
      </c>
      <c r="GH140" s="17" t="s">
        <v>14</v>
      </c>
      <c r="GI140" s="17" t="s">
        <v>14</v>
      </c>
      <c r="GJ140" s="17" t="s">
        <v>14</v>
      </c>
      <c r="GK140" s="17" t="s">
        <v>14</v>
      </c>
      <c r="GL140" s="17" t="s">
        <v>14</v>
      </c>
      <c r="GM140" s="17" t="s">
        <v>14</v>
      </c>
      <c r="GN140" s="17" t="s">
        <v>14</v>
      </c>
      <c r="GO140" s="25">
        <v>2</v>
      </c>
      <c r="GP140" s="25" t="s">
        <v>14</v>
      </c>
      <c r="GQ140" s="25">
        <v>2</v>
      </c>
      <c r="GR140" s="25">
        <v>1</v>
      </c>
      <c r="GS140" s="136">
        <v>1</v>
      </c>
      <c r="GT140" s="77" t="s">
        <v>2</v>
      </c>
      <c r="GU140" s="77">
        <v>1</v>
      </c>
      <c r="GV140" s="17">
        <v>288</v>
      </c>
      <c r="GW140" s="17">
        <v>61</v>
      </c>
      <c r="GX140" s="17">
        <v>161</v>
      </c>
      <c r="GY140" s="17">
        <v>60</v>
      </c>
      <c r="GZ140" s="17">
        <v>4</v>
      </c>
      <c r="HA140" s="17">
        <v>2</v>
      </c>
      <c r="HB140" s="17">
        <v>2</v>
      </c>
      <c r="HC140" s="17" t="s">
        <v>2</v>
      </c>
      <c r="HD140" s="17" t="s">
        <v>2</v>
      </c>
      <c r="HE140" s="17" t="s">
        <v>14</v>
      </c>
      <c r="HF140" s="17" t="s">
        <v>14</v>
      </c>
      <c r="HG140" s="17" t="s">
        <v>14</v>
      </c>
      <c r="HH140" s="17" t="s">
        <v>14</v>
      </c>
      <c r="HI140" s="17" t="s">
        <v>14</v>
      </c>
      <c r="HJ140" s="17" t="s">
        <v>14</v>
      </c>
      <c r="HK140" s="17" t="s">
        <v>14</v>
      </c>
      <c r="HL140" s="17" t="s">
        <v>14</v>
      </c>
      <c r="HM140" s="17" t="s">
        <v>14</v>
      </c>
      <c r="HN140" s="659">
        <v>1921115000</v>
      </c>
      <c r="HO140" s="657" t="s">
        <v>483</v>
      </c>
      <c r="HP140" s="657" t="s">
        <v>454</v>
      </c>
      <c r="HQ140" s="657" t="s">
        <v>481</v>
      </c>
      <c r="HR140" s="657" t="s">
        <v>470</v>
      </c>
      <c r="HS140" s="657" t="s">
        <v>455</v>
      </c>
    </row>
    <row r="141" spans="1:227" ht="14.25" customHeight="1">
      <c r="A141" s="614" t="s">
        <v>767</v>
      </c>
      <c r="B141" s="614" t="s">
        <v>871</v>
      </c>
      <c r="C141" s="614" t="s">
        <v>884</v>
      </c>
      <c r="D141" s="4" t="s">
        <v>437</v>
      </c>
      <c r="E141" s="17">
        <v>211</v>
      </c>
      <c r="F141" s="17">
        <v>2</v>
      </c>
      <c r="G141" s="17" t="s">
        <v>2</v>
      </c>
      <c r="H141" s="17">
        <v>1</v>
      </c>
      <c r="I141" s="17">
        <v>1</v>
      </c>
      <c r="J141" s="17" t="s">
        <v>2</v>
      </c>
      <c r="K141" s="17" t="s">
        <v>2</v>
      </c>
      <c r="L141" s="17">
        <v>209</v>
      </c>
      <c r="M141" s="665">
        <v>30</v>
      </c>
      <c r="N141" s="17">
        <v>2</v>
      </c>
      <c r="O141" s="17" t="s">
        <v>14</v>
      </c>
      <c r="P141" s="17" t="s">
        <v>14</v>
      </c>
      <c r="Q141" s="17" t="s">
        <v>14</v>
      </c>
      <c r="R141" s="17" t="s">
        <v>14</v>
      </c>
      <c r="S141" s="17" t="s">
        <v>14</v>
      </c>
      <c r="T141" s="17" t="s">
        <v>14</v>
      </c>
      <c r="U141" s="25" t="s">
        <v>14</v>
      </c>
      <c r="V141" s="671" t="s">
        <v>2</v>
      </c>
      <c r="W141" s="25">
        <v>86</v>
      </c>
      <c r="X141" s="25">
        <v>6324</v>
      </c>
      <c r="Y141" s="25">
        <v>5</v>
      </c>
      <c r="Z141" s="25">
        <v>1720</v>
      </c>
      <c r="AA141" s="136">
        <v>125</v>
      </c>
      <c r="AB141" s="25" t="s">
        <v>14</v>
      </c>
      <c r="AC141" s="25" t="s">
        <v>14</v>
      </c>
      <c r="AD141" s="25" t="s">
        <v>14</v>
      </c>
      <c r="AE141" s="25" t="s">
        <v>14</v>
      </c>
      <c r="AF141" s="143" t="s">
        <v>14</v>
      </c>
      <c r="AG141" s="77">
        <v>210</v>
      </c>
      <c r="AH141" s="77">
        <v>41</v>
      </c>
      <c r="AI141" s="77">
        <v>55</v>
      </c>
      <c r="AJ141" s="77">
        <v>82</v>
      </c>
      <c r="AK141" s="77">
        <v>25</v>
      </c>
      <c r="AL141" s="77">
        <v>7</v>
      </c>
      <c r="AM141" s="77" t="s">
        <v>2</v>
      </c>
      <c r="AN141" s="77" t="s">
        <v>2</v>
      </c>
      <c r="AO141" s="77" t="s">
        <v>2</v>
      </c>
      <c r="AP141" s="77" t="s">
        <v>2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14</v>
      </c>
      <c r="AV141" s="77" t="s">
        <v>14</v>
      </c>
      <c r="AW141" s="77" t="s">
        <v>14</v>
      </c>
      <c r="AX141" s="77" t="s">
        <v>14</v>
      </c>
      <c r="AY141" s="77" t="s">
        <v>14</v>
      </c>
      <c r="AZ141" s="77" t="s">
        <v>14</v>
      </c>
      <c r="BA141" s="77" t="s">
        <v>14</v>
      </c>
      <c r="BB141" s="77" t="s">
        <v>14</v>
      </c>
      <c r="BC141" s="77" t="s">
        <v>14</v>
      </c>
      <c r="BD141" s="77" t="s">
        <v>14</v>
      </c>
      <c r="BE141" s="77" t="s">
        <v>14</v>
      </c>
      <c r="BF141" s="77" t="s">
        <v>14</v>
      </c>
      <c r="BG141" s="77" t="s">
        <v>14</v>
      </c>
      <c r="BH141" s="77" t="s">
        <v>14</v>
      </c>
      <c r="BI141" s="77">
        <v>12679</v>
      </c>
      <c r="BJ141" s="77">
        <v>799</v>
      </c>
      <c r="BK141" s="77">
        <v>2076</v>
      </c>
      <c r="BL141" s="77">
        <v>5716</v>
      </c>
      <c r="BM141" s="77">
        <v>2896</v>
      </c>
      <c r="BN141" s="77">
        <v>1192</v>
      </c>
      <c r="BO141" s="77" t="s">
        <v>2</v>
      </c>
      <c r="BP141" s="77" t="s">
        <v>2</v>
      </c>
      <c r="BQ141" s="77" t="s">
        <v>2</v>
      </c>
      <c r="BR141" s="77" t="s">
        <v>2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2921</v>
      </c>
      <c r="BX141" s="77" t="s">
        <v>14</v>
      </c>
      <c r="BY141" s="77" t="s">
        <v>14</v>
      </c>
      <c r="BZ141" s="77" t="s">
        <v>14</v>
      </c>
      <c r="CA141" s="77" t="s">
        <v>14</v>
      </c>
      <c r="CB141" s="77" t="s">
        <v>14</v>
      </c>
      <c r="CC141" s="77" t="s">
        <v>14</v>
      </c>
      <c r="CD141" s="77" t="s">
        <v>14</v>
      </c>
      <c r="CE141" s="77" t="s">
        <v>14</v>
      </c>
      <c r="CF141" s="77" t="s">
        <v>14</v>
      </c>
      <c r="CG141" s="77" t="s">
        <v>14</v>
      </c>
      <c r="CH141" s="77" t="s">
        <v>14</v>
      </c>
      <c r="CI141" s="77" t="s">
        <v>14</v>
      </c>
      <c r="CJ141" s="77" t="s">
        <v>14</v>
      </c>
      <c r="CK141" s="77" t="s">
        <v>14</v>
      </c>
      <c r="CL141" s="77" t="s">
        <v>14</v>
      </c>
      <c r="CM141" s="90">
        <v>197</v>
      </c>
      <c r="CN141" s="90" t="s">
        <v>2</v>
      </c>
      <c r="CO141" s="90" t="s">
        <v>2</v>
      </c>
      <c r="CP141" s="90" t="s">
        <v>2</v>
      </c>
      <c r="CQ141" s="90" t="s">
        <v>2</v>
      </c>
      <c r="CR141" s="90">
        <v>1</v>
      </c>
      <c r="CS141" s="90" t="s">
        <v>2</v>
      </c>
      <c r="CT141" s="90">
        <v>194</v>
      </c>
      <c r="CU141" s="90">
        <v>2</v>
      </c>
      <c r="CV141" s="90" t="s">
        <v>2</v>
      </c>
      <c r="CW141" s="90" t="s">
        <v>2</v>
      </c>
      <c r="CX141" s="90" t="s">
        <v>2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14</v>
      </c>
      <c r="DD141" s="90" t="s">
        <v>14</v>
      </c>
      <c r="DE141" s="90" t="s">
        <v>14</v>
      </c>
      <c r="DF141" s="90" t="s">
        <v>14</v>
      </c>
      <c r="DG141" s="90" t="s">
        <v>14</v>
      </c>
      <c r="DH141" s="90" t="s">
        <v>14</v>
      </c>
      <c r="DI141" s="90" t="s">
        <v>14</v>
      </c>
      <c r="DJ141" s="90" t="s">
        <v>14</v>
      </c>
      <c r="DK141" s="90" t="s">
        <v>14</v>
      </c>
      <c r="DL141" s="90" t="s">
        <v>14</v>
      </c>
      <c r="DM141" s="90" t="s">
        <v>14</v>
      </c>
      <c r="DN141" s="90" t="s">
        <v>14</v>
      </c>
      <c r="DO141" s="90" t="s">
        <v>14</v>
      </c>
      <c r="DP141" s="90" t="s">
        <v>14</v>
      </c>
      <c r="DQ141" s="90" t="s">
        <v>14</v>
      </c>
      <c r="DR141" s="90" t="s">
        <v>14</v>
      </c>
      <c r="DS141" s="27" t="s">
        <v>2</v>
      </c>
      <c r="DT141" s="27" t="s">
        <v>2</v>
      </c>
      <c r="DU141" s="27" t="s">
        <v>2</v>
      </c>
      <c r="DV141" s="27" t="s">
        <v>2</v>
      </c>
      <c r="DW141" s="27" t="s">
        <v>2</v>
      </c>
      <c r="DX141" s="27" t="s">
        <v>2</v>
      </c>
      <c r="DY141" s="27" t="s">
        <v>2</v>
      </c>
      <c r="DZ141" s="27" t="s">
        <v>2</v>
      </c>
      <c r="EA141" s="27" t="s">
        <v>2</v>
      </c>
      <c r="EB141" s="27">
        <v>7</v>
      </c>
      <c r="EC141" s="27" t="s">
        <v>2</v>
      </c>
      <c r="ED141" s="27">
        <v>209</v>
      </c>
      <c r="EE141" s="27">
        <v>2</v>
      </c>
      <c r="EF141" s="27">
        <v>2</v>
      </c>
      <c r="EG141" s="27" t="s">
        <v>2</v>
      </c>
      <c r="EH141" s="27" t="s">
        <v>2</v>
      </c>
      <c r="EI141" s="27" t="s">
        <v>2</v>
      </c>
      <c r="EJ141" s="27" t="s">
        <v>2</v>
      </c>
      <c r="EK141" s="27" t="s">
        <v>2</v>
      </c>
      <c r="EL141" s="27" t="s">
        <v>2</v>
      </c>
      <c r="EM141" s="27" t="s">
        <v>2</v>
      </c>
      <c r="EN141" s="27" t="s">
        <v>2</v>
      </c>
      <c r="EO141" s="27" t="s">
        <v>2</v>
      </c>
      <c r="EP141" s="27" t="s">
        <v>14</v>
      </c>
      <c r="EQ141" s="27" t="s">
        <v>2</v>
      </c>
      <c r="ER141" s="27" t="s">
        <v>14</v>
      </c>
      <c r="ES141" s="27" t="s">
        <v>14</v>
      </c>
      <c r="ET141" s="27" t="s">
        <v>14</v>
      </c>
      <c r="EU141" s="27" t="s">
        <v>14</v>
      </c>
      <c r="EV141" s="27" t="s">
        <v>14</v>
      </c>
      <c r="EW141" s="27" t="s">
        <v>14</v>
      </c>
      <c r="EX141" s="27" t="s">
        <v>14</v>
      </c>
      <c r="EY141" s="27" t="s">
        <v>14</v>
      </c>
      <c r="EZ141" s="27" t="s">
        <v>14</v>
      </c>
      <c r="FA141" s="27" t="s">
        <v>14</v>
      </c>
      <c r="FB141" s="27" t="s">
        <v>14</v>
      </c>
      <c r="FC141" s="27" t="s">
        <v>14</v>
      </c>
      <c r="FD141" s="27" t="s">
        <v>14</v>
      </c>
      <c r="FE141" s="27" t="s">
        <v>14</v>
      </c>
      <c r="FF141" s="27" t="s">
        <v>14</v>
      </c>
      <c r="FG141" s="27" t="s">
        <v>14</v>
      </c>
      <c r="FH141" s="27" t="s">
        <v>14</v>
      </c>
      <c r="FI141" s="27" t="s">
        <v>14</v>
      </c>
      <c r="FJ141" s="27" t="s">
        <v>14</v>
      </c>
      <c r="FK141" s="27" t="s">
        <v>14</v>
      </c>
      <c r="FL141" s="27" t="s">
        <v>14</v>
      </c>
      <c r="FM141" s="27" t="s">
        <v>14</v>
      </c>
      <c r="FN141" s="27" t="s">
        <v>14</v>
      </c>
      <c r="FO141" s="27" t="s">
        <v>14</v>
      </c>
      <c r="FP141" s="27" t="s">
        <v>14</v>
      </c>
      <c r="FQ141" s="27" t="s">
        <v>14</v>
      </c>
      <c r="FR141" s="27" t="s">
        <v>14</v>
      </c>
      <c r="FS141" s="27" t="s">
        <v>14</v>
      </c>
      <c r="FT141" s="27" t="s">
        <v>14</v>
      </c>
      <c r="FU141" s="27" t="s">
        <v>14</v>
      </c>
      <c r="FV141" s="27" t="s">
        <v>14</v>
      </c>
      <c r="FW141" s="77">
        <v>30</v>
      </c>
      <c r="FX141" s="77">
        <v>4</v>
      </c>
      <c r="FY141" s="87">
        <v>29</v>
      </c>
      <c r="FZ141" s="87" t="s">
        <v>2</v>
      </c>
      <c r="GA141" s="87">
        <v>4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14</v>
      </c>
      <c r="GG141" s="17" t="s">
        <v>14</v>
      </c>
      <c r="GH141" s="17" t="s">
        <v>14</v>
      </c>
      <c r="GI141" s="17" t="s">
        <v>14</v>
      </c>
      <c r="GJ141" s="17" t="s">
        <v>14</v>
      </c>
      <c r="GK141" s="17" t="s">
        <v>14</v>
      </c>
      <c r="GL141" s="17" t="s">
        <v>14</v>
      </c>
      <c r="GM141" s="17" t="s">
        <v>14</v>
      </c>
      <c r="GN141" s="17" t="s">
        <v>14</v>
      </c>
      <c r="GO141" s="25">
        <v>6</v>
      </c>
      <c r="GP141" s="25" t="s">
        <v>14</v>
      </c>
      <c r="GQ141" s="25">
        <v>6</v>
      </c>
      <c r="GR141" s="25" t="s">
        <v>2</v>
      </c>
      <c r="GS141" s="136">
        <v>1</v>
      </c>
      <c r="GT141" s="77" t="s">
        <v>2</v>
      </c>
      <c r="GU141" s="77">
        <v>2</v>
      </c>
      <c r="GV141" s="17">
        <v>197</v>
      </c>
      <c r="GW141" s="17">
        <v>13</v>
      </c>
      <c r="GX141" s="17">
        <v>107</v>
      </c>
      <c r="GY141" s="17">
        <v>69</v>
      </c>
      <c r="GZ141" s="17">
        <v>7</v>
      </c>
      <c r="HA141" s="17">
        <v>1</v>
      </c>
      <c r="HB141" s="17">
        <v>1</v>
      </c>
      <c r="HC141" s="17" t="s">
        <v>2</v>
      </c>
      <c r="HD141" s="17" t="s">
        <v>2</v>
      </c>
      <c r="HE141" s="17" t="s">
        <v>14</v>
      </c>
      <c r="HF141" s="17" t="s">
        <v>14</v>
      </c>
      <c r="HG141" s="17" t="s">
        <v>14</v>
      </c>
      <c r="HH141" s="17" t="s">
        <v>14</v>
      </c>
      <c r="HI141" s="17" t="s">
        <v>14</v>
      </c>
      <c r="HJ141" s="17" t="s">
        <v>14</v>
      </c>
      <c r="HK141" s="17" t="s">
        <v>14</v>
      </c>
      <c r="HL141" s="17" t="s">
        <v>14</v>
      </c>
      <c r="HM141" s="17" t="s">
        <v>14</v>
      </c>
      <c r="HN141" s="659">
        <v>1921116000</v>
      </c>
      <c r="HO141" s="657" t="s">
        <v>483</v>
      </c>
      <c r="HP141" s="657" t="s">
        <v>454</v>
      </c>
      <c r="HQ141" s="657" t="s">
        <v>481</v>
      </c>
      <c r="HR141" s="657" t="s">
        <v>471</v>
      </c>
      <c r="HS141" s="657" t="s">
        <v>455</v>
      </c>
    </row>
    <row r="142" spans="1:227" ht="14.25" customHeight="1">
      <c r="A142" s="614" t="s">
        <v>767</v>
      </c>
      <c r="B142" s="614" t="s">
        <v>871</v>
      </c>
      <c r="C142" s="614" t="s">
        <v>885</v>
      </c>
      <c r="D142" s="4" t="s">
        <v>438</v>
      </c>
      <c r="E142" s="17">
        <v>109</v>
      </c>
      <c r="F142" s="17">
        <v>1</v>
      </c>
      <c r="G142" s="17" t="s">
        <v>2</v>
      </c>
      <c r="H142" s="17" t="s">
        <v>2</v>
      </c>
      <c r="I142" s="17">
        <v>1</v>
      </c>
      <c r="J142" s="17" t="s">
        <v>2</v>
      </c>
      <c r="K142" s="17" t="s">
        <v>2</v>
      </c>
      <c r="L142" s="17">
        <v>108</v>
      </c>
      <c r="M142" s="665">
        <v>11</v>
      </c>
      <c r="N142" s="17">
        <v>1</v>
      </c>
      <c r="O142" s="17" t="s">
        <v>14</v>
      </c>
      <c r="P142" s="17" t="s">
        <v>14</v>
      </c>
      <c r="Q142" s="17" t="s">
        <v>14</v>
      </c>
      <c r="R142" s="17" t="s">
        <v>14</v>
      </c>
      <c r="S142" s="17" t="s">
        <v>14</v>
      </c>
      <c r="T142" s="17" t="s">
        <v>14</v>
      </c>
      <c r="U142" s="25" t="s">
        <v>14</v>
      </c>
      <c r="V142" s="671" t="s">
        <v>2</v>
      </c>
      <c r="W142" s="25">
        <v>58</v>
      </c>
      <c r="X142" s="25">
        <v>4435</v>
      </c>
      <c r="Y142" s="25">
        <v>5</v>
      </c>
      <c r="Z142" s="25">
        <v>1170</v>
      </c>
      <c r="AA142" s="136">
        <v>51</v>
      </c>
      <c r="AB142" s="25" t="s">
        <v>14</v>
      </c>
      <c r="AC142" s="25" t="s">
        <v>14</v>
      </c>
      <c r="AD142" s="25" t="s">
        <v>14</v>
      </c>
      <c r="AE142" s="25" t="s">
        <v>14</v>
      </c>
      <c r="AF142" s="143" t="s">
        <v>14</v>
      </c>
      <c r="AG142" s="77">
        <v>108</v>
      </c>
      <c r="AH142" s="77">
        <v>27</v>
      </c>
      <c r="AI142" s="77">
        <v>25</v>
      </c>
      <c r="AJ142" s="77">
        <v>48</v>
      </c>
      <c r="AK142" s="77">
        <v>5</v>
      </c>
      <c r="AL142" s="77">
        <v>2</v>
      </c>
      <c r="AM142" s="77" t="s">
        <v>2</v>
      </c>
      <c r="AN142" s="77">
        <v>1</v>
      </c>
      <c r="AO142" s="77" t="s">
        <v>2</v>
      </c>
      <c r="AP142" s="77" t="s">
        <v>2</v>
      </c>
      <c r="AQ142" s="77" t="s">
        <v>2</v>
      </c>
      <c r="AR142" s="77" t="s">
        <v>2</v>
      </c>
      <c r="AS142" s="77" t="s">
        <v>2</v>
      </c>
      <c r="AT142" s="77" t="s">
        <v>2</v>
      </c>
      <c r="AU142" s="77" t="s">
        <v>14</v>
      </c>
      <c r="AV142" s="77" t="s">
        <v>14</v>
      </c>
      <c r="AW142" s="77" t="s">
        <v>14</v>
      </c>
      <c r="AX142" s="77" t="s">
        <v>14</v>
      </c>
      <c r="AY142" s="77" t="s">
        <v>14</v>
      </c>
      <c r="AZ142" s="77" t="s">
        <v>14</v>
      </c>
      <c r="BA142" s="77" t="s">
        <v>14</v>
      </c>
      <c r="BB142" s="77" t="s">
        <v>14</v>
      </c>
      <c r="BC142" s="77" t="s">
        <v>14</v>
      </c>
      <c r="BD142" s="77" t="s">
        <v>14</v>
      </c>
      <c r="BE142" s="77" t="s">
        <v>14</v>
      </c>
      <c r="BF142" s="77" t="s">
        <v>14</v>
      </c>
      <c r="BG142" s="77" t="s">
        <v>14</v>
      </c>
      <c r="BH142" s="77" t="s">
        <v>14</v>
      </c>
      <c r="BI142" s="77">
        <v>5884</v>
      </c>
      <c r="BJ142" s="77">
        <v>560</v>
      </c>
      <c r="BK142" s="77">
        <v>893</v>
      </c>
      <c r="BL142" s="77">
        <v>3221</v>
      </c>
      <c r="BM142" s="77">
        <v>580</v>
      </c>
      <c r="BN142" s="77">
        <v>330</v>
      </c>
      <c r="BO142" s="77" t="s">
        <v>2</v>
      </c>
      <c r="BP142" s="77">
        <v>300</v>
      </c>
      <c r="BQ142" s="77" t="s">
        <v>2</v>
      </c>
      <c r="BR142" s="77" t="s">
        <v>2</v>
      </c>
      <c r="BS142" s="77" t="s">
        <v>2</v>
      </c>
      <c r="BT142" s="77" t="s">
        <v>2</v>
      </c>
      <c r="BU142" s="77" t="s">
        <v>2</v>
      </c>
      <c r="BV142" s="77" t="s">
        <v>2</v>
      </c>
      <c r="BW142" s="77">
        <v>955</v>
      </c>
      <c r="BX142" s="77" t="s">
        <v>14</v>
      </c>
      <c r="BY142" s="77" t="s">
        <v>14</v>
      </c>
      <c r="BZ142" s="77" t="s">
        <v>14</v>
      </c>
      <c r="CA142" s="77" t="s">
        <v>14</v>
      </c>
      <c r="CB142" s="77" t="s">
        <v>14</v>
      </c>
      <c r="CC142" s="77" t="s">
        <v>14</v>
      </c>
      <c r="CD142" s="77" t="s">
        <v>14</v>
      </c>
      <c r="CE142" s="77" t="s">
        <v>14</v>
      </c>
      <c r="CF142" s="77" t="s">
        <v>14</v>
      </c>
      <c r="CG142" s="77" t="s">
        <v>14</v>
      </c>
      <c r="CH142" s="77" t="s">
        <v>14</v>
      </c>
      <c r="CI142" s="77" t="s">
        <v>14</v>
      </c>
      <c r="CJ142" s="77" t="s">
        <v>14</v>
      </c>
      <c r="CK142" s="77" t="s">
        <v>14</v>
      </c>
      <c r="CL142" s="77" t="s">
        <v>14</v>
      </c>
      <c r="CM142" s="90">
        <v>105</v>
      </c>
      <c r="CN142" s="90" t="s">
        <v>2</v>
      </c>
      <c r="CO142" s="90" t="s">
        <v>2</v>
      </c>
      <c r="CP142" s="90" t="s">
        <v>2</v>
      </c>
      <c r="CQ142" s="90" t="s">
        <v>2</v>
      </c>
      <c r="CR142" s="90">
        <v>1</v>
      </c>
      <c r="CS142" s="90" t="s">
        <v>2</v>
      </c>
      <c r="CT142" s="90">
        <v>104</v>
      </c>
      <c r="CU142" s="90" t="s">
        <v>2</v>
      </c>
      <c r="CV142" s="90" t="s">
        <v>2</v>
      </c>
      <c r="CW142" s="90" t="s">
        <v>2</v>
      </c>
      <c r="CX142" s="90" t="s">
        <v>2</v>
      </c>
      <c r="CY142" s="90" t="s">
        <v>2</v>
      </c>
      <c r="CZ142" s="90" t="s">
        <v>2</v>
      </c>
      <c r="DA142" s="90" t="s">
        <v>2</v>
      </c>
      <c r="DB142" s="90" t="s">
        <v>2</v>
      </c>
      <c r="DC142" s="90" t="s">
        <v>14</v>
      </c>
      <c r="DD142" s="90" t="s">
        <v>14</v>
      </c>
      <c r="DE142" s="90" t="s">
        <v>14</v>
      </c>
      <c r="DF142" s="90" t="s">
        <v>14</v>
      </c>
      <c r="DG142" s="90" t="s">
        <v>14</v>
      </c>
      <c r="DH142" s="90" t="s">
        <v>14</v>
      </c>
      <c r="DI142" s="90" t="s">
        <v>14</v>
      </c>
      <c r="DJ142" s="90" t="s">
        <v>14</v>
      </c>
      <c r="DK142" s="90" t="s">
        <v>14</v>
      </c>
      <c r="DL142" s="90" t="s">
        <v>14</v>
      </c>
      <c r="DM142" s="90" t="s">
        <v>14</v>
      </c>
      <c r="DN142" s="90" t="s">
        <v>14</v>
      </c>
      <c r="DO142" s="90" t="s">
        <v>14</v>
      </c>
      <c r="DP142" s="90" t="s">
        <v>14</v>
      </c>
      <c r="DQ142" s="90" t="s">
        <v>14</v>
      </c>
      <c r="DR142" s="90" t="s">
        <v>14</v>
      </c>
      <c r="DS142" s="27">
        <v>2</v>
      </c>
      <c r="DT142" s="27" t="s">
        <v>2</v>
      </c>
      <c r="DU142" s="27" t="s">
        <v>2</v>
      </c>
      <c r="DV142" s="27" t="s">
        <v>2</v>
      </c>
      <c r="DW142" s="27" t="s">
        <v>2</v>
      </c>
      <c r="DX142" s="27" t="s">
        <v>2</v>
      </c>
      <c r="DY142" s="27" t="s">
        <v>2</v>
      </c>
      <c r="DZ142" s="27" t="s">
        <v>2</v>
      </c>
      <c r="EA142" s="27" t="s">
        <v>2</v>
      </c>
      <c r="EB142" s="27">
        <v>6</v>
      </c>
      <c r="EC142" s="27" t="s">
        <v>2</v>
      </c>
      <c r="ED142" s="27">
        <v>108</v>
      </c>
      <c r="EE142" s="27">
        <v>4</v>
      </c>
      <c r="EF142" s="27">
        <v>1</v>
      </c>
      <c r="EG142" s="27" t="s">
        <v>14</v>
      </c>
      <c r="EH142" s="27" t="s">
        <v>2</v>
      </c>
      <c r="EI142" s="27" t="s">
        <v>2</v>
      </c>
      <c r="EJ142" s="27" t="s">
        <v>2</v>
      </c>
      <c r="EK142" s="27" t="s">
        <v>2</v>
      </c>
      <c r="EL142" s="27" t="s">
        <v>2</v>
      </c>
      <c r="EM142" s="27" t="s">
        <v>2</v>
      </c>
      <c r="EN142" s="27" t="s">
        <v>2</v>
      </c>
      <c r="EO142" s="27" t="s">
        <v>2</v>
      </c>
      <c r="EP142" s="27" t="s">
        <v>14</v>
      </c>
      <c r="EQ142" s="27" t="s">
        <v>2</v>
      </c>
      <c r="ER142" s="27" t="s">
        <v>14</v>
      </c>
      <c r="ES142" s="27">
        <v>56</v>
      </c>
      <c r="ET142" s="27" t="s">
        <v>14</v>
      </c>
      <c r="EU142" s="27" t="s">
        <v>14</v>
      </c>
      <c r="EV142" s="27" t="s">
        <v>14</v>
      </c>
      <c r="EW142" s="27" t="s">
        <v>14</v>
      </c>
      <c r="EX142" s="27" t="s">
        <v>14</v>
      </c>
      <c r="EY142" s="27" t="s">
        <v>14</v>
      </c>
      <c r="EZ142" s="27" t="s">
        <v>14</v>
      </c>
      <c r="FA142" s="27" t="s">
        <v>14</v>
      </c>
      <c r="FB142" s="27" t="s">
        <v>14</v>
      </c>
      <c r="FC142" s="27" t="s">
        <v>14</v>
      </c>
      <c r="FD142" s="27" t="s">
        <v>14</v>
      </c>
      <c r="FE142" s="27" t="s">
        <v>14</v>
      </c>
      <c r="FF142" s="27" t="s">
        <v>14</v>
      </c>
      <c r="FG142" s="27" t="s">
        <v>14</v>
      </c>
      <c r="FH142" s="27" t="s">
        <v>14</v>
      </c>
      <c r="FI142" s="27" t="s">
        <v>14</v>
      </c>
      <c r="FJ142" s="27" t="s">
        <v>14</v>
      </c>
      <c r="FK142" s="27" t="s">
        <v>14</v>
      </c>
      <c r="FL142" s="27" t="s">
        <v>14</v>
      </c>
      <c r="FM142" s="27" t="s">
        <v>14</v>
      </c>
      <c r="FN142" s="27" t="s">
        <v>14</v>
      </c>
      <c r="FO142" s="27" t="s">
        <v>14</v>
      </c>
      <c r="FP142" s="27" t="s">
        <v>14</v>
      </c>
      <c r="FQ142" s="27" t="s">
        <v>14</v>
      </c>
      <c r="FR142" s="27" t="s">
        <v>14</v>
      </c>
      <c r="FS142" s="27" t="s">
        <v>14</v>
      </c>
      <c r="FT142" s="27" t="s">
        <v>14</v>
      </c>
      <c r="FU142" s="27" t="s">
        <v>14</v>
      </c>
      <c r="FV142" s="27" t="s">
        <v>14</v>
      </c>
      <c r="FW142" s="77">
        <v>10</v>
      </c>
      <c r="FX142" s="77" t="s">
        <v>2</v>
      </c>
      <c r="FY142" s="87">
        <v>10</v>
      </c>
      <c r="FZ142" s="87">
        <v>1</v>
      </c>
      <c r="GA142" s="87">
        <v>3</v>
      </c>
      <c r="GB142" s="87" t="s">
        <v>2</v>
      </c>
      <c r="GC142" s="87" t="s">
        <v>2</v>
      </c>
      <c r="GD142" s="87" t="s">
        <v>2</v>
      </c>
      <c r="GE142" s="87" t="s">
        <v>2</v>
      </c>
      <c r="GF142" s="17" t="s">
        <v>14</v>
      </c>
      <c r="GG142" s="17" t="s">
        <v>14</v>
      </c>
      <c r="GH142" s="17" t="s">
        <v>14</v>
      </c>
      <c r="GI142" s="17" t="s">
        <v>14</v>
      </c>
      <c r="GJ142" s="17" t="s">
        <v>14</v>
      </c>
      <c r="GK142" s="17" t="s">
        <v>14</v>
      </c>
      <c r="GL142" s="17" t="s">
        <v>14</v>
      </c>
      <c r="GM142" s="17" t="s">
        <v>14</v>
      </c>
      <c r="GN142" s="17" t="s">
        <v>14</v>
      </c>
      <c r="GO142" s="25">
        <v>3</v>
      </c>
      <c r="GP142" s="25" t="s">
        <v>14</v>
      </c>
      <c r="GQ142" s="25">
        <v>3</v>
      </c>
      <c r="GR142" s="25" t="s">
        <v>2</v>
      </c>
      <c r="GS142" s="136">
        <v>1</v>
      </c>
      <c r="GT142" s="77" t="s">
        <v>2</v>
      </c>
      <c r="GU142" s="77">
        <v>1</v>
      </c>
      <c r="GV142" s="17">
        <v>105</v>
      </c>
      <c r="GW142" s="17">
        <v>12</v>
      </c>
      <c r="GX142" s="17">
        <v>53</v>
      </c>
      <c r="GY142" s="17">
        <v>36</v>
      </c>
      <c r="GZ142" s="17">
        <v>4</v>
      </c>
      <c r="HA142" s="17" t="s">
        <v>2</v>
      </c>
      <c r="HB142" s="17" t="s">
        <v>2</v>
      </c>
      <c r="HC142" s="17" t="s">
        <v>2</v>
      </c>
      <c r="HD142" s="17" t="s">
        <v>2</v>
      </c>
      <c r="HE142" s="17" t="s">
        <v>14</v>
      </c>
      <c r="HF142" s="17" t="s">
        <v>14</v>
      </c>
      <c r="HG142" s="17" t="s">
        <v>14</v>
      </c>
      <c r="HH142" s="17" t="s">
        <v>14</v>
      </c>
      <c r="HI142" s="17" t="s">
        <v>14</v>
      </c>
      <c r="HJ142" s="17" t="s">
        <v>14</v>
      </c>
      <c r="HK142" s="17" t="s">
        <v>14</v>
      </c>
      <c r="HL142" s="17" t="s">
        <v>14</v>
      </c>
      <c r="HM142" s="17" t="s">
        <v>14</v>
      </c>
      <c r="HN142" s="659">
        <v>1921117000</v>
      </c>
      <c r="HO142" s="657" t="s">
        <v>483</v>
      </c>
      <c r="HP142" s="657" t="s">
        <v>454</v>
      </c>
      <c r="HQ142" s="657" t="s">
        <v>481</v>
      </c>
      <c r="HR142" s="657" t="s">
        <v>472</v>
      </c>
      <c r="HS142" s="657" t="s">
        <v>455</v>
      </c>
    </row>
    <row r="143" spans="1:227" ht="14.25" customHeight="1">
      <c r="A143" s="614" t="s">
        <v>767</v>
      </c>
      <c r="B143" s="614" t="s">
        <v>871</v>
      </c>
      <c r="C143" s="614" t="s">
        <v>886</v>
      </c>
      <c r="D143" s="4" t="s">
        <v>568</v>
      </c>
      <c r="E143" s="17">
        <v>29</v>
      </c>
      <c r="F143" s="17" t="s">
        <v>2</v>
      </c>
      <c r="G143" s="17" t="s">
        <v>2</v>
      </c>
      <c r="H143" s="17" t="s">
        <v>2</v>
      </c>
      <c r="I143" s="17" t="s">
        <v>2</v>
      </c>
      <c r="J143" s="17" t="s">
        <v>2</v>
      </c>
      <c r="K143" s="17" t="s">
        <v>2</v>
      </c>
      <c r="L143" s="17">
        <v>29</v>
      </c>
      <c r="M143" s="665">
        <v>1</v>
      </c>
      <c r="N143" s="17" t="s">
        <v>2</v>
      </c>
      <c r="O143" s="17" t="s">
        <v>2</v>
      </c>
      <c r="P143" s="17" t="s">
        <v>2</v>
      </c>
      <c r="Q143" s="17" t="s">
        <v>2</v>
      </c>
      <c r="R143" s="17" t="s">
        <v>2</v>
      </c>
      <c r="S143" s="17" t="s">
        <v>2</v>
      </c>
      <c r="T143" s="17" t="s">
        <v>2</v>
      </c>
      <c r="U143" s="25" t="s">
        <v>2</v>
      </c>
      <c r="V143" s="671" t="s">
        <v>2</v>
      </c>
      <c r="W143" s="25">
        <v>10</v>
      </c>
      <c r="X143" s="25">
        <v>497</v>
      </c>
      <c r="Y143" s="25" t="s">
        <v>2</v>
      </c>
      <c r="Z143" s="25" t="s">
        <v>2</v>
      </c>
      <c r="AA143" s="136">
        <v>19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43" t="s">
        <v>2</v>
      </c>
      <c r="AG143" s="77">
        <v>29</v>
      </c>
      <c r="AH143" s="77">
        <v>11</v>
      </c>
      <c r="AI143" s="77">
        <v>16</v>
      </c>
      <c r="AJ143" s="77">
        <v>2</v>
      </c>
      <c r="AK143" s="77" t="s">
        <v>2</v>
      </c>
      <c r="AL143" s="77" t="s">
        <v>2</v>
      </c>
      <c r="AM143" s="77" t="s">
        <v>2</v>
      </c>
      <c r="AN143" s="77" t="s">
        <v>2</v>
      </c>
      <c r="AO143" s="77" t="s">
        <v>2</v>
      </c>
      <c r="AP143" s="77" t="s">
        <v>2</v>
      </c>
      <c r="AQ143" s="77" t="s">
        <v>2</v>
      </c>
      <c r="AR143" s="77" t="s">
        <v>2</v>
      </c>
      <c r="AS143" s="77" t="s">
        <v>2</v>
      </c>
      <c r="AT143" s="77" t="s">
        <v>2</v>
      </c>
      <c r="AU143" s="77" t="s">
        <v>2</v>
      </c>
      <c r="AV143" s="77" t="s">
        <v>2</v>
      </c>
      <c r="AW143" s="77" t="s">
        <v>2</v>
      </c>
      <c r="AX143" s="77" t="s">
        <v>2</v>
      </c>
      <c r="AY143" s="77" t="s">
        <v>2</v>
      </c>
      <c r="AZ143" s="77" t="s">
        <v>2</v>
      </c>
      <c r="BA143" s="77" t="s">
        <v>2</v>
      </c>
      <c r="BB143" s="77" t="s">
        <v>2</v>
      </c>
      <c r="BC143" s="77" t="s">
        <v>2</v>
      </c>
      <c r="BD143" s="77" t="s">
        <v>2</v>
      </c>
      <c r="BE143" s="77" t="s">
        <v>2</v>
      </c>
      <c r="BF143" s="77" t="s">
        <v>2</v>
      </c>
      <c r="BG143" s="77" t="s">
        <v>2</v>
      </c>
      <c r="BH143" s="77" t="s">
        <v>2</v>
      </c>
      <c r="BI143" s="77">
        <v>924</v>
      </c>
      <c r="BJ143" s="77">
        <v>237</v>
      </c>
      <c r="BK143" s="77">
        <v>561</v>
      </c>
      <c r="BL143" s="77">
        <v>126</v>
      </c>
      <c r="BM143" s="77" t="s">
        <v>2</v>
      </c>
      <c r="BN143" s="77" t="s">
        <v>2</v>
      </c>
      <c r="BO143" s="77" t="s">
        <v>2</v>
      </c>
      <c r="BP143" s="77" t="s">
        <v>2</v>
      </c>
      <c r="BQ143" s="77" t="s">
        <v>2</v>
      </c>
      <c r="BR143" s="77" t="s">
        <v>2</v>
      </c>
      <c r="BS143" s="77" t="s">
        <v>2</v>
      </c>
      <c r="BT143" s="77" t="s">
        <v>2</v>
      </c>
      <c r="BU143" s="77" t="s">
        <v>2</v>
      </c>
      <c r="BV143" s="77" t="s">
        <v>2</v>
      </c>
      <c r="BW143" s="77">
        <v>183</v>
      </c>
      <c r="BX143" s="77" t="s">
        <v>2</v>
      </c>
      <c r="BY143" s="77" t="s">
        <v>2</v>
      </c>
      <c r="BZ143" s="77" t="s">
        <v>2</v>
      </c>
      <c r="CA143" s="77" t="s">
        <v>2</v>
      </c>
      <c r="CB143" s="77" t="s">
        <v>2</v>
      </c>
      <c r="CC143" s="77" t="s">
        <v>2</v>
      </c>
      <c r="CD143" s="77" t="s">
        <v>2</v>
      </c>
      <c r="CE143" s="77" t="s">
        <v>2</v>
      </c>
      <c r="CF143" s="77" t="s">
        <v>2</v>
      </c>
      <c r="CG143" s="77" t="s">
        <v>2</v>
      </c>
      <c r="CH143" s="77" t="s">
        <v>2</v>
      </c>
      <c r="CI143" s="77" t="s">
        <v>2</v>
      </c>
      <c r="CJ143" s="77" t="s">
        <v>2</v>
      </c>
      <c r="CK143" s="77" t="s">
        <v>2</v>
      </c>
      <c r="CL143" s="77" t="s">
        <v>2</v>
      </c>
      <c r="CM143" s="90">
        <v>28</v>
      </c>
      <c r="CN143" s="90">
        <v>1</v>
      </c>
      <c r="CO143" s="90" t="s">
        <v>2</v>
      </c>
      <c r="CP143" s="90" t="s">
        <v>2</v>
      </c>
      <c r="CQ143" s="90">
        <v>1</v>
      </c>
      <c r="CR143" s="90">
        <v>26</v>
      </c>
      <c r="CS143" s="90" t="s">
        <v>2</v>
      </c>
      <c r="CT143" s="90" t="s">
        <v>2</v>
      </c>
      <c r="CU143" s="90" t="s">
        <v>2</v>
      </c>
      <c r="CV143" s="90" t="s">
        <v>2</v>
      </c>
      <c r="CW143" s="90" t="s">
        <v>2</v>
      </c>
      <c r="CX143" s="90" t="s">
        <v>2</v>
      </c>
      <c r="CY143" s="90" t="s">
        <v>2</v>
      </c>
      <c r="CZ143" s="90" t="s">
        <v>2</v>
      </c>
      <c r="DA143" s="90" t="s">
        <v>2</v>
      </c>
      <c r="DB143" s="90" t="s">
        <v>2</v>
      </c>
      <c r="DC143" s="90" t="s">
        <v>2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 t="s">
        <v>2</v>
      </c>
      <c r="DI143" s="90" t="s">
        <v>2</v>
      </c>
      <c r="DJ143" s="90" t="s">
        <v>2</v>
      </c>
      <c r="DK143" s="90" t="s">
        <v>2</v>
      </c>
      <c r="DL143" s="90" t="s">
        <v>2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 t="s">
        <v>2</v>
      </c>
      <c r="DS143" s="27">
        <v>1</v>
      </c>
      <c r="DT143" s="27" t="s">
        <v>2</v>
      </c>
      <c r="DU143" s="27" t="s">
        <v>2</v>
      </c>
      <c r="DV143" s="27" t="s">
        <v>2</v>
      </c>
      <c r="DW143" s="27">
        <v>6</v>
      </c>
      <c r="DX143" s="27" t="s">
        <v>2</v>
      </c>
      <c r="DY143" s="27">
        <v>6</v>
      </c>
      <c r="DZ143" s="27">
        <v>1</v>
      </c>
      <c r="EA143" s="27">
        <v>6</v>
      </c>
      <c r="EB143" s="27">
        <v>27</v>
      </c>
      <c r="EC143" s="27" t="s">
        <v>2</v>
      </c>
      <c r="ED143" s="27" t="s">
        <v>2</v>
      </c>
      <c r="EE143" s="27" t="s">
        <v>2</v>
      </c>
      <c r="EF143" s="27" t="s">
        <v>2</v>
      </c>
      <c r="EG143" s="27" t="s">
        <v>14</v>
      </c>
      <c r="EH143" s="27" t="s">
        <v>2</v>
      </c>
      <c r="EI143" s="27" t="s">
        <v>2</v>
      </c>
      <c r="EJ143" s="27" t="s">
        <v>2</v>
      </c>
      <c r="EK143" s="27">
        <v>25</v>
      </c>
      <c r="EL143" s="27" t="s">
        <v>2</v>
      </c>
      <c r="EM143" s="27" t="s">
        <v>14</v>
      </c>
      <c r="EN143" s="27" t="s">
        <v>14</v>
      </c>
      <c r="EO143" s="27">
        <v>62</v>
      </c>
      <c r="EP143" s="27" t="s">
        <v>14</v>
      </c>
      <c r="EQ143" s="27" t="s">
        <v>2</v>
      </c>
      <c r="ER143" s="27" t="s">
        <v>2</v>
      </c>
      <c r="ES143" s="27" t="s">
        <v>2</v>
      </c>
      <c r="ET143" s="27" t="s">
        <v>2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27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27" t="s">
        <v>2</v>
      </c>
      <c r="FW143" s="77">
        <v>19</v>
      </c>
      <c r="FX143" s="77">
        <v>2</v>
      </c>
      <c r="FY143" s="87">
        <v>17</v>
      </c>
      <c r="FZ143" s="87">
        <v>1</v>
      </c>
      <c r="GA143" s="87" t="s">
        <v>2</v>
      </c>
      <c r="GB143" s="87" t="s">
        <v>2</v>
      </c>
      <c r="GC143" s="87">
        <v>1</v>
      </c>
      <c r="GD143" s="87" t="s">
        <v>2</v>
      </c>
      <c r="GE143" s="87" t="s">
        <v>2</v>
      </c>
      <c r="GF143" s="17" t="s">
        <v>2</v>
      </c>
      <c r="GG143" s="17" t="s">
        <v>2</v>
      </c>
      <c r="GH143" s="17" t="s">
        <v>2</v>
      </c>
      <c r="GI143" s="17" t="s">
        <v>2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 t="s">
        <v>2</v>
      </c>
      <c r="GP143" s="25" t="s">
        <v>2</v>
      </c>
      <c r="GQ143" s="25" t="s">
        <v>2</v>
      </c>
      <c r="GR143" s="25" t="s">
        <v>2</v>
      </c>
      <c r="GS143" s="136" t="s">
        <v>2</v>
      </c>
      <c r="GT143" s="77" t="s">
        <v>2</v>
      </c>
      <c r="GU143" s="77" t="s">
        <v>2</v>
      </c>
      <c r="GV143" s="17">
        <v>28</v>
      </c>
      <c r="GW143" s="17">
        <v>8</v>
      </c>
      <c r="GX143" s="17">
        <v>18</v>
      </c>
      <c r="GY143" s="17">
        <v>1</v>
      </c>
      <c r="GZ143" s="17">
        <v>1</v>
      </c>
      <c r="HA143" s="17" t="s">
        <v>2</v>
      </c>
      <c r="HB143" s="17" t="s">
        <v>2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9">
        <v>1921118000</v>
      </c>
      <c r="HO143" s="657" t="s">
        <v>483</v>
      </c>
      <c r="HP143" s="657" t="s">
        <v>454</v>
      </c>
      <c r="HQ143" s="657" t="s">
        <v>481</v>
      </c>
      <c r="HR143" s="657" t="s">
        <v>473</v>
      </c>
      <c r="HS143" s="657" t="s">
        <v>455</v>
      </c>
    </row>
    <row r="144" spans="1:227" ht="14.25" customHeight="1">
      <c r="A144" s="614" t="s">
        <v>767</v>
      </c>
      <c r="B144" s="614" t="s">
        <v>887</v>
      </c>
      <c r="C144" s="614"/>
      <c r="D144" s="4" t="s">
        <v>326</v>
      </c>
      <c r="E144" s="17">
        <v>91</v>
      </c>
      <c r="F144" s="17" t="s">
        <v>2</v>
      </c>
      <c r="G144" s="17" t="s">
        <v>2</v>
      </c>
      <c r="H144" s="17" t="s">
        <v>2</v>
      </c>
      <c r="I144" s="17" t="s">
        <v>2</v>
      </c>
      <c r="J144" s="17" t="s">
        <v>2</v>
      </c>
      <c r="K144" s="17" t="s">
        <v>2</v>
      </c>
      <c r="L144" s="17">
        <v>91</v>
      </c>
      <c r="M144" s="665">
        <v>7</v>
      </c>
      <c r="N144" s="17" t="s">
        <v>2</v>
      </c>
      <c r="O144" s="17" t="s">
        <v>2</v>
      </c>
      <c r="P144" s="17" t="s">
        <v>2</v>
      </c>
      <c r="Q144" s="17" t="s">
        <v>2</v>
      </c>
      <c r="R144" s="17" t="s">
        <v>2</v>
      </c>
      <c r="S144" s="17" t="s">
        <v>2</v>
      </c>
      <c r="T144" s="17" t="s">
        <v>2</v>
      </c>
      <c r="U144" s="25" t="s">
        <v>2</v>
      </c>
      <c r="V144" s="671" t="s">
        <v>2</v>
      </c>
      <c r="W144" s="25">
        <v>5</v>
      </c>
      <c r="X144" s="25">
        <v>664</v>
      </c>
      <c r="Y144" s="25">
        <v>2</v>
      </c>
      <c r="Z144" s="25">
        <v>460</v>
      </c>
      <c r="AA144" s="136">
        <v>86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43" t="s">
        <v>2</v>
      </c>
      <c r="AG144" s="77">
        <v>91</v>
      </c>
      <c r="AH144" s="77">
        <v>14</v>
      </c>
      <c r="AI144" s="77">
        <v>44</v>
      </c>
      <c r="AJ144" s="77">
        <v>27</v>
      </c>
      <c r="AK144" s="77">
        <v>4</v>
      </c>
      <c r="AL144" s="77">
        <v>1</v>
      </c>
      <c r="AM144" s="77">
        <v>1</v>
      </c>
      <c r="AN144" s="77" t="s">
        <v>2</v>
      </c>
      <c r="AO144" s="77" t="s">
        <v>2</v>
      </c>
      <c r="AP144" s="77" t="s">
        <v>2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 t="s">
        <v>2</v>
      </c>
      <c r="AV144" s="77" t="s">
        <v>2</v>
      </c>
      <c r="AW144" s="77" t="s">
        <v>2</v>
      </c>
      <c r="AX144" s="77" t="s">
        <v>2</v>
      </c>
      <c r="AY144" s="77" t="s">
        <v>2</v>
      </c>
      <c r="AZ144" s="77" t="s">
        <v>2</v>
      </c>
      <c r="BA144" s="77" t="s">
        <v>2</v>
      </c>
      <c r="BB144" s="77" t="s">
        <v>2</v>
      </c>
      <c r="BC144" s="77" t="s">
        <v>2</v>
      </c>
      <c r="BD144" s="77" t="s">
        <v>2</v>
      </c>
      <c r="BE144" s="77" t="s">
        <v>2</v>
      </c>
      <c r="BF144" s="77" t="s">
        <v>2</v>
      </c>
      <c r="BG144" s="77" t="s">
        <v>2</v>
      </c>
      <c r="BH144" s="77" t="s">
        <v>2</v>
      </c>
      <c r="BI144" s="77">
        <v>4374</v>
      </c>
      <c r="BJ144" s="77">
        <v>271</v>
      </c>
      <c r="BK144" s="77">
        <v>1570</v>
      </c>
      <c r="BL144" s="77">
        <v>1708</v>
      </c>
      <c r="BM144" s="77">
        <v>415</v>
      </c>
      <c r="BN144" s="77">
        <v>150</v>
      </c>
      <c r="BO144" s="77">
        <v>260</v>
      </c>
      <c r="BP144" s="77" t="s">
        <v>2</v>
      </c>
      <c r="BQ144" s="77" t="s">
        <v>2</v>
      </c>
      <c r="BR144" s="77" t="s">
        <v>2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792</v>
      </c>
      <c r="BX144" s="77" t="s">
        <v>2</v>
      </c>
      <c r="BY144" s="77" t="s">
        <v>2</v>
      </c>
      <c r="BZ144" s="77" t="s">
        <v>2</v>
      </c>
      <c r="CA144" s="77" t="s">
        <v>2</v>
      </c>
      <c r="CB144" s="77" t="s">
        <v>2</v>
      </c>
      <c r="CC144" s="77" t="s">
        <v>2</v>
      </c>
      <c r="CD144" s="77" t="s">
        <v>2</v>
      </c>
      <c r="CE144" s="77" t="s">
        <v>2</v>
      </c>
      <c r="CF144" s="77" t="s">
        <v>2</v>
      </c>
      <c r="CG144" s="77" t="s">
        <v>2</v>
      </c>
      <c r="CH144" s="77" t="s">
        <v>2</v>
      </c>
      <c r="CI144" s="77" t="s">
        <v>2</v>
      </c>
      <c r="CJ144" s="77" t="s">
        <v>2</v>
      </c>
      <c r="CK144" s="77" t="s">
        <v>2</v>
      </c>
      <c r="CL144" s="77" t="s">
        <v>2</v>
      </c>
      <c r="CM144" s="90">
        <v>45</v>
      </c>
      <c r="CN144" s="90">
        <v>1</v>
      </c>
      <c r="CO144" s="90" t="s">
        <v>2</v>
      </c>
      <c r="CP144" s="90">
        <v>3</v>
      </c>
      <c r="CQ144" s="90" t="s">
        <v>2</v>
      </c>
      <c r="CR144" s="90">
        <v>35</v>
      </c>
      <c r="CS144" s="90" t="s">
        <v>2</v>
      </c>
      <c r="CT144" s="90">
        <v>2</v>
      </c>
      <c r="CU144" s="90">
        <v>2</v>
      </c>
      <c r="CV144" s="90">
        <v>1</v>
      </c>
      <c r="CW144" s="90" t="s">
        <v>2</v>
      </c>
      <c r="CX144" s="90" t="s">
        <v>2</v>
      </c>
      <c r="CY144" s="90" t="s">
        <v>2</v>
      </c>
      <c r="CZ144" s="90">
        <v>1</v>
      </c>
      <c r="DA144" s="90" t="s">
        <v>2</v>
      </c>
      <c r="DB144" s="90" t="s">
        <v>2</v>
      </c>
      <c r="DC144" s="90" t="s">
        <v>2</v>
      </c>
      <c r="DD144" s="90" t="s">
        <v>2</v>
      </c>
      <c r="DE144" s="90" t="s">
        <v>2</v>
      </c>
      <c r="DF144" s="90" t="s">
        <v>2</v>
      </c>
      <c r="DG144" s="90" t="s">
        <v>2</v>
      </c>
      <c r="DH144" s="90" t="s">
        <v>2</v>
      </c>
      <c r="DI144" s="90" t="s">
        <v>2</v>
      </c>
      <c r="DJ144" s="90" t="s">
        <v>2</v>
      </c>
      <c r="DK144" s="90" t="s">
        <v>2</v>
      </c>
      <c r="DL144" s="90" t="s">
        <v>2</v>
      </c>
      <c r="DM144" s="90" t="s">
        <v>2</v>
      </c>
      <c r="DN144" s="90" t="s">
        <v>2</v>
      </c>
      <c r="DO144" s="90" t="s">
        <v>2</v>
      </c>
      <c r="DP144" s="90" t="s">
        <v>2</v>
      </c>
      <c r="DQ144" s="90" t="s">
        <v>2</v>
      </c>
      <c r="DR144" s="90" t="s">
        <v>2</v>
      </c>
      <c r="DS144" s="27">
        <v>4</v>
      </c>
      <c r="DT144" s="27">
        <v>1</v>
      </c>
      <c r="DU144" s="27">
        <v>1</v>
      </c>
      <c r="DV144" s="27">
        <v>1</v>
      </c>
      <c r="DW144" s="27">
        <v>25</v>
      </c>
      <c r="DX144" s="27" t="s">
        <v>2</v>
      </c>
      <c r="DY144" s="27">
        <v>10</v>
      </c>
      <c r="DZ144" s="27">
        <v>6</v>
      </c>
      <c r="EA144" s="27">
        <v>3</v>
      </c>
      <c r="EB144" s="27">
        <v>41</v>
      </c>
      <c r="EC144" s="27">
        <v>9</v>
      </c>
      <c r="ED144" s="27">
        <v>15</v>
      </c>
      <c r="EE144" s="27" t="s">
        <v>2</v>
      </c>
      <c r="EF144" s="27">
        <v>8</v>
      </c>
      <c r="EG144" s="27">
        <v>45</v>
      </c>
      <c r="EH144" s="27" t="s">
        <v>14</v>
      </c>
      <c r="EI144" s="27" t="s">
        <v>14</v>
      </c>
      <c r="EJ144" s="27" t="s">
        <v>14</v>
      </c>
      <c r="EK144" s="27">
        <v>241</v>
      </c>
      <c r="EL144" s="27" t="s">
        <v>2</v>
      </c>
      <c r="EM144" s="27" t="s">
        <v>14</v>
      </c>
      <c r="EN144" s="27">
        <v>32</v>
      </c>
      <c r="EO144" s="27" t="s">
        <v>14</v>
      </c>
      <c r="EP144" s="27" t="s">
        <v>14</v>
      </c>
      <c r="EQ144" s="27" t="s">
        <v>14</v>
      </c>
      <c r="ER144" s="27" t="s">
        <v>14</v>
      </c>
      <c r="ES144" s="27" t="s">
        <v>2</v>
      </c>
      <c r="ET144" s="27" t="s">
        <v>14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27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27" t="s">
        <v>14</v>
      </c>
      <c r="FW144" s="77">
        <v>37</v>
      </c>
      <c r="FX144" s="77">
        <v>1</v>
      </c>
      <c r="FY144" s="87">
        <v>37</v>
      </c>
      <c r="FZ144" s="87" t="s">
        <v>2</v>
      </c>
      <c r="GA144" s="87">
        <v>1</v>
      </c>
      <c r="GB144" s="87" t="s">
        <v>2</v>
      </c>
      <c r="GC144" s="87" t="s">
        <v>2</v>
      </c>
      <c r="GD144" s="87" t="s">
        <v>2</v>
      </c>
      <c r="GE144" s="87" t="s">
        <v>2</v>
      </c>
      <c r="GF144" s="17" t="s">
        <v>2</v>
      </c>
      <c r="GG144" s="17" t="s">
        <v>2</v>
      </c>
      <c r="GH144" s="17" t="s">
        <v>2</v>
      </c>
      <c r="GI144" s="17" t="s">
        <v>2</v>
      </c>
      <c r="GJ144" s="17" t="s">
        <v>2</v>
      </c>
      <c r="GK144" s="17" t="s">
        <v>2</v>
      </c>
      <c r="GL144" s="17" t="s">
        <v>2</v>
      </c>
      <c r="GM144" s="17" t="s">
        <v>2</v>
      </c>
      <c r="GN144" s="17" t="s">
        <v>2</v>
      </c>
      <c r="GO144" s="25">
        <v>1</v>
      </c>
      <c r="GP144" s="25" t="s">
        <v>2</v>
      </c>
      <c r="GQ144" s="25">
        <v>1</v>
      </c>
      <c r="GR144" s="25">
        <v>1</v>
      </c>
      <c r="GS144" s="136" t="s">
        <v>2</v>
      </c>
      <c r="GT144" s="77" t="s">
        <v>2</v>
      </c>
      <c r="GU144" s="77" t="s">
        <v>2</v>
      </c>
      <c r="GV144" s="17">
        <v>45</v>
      </c>
      <c r="GW144" s="17">
        <v>14</v>
      </c>
      <c r="GX144" s="17">
        <v>24</v>
      </c>
      <c r="GY144" s="17">
        <v>6</v>
      </c>
      <c r="GZ144" s="17">
        <v>1</v>
      </c>
      <c r="HA144" s="17" t="s">
        <v>2</v>
      </c>
      <c r="HB144" s="17" t="s">
        <v>2</v>
      </c>
      <c r="HC144" s="17" t="s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9">
        <v>1921200000</v>
      </c>
      <c r="HO144" s="657" t="s">
        <v>483</v>
      </c>
      <c r="HP144" s="657" t="s">
        <v>454</v>
      </c>
      <c r="HQ144" s="657" t="s">
        <v>482</v>
      </c>
      <c r="HR144" s="657" t="s">
        <v>454</v>
      </c>
      <c r="HS144" s="657" t="s">
        <v>455</v>
      </c>
    </row>
    <row r="145" spans="1:227" ht="14.25" customHeight="1">
      <c r="A145" s="614" t="s">
        <v>767</v>
      </c>
      <c r="B145" s="614" t="s">
        <v>887</v>
      </c>
      <c r="C145" s="614" t="s">
        <v>888</v>
      </c>
      <c r="D145" s="4" t="s">
        <v>327</v>
      </c>
      <c r="E145" s="17">
        <v>14</v>
      </c>
      <c r="F145" s="17" t="s">
        <v>2</v>
      </c>
      <c r="G145" s="17" t="s">
        <v>2</v>
      </c>
      <c r="H145" s="17" t="s">
        <v>2</v>
      </c>
      <c r="I145" s="17" t="s">
        <v>2</v>
      </c>
      <c r="J145" s="17" t="s">
        <v>2</v>
      </c>
      <c r="K145" s="17" t="s">
        <v>2</v>
      </c>
      <c r="L145" s="17">
        <v>14</v>
      </c>
      <c r="M145" s="665" t="s">
        <v>2</v>
      </c>
      <c r="N145" s="17" t="s">
        <v>2</v>
      </c>
      <c r="O145" s="17" t="s">
        <v>2</v>
      </c>
      <c r="P145" s="17" t="s">
        <v>2</v>
      </c>
      <c r="Q145" s="17" t="s">
        <v>2</v>
      </c>
      <c r="R145" s="17" t="s">
        <v>2</v>
      </c>
      <c r="S145" s="17" t="s">
        <v>2</v>
      </c>
      <c r="T145" s="17" t="s">
        <v>2</v>
      </c>
      <c r="U145" s="25" t="s">
        <v>2</v>
      </c>
      <c r="V145" s="671" t="s">
        <v>2</v>
      </c>
      <c r="W145" s="25" t="s">
        <v>2</v>
      </c>
      <c r="X145" s="25" t="s">
        <v>2</v>
      </c>
      <c r="Y145" s="25" t="s">
        <v>2</v>
      </c>
      <c r="Z145" s="25" t="s">
        <v>2</v>
      </c>
      <c r="AA145" s="136">
        <v>14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43" t="s">
        <v>2</v>
      </c>
      <c r="AG145" s="77">
        <v>14</v>
      </c>
      <c r="AH145" s="77">
        <v>4</v>
      </c>
      <c r="AI145" s="77">
        <v>8</v>
      </c>
      <c r="AJ145" s="77">
        <v>2</v>
      </c>
      <c r="AK145" s="77" t="s">
        <v>2</v>
      </c>
      <c r="AL145" s="77" t="s">
        <v>2</v>
      </c>
      <c r="AM145" s="77" t="s">
        <v>2</v>
      </c>
      <c r="AN145" s="77" t="s">
        <v>2</v>
      </c>
      <c r="AO145" s="77" t="s">
        <v>2</v>
      </c>
      <c r="AP145" s="77" t="s">
        <v>2</v>
      </c>
      <c r="AQ145" s="77" t="s">
        <v>2</v>
      </c>
      <c r="AR145" s="77" t="s">
        <v>2</v>
      </c>
      <c r="AS145" s="77" t="s">
        <v>2</v>
      </c>
      <c r="AT145" s="77" t="s">
        <v>2</v>
      </c>
      <c r="AU145" s="77" t="s">
        <v>2</v>
      </c>
      <c r="AV145" s="77" t="s">
        <v>2</v>
      </c>
      <c r="AW145" s="77" t="s">
        <v>2</v>
      </c>
      <c r="AX145" s="77" t="s">
        <v>2</v>
      </c>
      <c r="AY145" s="77" t="s">
        <v>2</v>
      </c>
      <c r="AZ145" s="77" t="s">
        <v>2</v>
      </c>
      <c r="BA145" s="77" t="s">
        <v>2</v>
      </c>
      <c r="BB145" s="77" t="s">
        <v>2</v>
      </c>
      <c r="BC145" s="77" t="s">
        <v>2</v>
      </c>
      <c r="BD145" s="77" t="s">
        <v>2</v>
      </c>
      <c r="BE145" s="77" t="s">
        <v>2</v>
      </c>
      <c r="BF145" s="77" t="s">
        <v>2</v>
      </c>
      <c r="BG145" s="77" t="s">
        <v>2</v>
      </c>
      <c r="BH145" s="77" t="s">
        <v>2</v>
      </c>
      <c r="BI145" s="77">
        <v>507</v>
      </c>
      <c r="BJ145" s="77">
        <v>80</v>
      </c>
      <c r="BK145" s="77">
        <v>279</v>
      </c>
      <c r="BL145" s="77">
        <v>148</v>
      </c>
      <c r="BM145" s="77" t="s">
        <v>2</v>
      </c>
      <c r="BN145" s="77" t="s">
        <v>2</v>
      </c>
      <c r="BO145" s="77" t="s">
        <v>2</v>
      </c>
      <c r="BP145" s="77" t="s">
        <v>2</v>
      </c>
      <c r="BQ145" s="77" t="s">
        <v>2</v>
      </c>
      <c r="BR145" s="77" t="s">
        <v>2</v>
      </c>
      <c r="BS145" s="77" t="s">
        <v>2</v>
      </c>
      <c r="BT145" s="77" t="s">
        <v>2</v>
      </c>
      <c r="BU145" s="77" t="s">
        <v>2</v>
      </c>
      <c r="BV145" s="77" t="s">
        <v>2</v>
      </c>
      <c r="BW145" s="77">
        <v>57</v>
      </c>
      <c r="BX145" s="77" t="s">
        <v>2</v>
      </c>
      <c r="BY145" s="77" t="s">
        <v>2</v>
      </c>
      <c r="BZ145" s="77" t="s">
        <v>2</v>
      </c>
      <c r="CA145" s="77" t="s">
        <v>2</v>
      </c>
      <c r="CB145" s="77" t="s">
        <v>2</v>
      </c>
      <c r="CC145" s="77" t="s">
        <v>2</v>
      </c>
      <c r="CD145" s="77" t="s">
        <v>2</v>
      </c>
      <c r="CE145" s="77" t="s">
        <v>2</v>
      </c>
      <c r="CF145" s="77" t="s">
        <v>2</v>
      </c>
      <c r="CG145" s="77" t="s">
        <v>2</v>
      </c>
      <c r="CH145" s="77" t="s">
        <v>2</v>
      </c>
      <c r="CI145" s="77" t="s">
        <v>2</v>
      </c>
      <c r="CJ145" s="77" t="s">
        <v>2</v>
      </c>
      <c r="CK145" s="77" t="s">
        <v>2</v>
      </c>
      <c r="CL145" s="77" t="s">
        <v>2</v>
      </c>
      <c r="CM145" s="90">
        <v>7</v>
      </c>
      <c r="CN145" s="90" t="s">
        <v>2</v>
      </c>
      <c r="CO145" s="90" t="s">
        <v>2</v>
      </c>
      <c r="CP145" s="90">
        <v>1</v>
      </c>
      <c r="CQ145" s="90" t="s">
        <v>2</v>
      </c>
      <c r="CR145" s="90">
        <v>6</v>
      </c>
      <c r="CS145" s="90" t="s">
        <v>2</v>
      </c>
      <c r="CT145" s="90" t="s">
        <v>2</v>
      </c>
      <c r="CU145" s="90" t="s">
        <v>2</v>
      </c>
      <c r="CV145" s="90" t="s">
        <v>2</v>
      </c>
      <c r="CW145" s="90" t="s">
        <v>2</v>
      </c>
      <c r="CX145" s="90" t="s">
        <v>2</v>
      </c>
      <c r="CY145" s="90" t="s">
        <v>2</v>
      </c>
      <c r="CZ145" s="90" t="s">
        <v>2</v>
      </c>
      <c r="DA145" s="90" t="s">
        <v>2</v>
      </c>
      <c r="DB145" s="90" t="s">
        <v>2</v>
      </c>
      <c r="DC145" s="90" t="s">
        <v>2</v>
      </c>
      <c r="DD145" s="90" t="s">
        <v>2</v>
      </c>
      <c r="DE145" s="90" t="s">
        <v>2</v>
      </c>
      <c r="DF145" s="90" t="s">
        <v>2</v>
      </c>
      <c r="DG145" s="90" t="s">
        <v>2</v>
      </c>
      <c r="DH145" s="90" t="s">
        <v>2</v>
      </c>
      <c r="DI145" s="90" t="s">
        <v>2</v>
      </c>
      <c r="DJ145" s="90" t="s">
        <v>2</v>
      </c>
      <c r="DK145" s="90" t="s">
        <v>2</v>
      </c>
      <c r="DL145" s="90" t="s">
        <v>2</v>
      </c>
      <c r="DM145" s="90" t="s">
        <v>2</v>
      </c>
      <c r="DN145" s="90" t="s">
        <v>2</v>
      </c>
      <c r="DO145" s="90" t="s">
        <v>2</v>
      </c>
      <c r="DP145" s="90" t="s">
        <v>2</v>
      </c>
      <c r="DQ145" s="90" t="s">
        <v>2</v>
      </c>
      <c r="DR145" s="90" t="s">
        <v>2</v>
      </c>
      <c r="DS145" s="27">
        <v>1</v>
      </c>
      <c r="DT145" s="27">
        <v>1</v>
      </c>
      <c r="DU145" s="27">
        <v>1</v>
      </c>
      <c r="DV145" s="27" t="s">
        <v>2</v>
      </c>
      <c r="DW145" s="27">
        <v>6</v>
      </c>
      <c r="DX145" s="27" t="s">
        <v>2</v>
      </c>
      <c r="DY145" s="27">
        <v>2</v>
      </c>
      <c r="DZ145" s="27">
        <v>2</v>
      </c>
      <c r="EA145" s="27" t="s">
        <v>2</v>
      </c>
      <c r="EB145" s="27">
        <v>8</v>
      </c>
      <c r="EC145" s="27">
        <v>1</v>
      </c>
      <c r="ED145" s="27">
        <v>3</v>
      </c>
      <c r="EE145" s="27" t="s">
        <v>2</v>
      </c>
      <c r="EF145" s="27" t="s">
        <v>2</v>
      </c>
      <c r="EG145" s="27" t="s">
        <v>14</v>
      </c>
      <c r="EH145" s="27" t="s">
        <v>14</v>
      </c>
      <c r="EI145" s="27" t="s">
        <v>14</v>
      </c>
      <c r="EJ145" s="27" t="s">
        <v>2</v>
      </c>
      <c r="EK145" s="27">
        <v>16</v>
      </c>
      <c r="EL145" s="27" t="s">
        <v>2</v>
      </c>
      <c r="EM145" s="27" t="s">
        <v>14</v>
      </c>
      <c r="EN145" s="27" t="s">
        <v>14</v>
      </c>
      <c r="EO145" s="27" t="s">
        <v>2</v>
      </c>
      <c r="EP145" s="27" t="s">
        <v>14</v>
      </c>
      <c r="EQ145" s="27" t="s">
        <v>14</v>
      </c>
      <c r="ER145" s="27" t="s">
        <v>14</v>
      </c>
      <c r="ES145" s="27" t="s">
        <v>2</v>
      </c>
      <c r="ET145" s="27" t="s">
        <v>2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27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27" t="s">
        <v>2</v>
      </c>
      <c r="FW145" s="77">
        <v>6</v>
      </c>
      <c r="FX145" s="77" t="s">
        <v>2</v>
      </c>
      <c r="FY145" s="87">
        <v>6</v>
      </c>
      <c r="FZ145" s="87" t="s">
        <v>2</v>
      </c>
      <c r="GA145" s="87" t="s">
        <v>2</v>
      </c>
      <c r="GB145" s="87" t="s">
        <v>2</v>
      </c>
      <c r="GC145" s="87" t="s">
        <v>2</v>
      </c>
      <c r="GD145" s="87" t="s">
        <v>2</v>
      </c>
      <c r="GE145" s="87" t="s">
        <v>2</v>
      </c>
      <c r="GF145" s="17" t="s">
        <v>2</v>
      </c>
      <c r="GG145" s="17" t="s">
        <v>2</v>
      </c>
      <c r="GH145" s="17" t="s">
        <v>2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 t="s">
        <v>2</v>
      </c>
      <c r="GP145" s="25" t="s">
        <v>2</v>
      </c>
      <c r="GQ145" s="25" t="s">
        <v>2</v>
      </c>
      <c r="GR145" s="25" t="s">
        <v>2</v>
      </c>
      <c r="GS145" s="136" t="s">
        <v>2</v>
      </c>
      <c r="GT145" s="77" t="s">
        <v>2</v>
      </c>
      <c r="GU145" s="77" t="s">
        <v>2</v>
      </c>
      <c r="GV145" s="17">
        <v>7</v>
      </c>
      <c r="GW145" s="17">
        <v>3</v>
      </c>
      <c r="GX145" s="17">
        <v>4</v>
      </c>
      <c r="GY145" s="17" t="s">
        <v>2</v>
      </c>
      <c r="GZ145" s="17" t="s">
        <v>2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9">
        <v>1921201000</v>
      </c>
      <c r="HO145" s="657" t="s">
        <v>483</v>
      </c>
      <c r="HP145" s="657" t="s">
        <v>454</v>
      </c>
      <c r="HQ145" s="657" t="s">
        <v>482</v>
      </c>
      <c r="HR145" s="657" t="s">
        <v>457</v>
      </c>
      <c r="HS145" s="657" t="s">
        <v>455</v>
      </c>
    </row>
    <row r="146" spans="1:227" ht="14.25" customHeight="1">
      <c r="A146" s="614" t="s">
        <v>767</v>
      </c>
      <c r="B146" s="614" t="s">
        <v>887</v>
      </c>
      <c r="C146" s="614" t="s">
        <v>889</v>
      </c>
      <c r="D146" s="4" t="s">
        <v>328</v>
      </c>
      <c r="E146" s="17">
        <v>9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9</v>
      </c>
      <c r="M146" s="665">
        <v>3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671" t="s">
        <v>2</v>
      </c>
      <c r="W146" s="25">
        <v>2</v>
      </c>
      <c r="X146" s="25">
        <v>314</v>
      </c>
      <c r="Y146" s="25">
        <v>1</v>
      </c>
      <c r="Z146" s="25">
        <v>280</v>
      </c>
      <c r="AA146" s="136">
        <v>7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9</v>
      </c>
      <c r="AH146" s="77">
        <v>3</v>
      </c>
      <c r="AI146" s="77">
        <v>3</v>
      </c>
      <c r="AJ146" s="77">
        <v>1</v>
      </c>
      <c r="AK146" s="77">
        <v>1</v>
      </c>
      <c r="AL146" s="77">
        <v>1</v>
      </c>
      <c r="AM146" s="77" t="s">
        <v>2</v>
      </c>
      <c r="AN146" s="77" t="s">
        <v>2</v>
      </c>
      <c r="AO146" s="77" t="s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529</v>
      </c>
      <c r="BJ146" s="77">
        <v>59</v>
      </c>
      <c r="BK146" s="77">
        <v>117</v>
      </c>
      <c r="BL146" s="77">
        <v>91</v>
      </c>
      <c r="BM146" s="77">
        <v>112</v>
      </c>
      <c r="BN146" s="77">
        <v>150</v>
      </c>
      <c r="BO146" s="77" t="s">
        <v>2</v>
      </c>
      <c r="BP146" s="77" t="s">
        <v>2</v>
      </c>
      <c r="BQ146" s="77" t="s">
        <v>2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228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8</v>
      </c>
      <c r="CN146" s="90" t="s">
        <v>2</v>
      </c>
      <c r="CO146" s="90" t="s">
        <v>2</v>
      </c>
      <c r="CP146" s="90" t="s">
        <v>2</v>
      </c>
      <c r="CQ146" s="90" t="s">
        <v>2</v>
      </c>
      <c r="CR146" s="90">
        <v>6</v>
      </c>
      <c r="CS146" s="90" t="s">
        <v>2</v>
      </c>
      <c r="CT146" s="90">
        <v>1</v>
      </c>
      <c r="CU146" s="90">
        <v>1</v>
      </c>
      <c r="CV146" s="90" t="s">
        <v>2</v>
      </c>
      <c r="CW146" s="90" t="s">
        <v>2</v>
      </c>
      <c r="CX146" s="90" t="s">
        <v>2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 t="s">
        <v>2</v>
      </c>
      <c r="DT146" s="27" t="s">
        <v>2</v>
      </c>
      <c r="DU146" s="27" t="s">
        <v>2</v>
      </c>
      <c r="DV146" s="27" t="s">
        <v>2</v>
      </c>
      <c r="DW146" s="27">
        <v>3</v>
      </c>
      <c r="DX146" s="27" t="s">
        <v>2</v>
      </c>
      <c r="DY146" s="27">
        <v>2</v>
      </c>
      <c r="DZ146" s="27" t="s">
        <v>2</v>
      </c>
      <c r="EA146" s="27">
        <v>1</v>
      </c>
      <c r="EB146" s="27">
        <v>7</v>
      </c>
      <c r="EC146" s="27">
        <v>2</v>
      </c>
      <c r="ED146" s="27">
        <v>5</v>
      </c>
      <c r="EE146" s="27" t="s">
        <v>2</v>
      </c>
      <c r="EF146" s="27">
        <v>1</v>
      </c>
      <c r="EG146" s="27" t="s">
        <v>2</v>
      </c>
      <c r="EH146" s="27" t="s">
        <v>2</v>
      </c>
      <c r="EI146" s="27" t="s">
        <v>2</v>
      </c>
      <c r="EJ146" s="27" t="s">
        <v>2</v>
      </c>
      <c r="EK146" s="27">
        <v>12</v>
      </c>
      <c r="EL146" s="27" t="s">
        <v>2</v>
      </c>
      <c r="EM146" s="27" t="s">
        <v>14</v>
      </c>
      <c r="EN146" s="27" t="s">
        <v>2</v>
      </c>
      <c r="EO146" s="27" t="s">
        <v>14</v>
      </c>
      <c r="EP146" s="27" t="s">
        <v>14</v>
      </c>
      <c r="EQ146" s="27" t="s">
        <v>14</v>
      </c>
      <c r="ER146" s="27" t="s">
        <v>14</v>
      </c>
      <c r="ES146" s="27" t="s">
        <v>2</v>
      </c>
      <c r="ET146" s="27" t="s">
        <v>14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14</v>
      </c>
      <c r="FW146" s="77">
        <v>8</v>
      </c>
      <c r="FX146" s="77" t="s">
        <v>2</v>
      </c>
      <c r="FY146" s="87">
        <v>8</v>
      </c>
      <c r="FZ146" s="87" t="s">
        <v>2</v>
      </c>
      <c r="GA146" s="87" t="s">
        <v>2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8</v>
      </c>
      <c r="GW146" s="17">
        <v>1</v>
      </c>
      <c r="GX146" s="17">
        <v>5</v>
      </c>
      <c r="GY146" s="17">
        <v>2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9">
        <v>1921202000</v>
      </c>
      <c r="HO146" s="657" t="s">
        <v>483</v>
      </c>
      <c r="HP146" s="657" t="s">
        <v>454</v>
      </c>
      <c r="HQ146" s="657" t="s">
        <v>482</v>
      </c>
      <c r="HR146" s="657" t="s">
        <v>458</v>
      </c>
      <c r="HS146" s="657" t="s">
        <v>455</v>
      </c>
    </row>
    <row r="147" spans="1:227" ht="14.25" customHeight="1">
      <c r="A147" s="614" t="s">
        <v>767</v>
      </c>
      <c r="B147" s="614" t="s">
        <v>887</v>
      </c>
      <c r="C147" s="614" t="s">
        <v>890</v>
      </c>
      <c r="D147" s="4" t="s">
        <v>329</v>
      </c>
      <c r="E147" s="17">
        <v>19</v>
      </c>
      <c r="F147" s="17" t="s">
        <v>2</v>
      </c>
      <c r="G147" s="17" t="s">
        <v>2</v>
      </c>
      <c r="H147" s="17" t="s">
        <v>2</v>
      </c>
      <c r="I147" s="17" t="s">
        <v>2</v>
      </c>
      <c r="J147" s="17" t="s">
        <v>2</v>
      </c>
      <c r="K147" s="17" t="s">
        <v>2</v>
      </c>
      <c r="L147" s="17">
        <v>19</v>
      </c>
      <c r="M147" s="665">
        <v>1</v>
      </c>
      <c r="N147" s="17" t="s">
        <v>2</v>
      </c>
      <c r="O147" s="17" t="s">
        <v>2</v>
      </c>
      <c r="P147" s="17" t="s">
        <v>2</v>
      </c>
      <c r="Q147" s="17" t="s">
        <v>2</v>
      </c>
      <c r="R147" s="17" t="s">
        <v>2</v>
      </c>
      <c r="S147" s="17" t="s">
        <v>2</v>
      </c>
      <c r="T147" s="17" t="s">
        <v>2</v>
      </c>
      <c r="U147" s="25" t="s">
        <v>2</v>
      </c>
      <c r="V147" s="671" t="s">
        <v>2</v>
      </c>
      <c r="W147" s="25">
        <v>2</v>
      </c>
      <c r="X147" s="25">
        <v>170</v>
      </c>
      <c r="Y147" s="25" t="s">
        <v>2</v>
      </c>
      <c r="Z147" s="25" t="s">
        <v>2</v>
      </c>
      <c r="AA147" s="136">
        <v>17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43" t="s">
        <v>2</v>
      </c>
      <c r="AG147" s="77">
        <v>19</v>
      </c>
      <c r="AH147" s="77">
        <v>4</v>
      </c>
      <c r="AI147" s="77">
        <v>8</v>
      </c>
      <c r="AJ147" s="77">
        <v>6</v>
      </c>
      <c r="AK147" s="77" t="s">
        <v>2</v>
      </c>
      <c r="AL147" s="77" t="s">
        <v>2</v>
      </c>
      <c r="AM147" s="77">
        <v>1</v>
      </c>
      <c r="AN147" s="77" t="s">
        <v>2</v>
      </c>
      <c r="AO147" s="77" t="s">
        <v>2</v>
      </c>
      <c r="AP147" s="77" t="s">
        <v>2</v>
      </c>
      <c r="AQ147" s="77" t="s">
        <v>2</v>
      </c>
      <c r="AR147" s="77" t="s">
        <v>2</v>
      </c>
      <c r="AS147" s="77" t="s">
        <v>2</v>
      </c>
      <c r="AT147" s="77" t="s">
        <v>2</v>
      </c>
      <c r="AU147" s="77" t="s">
        <v>2</v>
      </c>
      <c r="AV147" s="77" t="s">
        <v>2</v>
      </c>
      <c r="AW147" s="77" t="s">
        <v>2</v>
      </c>
      <c r="AX147" s="77" t="s">
        <v>2</v>
      </c>
      <c r="AY147" s="77" t="s">
        <v>2</v>
      </c>
      <c r="AZ147" s="77" t="s">
        <v>2</v>
      </c>
      <c r="BA147" s="77" t="s">
        <v>2</v>
      </c>
      <c r="BB147" s="77" t="s">
        <v>2</v>
      </c>
      <c r="BC147" s="77" t="s">
        <v>2</v>
      </c>
      <c r="BD147" s="77" t="s">
        <v>2</v>
      </c>
      <c r="BE147" s="77" t="s">
        <v>2</v>
      </c>
      <c r="BF147" s="77" t="s">
        <v>2</v>
      </c>
      <c r="BG147" s="77" t="s">
        <v>2</v>
      </c>
      <c r="BH147" s="77" t="s">
        <v>2</v>
      </c>
      <c r="BI147" s="77">
        <v>976</v>
      </c>
      <c r="BJ147" s="77">
        <v>73</v>
      </c>
      <c r="BK147" s="77">
        <v>281</v>
      </c>
      <c r="BL147" s="77">
        <v>362</v>
      </c>
      <c r="BM147" s="77" t="s">
        <v>2</v>
      </c>
      <c r="BN147" s="77" t="s">
        <v>2</v>
      </c>
      <c r="BO147" s="77">
        <v>260</v>
      </c>
      <c r="BP147" s="77" t="s">
        <v>2</v>
      </c>
      <c r="BQ147" s="77" t="s">
        <v>2</v>
      </c>
      <c r="BR147" s="77" t="s">
        <v>2</v>
      </c>
      <c r="BS147" s="77" t="s">
        <v>2</v>
      </c>
      <c r="BT147" s="77" t="s">
        <v>2</v>
      </c>
      <c r="BU147" s="77" t="s">
        <v>2</v>
      </c>
      <c r="BV147" s="77" t="s">
        <v>2</v>
      </c>
      <c r="BW147" s="77">
        <v>195</v>
      </c>
      <c r="BX147" s="77" t="s">
        <v>2</v>
      </c>
      <c r="BY147" s="77" t="s">
        <v>2</v>
      </c>
      <c r="BZ147" s="77" t="s">
        <v>2</v>
      </c>
      <c r="CA147" s="77" t="s">
        <v>2</v>
      </c>
      <c r="CB147" s="77" t="s">
        <v>2</v>
      </c>
      <c r="CC147" s="77" t="s">
        <v>2</v>
      </c>
      <c r="CD147" s="77" t="s">
        <v>2</v>
      </c>
      <c r="CE147" s="77" t="s">
        <v>2</v>
      </c>
      <c r="CF147" s="77" t="s">
        <v>2</v>
      </c>
      <c r="CG147" s="77" t="s">
        <v>2</v>
      </c>
      <c r="CH147" s="77" t="s">
        <v>2</v>
      </c>
      <c r="CI147" s="77" t="s">
        <v>2</v>
      </c>
      <c r="CJ147" s="77" t="s">
        <v>2</v>
      </c>
      <c r="CK147" s="77" t="s">
        <v>2</v>
      </c>
      <c r="CL147" s="77" t="s">
        <v>2</v>
      </c>
      <c r="CM147" s="90">
        <v>11</v>
      </c>
      <c r="CN147" s="90" t="s">
        <v>2</v>
      </c>
      <c r="CO147" s="90" t="s">
        <v>2</v>
      </c>
      <c r="CP147" s="90" t="s">
        <v>2</v>
      </c>
      <c r="CQ147" s="90" t="s">
        <v>2</v>
      </c>
      <c r="CR147" s="90">
        <v>10</v>
      </c>
      <c r="CS147" s="90" t="s">
        <v>2</v>
      </c>
      <c r="CT147" s="90" t="s">
        <v>2</v>
      </c>
      <c r="CU147" s="90" t="s">
        <v>2</v>
      </c>
      <c r="CV147" s="90" t="s">
        <v>2</v>
      </c>
      <c r="CW147" s="90" t="s">
        <v>2</v>
      </c>
      <c r="CX147" s="90" t="s">
        <v>2</v>
      </c>
      <c r="CY147" s="90" t="s">
        <v>2</v>
      </c>
      <c r="CZ147" s="90">
        <v>1</v>
      </c>
      <c r="DA147" s="90" t="s">
        <v>2</v>
      </c>
      <c r="DB147" s="90" t="s">
        <v>2</v>
      </c>
      <c r="DC147" s="90" t="s">
        <v>2</v>
      </c>
      <c r="DD147" s="90" t="s">
        <v>2</v>
      </c>
      <c r="DE147" s="90" t="s">
        <v>2</v>
      </c>
      <c r="DF147" s="90" t="s">
        <v>2</v>
      </c>
      <c r="DG147" s="90" t="s">
        <v>2</v>
      </c>
      <c r="DH147" s="90" t="s">
        <v>2</v>
      </c>
      <c r="DI147" s="90" t="s">
        <v>2</v>
      </c>
      <c r="DJ147" s="90" t="s">
        <v>2</v>
      </c>
      <c r="DK147" s="90" t="s">
        <v>2</v>
      </c>
      <c r="DL147" s="90" t="s">
        <v>2</v>
      </c>
      <c r="DM147" s="90" t="s">
        <v>2</v>
      </c>
      <c r="DN147" s="90" t="s">
        <v>2</v>
      </c>
      <c r="DO147" s="90" t="s">
        <v>2</v>
      </c>
      <c r="DP147" s="90" t="s">
        <v>2</v>
      </c>
      <c r="DQ147" s="90" t="s">
        <v>2</v>
      </c>
      <c r="DR147" s="90" t="s">
        <v>2</v>
      </c>
      <c r="DS147" s="27" t="s">
        <v>2</v>
      </c>
      <c r="DT147" s="27" t="s">
        <v>2</v>
      </c>
      <c r="DU147" s="27" t="s">
        <v>2</v>
      </c>
      <c r="DV147" s="27" t="s">
        <v>2</v>
      </c>
      <c r="DW147" s="27">
        <v>8</v>
      </c>
      <c r="DX147" s="27" t="s">
        <v>2</v>
      </c>
      <c r="DY147" s="27">
        <v>4</v>
      </c>
      <c r="DZ147" s="27">
        <v>3</v>
      </c>
      <c r="EA147" s="27" t="s">
        <v>2</v>
      </c>
      <c r="EB147" s="27">
        <v>10</v>
      </c>
      <c r="EC147" s="27">
        <v>3</v>
      </c>
      <c r="ED147" s="27">
        <v>3</v>
      </c>
      <c r="EE147" s="27" t="s">
        <v>2</v>
      </c>
      <c r="EF147" s="27">
        <v>3</v>
      </c>
      <c r="EG147" s="27" t="s">
        <v>2</v>
      </c>
      <c r="EH147" s="27" t="s">
        <v>2</v>
      </c>
      <c r="EI147" s="27" t="s">
        <v>2</v>
      </c>
      <c r="EJ147" s="27" t="s">
        <v>2</v>
      </c>
      <c r="EK147" s="27">
        <v>75</v>
      </c>
      <c r="EL147" s="27" t="s">
        <v>2</v>
      </c>
      <c r="EM147" s="27" t="s">
        <v>14</v>
      </c>
      <c r="EN147" s="27">
        <v>10</v>
      </c>
      <c r="EO147" s="27" t="s">
        <v>2</v>
      </c>
      <c r="EP147" s="27">
        <v>465</v>
      </c>
      <c r="EQ147" s="27" t="s">
        <v>14</v>
      </c>
      <c r="ER147" s="27" t="s">
        <v>14</v>
      </c>
      <c r="ES147" s="27" t="s">
        <v>2</v>
      </c>
      <c r="ET147" s="27">
        <v>7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27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27" t="s">
        <v>2</v>
      </c>
      <c r="FW147" s="77">
        <v>7</v>
      </c>
      <c r="FX147" s="77" t="s">
        <v>2</v>
      </c>
      <c r="FY147" s="87">
        <v>7</v>
      </c>
      <c r="FZ147" s="87" t="s">
        <v>2</v>
      </c>
      <c r="GA147" s="87" t="s">
        <v>2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2</v>
      </c>
      <c r="GG147" s="17" t="s">
        <v>2</v>
      </c>
      <c r="GH147" s="17" t="s">
        <v>2</v>
      </c>
      <c r="GI147" s="17" t="s">
        <v>2</v>
      </c>
      <c r="GJ147" s="17" t="s">
        <v>2</v>
      </c>
      <c r="GK147" s="17" t="s">
        <v>2</v>
      </c>
      <c r="GL147" s="17" t="s">
        <v>2</v>
      </c>
      <c r="GM147" s="17" t="s">
        <v>2</v>
      </c>
      <c r="GN147" s="17" t="s">
        <v>2</v>
      </c>
      <c r="GO147" s="25" t="s">
        <v>2</v>
      </c>
      <c r="GP147" s="25" t="s">
        <v>2</v>
      </c>
      <c r="GQ147" s="25" t="s">
        <v>2</v>
      </c>
      <c r="GR147" s="25" t="s">
        <v>2</v>
      </c>
      <c r="GS147" s="136" t="s">
        <v>2</v>
      </c>
      <c r="GT147" s="77" t="s">
        <v>2</v>
      </c>
      <c r="GU147" s="77" t="s">
        <v>2</v>
      </c>
      <c r="GV147" s="17">
        <v>11</v>
      </c>
      <c r="GW147" s="17">
        <v>1</v>
      </c>
      <c r="GX147" s="17">
        <v>7</v>
      </c>
      <c r="GY147" s="17">
        <v>2</v>
      </c>
      <c r="GZ147" s="17">
        <v>1</v>
      </c>
      <c r="HA147" s="17" t="s">
        <v>2</v>
      </c>
      <c r="HB147" s="17" t="s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9">
        <v>1921203000</v>
      </c>
      <c r="HO147" s="657" t="s">
        <v>483</v>
      </c>
      <c r="HP147" s="657" t="s">
        <v>454</v>
      </c>
      <c r="HQ147" s="657" t="s">
        <v>482</v>
      </c>
      <c r="HR147" s="657" t="s">
        <v>459</v>
      </c>
      <c r="HS147" s="657" t="s">
        <v>455</v>
      </c>
    </row>
    <row r="148" spans="1:227" ht="14.25" customHeight="1">
      <c r="A148" s="614" t="s">
        <v>767</v>
      </c>
      <c r="B148" s="614" t="s">
        <v>887</v>
      </c>
      <c r="C148" s="614" t="s">
        <v>891</v>
      </c>
      <c r="D148" s="4" t="s">
        <v>330</v>
      </c>
      <c r="E148" s="17">
        <v>6</v>
      </c>
      <c r="F148" s="17" t="s">
        <v>2</v>
      </c>
      <c r="G148" s="17" t="s">
        <v>2</v>
      </c>
      <c r="H148" s="17" t="s">
        <v>2</v>
      </c>
      <c r="I148" s="17" t="s">
        <v>2</v>
      </c>
      <c r="J148" s="17" t="s">
        <v>2</v>
      </c>
      <c r="K148" s="17" t="s">
        <v>2</v>
      </c>
      <c r="L148" s="17">
        <v>6</v>
      </c>
      <c r="M148" s="665">
        <v>1</v>
      </c>
      <c r="N148" s="17" t="s">
        <v>2</v>
      </c>
      <c r="O148" s="17" t="s">
        <v>2</v>
      </c>
      <c r="P148" s="17" t="s">
        <v>2</v>
      </c>
      <c r="Q148" s="17" t="s">
        <v>2</v>
      </c>
      <c r="R148" s="17" t="s">
        <v>2</v>
      </c>
      <c r="S148" s="17" t="s">
        <v>2</v>
      </c>
      <c r="T148" s="17" t="s">
        <v>2</v>
      </c>
      <c r="U148" s="25" t="s">
        <v>2</v>
      </c>
      <c r="V148" s="671" t="s">
        <v>2</v>
      </c>
      <c r="W148" s="25" t="s">
        <v>2</v>
      </c>
      <c r="X148" s="25" t="s">
        <v>2</v>
      </c>
      <c r="Y148" s="25" t="s">
        <v>2</v>
      </c>
      <c r="Z148" s="25" t="s">
        <v>2</v>
      </c>
      <c r="AA148" s="136">
        <v>6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43" t="s">
        <v>2</v>
      </c>
      <c r="AG148" s="77">
        <v>6</v>
      </c>
      <c r="AH148" s="77" t="s">
        <v>2</v>
      </c>
      <c r="AI148" s="77">
        <v>3</v>
      </c>
      <c r="AJ148" s="77">
        <v>3</v>
      </c>
      <c r="AK148" s="77" t="s">
        <v>2</v>
      </c>
      <c r="AL148" s="77" t="s">
        <v>2</v>
      </c>
      <c r="AM148" s="77" t="s">
        <v>2</v>
      </c>
      <c r="AN148" s="77" t="s">
        <v>2</v>
      </c>
      <c r="AO148" s="77" t="s">
        <v>2</v>
      </c>
      <c r="AP148" s="77" t="s">
        <v>2</v>
      </c>
      <c r="AQ148" s="77" t="s">
        <v>2</v>
      </c>
      <c r="AR148" s="77" t="s">
        <v>2</v>
      </c>
      <c r="AS148" s="77" t="s">
        <v>2</v>
      </c>
      <c r="AT148" s="77" t="s">
        <v>2</v>
      </c>
      <c r="AU148" s="77" t="s">
        <v>2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 t="s">
        <v>2</v>
      </c>
      <c r="BB148" s="77" t="s">
        <v>2</v>
      </c>
      <c r="BC148" s="77" t="s">
        <v>2</v>
      </c>
      <c r="BD148" s="77" t="s">
        <v>2</v>
      </c>
      <c r="BE148" s="77" t="s">
        <v>2</v>
      </c>
      <c r="BF148" s="77" t="s">
        <v>2</v>
      </c>
      <c r="BG148" s="77" t="s">
        <v>2</v>
      </c>
      <c r="BH148" s="77" t="s">
        <v>2</v>
      </c>
      <c r="BI148" s="77">
        <v>321</v>
      </c>
      <c r="BJ148" s="77" t="s">
        <v>2</v>
      </c>
      <c r="BK148" s="77">
        <v>122</v>
      </c>
      <c r="BL148" s="77">
        <v>199</v>
      </c>
      <c r="BM148" s="77" t="s">
        <v>2</v>
      </c>
      <c r="BN148" s="77" t="s">
        <v>2</v>
      </c>
      <c r="BO148" s="77" t="s">
        <v>2</v>
      </c>
      <c r="BP148" s="77" t="s">
        <v>2</v>
      </c>
      <c r="BQ148" s="77" t="s">
        <v>2</v>
      </c>
      <c r="BR148" s="77" t="s">
        <v>2</v>
      </c>
      <c r="BS148" s="77" t="s">
        <v>2</v>
      </c>
      <c r="BT148" s="77" t="s">
        <v>2</v>
      </c>
      <c r="BU148" s="77" t="s">
        <v>2</v>
      </c>
      <c r="BV148" s="77" t="s">
        <v>2</v>
      </c>
      <c r="BW148" s="77">
        <v>45</v>
      </c>
      <c r="BX148" s="77" t="s">
        <v>2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 t="s">
        <v>2</v>
      </c>
      <c r="CE148" s="77" t="s">
        <v>2</v>
      </c>
      <c r="CF148" s="77" t="s">
        <v>2</v>
      </c>
      <c r="CG148" s="77" t="s">
        <v>2</v>
      </c>
      <c r="CH148" s="77" t="s">
        <v>2</v>
      </c>
      <c r="CI148" s="77" t="s">
        <v>2</v>
      </c>
      <c r="CJ148" s="77" t="s">
        <v>2</v>
      </c>
      <c r="CK148" s="77" t="s">
        <v>2</v>
      </c>
      <c r="CL148" s="77" t="s">
        <v>2</v>
      </c>
      <c r="CM148" s="90">
        <v>3</v>
      </c>
      <c r="CN148" s="90">
        <v>1</v>
      </c>
      <c r="CO148" s="90" t="s">
        <v>2</v>
      </c>
      <c r="CP148" s="90" t="s">
        <v>2</v>
      </c>
      <c r="CQ148" s="90" t="s">
        <v>2</v>
      </c>
      <c r="CR148" s="90">
        <v>2</v>
      </c>
      <c r="CS148" s="90" t="s">
        <v>2</v>
      </c>
      <c r="CT148" s="90" t="s">
        <v>2</v>
      </c>
      <c r="CU148" s="90" t="s">
        <v>2</v>
      </c>
      <c r="CV148" s="90" t="s">
        <v>2</v>
      </c>
      <c r="CW148" s="90" t="s">
        <v>2</v>
      </c>
      <c r="CX148" s="90" t="s">
        <v>2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 t="s">
        <v>2</v>
      </c>
      <c r="DD148" s="90" t="s">
        <v>2</v>
      </c>
      <c r="DE148" s="90" t="s">
        <v>2</v>
      </c>
      <c r="DF148" s="90" t="s">
        <v>2</v>
      </c>
      <c r="DG148" s="90" t="s">
        <v>2</v>
      </c>
      <c r="DH148" s="90" t="s">
        <v>2</v>
      </c>
      <c r="DI148" s="90" t="s">
        <v>2</v>
      </c>
      <c r="DJ148" s="90" t="s">
        <v>2</v>
      </c>
      <c r="DK148" s="90" t="s">
        <v>2</v>
      </c>
      <c r="DL148" s="90" t="s">
        <v>2</v>
      </c>
      <c r="DM148" s="90" t="s">
        <v>2</v>
      </c>
      <c r="DN148" s="90" t="s">
        <v>2</v>
      </c>
      <c r="DO148" s="90" t="s">
        <v>2</v>
      </c>
      <c r="DP148" s="90" t="s">
        <v>2</v>
      </c>
      <c r="DQ148" s="90" t="s">
        <v>2</v>
      </c>
      <c r="DR148" s="90" t="s">
        <v>2</v>
      </c>
      <c r="DS148" s="27">
        <v>2</v>
      </c>
      <c r="DT148" s="27" t="s">
        <v>2</v>
      </c>
      <c r="DU148" s="27" t="s">
        <v>2</v>
      </c>
      <c r="DV148" s="27" t="s">
        <v>2</v>
      </c>
      <c r="DW148" s="27">
        <v>2</v>
      </c>
      <c r="DX148" s="27" t="s">
        <v>2</v>
      </c>
      <c r="DY148" s="27">
        <v>1</v>
      </c>
      <c r="DZ148" s="27">
        <v>1</v>
      </c>
      <c r="EA148" s="27" t="s">
        <v>2</v>
      </c>
      <c r="EB148" s="27">
        <v>3</v>
      </c>
      <c r="EC148" s="27">
        <v>1</v>
      </c>
      <c r="ED148" s="27">
        <v>1</v>
      </c>
      <c r="EE148" s="27" t="s">
        <v>2</v>
      </c>
      <c r="EF148" s="27" t="s">
        <v>2</v>
      </c>
      <c r="EG148" s="27" t="s">
        <v>14</v>
      </c>
      <c r="EH148" s="27" t="s">
        <v>2</v>
      </c>
      <c r="EI148" s="27" t="s">
        <v>2</v>
      </c>
      <c r="EJ148" s="27" t="s">
        <v>2</v>
      </c>
      <c r="EK148" s="27" t="s">
        <v>14</v>
      </c>
      <c r="EL148" s="27" t="s">
        <v>2</v>
      </c>
      <c r="EM148" s="27" t="s">
        <v>14</v>
      </c>
      <c r="EN148" s="27" t="s">
        <v>14</v>
      </c>
      <c r="EO148" s="27" t="s">
        <v>2</v>
      </c>
      <c r="EP148" s="27" t="s">
        <v>14</v>
      </c>
      <c r="EQ148" s="27" t="s">
        <v>14</v>
      </c>
      <c r="ER148" s="27" t="s">
        <v>14</v>
      </c>
      <c r="ES148" s="27" t="s">
        <v>2</v>
      </c>
      <c r="ET148" s="27" t="s">
        <v>2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27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27" t="s">
        <v>2</v>
      </c>
      <c r="FW148" s="77">
        <v>2</v>
      </c>
      <c r="FX148" s="77" t="s">
        <v>2</v>
      </c>
      <c r="FY148" s="87">
        <v>2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 t="s">
        <v>2</v>
      </c>
      <c r="GF148" s="17" t="s">
        <v>2</v>
      </c>
      <c r="GG148" s="17" t="s">
        <v>2</v>
      </c>
      <c r="GH148" s="17" t="s">
        <v>2</v>
      </c>
      <c r="GI148" s="17" t="s">
        <v>2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>
        <v>1</v>
      </c>
      <c r="GP148" s="25" t="s">
        <v>2</v>
      </c>
      <c r="GQ148" s="25">
        <v>1</v>
      </c>
      <c r="GR148" s="25">
        <v>1</v>
      </c>
      <c r="GS148" s="136" t="s">
        <v>2</v>
      </c>
      <c r="GT148" s="77" t="s">
        <v>2</v>
      </c>
      <c r="GU148" s="77" t="s">
        <v>2</v>
      </c>
      <c r="GV148" s="17">
        <v>3</v>
      </c>
      <c r="GW148" s="17">
        <v>2</v>
      </c>
      <c r="GX148" s="17">
        <v>1</v>
      </c>
      <c r="GY148" s="17" t="s">
        <v>2</v>
      </c>
      <c r="GZ148" s="17" t="s">
        <v>2</v>
      </c>
      <c r="HA148" s="17" t="s">
        <v>2</v>
      </c>
      <c r="HB148" s="17" t="s">
        <v>2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9">
        <v>1921204000</v>
      </c>
      <c r="HO148" s="657" t="s">
        <v>483</v>
      </c>
      <c r="HP148" s="657" t="s">
        <v>454</v>
      </c>
      <c r="HQ148" s="657" t="s">
        <v>482</v>
      </c>
      <c r="HR148" s="657" t="s">
        <v>460</v>
      </c>
      <c r="HS148" s="657" t="s">
        <v>455</v>
      </c>
    </row>
    <row r="149" spans="1:227" ht="14.25" customHeight="1">
      <c r="A149" s="614" t="s">
        <v>767</v>
      </c>
      <c r="B149" s="614" t="s">
        <v>887</v>
      </c>
      <c r="C149" s="614" t="s">
        <v>697</v>
      </c>
      <c r="D149" s="4" t="s">
        <v>331</v>
      </c>
      <c r="E149" s="17">
        <v>3</v>
      </c>
      <c r="F149" s="17" t="s">
        <v>2</v>
      </c>
      <c r="G149" s="17" t="s">
        <v>2</v>
      </c>
      <c r="H149" s="17" t="s">
        <v>2</v>
      </c>
      <c r="I149" s="17" t="s">
        <v>2</v>
      </c>
      <c r="J149" s="17" t="s">
        <v>2</v>
      </c>
      <c r="K149" s="17" t="s">
        <v>2</v>
      </c>
      <c r="L149" s="17">
        <v>3</v>
      </c>
      <c r="M149" s="665" t="s">
        <v>2</v>
      </c>
      <c r="N149" s="17" t="s">
        <v>2</v>
      </c>
      <c r="O149" s="17" t="s">
        <v>2</v>
      </c>
      <c r="P149" s="17" t="s">
        <v>2</v>
      </c>
      <c r="Q149" s="17" t="s">
        <v>2</v>
      </c>
      <c r="R149" s="17" t="s">
        <v>2</v>
      </c>
      <c r="S149" s="17" t="s">
        <v>2</v>
      </c>
      <c r="T149" s="17" t="s">
        <v>2</v>
      </c>
      <c r="U149" s="25" t="s">
        <v>2</v>
      </c>
      <c r="V149" s="671" t="s">
        <v>2</v>
      </c>
      <c r="W149" s="25" t="s">
        <v>2</v>
      </c>
      <c r="X149" s="25" t="s">
        <v>2</v>
      </c>
      <c r="Y149" s="25" t="s">
        <v>2</v>
      </c>
      <c r="Z149" s="25" t="s">
        <v>2</v>
      </c>
      <c r="AA149" s="136">
        <v>3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43" t="s">
        <v>2</v>
      </c>
      <c r="AG149" s="77">
        <v>3</v>
      </c>
      <c r="AH149" s="77" t="s">
        <v>2</v>
      </c>
      <c r="AI149" s="77">
        <v>2</v>
      </c>
      <c r="AJ149" s="77">
        <v>1</v>
      </c>
      <c r="AK149" s="77" t="s">
        <v>2</v>
      </c>
      <c r="AL149" s="77" t="s">
        <v>2</v>
      </c>
      <c r="AM149" s="77" t="s">
        <v>2</v>
      </c>
      <c r="AN149" s="77" t="s">
        <v>2</v>
      </c>
      <c r="AO149" s="77" t="s">
        <v>2</v>
      </c>
      <c r="AP149" s="77" t="s">
        <v>2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 t="s">
        <v>2</v>
      </c>
      <c r="AV149" s="77" t="s">
        <v>2</v>
      </c>
      <c r="AW149" s="77" t="s">
        <v>2</v>
      </c>
      <c r="AX149" s="77" t="s">
        <v>2</v>
      </c>
      <c r="AY149" s="77" t="s">
        <v>2</v>
      </c>
      <c r="AZ149" s="77" t="s">
        <v>2</v>
      </c>
      <c r="BA149" s="77" t="s">
        <v>2</v>
      </c>
      <c r="BB149" s="77" t="s">
        <v>2</v>
      </c>
      <c r="BC149" s="77" t="s">
        <v>2</v>
      </c>
      <c r="BD149" s="77" t="s">
        <v>2</v>
      </c>
      <c r="BE149" s="77" t="s">
        <v>2</v>
      </c>
      <c r="BF149" s="77" t="s">
        <v>2</v>
      </c>
      <c r="BG149" s="77" t="s">
        <v>2</v>
      </c>
      <c r="BH149" s="77" t="s">
        <v>2</v>
      </c>
      <c r="BI149" s="77">
        <v>133</v>
      </c>
      <c r="BJ149" s="77" t="s">
        <v>2</v>
      </c>
      <c r="BK149" s="77">
        <v>70</v>
      </c>
      <c r="BL149" s="77">
        <v>63</v>
      </c>
      <c r="BM149" s="77" t="s">
        <v>2</v>
      </c>
      <c r="BN149" s="77" t="s">
        <v>2</v>
      </c>
      <c r="BO149" s="77" t="s">
        <v>2</v>
      </c>
      <c r="BP149" s="77" t="s">
        <v>2</v>
      </c>
      <c r="BQ149" s="77" t="s">
        <v>2</v>
      </c>
      <c r="BR149" s="77" t="s">
        <v>2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 t="s">
        <v>2</v>
      </c>
      <c r="BX149" s="77" t="s">
        <v>2</v>
      </c>
      <c r="BY149" s="77" t="s">
        <v>2</v>
      </c>
      <c r="BZ149" s="77" t="s">
        <v>2</v>
      </c>
      <c r="CA149" s="77" t="s">
        <v>2</v>
      </c>
      <c r="CB149" s="77" t="s">
        <v>2</v>
      </c>
      <c r="CC149" s="77" t="s">
        <v>2</v>
      </c>
      <c r="CD149" s="77" t="s">
        <v>2</v>
      </c>
      <c r="CE149" s="77" t="s">
        <v>2</v>
      </c>
      <c r="CF149" s="77" t="s">
        <v>2</v>
      </c>
      <c r="CG149" s="77" t="s">
        <v>2</v>
      </c>
      <c r="CH149" s="77" t="s">
        <v>2</v>
      </c>
      <c r="CI149" s="77" t="s">
        <v>2</v>
      </c>
      <c r="CJ149" s="77" t="s">
        <v>2</v>
      </c>
      <c r="CK149" s="77" t="s">
        <v>2</v>
      </c>
      <c r="CL149" s="77" t="s">
        <v>2</v>
      </c>
      <c r="CM149" s="90" t="s">
        <v>2</v>
      </c>
      <c r="CN149" s="90" t="s">
        <v>2</v>
      </c>
      <c r="CO149" s="90" t="s">
        <v>2</v>
      </c>
      <c r="CP149" s="90" t="s">
        <v>2</v>
      </c>
      <c r="CQ149" s="90" t="s">
        <v>2</v>
      </c>
      <c r="CR149" s="90" t="s">
        <v>2</v>
      </c>
      <c r="CS149" s="90" t="s">
        <v>2</v>
      </c>
      <c r="CT149" s="90" t="s">
        <v>2</v>
      </c>
      <c r="CU149" s="90" t="s">
        <v>2</v>
      </c>
      <c r="CV149" s="90" t="s">
        <v>2</v>
      </c>
      <c r="CW149" s="90" t="s">
        <v>2</v>
      </c>
      <c r="CX149" s="90" t="s">
        <v>2</v>
      </c>
      <c r="CY149" s="90" t="s">
        <v>2</v>
      </c>
      <c r="CZ149" s="90" t="s">
        <v>2</v>
      </c>
      <c r="DA149" s="90" t="s">
        <v>2</v>
      </c>
      <c r="DB149" s="90" t="s">
        <v>2</v>
      </c>
      <c r="DC149" s="90" t="s">
        <v>2</v>
      </c>
      <c r="DD149" s="90" t="s">
        <v>2</v>
      </c>
      <c r="DE149" s="90" t="s">
        <v>2</v>
      </c>
      <c r="DF149" s="90" t="s">
        <v>2</v>
      </c>
      <c r="DG149" s="90" t="s">
        <v>2</v>
      </c>
      <c r="DH149" s="90" t="s">
        <v>2</v>
      </c>
      <c r="DI149" s="90" t="s">
        <v>2</v>
      </c>
      <c r="DJ149" s="90" t="s">
        <v>2</v>
      </c>
      <c r="DK149" s="90" t="s">
        <v>2</v>
      </c>
      <c r="DL149" s="90" t="s">
        <v>2</v>
      </c>
      <c r="DM149" s="90" t="s">
        <v>2</v>
      </c>
      <c r="DN149" s="90" t="s">
        <v>2</v>
      </c>
      <c r="DO149" s="90" t="s">
        <v>2</v>
      </c>
      <c r="DP149" s="90" t="s">
        <v>2</v>
      </c>
      <c r="DQ149" s="90" t="s">
        <v>2</v>
      </c>
      <c r="DR149" s="90" t="s">
        <v>2</v>
      </c>
      <c r="DS149" s="27" t="s">
        <v>2</v>
      </c>
      <c r="DT149" s="27" t="s">
        <v>2</v>
      </c>
      <c r="DU149" s="27" t="s">
        <v>2</v>
      </c>
      <c r="DV149" s="27" t="s">
        <v>2</v>
      </c>
      <c r="DW149" s="27" t="s">
        <v>2</v>
      </c>
      <c r="DX149" s="27" t="s">
        <v>2</v>
      </c>
      <c r="DY149" s="27" t="s">
        <v>2</v>
      </c>
      <c r="DZ149" s="27" t="s">
        <v>2</v>
      </c>
      <c r="EA149" s="27" t="s">
        <v>2</v>
      </c>
      <c r="EB149" s="27" t="s">
        <v>2</v>
      </c>
      <c r="EC149" s="27" t="s">
        <v>2</v>
      </c>
      <c r="ED149" s="27" t="s">
        <v>2</v>
      </c>
      <c r="EE149" s="27" t="s">
        <v>2</v>
      </c>
      <c r="EF149" s="27" t="s">
        <v>2</v>
      </c>
      <c r="EG149" s="27" t="s">
        <v>2</v>
      </c>
      <c r="EH149" s="27" t="s">
        <v>2</v>
      </c>
      <c r="EI149" s="27" t="s">
        <v>2</v>
      </c>
      <c r="EJ149" s="27" t="s">
        <v>2</v>
      </c>
      <c r="EK149" s="27" t="s">
        <v>2</v>
      </c>
      <c r="EL149" s="27" t="s">
        <v>2</v>
      </c>
      <c r="EM149" s="27" t="s">
        <v>2</v>
      </c>
      <c r="EN149" s="27" t="s">
        <v>2</v>
      </c>
      <c r="EO149" s="27" t="s">
        <v>2</v>
      </c>
      <c r="EP149" s="27" t="s">
        <v>2</v>
      </c>
      <c r="EQ149" s="27" t="s">
        <v>2</v>
      </c>
      <c r="ER149" s="27" t="s">
        <v>2</v>
      </c>
      <c r="ES149" s="27" t="s">
        <v>2</v>
      </c>
      <c r="ET149" s="27" t="s">
        <v>2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27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27" t="s">
        <v>2</v>
      </c>
      <c r="FW149" s="77" t="s">
        <v>2</v>
      </c>
      <c r="FX149" s="77" t="s">
        <v>2</v>
      </c>
      <c r="FY149" s="87" t="s">
        <v>2</v>
      </c>
      <c r="FZ149" s="87" t="s">
        <v>2</v>
      </c>
      <c r="GA149" s="87" t="s">
        <v>2</v>
      </c>
      <c r="GB149" s="87" t="s">
        <v>2</v>
      </c>
      <c r="GC149" s="87" t="s">
        <v>2</v>
      </c>
      <c r="GD149" s="87" t="s">
        <v>2</v>
      </c>
      <c r="GE149" s="87" t="s">
        <v>2</v>
      </c>
      <c r="GF149" s="17" t="s">
        <v>2</v>
      </c>
      <c r="GG149" s="17" t="s">
        <v>2</v>
      </c>
      <c r="GH149" s="17" t="s">
        <v>2</v>
      </c>
      <c r="GI149" s="17" t="s">
        <v>2</v>
      </c>
      <c r="GJ149" s="17" t="s">
        <v>2</v>
      </c>
      <c r="GK149" s="17" t="s">
        <v>2</v>
      </c>
      <c r="GL149" s="17" t="s">
        <v>2</v>
      </c>
      <c r="GM149" s="17" t="s">
        <v>2</v>
      </c>
      <c r="GN149" s="17" t="s">
        <v>2</v>
      </c>
      <c r="GO149" s="25" t="s">
        <v>2</v>
      </c>
      <c r="GP149" s="25" t="s">
        <v>2</v>
      </c>
      <c r="GQ149" s="25" t="s">
        <v>2</v>
      </c>
      <c r="GR149" s="25" t="s">
        <v>2</v>
      </c>
      <c r="GS149" s="136" t="s">
        <v>2</v>
      </c>
      <c r="GT149" s="77" t="s">
        <v>2</v>
      </c>
      <c r="GU149" s="77" t="s">
        <v>2</v>
      </c>
      <c r="GV149" s="17" t="s">
        <v>2</v>
      </c>
      <c r="GW149" s="17" t="s">
        <v>2</v>
      </c>
      <c r="GX149" s="17" t="s">
        <v>2</v>
      </c>
      <c r="GY149" s="17" t="s">
        <v>2</v>
      </c>
      <c r="GZ149" s="17" t="s">
        <v>2</v>
      </c>
      <c r="HA149" s="17" t="s">
        <v>2</v>
      </c>
      <c r="HB149" s="17" t="s">
        <v>2</v>
      </c>
      <c r="HC149" s="17" t="s">
        <v>2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9">
        <v>1921205000</v>
      </c>
      <c r="HO149" s="657" t="s">
        <v>483</v>
      </c>
      <c r="HP149" s="657" t="s">
        <v>454</v>
      </c>
      <c r="HQ149" s="657" t="s">
        <v>482</v>
      </c>
      <c r="HR149" s="657" t="s">
        <v>461</v>
      </c>
      <c r="HS149" s="657" t="s">
        <v>455</v>
      </c>
    </row>
    <row r="150" spans="1:227" ht="14.25" customHeight="1">
      <c r="A150" s="614" t="s">
        <v>767</v>
      </c>
      <c r="B150" s="614" t="s">
        <v>887</v>
      </c>
      <c r="C150" s="614" t="s">
        <v>892</v>
      </c>
      <c r="D150" s="4" t="s">
        <v>332</v>
      </c>
      <c r="E150" s="17">
        <v>9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9</v>
      </c>
      <c r="M150" s="665" t="s">
        <v>2</v>
      </c>
      <c r="N150" s="17" t="s">
        <v>2</v>
      </c>
      <c r="O150" s="17" t="s">
        <v>2</v>
      </c>
      <c r="P150" s="17" t="s">
        <v>2</v>
      </c>
      <c r="Q150" s="17" t="s">
        <v>2</v>
      </c>
      <c r="R150" s="17" t="s">
        <v>2</v>
      </c>
      <c r="S150" s="17" t="s">
        <v>2</v>
      </c>
      <c r="T150" s="17" t="s">
        <v>2</v>
      </c>
      <c r="U150" s="25" t="s">
        <v>2</v>
      </c>
      <c r="V150" s="671" t="s">
        <v>2</v>
      </c>
      <c r="W150" s="25">
        <v>1</v>
      </c>
      <c r="X150" s="25">
        <v>180</v>
      </c>
      <c r="Y150" s="25">
        <v>1</v>
      </c>
      <c r="Z150" s="25">
        <v>180</v>
      </c>
      <c r="AA150" s="136">
        <v>8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43" t="s">
        <v>2</v>
      </c>
      <c r="AG150" s="77">
        <v>9</v>
      </c>
      <c r="AH150" s="77">
        <v>1</v>
      </c>
      <c r="AI150" s="77">
        <v>6</v>
      </c>
      <c r="AJ150" s="77">
        <v>2</v>
      </c>
      <c r="AK150" s="77" t="s">
        <v>2</v>
      </c>
      <c r="AL150" s="77" t="s">
        <v>2</v>
      </c>
      <c r="AM150" s="77" t="s">
        <v>2</v>
      </c>
      <c r="AN150" s="77" t="s">
        <v>2</v>
      </c>
      <c r="AO150" s="77" t="s">
        <v>2</v>
      </c>
      <c r="AP150" s="77" t="s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</v>
      </c>
      <c r="AV150" s="77" t="s">
        <v>2</v>
      </c>
      <c r="AW150" s="77" t="s">
        <v>2</v>
      </c>
      <c r="AX150" s="77" t="s">
        <v>2</v>
      </c>
      <c r="AY150" s="77" t="s">
        <v>2</v>
      </c>
      <c r="AZ150" s="77" t="s">
        <v>2</v>
      </c>
      <c r="BA150" s="77" t="s">
        <v>2</v>
      </c>
      <c r="BB150" s="77" t="s">
        <v>2</v>
      </c>
      <c r="BC150" s="77" t="s">
        <v>2</v>
      </c>
      <c r="BD150" s="77" t="s">
        <v>2</v>
      </c>
      <c r="BE150" s="77" t="s">
        <v>2</v>
      </c>
      <c r="BF150" s="77" t="s">
        <v>2</v>
      </c>
      <c r="BG150" s="77" t="s">
        <v>2</v>
      </c>
      <c r="BH150" s="77" t="s">
        <v>2</v>
      </c>
      <c r="BI150" s="77">
        <v>359</v>
      </c>
      <c r="BJ150" s="77">
        <v>25</v>
      </c>
      <c r="BK150" s="77">
        <v>214</v>
      </c>
      <c r="BL150" s="77">
        <v>120</v>
      </c>
      <c r="BM150" s="77" t="s">
        <v>2</v>
      </c>
      <c r="BN150" s="77" t="s">
        <v>2</v>
      </c>
      <c r="BO150" s="77" t="s">
        <v>2</v>
      </c>
      <c r="BP150" s="77" t="s">
        <v>2</v>
      </c>
      <c r="BQ150" s="77" t="s">
        <v>2</v>
      </c>
      <c r="BR150" s="77" t="s">
        <v>2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50</v>
      </c>
      <c r="BX150" s="77" t="s">
        <v>2</v>
      </c>
      <c r="BY150" s="77" t="s">
        <v>2</v>
      </c>
      <c r="BZ150" s="77" t="s">
        <v>2</v>
      </c>
      <c r="CA150" s="77" t="s">
        <v>2</v>
      </c>
      <c r="CB150" s="77" t="s">
        <v>2</v>
      </c>
      <c r="CC150" s="77" t="s">
        <v>2</v>
      </c>
      <c r="CD150" s="77" t="s">
        <v>2</v>
      </c>
      <c r="CE150" s="77" t="s">
        <v>2</v>
      </c>
      <c r="CF150" s="77" t="s">
        <v>2</v>
      </c>
      <c r="CG150" s="77" t="s">
        <v>2</v>
      </c>
      <c r="CH150" s="77" t="s">
        <v>2</v>
      </c>
      <c r="CI150" s="77" t="s">
        <v>2</v>
      </c>
      <c r="CJ150" s="77" t="s">
        <v>2</v>
      </c>
      <c r="CK150" s="77" t="s">
        <v>2</v>
      </c>
      <c r="CL150" s="77" t="s">
        <v>2</v>
      </c>
      <c r="CM150" s="90">
        <v>4</v>
      </c>
      <c r="CN150" s="90" t="s">
        <v>2</v>
      </c>
      <c r="CO150" s="90" t="s">
        <v>2</v>
      </c>
      <c r="CP150" s="90" t="s">
        <v>2</v>
      </c>
      <c r="CQ150" s="90" t="s">
        <v>2</v>
      </c>
      <c r="CR150" s="90">
        <v>3</v>
      </c>
      <c r="CS150" s="90" t="s">
        <v>2</v>
      </c>
      <c r="CT150" s="90">
        <v>1</v>
      </c>
      <c r="CU150" s="90" t="s">
        <v>2</v>
      </c>
      <c r="CV150" s="90" t="s">
        <v>2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</v>
      </c>
      <c r="DD150" s="90" t="s">
        <v>2</v>
      </c>
      <c r="DE150" s="90" t="s">
        <v>2</v>
      </c>
      <c r="DF150" s="90" t="s">
        <v>2</v>
      </c>
      <c r="DG150" s="90" t="s">
        <v>2</v>
      </c>
      <c r="DH150" s="90" t="s">
        <v>2</v>
      </c>
      <c r="DI150" s="90" t="s">
        <v>2</v>
      </c>
      <c r="DJ150" s="90" t="s">
        <v>2</v>
      </c>
      <c r="DK150" s="90" t="s">
        <v>2</v>
      </c>
      <c r="DL150" s="90" t="s">
        <v>2</v>
      </c>
      <c r="DM150" s="90" t="s">
        <v>2</v>
      </c>
      <c r="DN150" s="90" t="s">
        <v>2</v>
      </c>
      <c r="DO150" s="90" t="s">
        <v>2</v>
      </c>
      <c r="DP150" s="90" t="s">
        <v>2</v>
      </c>
      <c r="DQ150" s="90" t="s">
        <v>2</v>
      </c>
      <c r="DR150" s="90" t="s">
        <v>2</v>
      </c>
      <c r="DS150" s="27" t="s">
        <v>2</v>
      </c>
      <c r="DT150" s="27" t="s">
        <v>2</v>
      </c>
      <c r="DU150" s="27" t="s">
        <v>2</v>
      </c>
      <c r="DV150" s="27" t="s">
        <v>2</v>
      </c>
      <c r="DW150" s="27">
        <v>1</v>
      </c>
      <c r="DX150" s="27" t="s">
        <v>2</v>
      </c>
      <c r="DY150" s="27" t="s">
        <v>2</v>
      </c>
      <c r="DZ150" s="27" t="s">
        <v>2</v>
      </c>
      <c r="EA150" s="27">
        <v>1</v>
      </c>
      <c r="EB150" s="27">
        <v>3</v>
      </c>
      <c r="EC150" s="27">
        <v>2</v>
      </c>
      <c r="ED150" s="27">
        <v>2</v>
      </c>
      <c r="EE150" s="27" t="s">
        <v>2</v>
      </c>
      <c r="EF150" s="27">
        <v>1</v>
      </c>
      <c r="EG150" s="27" t="s">
        <v>2</v>
      </c>
      <c r="EH150" s="27" t="s">
        <v>2</v>
      </c>
      <c r="EI150" s="27" t="s">
        <v>2</v>
      </c>
      <c r="EJ150" s="27" t="s">
        <v>2</v>
      </c>
      <c r="EK150" s="27" t="s">
        <v>14</v>
      </c>
      <c r="EL150" s="27" t="s">
        <v>2</v>
      </c>
      <c r="EM150" s="27" t="s">
        <v>2</v>
      </c>
      <c r="EN150" s="27" t="s">
        <v>2</v>
      </c>
      <c r="EO150" s="27" t="s">
        <v>14</v>
      </c>
      <c r="EP150" s="27" t="s">
        <v>14</v>
      </c>
      <c r="EQ150" s="27" t="s">
        <v>14</v>
      </c>
      <c r="ER150" s="27" t="s">
        <v>14</v>
      </c>
      <c r="ES150" s="27" t="s">
        <v>2</v>
      </c>
      <c r="ET150" s="27" t="s">
        <v>14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27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27" t="s">
        <v>14</v>
      </c>
      <c r="FW150" s="77">
        <v>2</v>
      </c>
      <c r="FX150" s="77" t="s">
        <v>2</v>
      </c>
      <c r="FY150" s="87">
        <v>2</v>
      </c>
      <c r="FZ150" s="87" t="s">
        <v>2</v>
      </c>
      <c r="GA150" s="87">
        <v>1</v>
      </c>
      <c r="GB150" s="87" t="s">
        <v>2</v>
      </c>
      <c r="GC150" s="87" t="s">
        <v>2</v>
      </c>
      <c r="GD150" s="87" t="s">
        <v>2</v>
      </c>
      <c r="GE150" s="87" t="s">
        <v>2</v>
      </c>
      <c r="GF150" s="17" t="s">
        <v>2</v>
      </c>
      <c r="GG150" s="17" t="s">
        <v>2</v>
      </c>
      <c r="GH150" s="17" t="s">
        <v>2</v>
      </c>
      <c r="GI150" s="17" t="s">
        <v>2</v>
      </c>
      <c r="GJ150" s="17" t="s">
        <v>2</v>
      </c>
      <c r="GK150" s="17" t="s">
        <v>2</v>
      </c>
      <c r="GL150" s="17" t="s">
        <v>2</v>
      </c>
      <c r="GM150" s="17" t="s">
        <v>2</v>
      </c>
      <c r="GN150" s="17" t="s">
        <v>2</v>
      </c>
      <c r="GO150" s="25" t="s">
        <v>2</v>
      </c>
      <c r="GP150" s="25" t="s">
        <v>2</v>
      </c>
      <c r="GQ150" s="25" t="s">
        <v>2</v>
      </c>
      <c r="GR150" s="25" t="s">
        <v>2</v>
      </c>
      <c r="GS150" s="136" t="s">
        <v>2</v>
      </c>
      <c r="GT150" s="77" t="s">
        <v>2</v>
      </c>
      <c r="GU150" s="77" t="s">
        <v>2</v>
      </c>
      <c r="GV150" s="17">
        <v>4</v>
      </c>
      <c r="GW150" s="17">
        <v>2</v>
      </c>
      <c r="GX150" s="17">
        <v>1</v>
      </c>
      <c r="GY150" s="17">
        <v>1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9">
        <v>1921206000</v>
      </c>
      <c r="HO150" s="657" t="s">
        <v>483</v>
      </c>
      <c r="HP150" s="657" t="s">
        <v>454</v>
      </c>
      <c r="HQ150" s="657" t="s">
        <v>482</v>
      </c>
      <c r="HR150" s="657" t="s">
        <v>462</v>
      </c>
      <c r="HS150" s="657" t="s">
        <v>455</v>
      </c>
    </row>
    <row r="151" spans="1:227" ht="14.25" customHeight="1">
      <c r="A151" s="614" t="s">
        <v>767</v>
      </c>
      <c r="B151" s="614" t="s">
        <v>887</v>
      </c>
      <c r="C151" s="614" t="s">
        <v>893</v>
      </c>
      <c r="D151" s="4" t="s">
        <v>333</v>
      </c>
      <c r="E151" s="17">
        <v>24</v>
      </c>
      <c r="F151" s="17" t="s">
        <v>2</v>
      </c>
      <c r="G151" s="17" t="s">
        <v>2</v>
      </c>
      <c r="H151" s="17" t="s">
        <v>2</v>
      </c>
      <c r="I151" s="17" t="s">
        <v>2</v>
      </c>
      <c r="J151" s="17" t="s">
        <v>2</v>
      </c>
      <c r="K151" s="17" t="s">
        <v>2</v>
      </c>
      <c r="L151" s="17">
        <v>24</v>
      </c>
      <c r="M151" s="665">
        <v>1</v>
      </c>
      <c r="N151" s="17" t="s">
        <v>2</v>
      </c>
      <c r="O151" s="17" t="s">
        <v>2</v>
      </c>
      <c r="P151" s="17" t="s">
        <v>2</v>
      </c>
      <c r="Q151" s="17" t="s">
        <v>2</v>
      </c>
      <c r="R151" s="17" t="s">
        <v>2</v>
      </c>
      <c r="S151" s="17" t="s">
        <v>2</v>
      </c>
      <c r="T151" s="17" t="s">
        <v>2</v>
      </c>
      <c r="U151" s="25" t="s">
        <v>2</v>
      </c>
      <c r="V151" s="671" t="s">
        <v>2</v>
      </c>
      <c r="W151" s="25" t="s">
        <v>2</v>
      </c>
      <c r="X151" s="25" t="s">
        <v>2</v>
      </c>
      <c r="Y151" s="25" t="s">
        <v>2</v>
      </c>
      <c r="Z151" s="25" t="s">
        <v>2</v>
      </c>
      <c r="AA151" s="136">
        <v>24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43" t="s">
        <v>2</v>
      </c>
      <c r="AG151" s="77">
        <v>24</v>
      </c>
      <c r="AH151" s="77">
        <v>1</v>
      </c>
      <c r="AI151" s="77">
        <v>11</v>
      </c>
      <c r="AJ151" s="77">
        <v>9</v>
      </c>
      <c r="AK151" s="77">
        <v>3</v>
      </c>
      <c r="AL151" s="77" t="s">
        <v>2</v>
      </c>
      <c r="AM151" s="77" t="s">
        <v>2</v>
      </c>
      <c r="AN151" s="77" t="s">
        <v>2</v>
      </c>
      <c r="AO151" s="77" t="s">
        <v>2</v>
      </c>
      <c r="AP151" s="77" t="s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 t="s">
        <v>2</v>
      </c>
      <c r="AV151" s="77" t="s">
        <v>2</v>
      </c>
      <c r="AW151" s="77" t="s">
        <v>2</v>
      </c>
      <c r="AX151" s="77" t="s">
        <v>2</v>
      </c>
      <c r="AY151" s="77" t="s">
        <v>2</v>
      </c>
      <c r="AZ151" s="77" t="s">
        <v>2</v>
      </c>
      <c r="BA151" s="77" t="s">
        <v>2</v>
      </c>
      <c r="BB151" s="77" t="s">
        <v>2</v>
      </c>
      <c r="BC151" s="77" t="s">
        <v>2</v>
      </c>
      <c r="BD151" s="77" t="s">
        <v>2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1243</v>
      </c>
      <c r="BJ151" s="77">
        <v>20</v>
      </c>
      <c r="BK151" s="77">
        <v>390</v>
      </c>
      <c r="BL151" s="77">
        <v>530</v>
      </c>
      <c r="BM151" s="77">
        <v>303</v>
      </c>
      <c r="BN151" s="77" t="s">
        <v>2</v>
      </c>
      <c r="BO151" s="77" t="s">
        <v>2</v>
      </c>
      <c r="BP151" s="77" t="s">
        <v>2</v>
      </c>
      <c r="BQ151" s="77" t="s">
        <v>2</v>
      </c>
      <c r="BR151" s="77" t="s">
        <v>2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80</v>
      </c>
      <c r="BX151" s="77" t="s">
        <v>2</v>
      </c>
      <c r="BY151" s="77" t="s">
        <v>2</v>
      </c>
      <c r="BZ151" s="77" t="s">
        <v>2</v>
      </c>
      <c r="CA151" s="77" t="s">
        <v>2</v>
      </c>
      <c r="CB151" s="77" t="s">
        <v>2</v>
      </c>
      <c r="CC151" s="77" t="s">
        <v>2</v>
      </c>
      <c r="CD151" s="77" t="s">
        <v>2</v>
      </c>
      <c r="CE151" s="77" t="s">
        <v>2</v>
      </c>
      <c r="CF151" s="77" t="s">
        <v>2</v>
      </c>
      <c r="CG151" s="77" t="s">
        <v>2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 t="s">
        <v>2</v>
      </c>
      <c r="CM151" s="90">
        <v>7</v>
      </c>
      <c r="CN151" s="90" t="s">
        <v>2</v>
      </c>
      <c r="CO151" s="90" t="s">
        <v>2</v>
      </c>
      <c r="CP151" s="90" t="s">
        <v>2</v>
      </c>
      <c r="CQ151" s="90" t="s">
        <v>2</v>
      </c>
      <c r="CR151" s="90">
        <v>6</v>
      </c>
      <c r="CS151" s="90" t="s">
        <v>2</v>
      </c>
      <c r="CT151" s="90" t="s">
        <v>2</v>
      </c>
      <c r="CU151" s="90" t="s">
        <v>2</v>
      </c>
      <c r="CV151" s="90">
        <v>1</v>
      </c>
      <c r="CW151" s="90" t="s">
        <v>2</v>
      </c>
      <c r="CX151" s="90" t="s">
        <v>2</v>
      </c>
      <c r="CY151" s="90" t="s">
        <v>2</v>
      </c>
      <c r="CZ151" s="90" t="s">
        <v>2</v>
      </c>
      <c r="DA151" s="90" t="s">
        <v>2</v>
      </c>
      <c r="DB151" s="90" t="s">
        <v>2</v>
      </c>
      <c r="DC151" s="90" t="s">
        <v>2</v>
      </c>
      <c r="DD151" s="90" t="s">
        <v>2</v>
      </c>
      <c r="DE151" s="90" t="s">
        <v>2</v>
      </c>
      <c r="DF151" s="90" t="s">
        <v>2</v>
      </c>
      <c r="DG151" s="90" t="s">
        <v>2</v>
      </c>
      <c r="DH151" s="90" t="s">
        <v>2</v>
      </c>
      <c r="DI151" s="90" t="s">
        <v>2</v>
      </c>
      <c r="DJ151" s="90" t="s">
        <v>2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 t="s">
        <v>2</v>
      </c>
      <c r="DP151" s="90" t="s">
        <v>2</v>
      </c>
      <c r="DQ151" s="90" t="s">
        <v>2</v>
      </c>
      <c r="DR151" s="90" t="s">
        <v>2</v>
      </c>
      <c r="DS151" s="27">
        <v>1</v>
      </c>
      <c r="DT151" s="27" t="s">
        <v>2</v>
      </c>
      <c r="DU151" s="27" t="s">
        <v>2</v>
      </c>
      <c r="DV151" s="27" t="s">
        <v>2</v>
      </c>
      <c r="DW151" s="27">
        <v>4</v>
      </c>
      <c r="DX151" s="27" t="s">
        <v>2</v>
      </c>
      <c r="DY151" s="27">
        <v>1</v>
      </c>
      <c r="DZ151" s="27" t="s">
        <v>2</v>
      </c>
      <c r="EA151" s="27">
        <v>1</v>
      </c>
      <c r="EB151" s="27">
        <v>7</v>
      </c>
      <c r="EC151" s="27" t="s">
        <v>2</v>
      </c>
      <c r="ED151" s="27">
        <v>1</v>
      </c>
      <c r="EE151" s="27" t="s">
        <v>2</v>
      </c>
      <c r="EF151" s="27">
        <v>2</v>
      </c>
      <c r="EG151" s="27" t="s">
        <v>14</v>
      </c>
      <c r="EH151" s="27" t="s">
        <v>2</v>
      </c>
      <c r="EI151" s="27" t="s">
        <v>2</v>
      </c>
      <c r="EJ151" s="27" t="s">
        <v>2</v>
      </c>
      <c r="EK151" s="27">
        <v>45</v>
      </c>
      <c r="EL151" s="27" t="s">
        <v>2</v>
      </c>
      <c r="EM151" s="27" t="s">
        <v>14</v>
      </c>
      <c r="EN151" s="27" t="s">
        <v>2</v>
      </c>
      <c r="EO151" s="27" t="s">
        <v>14</v>
      </c>
      <c r="EP151" s="27" t="s">
        <v>14</v>
      </c>
      <c r="EQ151" s="27" t="s">
        <v>2</v>
      </c>
      <c r="ER151" s="27" t="s">
        <v>14</v>
      </c>
      <c r="ES151" s="27" t="s">
        <v>2</v>
      </c>
      <c r="ET151" s="27" t="s">
        <v>14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27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27" t="s">
        <v>14</v>
      </c>
      <c r="FW151" s="77">
        <v>7</v>
      </c>
      <c r="FX151" s="77">
        <v>1</v>
      </c>
      <c r="FY151" s="87">
        <v>7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 t="s">
        <v>2</v>
      </c>
      <c r="GG151" s="17" t="s">
        <v>2</v>
      </c>
      <c r="GH151" s="17" t="s">
        <v>2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 t="s">
        <v>2</v>
      </c>
      <c r="GP151" s="25" t="s">
        <v>2</v>
      </c>
      <c r="GQ151" s="25" t="s">
        <v>2</v>
      </c>
      <c r="GR151" s="25" t="s">
        <v>2</v>
      </c>
      <c r="GS151" s="136" t="s">
        <v>2</v>
      </c>
      <c r="GT151" s="77" t="s">
        <v>2</v>
      </c>
      <c r="GU151" s="77" t="s">
        <v>2</v>
      </c>
      <c r="GV151" s="17">
        <v>7</v>
      </c>
      <c r="GW151" s="17">
        <v>1</v>
      </c>
      <c r="GX151" s="17">
        <v>6</v>
      </c>
      <c r="GY151" s="17" t="s">
        <v>2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9">
        <v>1921207000</v>
      </c>
      <c r="HO151" s="657" t="s">
        <v>483</v>
      </c>
      <c r="HP151" s="657" t="s">
        <v>454</v>
      </c>
      <c r="HQ151" s="657" t="s">
        <v>482</v>
      </c>
      <c r="HR151" s="657" t="s">
        <v>463</v>
      </c>
      <c r="HS151" s="657" t="s">
        <v>455</v>
      </c>
    </row>
    <row r="152" spans="1:227" ht="14.25" customHeight="1">
      <c r="A152" s="614" t="s">
        <v>767</v>
      </c>
      <c r="B152" s="614" t="s">
        <v>887</v>
      </c>
      <c r="C152" s="614" t="s">
        <v>894</v>
      </c>
      <c r="D152" s="4" t="s">
        <v>334</v>
      </c>
      <c r="E152" s="17" t="s">
        <v>2</v>
      </c>
      <c r="F152" s="17" t="s">
        <v>2</v>
      </c>
      <c r="G152" s="17" t="s">
        <v>2</v>
      </c>
      <c r="H152" s="17" t="s">
        <v>2</v>
      </c>
      <c r="I152" s="17" t="s">
        <v>2</v>
      </c>
      <c r="J152" s="17" t="s">
        <v>2</v>
      </c>
      <c r="K152" s="17" t="s">
        <v>2</v>
      </c>
      <c r="L152" s="17" t="s">
        <v>2</v>
      </c>
      <c r="M152" s="665" t="s">
        <v>2</v>
      </c>
      <c r="N152" s="17" t="s">
        <v>2</v>
      </c>
      <c r="O152" s="17" t="s">
        <v>2</v>
      </c>
      <c r="P152" s="17" t="s">
        <v>2</v>
      </c>
      <c r="Q152" s="17" t="s">
        <v>2</v>
      </c>
      <c r="R152" s="17" t="s">
        <v>2</v>
      </c>
      <c r="S152" s="17" t="s">
        <v>2</v>
      </c>
      <c r="T152" s="17" t="s">
        <v>2</v>
      </c>
      <c r="U152" s="25" t="s">
        <v>2</v>
      </c>
      <c r="V152" s="671" t="s">
        <v>2</v>
      </c>
      <c r="W152" s="25" t="s">
        <v>2</v>
      </c>
      <c r="X152" s="25" t="s">
        <v>2</v>
      </c>
      <c r="Y152" s="25" t="s">
        <v>2</v>
      </c>
      <c r="Z152" s="25" t="s">
        <v>2</v>
      </c>
      <c r="AA152" s="136" t="s">
        <v>2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43" t="s">
        <v>2</v>
      </c>
      <c r="AG152" s="77" t="s">
        <v>2</v>
      </c>
      <c r="AH152" s="77" t="s">
        <v>2</v>
      </c>
      <c r="AI152" s="77" t="s">
        <v>2</v>
      </c>
      <c r="AJ152" s="77" t="s">
        <v>2</v>
      </c>
      <c r="AK152" s="77" t="s">
        <v>2</v>
      </c>
      <c r="AL152" s="77" t="s">
        <v>2</v>
      </c>
      <c r="AM152" s="77" t="s">
        <v>2</v>
      </c>
      <c r="AN152" s="77" t="s">
        <v>2</v>
      </c>
      <c r="AO152" s="77" t="s">
        <v>2</v>
      </c>
      <c r="AP152" s="77" t="s">
        <v>2</v>
      </c>
      <c r="AQ152" s="77" t="s">
        <v>2</v>
      </c>
      <c r="AR152" s="77" t="s">
        <v>2</v>
      </c>
      <c r="AS152" s="77" t="s">
        <v>2</v>
      </c>
      <c r="AT152" s="77" t="s">
        <v>2</v>
      </c>
      <c r="AU152" s="77" t="s">
        <v>2</v>
      </c>
      <c r="AV152" s="77" t="s">
        <v>2</v>
      </c>
      <c r="AW152" s="77" t="s">
        <v>2</v>
      </c>
      <c r="AX152" s="77" t="s">
        <v>2</v>
      </c>
      <c r="AY152" s="77" t="s">
        <v>2</v>
      </c>
      <c r="AZ152" s="77" t="s">
        <v>2</v>
      </c>
      <c r="BA152" s="77" t="s">
        <v>2</v>
      </c>
      <c r="BB152" s="77" t="s">
        <v>2</v>
      </c>
      <c r="BC152" s="77" t="s">
        <v>2</v>
      </c>
      <c r="BD152" s="77" t="s">
        <v>2</v>
      </c>
      <c r="BE152" s="77" t="s">
        <v>2</v>
      </c>
      <c r="BF152" s="77" t="s">
        <v>2</v>
      </c>
      <c r="BG152" s="77" t="s">
        <v>2</v>
      </c>
      <c r="BH152" s="77" t="s">
        <v>2</v>
      </c>
      <c r="BI152" s="77" t="s">
        <v>2</v>
      </c>
      <c r="BJ152" s="77" t="s">
        <v>2</v>
      </c>
      <c r="BK152" s="77" t="s">
        <v>2</v>
      </c>
      <c r="BL152" s="77" t="s">
        <v>2</v>
      </c>
      <c r="BM152" s="77" t="s">
        <v>2</v>
      </c>
      <c r="BN152" s="77" t="s">
        <v>2</v>
      </c>
      <c r="BO152" s="77" t="s">
        <v>2</v>
      </c>
      <c r="BP152" s="77" t="s">
        <v>2</v>
      </c>
      <c r="BQ152" s="77" t="s">
        <v>2</v>
      </c>
      <c r="BR152" s="77" t="s">
        <v>2</v>
      </c>
      <c r="BS152" s="77" t="s">
        <v>2</v>
      </c>
      <c r="BT152" s="77" t="s">
        <v>2</v>
      </c>
      <c r="BU152" s="77" t="s">
        <v>2</v>
      </c>
      <c r="BV152" s="77" t="s">
        <v>2</v>
      </c>
      <c r="BW152" s="77" t="s">
        <v>2</v>
      </c>
      <c r="BX152" s="77" t="s">
        <v>2</v>
      </c>
      <c r="BY152" s="77" t="s">
        <v>2</v>
      </c>
      <c r="BZ152" s="77" t="s">
        <v>2</v>
      </c>
      <c r="CA152" s="77" t="s">
        <v>2</v>
      </c>
      <c r="CB152" s="77" t="s">
        <v>2</v>
      </c>
      <c r="CC152" s="77" t="s">
        <v>2</v>
      </c>
      <c r="CD152" s="77" t="s">
        <v>2</v>
      </c>
      <c r="CE152" s="77" t="s">
        <v>2</v>
      </c>
      <c r="CF152" s="77" t="s">
        <v>2</v>
      </c>
      <c r="CG152" s="77" t="s">
        <v>2</v>
      </c>
      <c r="CH152" s="77" t="s">
        <v>2</v>
      </c>
      <c r="CI152" s="77" t="s">
        <v>2</v>
      </c>
      <c r="CJ152" s="77" t="s">
        <v>2</v>
      </c>
      <c r="CK152" s="77" t="s">
        <v>2</v>
      </c>
      <c r="CL152" s="77" t="s">
        <v>2</v>
      </c>
      <c r="CM152" s="90" t="s">
        <v>2</v>
      </c>
      <c r="CN152" s="90" t="s">
        <v>2</v>
      </c>
      <c r="CO152" s="90" t="s">
        <v>2</v>
      </c>
      <c r="CP152" s="90" t="s">
        <v>2</v>
      </c>
      <c r="CQ152" s="90" t="s">
        <v>2</v>
      </c>
      <c r="CR152" s="90" t="s">
        <v>2</v>
      </c>
      <c r="CS152" s="90" t="s">
        <v>2</v>
      </c>
      <c r="CT152" s="90" t="s">
        <v>2</v>
      </c>
      <c r="CU152" s="90" t="s">
        <v>2</v>
      </c>
      <c r="CV152" s="90" t="s">
        <v>2</v>
      </c>
      <c r="CW152" s="90" t="s">
        <v>2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 t="s">
        <v>2</v>
      </c>
      <c r="DD152" s="90" t="s">
        <v>2</v>
      </c>
      <c r="DE152" s="90" t="s">
        <v>2</v>
      </c>
      <c r="DF152" s="90" t="s">
        <v>2</v>
      </c>
      <c r="DG152" s="90" t="s">
        <v>2</v>
      </c>
      <c r="DH152" s="90" t="s">
        <v>2</v>
      </c>
      <c r="DI152" s="90" t="s">
        <v>2</v>
      </c>
      <c r="DJ152" s="90" t="s">
        <v>2</v>
      </c>
      <c r="DK152" s="90" t="s">
        <v>2</v>
      </c>
      <c r="DL152" s="90" t="s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 t="s">
        <v>2</v>
      </c>
      <c r="DT152" s="27" t="s">
        <v>2</v>
      </c>
      <c r="DU152" s="27" t="s">
        <v>2</v>
      </c>
      <c r="DV152" s="27" t="s">
        <v>2</v>
      </c>
      <c r="DW152" s="27" t="s">
        <v>2</v>
      </c>
      <c r="DX152" s="27" t="s">
        <v>2</v>
      </c>
      <c r="DY152" s="27" t="s">
        <v>2</v>
      </c>
      <c r="DZ152" s="27" t="s">
        <v>2</v>
      </c>
      <c r="EA152" s="27" t="s">
        <v>2</v>
      </c>
      <c r="EB152" s="27" t="s">
        <v>2</v>
      </c>
      <c r="EC152" s="27" t="s">
        <v>2</v>
      </c>
      <c r="ED152" s="27" t="s">
        <v>2</v>
      </c>
      <c r="EE152" s="27" t="s">
        <v>2</v>
      </c>
      <c r="EF152" s="27" t="s">
        <v>2</v>
      </c>
      <c r="EG152" s="27" t="s">
        <v>2</v>
      </c>
      <c r="EH152" s="27" t="s">
        <v>2</v>
      </c>
      <c r="EI152" s="27" t="s">
        <v>2</v>
      </c>
      <c r="EJ152" s="27" t="s">
        <v>2</v>
      </c>
      <c r="EK152" s="27" t="s">
        <v>2</v>
      </c>
      <c r="EL152" s="27" t="s">
        <v>2</v>
      </c>
      <c r="EM152" s="27" t="s">
        <v>2</v>
      </c>
      <c r="EN152" s="27" t="s">
        <v>2</v>
      </c>
      <c r="EO152" s="27" t="s">
        <v>2</v>
      </c>
      <c r="EP152" s="27" t="s">
        <v>2</v>
      </c>
      <c r="EQ152" s="27" t="s">
        <v>2</v>
      </c>
      <c r="ER152" s="27" t="s">
        <v>2</v>
      </c>
      <c r="ES152" s="27" t="s">
        <v>2</v>
      </c>
      <c r="ET152" s="27" t="s">
        <v>2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27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27" t="s">
        <v>2</v>
      </c>
      <c r="FW152" s="77" t="s">
        <v>2</v>
      </c>
      <c r="FX152" s="77" t="s">
        <v>2</v>
      </c>
      <c r="FY152" s="87" t="s">
        <v>2</v>
      </c>
      <c r="FZ152" s="87" t="s">
        <v>2</v>
      </c>
      <c r="GA152" s="87" t="s">
        <v>2</v>
      </c>
      <c r="GB152" s="87" t="s">
        <v>2</v>
      </c>
      <c r="GC152" s="87" t="s">
        <v>2</v>
      </c>
      <c r="GD152" s="87" t="s">
        <v>2</v>
      </c>
      <c r="GE152" s="87" t="s">
        <v>2</v>
      </c>
      <c r="GF152" s="17" t="s">
        <v>2</v>
      </c>
      <c r="GG152" s="17" t="s">
        <v>2</v>
      </c>
      <c r="GH152" s="17" t="s">
        <v>2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 t="s">
        <v>2</v>
      </c>
      <c r="GP152" s="25" t="s">
        <v>2</v>
      </c>
      <c r="GQ152" s="25" t="s">
        <v>2</v>
      </c>
      <c r="GR152" s="25" t="s">
        <v>2</v>
      </c>
      <c r="GS152" s="136" t="s">
        <v>2</v>
      </c>
      <c r="GT152" s="77" t="s">
        <v>2</v>
      </c>
      <c r="GU152" s="77" t="s">
        <v>2</v>
      </c>
      <c r="GV152" s="17" t="s">
        <v>2</v>
      </c>
      <c r="GW152" s="17" t="s">
        <v>2</v>
      </c>
      <c r="GX152" s="17" t="s">
        <v>2</v>
      </c>
      <c r="GY152" s="17" t="s">
        <v>2</v>
      </c>
      <c r="GZ152" s="17" t="s">
        <v>2</v>
      </c>
      <c r="HA152" s="17" t="s">
        <v>2</v>
      </c>
      <c r="HB152" s="17" t="s">
        <v>2</v>
      </c>
      <c r="HC152" s="17" t="s">
        <v>2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9">
        <v>1921208000</v>
      </c>
      <c r="HO152" s="657" t="s">
        <v>483</v>
      </c>
      <c r="HP152" s="657" t="s">
        <v>454</v>
      </c>
      <c r="HQ152" s="657" t="s">
        <v>482</v>
      </c>
      <c r="HR152" s="657" t="s">
        <v>453</v>
      </c>
      <c r="HS152" s="657" t="s">
        <v>455</v>
      </c>
    </row>
    <row r="153" spans="1:227" ht="14.25" customHeight="1">
      <c r="A153" s="614" t="s">
        <v>767</v>
      </c>
      <c r="B153" s="614" t="s">
        <v>887</v>
      </c>
      <c r="C153" s="614" t="s">
        <v>698</v>
      </c>
      <c r="D153" s="4" t="s">
        <v>335</v>
      </c>
      <c r="E153" s="17">
        <v>7</v>
      </c>
      <c r="F153" s="17" t="s">
        <v>2</v>
      </c>
      <c r="G153" s="17" t="s">
        <v>2</v>
      </c>
      <c r="H153" s="17" t="s">
        <v>2</v>
      </c>
      <c r="I153" s="17" t="s">
        <v>2</v>
      </c>
      <c r="J153" s="17" t="s">
        <v>2</v>
      </c>
      <c r="K153" s="17" t="s">
        <v>2</v>
      </c>
      <c r="L153" s="17">
        <v>7</v>
      </c>
      <c r="M153" s="665">
        <v>1</v>
      </c>
      <c r="N153" s="17" t="s">
        <v>2</v>
      </c>
      <c r="O153" s="17" t="s">
        <v>2</v>
      </c>
      <c r="P153" s="17" t="s">
        <v>2</v>
      </c>
      <c r="Q153" s="17" t="s">
        <v>2</v>
      </c>
      <c r="R153" s="17" t="s">
        <v>2</v>
      </c>
      <c r="S153" s="17" t="s">
        <v>2</v>
      </c>
      <c r="T153" s="17" t="s">
        <v>2</v>
      </c>
      <c r="U153" s="25" t="s">
        <v>2</v>
      </c>
      <c r="V153" s="671" t="s">
        <v>2</v>
      </c>
      <c r="W153" s="25" t="s">
        <v>2</v>
      </c>
      <c r="X153" s="25" t="s">
        <v>2</v>
      </c>
      <c r="Y153" s="25" t="s">
        <v>2</v>
      </c>
      <c r="Z153" s="25" t="s">
        <v>2</v>
      </c>
      <c r="AA153" s="136">
        <v>7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43" t="s">
        <v>2</v>
      </c>
      <c r="AG153" s="77">
        <v>7</v>
      </c>
      <c r="AH153" s="77">
        <v>1</v>
      </c>
      <c r="AI153" s="77">
        <v>3</v>
      </c>
      <c r="AJ153" s="77">
        <v>3</v>
      </c>
      <c r="AK153" s="77" t="s">
        <v>2</v>
      </c>
      <c r="AL153" s="77" t="s">
        <v>2</v>
      </c>
      <c r="AM153" s="77" t="s">
        <v>2</v>
      </c>
      <c r="AN153" s="77" t="s">
        <v>2</v>
      </c>
      <c r="AO153" s="77" t="s">
        <v>2</v>
      </c>
      <c r="AP153" s="77" t="s">
        <v>2</v>
      </c>
      <c r="AQ153" s="77" t="s">
        <v>2</v>
      </c>
      <c r="AR153" s="77" t="s">
        <v>2</v>
      </c>
      <c r="AS153" s="77" t="s">
        <v>2</v>
      </c>
      <c r="AT153" s="77" t="s">
        <v>2</v>
      </c>
      <c r="AU153" s="77" t="s">
        <v>2</v>
      </c>
      <c r="AV153" s="77" t="s">
        <v>2</v>
      </c>
      <c r="AW153" s="77" t="s">
        <v>2</v>
      </c>
      <c r="AX153" s="77" t="s">
        <v>2</v>
      </c>
      <c r="AY153" s="77" t="s">
        <v>2</v>
      </c>
      <c r="AZ153" s="77" t="s">
        <v>2</v>
      </c>
      <c r="BA153" s="77" t="s">
        <v>2</v>
      </c>
      <c r="BB153" s="77" t="s">
        <v>2</v>
      </c>
      <c r="BC153" s="77" t="s">
        <v>2</v>
      </c>
      <c r="BD153" s="77" t="s">
        <v>2</v>
      </c>
      <c r="BE153" s="77" t="s">
        <v>2</v>
      </c>
      <c r="BF153" s="77" t="s">
        <v>2</v>
      </c>
      <c r="BG153" s="77" t="s">
        <v>2</v>
      </c>
      <c r="BH153" s="77" t="s">
        <v>2</v>
      </c>
      <c r="BI153" s="77">
        <v>306</v>
      </c>
      <c r="BJ153" s="77">
        <v>14</v>
      </c>
      <c r="BK153" s="77">
        <v>97</v>
      </c>
      <c r="BL153" s="77">
        <v>195</v>
      </c>
      <c r="BM153" s="77" t="s">
        <v>2</v>
      </c>
      <c r="BN153" s="77" t="s">
        <v>2</v>
      </c>
      <c r="BO153" s="77" t="s">
        <v>2</v>
      </c>
      <c r="BP153" s="77" t="s">
        <v>2</v>
      </c>
      <c r="BQ153" s="77" t="s">
        <v>2</v>
      </c>
      <c r="BR153" s="77" t="s">
        <v>2</v>
      </c>
      <c r="BS153" s="77" t="s">
        <v>2</v>
      </c>
      <c r="BT153" s="77" t="s">
        <v>2</v>
      </c>
      <c r="BU153" s="77" t="s">
        <v>2</v>
      </c>
      <c r="BV153" s="77" t="s">
        <v>2</v>
      </c>
      <c r="BW153" s="77">
        <v>137</v>
      </c>
      <c r="BX153" s="77" t="s">
        <v>2</v>
      </c>
      <c r="BY153" s="77" t="s">
        <v>2</v>
      </c>
      <c r="BZ153" s="77" t="s">
        <v>2</v>
      </c>
      <c r="CA153" s="77" t="s">
        <v>2</v>
      </c>
      <c r="CB153" s="77" t="s">
        <v>2</v>
      </c>
      <c r="CC153" s="77" t="s">
        <v>2</v>
      </c>
      <c r="CD153" s="77" t="s">
        <v>2</v>
      </c>
      <c r="CE153" s="77" t="s">
        <v>2</v>
      </c>
      <c r="CF153" s="77" t="s">
        <v>2</v>
      </c>
      <c r="CG153" s="77" t="s">
        <v>2</v>
      </c>
      <c r="CH153" s="77" t="s">
        <v>2</v>
      </c>
      <c r="CI153" s="77" t="s">
        <v>2</v>
      </c>
      <c r="CJ153" s="77" t="s">
        <v>2</v>
      </c>
      <c r="CK153" s="77" t="s">
        <v>2</v>
      </c>
      <c r="CL153" s="77" t="s">
        <v>2</v>
      </c>
      <c r="CM153" s="90">
        <v>5</v>
      </c>
      <c r="CN153" s="90" t="s">
        <v>2</v>
      </c>
      <c r="CO153" s="90" t="s">
        <v>2</v>
      </c>
      <c r="CP153" s="90">
        <v>2</v>
      </c>
      <c r="CQ153" s="90" t="s">
        <v>2</v>
      </c>
      <c r="CR153" s="90">
        <v>2</v>
      </c>
      <c r="CS153" s="90" t="s">
        <v>2</v>
      </c>
      <c r="CT153" s="90" t="s">
        <v>2</v>
      </c>
      <c r="CU153" s="90">
        <v>1</v>
      </c>
      <c r="CV153" s="90" t="s">
        <v>2</v>
      </c>
      <c r="CW153" s="90" t="s">
        <v>2</v>
      </c>
      <c r="CX153" s="90" t="s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 t="s">
        <v>2</v>
      </c>
      <c r="DD153" s="90" t="s">
        <v>2</v>
      </c>
      <c r="DE153" s="90" t="s">
        <v>2</v>
      </c>
      <c r="DF153" s="90" t="s">
        <v>2</v>
      </c>
      <c r="DG153" s="90" t="s">
        <v>2</v>
      </c>
      <c r="DH153" s="90" t="s">
        <v>2</v>
      </c>
      <c r="DI153" s="90" t="s">
        <v>2</v>
      </c>
      <c r="DJ153" s="90" t="s">
        <v>2</v>
      </c>
      <c r="DK153" s="90" t="s">
        <v>2</v>
      </c>
      <c r="DL153" s="90" t="s">
        <v>2</v>
      </c>
      <c r="DM153" s="90" t="s">
        <v>2</v>
      </c>
      <c r="DN153" s="90" t="s">
        <v>2</v>
      </c>
      <c r="DO153" s="90" t="s">
        <v>2</v>
      </c>
      <c r="DP153" s="90" t="s">
        <v>2</v>
      </c>
      <c r="DQ153" s="90" t="s">
        <v>2</v>
      </c>
      <c r="DR153" s="90" t="s">
        <v>2</v>
      </c>
      <c r="DS153" s="27" t="s">
        <v>2</v>
      </c>
      <c r="DT153" s="27" t="s">
        <v>2</v>
      </c>
      <c r="DU153" s="27" t="s">
        <v>2</v>
      </c>
      <c r="DV153" s="27">
        <v>1</v>
      </c>
      <c r="DW153" s="27">
        <v>1</v>
      </c>
      <c r="DX153" s="27" t="s">
        <v>2</v>
      </c>
      <c r="DY153" s="27" t="s">
        <v>2</v>
      </c>
      <c r="DZ153" s="27" t="s">
        <v>2</v>
      </c>
      <c r="EA153" s="27" t="s">
        <v>2</v>
      </c>
      <c r="EB153" s="27">
        <v>3</v>
      </c>
      <c r="EC153" s="27" t="s">
        <v>2</v>
      </c>
      <c r="ED153" s="27" t="s">
        <v>2</v>
      </c>
      <c r="EE153" s="27" t="s">
        <v>2</v>
      </c>
      <c r="EF153" s="27">
        <v>1</v>
      </c>
      <c r="EG153" s="27" t="s">
        <v>2</v>
      </c>
      <c r="EH153" s="27" t="s">
        <v>2</v>
      </c>
      <c r="EI153" s="27" t="s">
        <v>2</v>
      </c>
      <c r="EJ153" s="27" t="s">
        <v>14</v>
      </c>
      <c r="EK153" s="27" t="s">
        <v>14</v>
      </c>
      <c r="EL153" s="27" t="s">
        <v>2</v>
      </c>
      <c r="EM153" s="27" t="s">
        <v>2</v>
      </c>
      <c r="EN153" s="27" t="s">
        <v>2</v>
      </c>
      <c r="EO153" s="27" t="s">
        <v>2</v>
      </c>
      <c r="EP153" s="27" t="s">
        <v>14</v>
      </c>
      <c r="EQ153" s="27" t="s">
        <v>2</v>
      </c>
      <c r="ER153" s="27" t="s">
        <v>2</v>
      </c>
      <c r="ES153" s="27" t="s">
        <v>2</v>
      </c>
      <c r="ET153" s="27" t="s">
        <v>14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27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27" t="s">
        <v>14</v>
      </c>
      <c r="FW153" s="77">
        <v>5</v>
      </c>
      <c r="FX153" s="77" t="s">
        <v>2</v>
      </c>
      <c r="FY153" s="87">
        <v>5</v>
      </c>
      <c r="FZ153" s="87" t="s">
        <v>2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 t="s">
        <v>2</v>
      </c>
      <c r="GG153" s="17" t="s">
        <v>2</v>
      </c>
      <c r="GH153" s="17" t="s">
        <v>2</v>
      </c>
      <c r="GI153" s="17" t="s">
        <v>2</v>
      </c>
      <c r="GJ153" s="17" t="s">
        <v>2</v>
      </c>
      <c r="GK153" s="17" t="s">
        <v>2</v>
      </c>
      <c r="GL153" s="17" t="s">
        <v>2</v>
      </c>
      <c r="GM153" s="17" t="s">
        <v>2</v>
      </c>
      <c r="GN153" s="17" t="s">
        <v>2</v>
      </c>
      <c r="GO153" s="25" t="s">
        <v>2</v>
      </c>
      <c r="GP153" s="25" t="s">
        <v>2</v>
      </c>
      <c r="GQ153" s="25" t="s">
        <v>2</v>
      </c>
      <c r="GR153" s="25" t="s">
        <v>2</v>
      </c>
      <c r="GS153" s="136" t="s">
        <v>2</v>
      </c>
      <c r="GT153" s="77" t="s">
        <v>2</v>
      </c>
      <c r="GU153" s="77" t="s">
        <v>2</v>
      </c>
      <c r="GV153" s="17">
        <v>5</v>
      </c>
      <c r="GW153" s="17">
        <v>4</v>
      </c>
      <c r="GX153" s="17" t="s">
        <v>2</v>
      </c>
      <c r="GY153" s="17">
        <v>1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9">
        <v>1921209000</v>
      </c>
      <c r="HO153" s="657" t="s">
        <v>483</v>
      </c>
      <c r="HP153" s="657" t="s">
        <v>454</v>
      </c>
      <c r="HQ153" s="657" t="s">
        <v>482</v>
      </c>
      <c r="HR153" s="657" t="s">
        <v>464</v>
      </c>
      <c r="HS153" s="657" t="s">
        <v>455</v>
      </c>
    </row>
    <row r="154" spans="1:227" ht="14.25" customHeight="1">
      <c r="A154" s="614" t="s">
        <v>767</v>
      </c>
      <c r="B154" s="614" t="s">
        <v>895</v>
      </c>
      <c r="C154" s="614"/>
      <c r="D154" s="4" t="s">
        <v>571</v>
      </c>
      <c r="E154" s="17">
        <v>2330</v>
      </c>
      <c r="F154" s="17">
        <v>27</v>
      </c>
      <c r="G154" s="17" t="s">
        <v>2</v>
      </c>
      <c r="H154" s="17">
        <v>22</v>
      </c>
      <c r="I154" s="17">
        <v>4</v>
      </c>
      <c r="J154" s="17">
        <v>1</v>
      </c>
      <c r="K154" s="17" t="s">
        <v>2</v>
      </c>
      <c r="L154" s="17">
        <v>2303</v>
      </c>
      <c r="M154" s="665">
        <v>165</v>
      </c>
      <c r="N154" s="17">
        <v>27</v>
      </c>
      <c r="O154" s="17">
        <v>27</v>
      </c>
      <c r="P154" s="17" t="s">
        <v>2</v>
      </c>
      <c r="Q154" s="17">
        <v>22</v>
      </c>
      <c r="R154" s="17">
        <v>4</v>
      </c>
      <c r="S154" s="17">
        <v>1</v>
      </c>
      <c r="T154" s="17" t="s">
        <v>2</v>
      </c>
      <c r="U154" s="25" t="s">
        <v>2</v>
      </c>
      <c r="V154" s="671">
        <v>4</v>
      </c>
      <c r="W154" s="25">
        <v>1208</v>
      </c>
      <c r="X154" s="25">
        <v>123403</v>
      </c>
      <c r="Y154" s="25">
        <v>72</v>
      </c>
      <c r="Z154" s="25">
        <v>42162</v>
      </c>
      <c r="AA154" s="136">
        <v>1122</v>
      </c>
      <c r="AB154" s="25">
        <v>22</v>
      </c>
      <c r="AC154" s="25">
        <v>32479</v>
      </c>
      <c r="AD154" s="25">
        <v>17</v>
      </c>
      <c r="AE154" s="25">
        <v>26333</v>
      </c>
      <c r="AF154" s="143">
        <v>5</v>
      </c>
      <c r="AG154" s="77">
        <v>2320</v>
      </c>
      <c r="AH154" s="77">
        <v>273</v>
      </c>
      <c r="AI154" s="77">
        <v>548</v>
      </c>
      <c r="AJ154" s="77">
        <v>1122</v>
      </c>
      <c r="AK154" s="77">
        <v>294</v>
      </c>
      <c r="AL154" s="77">
        <v>57</v>
      </c>
      <c r="AM154" s="77">
        <v>17</v>
      </c>
      <c r="AN154" s="77">
        <v>8</v>
      </c>
      <c r="AO154" s="77">
        <v>1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>
        <v>20</v>
      </c>
      <c r="AV154" s="77">
        <v>2</v>
      </c>
      <c r="AW154" s="77" t="s">
        <v>2</v>
      </c>
      <c r="AX154" s="77">
        <v>4</v>
      </c>
      <c r="AY154" s="77">
        <v>2</v>
      </c>
      <c r="AZ154" s="77">
        <v>3</v>
      </c>
      <c r="BA154" s="77">
        <v>4</v>
      </c>
      <c r="BB154" s="77">
        <v>4</v>
      </c>
      <c r="BC154" s="77">
        <v>1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154085</v>
      </c>
      <c r="BJ154" s="77">
        <v>5384</v>
      </c>
      <c r="BK154" s="77">
        <v>20556</v>
      </c>
      <c r="BL154" s="77">
        <v>78059</v>
      </c>
      <c r="BM154" s="77">
        <v>33546</v>
      </c>
      <c r="BN154" s="77">
        <v>9366</v>
      </c>
      <c r="BO154" s="77">
        <v>3936</v>
      </c>
      <c r="BP154" s="77">
        <v>2672</v>
      </c>
      <c r="BQ154" s="77">
        <v>566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20955</v>
      </c>
      <c r="BX154" s="77">
        <v>3910</v>
      </c>
      <c r="BY154" s="77">
        <v>35</v>
      </c>
      <c r="BZ154" s="77" t="s">
        <v>2</v>
      </c>
      <c r="CA154" s="77">
        <v>299</v>
      </c>
      <c r="CB154" s="77">
        <v>232</v>
      </c>
      <c r="CC154" s="77">
        <v>518</v>
      </c>
      <c r="CD154" s="77">
        <v>878</v>
      </c>
      <c r="CE154" s="77">
        <v>1382</v>
      </c>
      <c r="CF154" s="77">
        <v>566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>
        <v>2388</v>
      </c>
      <c r="CM154" s="90">
        <v>2298</v>
      </c>
      <c r="CN154" s="90" t="s">
        <v>2</v>
      </c>
      <c r="CO154" s="90" t="s">
        <v>2</v>
      </c>
      <c r="CP154" s="90">
        <v>1</v>
      </c>
      <c r="CQ154" s="90" t="s">
        <v>2</v>
      </c>
      <c r="CR154" s="90">
        <v>9</v>
      </c>
      <c r="CS154" s="90">
        <v>10</v>
      </c>
      <c r="CT154" s="90">
        <v>2262</v>
      </c>
      <c r="CU154" s="90">
        <v>11</v>
      </c>
      <c r="CV154" s="90">
        <v>3</v>
      </c>
      <c r="CW154" s="90">
        <v>1</v>
      </c>
      <c r="CX154" s="90" t="s">
        <v>2</v>
      </c>
      <c r="CY154" s="90">
        <v>1</v>
      </c>
      <c r="CZ154" s="90" t="s">
        <v>2</v>
      </c>
      <c r="DA154" s="90" t="s">
        <v>2</v>
      </c>
      <c r="DB154" s="90" t="s">
        <v>2</v>
      </c>
      <c r="DC154" s="90">
        <v>22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>
        <v>2</v>
      </c>
      <c r="DI154" s="90" t="s">
        <v>2</v>
      </c>
      <c r="DJ154" s="90">
        <v>17</v>
      </c>
      <c r="DK154" s="90">
        <v>2</v>
      </c>
      <c r="DL154" s="90">
        <v>1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9</v>
      </c>
      <c r="DT154" s="27" t="s">
        <v>2</v>
      </c>
      <c r="DU154" s="27" t="s">
        <v>2</v>
      </c>
      <c r="DV154" s="27">
        <v>2</v>
      </c>
      <c r="DW154" s="27">
        <v>15</v>
      </c>
      <c r="DX154" s="27">
        <v>1</v>
      </c>
      <c r="DY154" s="27">
        <v>4</v>
      </c>
      <c r="DZ154" s="27">
        <v>2</v>
      </c>
      <c r="EA154" s="27" t="s">
        <v>2</v>
      </c>
      <c r="EB154" s="27">
        <v>66</v>
      </c>
      <c r="EC154" s="27">
        <v>19</v>
      </c>
      <c r="ED154" s="27">
        <v>2289</v>
      </c>
      <c r="EE154" s="27">
        <v>153</v>
      </c>
      <c r="EF154" s="27">
        <v>21</v>
      </c>
      <c r="EG154" s="27">
        <v>153</v>
      </c>
      <c r="EH154" s="27" t="s">
        <v>2</v>
      </c>
      <c r="EI154" s="27" t="s">
        <v>2</v>
      </c>
      <c r="EJ154" s="27" t="s">
        <v>14</v>
      </c>
      <c r="EK154" s="27">
        <v>59</v>
      </c>
      <c r="EL154" s="27" t="s">
        <v>14</v>
      </c>
      <c r="EM154" s="27" t="s">
        <v>14</v>
      </c>
      <c r="EN154" s="27" t="s">
        <v>14</v>
      </c>
      <c r="EO154" s="27" t="s">
        <v>2</v>
      </c>
      <c r="EP154" s="27">
        <v>1040</v>
      </c>
      <c r="EQ154" s="27" t="s">
        <v>14</v>
      </c>
      <c r="ER154" s="27" t="s">
        <v>14</v>
      </c>
      <c r="ES154" s="27" t="s">
        <v>14</v>
      </c>
      <c r="ET154" s="27" t="s">
        <v>14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>
        <v>1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>
        <v>3</v>
      </c>
      <c r="FE154" s="27">
        <v>3</v>
      </c>
      <c r="FF154" s="27">
        <v>19</v>
      </c>
      <c r="FG154" s="27">
        <v>3</v>
      </c>
      <c r="FH154" s="27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14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14</v>
      </c>
      <c r="FS154" s="27" t="s">
        <v>14</v>
      </c>
      <c r="FT154" s="27" t="s">
        <v>14</v>
      </c>
      <c r="FU154" s="27">
        <v>147</v>
      </c>
      <c r="FV154" s="27" t="s">
        <v>14</v>
      </c>
      <c r="FW154" s="77">
        <v>616</v>
      </c>
      <c r="FX154" s="77">
        <v>113</v>
      </c>
      <c r="FY154" s="87">
        <v>526</v>
      </c>
      <c r="FZ154" s="87">
        <v>19</v>
      </c>
      <c r="GA154" s="87">
        <v>174</v>
      </c>
      <c r="GB154" s="87">
        <v>4</v>
      </c>
      <c r="GC154" s="87">
        <v>5</v>
      </c>
      <c r="GD154" s="87">
        <v>2</v>
      </c>
      <c r="GE154" s="87">
        <v>6</v>
      </c>
      <c r="GF154" s="17">
        <v>23</v>
      </c>
      <c r="GG154" s="17">
        <v>14</v>
      </c>
      <c r="GH154" s="17">
        <v>15</v>
      </c>
      <c r="GI154" s="17">
        <v>1</v>
      </c>
      <c r="GJ154" s="17">
        <v>8</v>
      </c>
      <c r="GK154" s="17">
        <v>1</v>
      </c>
      <c r="GL154" s="17">
        <v>2</v>
      </c>
      <c r="GM154" s="17">
        <v>2</v>
      </c>
      <c r="GN154" s="17">
        <v>2</v>
      </c>
      <c r="GO154" s="25">
        <v>14</v>
      </c>
      <c r="GP154" s="25">
        <v>2</v>
      </c>
      <c r="GQ154" s="25">
        <v>14</v>
      </c>
      <c r="GR154" s="25">
        <v>1</v>
      </c>
      <c r="GS154" s="136" t="s">
        <v>2</v>
      </c>
      <c r="GT154" s="77" t="s">
        <v>2</v>
      </c>
      <c r="GU154" s="77">
        <v>1</v>
      </c>
      <c r="GV154" s="17">
        <v>2298</v>
      </c>
      <c r="GW154" s="17">
        <v>223</v>
      </c>
      <c r="GX154" s="17">
        <v>1129</v>
      </c>
      <c r="GY154" s="17">
        <v>793</v>
      </c>
      <c r="GZ154" s="17">
        <v>136</v>
      </c>
      <c r="HA154" s="17">
        <v>17</v>
      </c>
      <c r="HB154" s="17">
        <v>6</v>
      </c>
      <c r="HC154" s="17">
        <v>7</v>
      </c>
      <c r="HD154" s="17">
        <v>4</v>
      </c>
      <c r="HE154" s="17">
        <v>22</v>
      </c>
      <c r="HF154" s="17">
        <v>3</v>
      </c>
      <c r="HG154" s="17">
        <v>1</v>
      </c>
      <c r="HH154" s="17">
        <v>1</v>
      </c>
      <c r="HI154" s="17">
        <v>9</v>
      </c>
      <c r="HJ154" s="17">
        <v>8</v>
      </c>
      <c r="HK154" s="17">
        <v>1</v>
      </c>
      <c r="HL154" s="17">
        <v>3</v>
      </c>
      <c r="HM154" s="17">
        <v>4</v>
      </c>
      <c r="HN154" s="659">
        <v>1921300000</v>
      </c>
      <c r="HO154" s="657" t="s">
        <v>483</v>
      </c>
      <c r="HP154" s="657" t="s">
        <v>454</v>
      </c>
      <c r="HQ154" s="657" t="s">
        <v>662</v>
      </c>
      <c r="HR154" s="657" t="s">
        <v>454</v>
      </c>
      <c r="HS154" s="657" t="s">
        <v>455</v>
      </c>
    </row>
    <row r="155" spans="1:227" ht="14.25" customHeight="1">
      <c r="A155" s="614" t="s">
        <v>767</v>
      </c>
      <c r="B155" s="614" t="s">
        <v>895</v>
      </c>
      <c r="C155" s="614" t="s">
        <v>896</v>
      </c>
      <c r="D155" s="4" t="s">
        <v>572</v>
      </c>
      <c r="E155" s="17">
        <v>327</v>
      </c>
      <c r="F155" s="17">
        <v>4</v>
      </c>
      <c r="G155" s="17" t="s">
        <v>2</v>
      </c>
      <c r="H155" s="17">
        <v>3</v>
      </c>
      <c r="I155" s="17" t="s">
        <v>2</v>
      </c>
      <c r="J155" s="17">
        <v>1</v>
      </c>
      <c r="K155" s="17" t="s">
        <v>2</v>
      </c>
      <c r="L155" s="17">
        <v>323</v>
      </c>
      <c r="M155" s="665">
        <v>27</v>
      </c>
      <c r="N155" s="17">
        <v>4</v>
      </c>
      <c r="O155" s="17">
        <v>4</v>
      </c>
      <c r="P155" s="17" t="s">
        <v>2</v>
      </c>
      <c r="Q155" s="17">
        <v>3</v>
      </c>
      <c r="R155" s="17" t="s">
        <v>2</v>
      </c>
      <c r="S155" s="17">
        <v>1</v>
      </c>
      <c r="T155" s="17" t="s">
        <v>2</v>
      </c>
      <c r="U155" s="25" t="s">
        <v>2</v>
      </c>
      <c r="V155" s="671" t="s">
        <v>2</v>
      </c>
      <c r="W155" s="25">
        <v>189</v>
      </c>
      <c r="X155" s="25">
        <v>16896</v>
      </c>
      <c r="Y155" s="25">
        <v>8</v>
      </c>
      <c r="Z155" s="25">
        <v>5080</v>
      </c>
      <c r="AA155" s="136">
        <v>138</v>
      </c>
      <c r="AB155" s="25">
        <v>2</v>
      </c>
      <c r="AC155" s="25">
        <v>4090</v>
      </c>
      <c r="AD155" s="25">
        <v>2</v>
      </c>
      <c r="AE155" s="25">
        <v>4090</v>
      </c>
      <c r="AF155" s="143">
        <v>2</v>
      </c>
      <c r="AG155" s="77">
        <v>326</v>
      </c>
      <c r="AH155" s="77">
        <v>53</v>
      </c>
      <c r="AI155" s="77">
        <v>84</v>
      </c>
      <c r="AJ155" s="77">
        <v>136</v>
      </c>
      <c r="AK155" s="77">
        <v>45</v>
      </c>
      <c r="AL155" s="77">
        <v>5</v>
      </c>
      <c r="AM155" s="77">
        <v>1</v>
      </c>
      <c r="AN155" s="77">
        <v>1</v>
      </c>
      <c r="AO155" s="77">
        <v>1</v>
      </c>
      <c r="AP155" s="77" t="s">
        <v>2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>
        <v>3</v>
      </c>
      <c r="AV155" s="77" t="s">
        <v>2</v>
      </c>
      <c r="AW155" s="77" t="s">
        <v>2</v>
      </c>
      <c r="AX155" s="77">
        <v>1</v>
      </c>
      <c r="AY155" s="77" t="s">
        <v>2</v>
      </c>
      <c r="AZ155" s="77" t="s">
        <v>2</v>
      </c>
      <c r="BA155" s="77" t="s">
        <v>2</v>
      </c>
      <c r="BB155" s="77">
        <v>1</v>
      </c>
      <c r="BC155" s="77">
        <v>1</v>
      </c>
      <c r="BD155" s="77" t="s">
        <v>2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>
        <v>20876</v>
      </c>
      <c r="BJ155" s="77">
        <v>1083</v>
      </c>
      <c r="BK155" s="77">
        <v>3155</v>
      </c>
      <c r="BL155" s="77">
        <v>9456</v>
      </c>
      <c r="BM155" s="77">
        <v>5235</v>
      </c>
      <c r="BN155" s="77">
        <v>808</v>
      </c>
      <c r="BO155" s="77">
        <v>200</v>
      </c>
      <c r="BP155" s="77">
        <v>373</v>
      </c>
      <c r="BQ155" s="77">
        <v>566</v>
      </c>
      <c r="BR155" s="77" t="s">
        <v>2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2457</v>
      </c>
      <c r="BX155" s="77">
        <v>1005</v>
      </c>
      <c r="BY155" s="77" t="s">
        <v>2</v>
      </c>
      <c r="BZ155" s="77" t="s">
        <v>2</v>
      </c>
      <c r="CA155" s="77">
        <v>66</v>
      </c>
      <c r="CB155" s="77" t="s">
        <v>2</v>
      </c>
      <c r="CC155" s="77" t="s">
        <v>2</v>
      </c>
      <c r="CD155" s="77" t="s">
        <v>2</v>
      </c>
      <c r="CE155" s="77">
        <v>373</v>
      </c>
      <c r="CF155" s="77">
        <v>566</v>
      </c>
      <c r="CG155" s="77" t="s">
        <v>2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>
        <v>450</v>
      </c>
      <c r="CM155" s="90">
        <v>323</v>
      </c>
      <c r="CN155" s="90" t="s">
        <v>2</v>
      </c>
      <c r="CO155" s="90" t="s">
        <v>2</v>
      </c>
      <c r="CP155" s="90" t="s">
        <v>2</v>
      </c>
      <c r="CQ155" s="90" t="s">
        <v>2</v>
      </c>
      <c r="CR155" s="90">
        <v>1</v>
      </c>
      <c r="CS155" s="90" t="s">
        <v>2</v>
      </c>
      <c r="CT155" s="90">
        <v>322</v>
      </c>
      <c r="CU155" s="90" t="s">
        <v>2</v>
      </c>
      <c r="CV155" s="90" t="s">
        <v>2</v>
      </c>
      <c r="CW155" s="90" t="s">
        <v>2</v>
      </c>
      <c r="CX155" s="90" t="s">
        <v>2</v>
      </c>
      <c r="CY155" s="90" t="s">
        <v>2</v>
      </c>
      <c r="CZ155" s="90" t="s">
        <v>2</v>
      </c>
      <c r="DA155" s="90" t="s">
        <v>2</v>
      </c>
      <c r="DB155" s="90" t="s">
        <v>2</v>
      </c>
      <c r="DC155" s="90">
        <v>3</v>
      </c>
      <c r="DD155" s="90" t="s">
        <v>2</v>
      </c>
      <c r="DE155" s="90" t="s">
        <v>2</v>
      </c>
      <c r="DF155" s="90" t="s">
        <v>2</v>
      </c>
      <c r="DG155" s="90" t="s">
        <v>2</v>
      </c>
      <c r="DH155" s="90" t="s">
        <v>2</v>
      </c>
      <c r="DI155" s="90" t="s">
        <v>2</v>
      </c>
      <c r="DJ155" s="90">
        <v>3</v>
      </c>
      <c r="DK155" s="90" t="s">
        <v>2</v>
      </c>
      <c r="DL155" s="90" t="s">
        <v>2</v>
      </c>
      <c r="DM155" s="90" t="s">
        <v>2</v>
      </c>
      <c r="DN155" s="90" t="s">
        <v>2</v>
      </c>
      <c r="DO155" s="90" t="s">
        <v>2</v>
      </c>
      <c r="DP155" s="90" t="s">
        <v>2</v>
      </c>
      <c r="DQ155" s="90" t="s">
        <v>2</v>
      </c>
      <c r="DR155" s="90" t="s">
        <v>2</v>
      </c>
      <c r="DS155" s="27" t="s">
        <v>2</v>
      </c>
      <c r="DT155" s="27" t="s">
        <v>2</v>
      </c>
      <c r="DU155" s="27" t="s">
        <v>2</v>
      </c>
      <c r="DV155" s="27" t="s">
        <v>2</v>
      </c>
      <c r="DW155" s="27">
        <v>4</v>
      </c>
      <c r="DX155" s="27" t="s">
        <v>2</v>
      </c>
      <c r="DY155" s="27">
        <v>1</v>
      </c>
      <c r="DZ155" s="27" t="s">
        <v>2</v>
      </c>
      <c r="EA155" s="27" t="s">
        <v>2</v>
      </c>
      <c r="EB155" s="27">
        <v>15</v>
      </c>
      <c r="EC155" s="27" t="s">
        <v>2</v>
      </c>
      <c r="ED155" s="27">
        <v>323</v>
      </c>
      <c r="EE155" s="27">
        <v>23</v>
      </c>
      <c r="EF155" s="27">
        <v>1</v>
      </c>
      <c r="EG155" s="27" t="s">
        <v>2</v>
      </c>
      <c r="EH155" s="27" t="s">
        <v>2</v>
      </c>
      <c r="EI155" s="27" t="s">
        <v>2</v>
      </c>
      <c r="EJ155" s="27" t="s">
        <v>2</v>
      </c>
      <c r="EK155" s="27">
        <v>10</v>
      </c>
      <c r="EL155" s="27" t="s">
        <v>2</v>
      </c>
      <c r="EM155" s="27" t="s">
        <v>14</v>
      </c>
      <c r="EN155" s="27" t="s">
        <v>2</v>
      </c>
      <c r="EO155" s="27" t="s">
        <v>2</v>
      </c>
      <c r="EP155" s="27" t="s">
        <v>14</v>
      </c>
      <c r="EQ155" s="27" t="s">
        <v>2</v>
      </c>
      <c r="ER155" s="27" t="s">
        <v>14</v>
      </c>
      <c r="ES155" s="27" t="s">
        <v>14</v>
      </c>
      <c r="ET155" s="27" t="s">
        <v>14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>
        <v>1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>
        <v>1</v>
      </c>
      <c r="FE155" s="27" t="s">
        <v>2</v>
      </c>
      <c r="FF155" s="27">
        <v>3</v>
      </c>
      <c r="FG155" s="27">
        <v>1</v>
      </c>
      <c r="FH155" s="27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14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14</v>
      </c>
      <c r="FS155" s="27" t="s">
        <v>2</v>
      </c>
      <c r="FT155" s="27" t="s">
        <v>14</v>
      </c>
      <c r="FU155" s="27" t="s">
        <v>14</v>
      </c>
      <c r="FV155" s="27" t="s">
        <v>14</v>
      </c>
      <c r="FW155" s="77">
        <v>53</v>
      </c>
      <c r="FX155" s="77">
        <v>5</v>
      </c>
      <c r="FY155" s="87">
        <v>52</v>
      </c>
      <c r="FZ155" s="87">
        <v>1</v>
      </c>
      <c r="GA155" s="87">
        <v>21</v>
      </c>
      <c r="GB155" s="87" t="s">
        <v>2</v>
      </c>
      <c r="GC155" s="87" t="s">
        <v>2</v>
      </c>
      <c r="GD155" s="87" t="s">
        <v>2</v>
      </c>
      <c r="GE155" s="87">
        <v>1</v>
      </c>
      <c r="GF155" s="17">
        <v>3</v>
      </c>
      <c r="GG155" s="17">
        <v>3</v>
      </c>
      <c r="GH155" s="17">
        <v>3</v>
      </c>
      <c r="GI155" s="17" t="s">
        <v>2</v>
      </c>
      <c r="GJ155" s="17" t="s">
        <v>2</v>
      </c>
      <c r="GK155" s="17" t="s">
        <v>2</v>
      </c>
      <c r="GL155" s="17" t="s">
        <v>2</v>
      </c>
      <c r="GM155" s="17" t="s">
        <v>2</v>
      </c>
      <c r="GN155" s="17" t="s">
        <v>2</v>
      </c>
      <c r="GO155" s="25">
        <v>5</v>
      </c>
      <c r="GP155" s="25">
        <v>1</v>
      </c>
      <c r="GQ155" s="25">
        <v>5</v>
      </c>
      <c r="GR155" s="25" t="s">
        <v>2</v>
      </c>
      <c r="GS155" s="136" t="s">
        <v>2</v>
      </c>
      <c r="GT155" s="77" t="s">
        <v>2</v>
      </c>
      <c r="GU155" s="77">
        <v>1</v>
      </c>
      <c r="GV155" s="17">
        <v>323</v>
      </c>
      <c r="GW155" s="17">
        <v>44</v>
      </c>
      <c r="GX155" s="17">
        <v>147</v>
      </c>
      <c r="GY155" s="17">
        <v>107</v>
      </c>
      <c r="GZ155" s="17">
        <v>24</v>
      </c>
      <c r="HA155" s="17">
        <v>1</v>
      </c>
      <c r="HB155" s="17">
        <v>1</v>
      </c>
      <c r="HC155" s="17" t="s">
        <v>2</v>
      </c>
      <c r="HD155" s="17" t="s">
        <v>2</v>
      </c>
      <c r="HE155" s="17">
        <v>3</v>
      </c>
      <c r="HF155" s="17" t="s">
        <v>2</v>
      </c>
      <c r="HG155" s="17" t="s">
        <v>2</v>
      </c>
      <c r="HH155" s="17">
        <v>1</v>
      </c>
      <c r="HI155" s="17">
        <v>1</v>
      </c>
      <c r="HJ155" s="17">
        <v>1</v>
      </c>
      <c r="HK155" s="17">
        <v>1</v>
      </c>
      <c r="HL155" s="17" t="s">
        <v>2</v>
      </c>
      <c r="HM155" s="17" t="s">
        <v>2</v>
      </c>
      <c r="HN155" s="659">
        <v>1921301000</v>
      </c>
      <c r="HO155" s="657" t="s">
        <v>483</v>
      </c>
      <c r="HP155" s="657" t="s">
        <v>454</v>
      </c>
      <c r="HQ155" s="657" t="s">
        <v>662</v>
      </c>
      <c r="HR155" s="657" t="s">
        <v>457</v>
      </c>
      <c r="HS155" s="657" t="s">
        <v>455</v>
      </c>
    </row>
    <row r="156" spans="1:227" ht="14.25" customHeight="1">
      <c r="A156" s="614" t="s">
        <v>767</v>
      </c>
      <c r="B156" s="614" t="s">
        <v>895</v>
      </c>
      <c r="C156" s="614" t="s">
        <v>897</v>
      </c>
      <c r="D156" s="4" t="s">
        <v>573</v>
      </c>
      <c r="E156" s="17">
        <v>192</v>
      </c>
      <c r="F156" s="17">
        <v>2</v>
      </c>
      <c r="G156" s="17" t="s">
        <v>2</v>
      </c>
      <c r="H156" s="17">
        <v>2</v>
      </c>
      <c r="I156" s="17" t="s">
        <v>2</v>
      </c>
      <c r="J156" s="17" t="s">
        <v>2</v>
      </c>
      <c r="K156" s="17" t="s">
        <v>2</v>
      </c>
      <c r="L156" s="17">
        <v>190</v>
      </c>
      <c r="M156" s="665">
        <v>26</v>
      </c>
      <c r="N156" s="17">
        <v>2</v>
      </c>
      <c r="O156" s="17" t="s">
        <v>14</v>
      </c>
      <c r="P156" s="17" t="s">
        <v>14</v>
      </c>
      <c r="Q156" s="17" t="s">
        <v>14</v>
      </c>
      <c r="R156" s="17" t="s">
        <v>14</v>
      </c>
      <c r="S156" s="17" t="s">
        <v>14</v>
      </c>
      <c r="T156" s="17" t="s">
        <v>14</v>
      </c>
      <c r="U156" s="25" t="s">
        <v>14</v>
      </c>
      <c r="V156" s="671">
        <v>1</v>
      </c>
      <c r="W156" s="25">
        <v>119</v>
      </c>
      <c r="X156" s="25">
        <v>17361</v>
      </c>
      <c r="Y156" s="25">
        <v>6</v>
      </c>
      <c r="Z156" s="25">
        <v>11290</v>
      </c>
      <c r="AA156" s="136">
        <v>73</v>
      </c>
      <c r="AB156" s="25" t="s">
        <v>14</v>
      </c>
      <c r="AC156" s="25" t="s">
        <v>14</v>
      </c>
      <c r="AD156" s="25" t="s">
        <v>14</v>
      </c>
      <c r="AE156" s="25" t="s">
        <v>14</v>
      </c>
      <c r="AF156" s="143" t="s">
        <v>14</v>
      </c>
      <c r="AG156" s="77">
        <v>191</v>
      </c>
      <c r="AH156" s="77">
        <v>14</v>
      </c>
      <c r="AI156" s="77">
        <v>31</v>
      </c>
      <c r="AJ156" s="77">
        <v>100</v>
      </c>
      <c r="AK156" s="77">
        <v>39</v>
      </c>
      <c r="AL156" s="77">
        <v>6</v>
      </c>
      <c r="AM156" s="77">
        <v>1</v>
      </c>
      <c r="AN156" s="77" t="s">
        <v>2</v>
      </c>
      <c r="AO156" s="77" t="s">
        <v>2</v>
      </c>
      <c r="AP156" s="77" t="s">
        <v>2</v>
      </c>
      <c r="AQ156" s="77" t="s">
        <v>2</v>
      </c>
      <c r="AR156" s="77" t="s">
        <v>2</v>
      </c>
      <c r="AS156" s="77" t="s">
        <v>2</v>
      </c>
      <c r="AT156" s="77" t="s">
        <v>2</v>
      </c>
      <c r="AU156" s="77" t="s">
        <v>14</v>
      </c>
      <c r="AV156" s="77" t="s">
        <v>14</v>
      </c>
      <c r="AW156" s="77" t="s">
        <v>14</v>
      </c>
      <c r="AX156" s="77" t="s">
        <v>14</v>
      </c>
      <c r="AY156" s="77" t="s">
        <v>14</v>
      </c>
      <c r="AZ156" s="77" t="s">
        <v>14</v>
      </c>
      <c r="BA156" s="77" t="s">
        <v>14</v>
      </c>
      <c r="BB156" s="77" t="s">
        <v>14</v>
      </c>
      <c r="BC156" s="77" t="s">
        <v>14</v>
      </c>
      <c r="BD156" s="77" t="s">
        <v>14</v>
      </c>
      <c r="BE156" s="77" t="s">
        <v>14</v>
      </c>
      <c r="BF156" s="77" t="s">
        <v>14</v>
      </c>
      <c r="BG156" s="77" t="s">
        <v>14</v>
      </c>
      <c r="BH156" s="77" t="s">
        <v>14</v>
      </c>
      <c r="BI156" s="77">
        <v>14077</v>
      </c>
      <c r="BJ156" s="77">
        <v>276</v>
      </c>
      <c r="BK156" s="77">
        <v>1139</v>
      </c>
      <c r="BL156" s="77">
        <v>7032</v>
      </c>
      <c r="BM156" s="77">
        <v>4445</v>
      </c>
      <c r="BN156" s="77">
        <v>970</v>
      </c>
      <c r="BO156" s="77">
        <v>215</v>
      </c>
      <c r="BP156" s="77" t="s">
        <v>2</v>
      </c>
      <c r="BQ156" s="77" t="s">
        <v>2</v>
      </c>
      <c r="BR156" s="77" t="s">
        <v>2</v>
      </c>
      <c r="BS156" s="77" t="s">
        <v>2</v>
      </c>
      <c r="BT156" s="77" t="s">
        <v>2</v>
      </c>
      <c r="BU156" s="77" t="s">
        <v>2</v>
      </c>
      <c r="BV156" s="77" t="s">
        <v>2</v>
      </c>
      <c r="BW156" s="77">
        <v>2677</v>
      </c>
      <c r="BX156" s="77" t="s">
        <v>14</v>
      </c>
      <c r="BY156" s="77" t="s">
        <v>14</v>
      </c>
      <c r="BZ156" s="77" t="s">
        <v>14</v>
      </c>
      <c r="CA156" s="77" t="s">
        <v>14</v>
      </c>
      <c r="CB156" s="77" t="s">
        <v>14</v>
      </c>
      <c r="CC156" s="77" t="s">
        <v>14</v>
      </c>
      <c r="CD156" s="77" t="s">
        <v>14</v>
      </c>
      <c r="CE156" s="77" t="s">
        <v>14</v>
      </c>
      <c r="CF156" s="77" t="s">
        <v>14</v>
      </c>
      <c r="CG156" s="77" t="s">
        <v>14</v>
      </c>
      <c r="CH156" s="77" t="s">
        <v>14</v>
      </c>
      <c r="CI156" s="77" t="s">
        <v>14</v>
      </c>
      <c r="CJ156" s="77" t="s">
        <v>14</v>
      </c>
      <c r="CK156" s="77" t="s">
        <v>14</v>
      </c>
      <c r="CL156" s="77" t="s">
        <v>14</v>
      </c>
      <c r="CM156" s="90">
        <v>192</v>
      </c>
      <c r="CN156" s="90" t="s">
        <v>2</v>
      </c>
      <c r="CO156" s="90" t="s">
        <v>2</v>
      </c>
      <c r="CP156" s="90" t="s">
        <v>2</v>
      </c>
      <c r="CQ156" s="90" t="s">
        <v>2</v>
      </c>
      <c r="CR156" s="90" t="s">
        <v>2</v>
      </c>
      <c r="CS156" s="90">
        <v>2</v>
      </c>
      <c r="CT156" s="90">
        <v>188</v>
      </c>
      <c r="CU156" s="90">
        <v>2</v>
      </c>
      <c r="CV156" s="90" t="s">
        <v>2</v>
      </c>
      <c r="CW156" s="90" t="s">
        <v>2</v>
      </c>
      <c r="CX156" s="90" t="s">
        <v>2</v>
      </c>
      <c r="CY156" s="90" t="s">
        <v>2</v>
      </c>
      <c r="CZ156" s="90" t="s">
        <v>2</v>
      </c>
      <c r="DA156" s="90" t="s">
        <v>2</v>
      </c>
      <c r="DB156" s="90" t="s">
        <v>2</v>
      </c>
      <c r="DC156" s="90" t="s">
        <v>14</v>
      </c>
      <c r="DD156" s="90" t="s">
        <v>14</v>
      </c>
      <c r="DE156" s="90" t="s">
        <v>14</v>
      </c>
      <c r="DF156" s="90" t="s">
        <v>14</v>
      </c>
      <c r="DG156" s="90" t="s">
        <v>14</v>
      </c>
      <c r="DH156" s="90" t="s">
        <v>14</v>
      </c>
      <c r="DI156" s="90" t="s">
        <v>14</v>
      </c>
      <c r="DJ156" s="90" t="s">
        <v>14</v>
      </c>
      <c r="DK156" s="90" t="s">
        <v>14</v>
      </c>
      <c r="DL156" s="90" t="s">
        <v>14</v>
      </c>
      <c r="DM156" s="90" t="s">
        <v>14</v>
      </c>
      <c r="DN156" s="90" t="s">
        <v>14</v>
      </c>
      <c r="DO156" s="90" t="s">
        <v>14</v>
      </c>
      <c r="DP156" s="90" t="s">
        <v>14</v>
      </c>
      <c r="DQ156" s="90" t="s">
        <v>14</v>
      </c>
      <c r="DR156" s="90" t="s">
        <v>14</v>
      </c>
      <c r="DS156" s="27" t="s">
        <v>2</v>
      </c>
      <c r="DT156" s="27" t="s">
        <v>2</v>
      </c>
      <c r="DU156" s="27" t="s">
        <v>2</v>
      </c>
      <c r="DV156" s="27" t="s">
        <v>2</v>
      </c>
      <c r="DW156" s="27" t="s">
        <v>2</v>
      </c>
      <c r="DX156" s="27" t="s">
        <v>2</v>
      </c>
      <c r="DY156" s="27" t="s">
        <v>2</v>
      </c>
      <c r="DZ156" s="27" t="s">
        <v>2</v>
      </c>
      <c r="EA156" s="27" t="s">
        <v>2</v>
      </c>
      <c r="EB156" s="27">
        <v>1</v>
      </c>
      <c r="EC156" s="27">
        <v>4</v>
      </c>
      <c r="ED156" s="27">
        <v>191</v>
      </c>
      <c r="EE156" s="27">
        <v>31</v>
      </c>
      <c r="EF156" s="27">
        <v>3</v>
      </c>
      <c r="EG156" s="27" t="s">
        <v>2</v>
      </c>
      <c r="EH156" s="27" t="s">
        <v>2</v>
      </c>
      <c r="EI156" s="27" t="s">
        <v>2</v>
      </c>
      <c r="EJ156" s="27" t="s">
        <v>2</v>
      </c>
      <c r="EK156" s="27" t="s">
        <v>2</v>
      </c>
      <c r="EL156" s="27" t="s">
        <v>2</v>
      </c>
      <c r="EM156" s="27" t="s">
        <v>2</v>
      </c>
      <c r="EN156" s="27" t="s">
        <v>2</v>
      </c>
      <c r="EO156" s="27" t="s">
        <v>2</v>
      </c>
      <c r="EP156" s="27" t="s">
        <v>14</v>
      </c>
      <c r="EQ156" s="27" t="s">
        <v>14</v>
      </c>
      <c r="ER156" s="27">
        <v>13011</v>
      </c>
      <c r="ES156" s="27" t="s">
        <v>14</v>
      </c>
      <c r="ET156" s="27">
        <v>115</v>
      </c>
      <c r="EU156" s="27" t="s">
        <v>14</v>
      </c>
      <c r="EV156" s="27" t="s">
        <v>14</v>
      </c>
      <c r="EW156" s="27" t="s">
        <v>14</v>
      </c>
      <c r="EX156" s="27" t="s">
        <v>14</v>
      </c>
      <c r="EY156" s="27" t="s">
        <v>14</v>
      </c>
      <c r="EZ156" s="27" t="s">
        <v>14</v>
      </c>
      <c r="FA156" s="27" t="s">
        <v>14</v>
      </c>
      <c r="FB156" s="27" t="s">
        <v>14</v>
      </c>
      <c r="FC156" s="27" t="s">
        <v>14</v>
      </c>
      <c r="FD156" s="27" t="s">
        <v>14</v>
      </c>
      <c r="FE156" s="27" t="s">
        <v>14</v>
      </c>
      <c r="FF156" s="27" t="s">
        <v>14</v>
      </c>
      <c r="FG156" s="27" t="s">
        <v>14</v>
      </c>
      <c r="FH156" s="27" t="s">
        <v>14</v>
      </c>
      <c r="FI156" s="27" t="s">
        <v>14</v>
      </c>
      <c r="FJ156" s="27" t="s">
        <v>14</v>
      </c>
      <c r="FK156" s="27" t="s">
        <v>14</v>
      </c>
      <c r="FL156" s="27" t="s">
        <v>14</v>
      </c>
      <c r="FM156" s="27" t="s">
        <v>14</v>
      </c>
      <c r="FN156" s="27" t="s">
        <v>14</v>
      </c>
      <c r="FO156" s="27" t="s">
        <v>14</v>
      </c>
      <c r="FP156" s="27" t="s">
        <v>14</v>
      </c>
      <c r="FQ156" s="27" t="s">
        <v>14</v>
      </c>
      <c r="FR156" s="27" t="s">
        <v>14</v>
      </c>
      <c r="FS156" s="27" t="s">
        <v>14</v>
      </c>
      <c r="FT156" s="27" t="s">
        <v>14</v>
      </c>
      <c r="FU156" s="27" t="s">
        <v>14</v>
      </c>
      <c r="FV156" s="27" t="s">
        <v>14</v>
      </c>
      <c r="FW156" s="77">
        <v>43</v>
      </c>
      <c r="FX156" s="77">
        <v>4</v>
      </c>
      <c r="FY156" s="87">
        <v>41</v>
      </c>
      <c r="FZ156" s="87" t="s">
        <v>2</v>
      </c>
      <c r="GA156" s="87">
        <v>26</v>
      </c>
      <c r="GB156" s="87" t="s">
        <v>2</v>
      </c>
      <c r="GC156" s="87" t="s">
        <v>2</v>
      </c>
      <c r="GD156" s="87">
        <v>1</v>
      </c>
      <c r="GE156" s="87">
        <v>1</v>
      </c>
      <c r="GF156" s="17" t="s">
        <v>14</v>
      </c>
      <c r="GG156" s="17" t="s">
        <v>14</v>
      </c>
      <c r="GH156" s="17" t="s">
        <v>14</v>
      </c>
      <c r="GI156" s="17" t="s">
        <v>14</v>
      </c>
      <c r="GJ156" s="17" t="s">
        <v>14</v>
      </c>
      <c r="GK156" s="17" t="s">
        <v>14</v>
      </c>
      <c r="GL156" s="17" t="s">
        <v>14</v>
      </c>
      <c r="GM156" s="17" t="s">
        <v>14</v>
      </c>
      <c r="GN156" s="17" t="s">
        <v>14</v>
      </c>
      <c r="GO156" s="25" t="s">
        <v>2</v>
      </c>
      <c r="GP156" s="25" t="s">
        <v>14</v>
      </c>
      <c r="GQ156" s="25" t="s">
        <v>2</v>
      </c>
      <c r="GR156" s="25" t="s">
        <v>2</v>
      </c>
      <c r="GS156" s="136" t="s">
        <v>2</v>
      </c>
      <c r="GT156" s="77" t="s">
        <v>2</v>
      </c>
      <c r="GU156" s="77" t="s">
        <v>2</v>
      </c>
      <c r="GV156" s="17">
        <v>192</v>
      </c>
      <c r="GW156" s="17">
        <v>9</v>
      </c>
      <c r="GX156" s="17">
        <v>78</v>
      </c>
      <c r="GY156" s="17">
        <v>90</v>
      </c>
      <c r="GZ156" s="17">
        <v>14</v>
      </c>
      <c r="HA156" s="17">
        <v>1</v>
      </c>
      <c r="HB156" s="17" t="s">
        <v>2</v>
      </c>
      <c r="HC156" s="17" t="s">
        <v>2</v>
      </c>
      <c r="HD156" s="17">
        <v>1</v>
      </c>
      <c r="HE156" s="17" t="s">
        <v>14</v>
      </c>
      <c r="HF156" s="17" t="s">
        <v>14</v>
      </c>
      <c r="HG156" s="17" t="s">
        <v>14</v>
      </c>
      <c r="HH156" s="17" t="s">
        <v>14</v>
      </c>
      <c r="HI156" s="17" t="s">
        <v>14</v>
      </c>
      <c r="HJ156" s="17" t="s">
        <v>14</v>
      </c>
      <c r="HK156" s="17" t="s">
        <v>14</v>
      </c>
      <c r="HL156" s="17" t="s">
        <v>14</v>
      </c>
      <c r="HM156" s="17" t="s">
        <v>14</v>
      </c>
      <c r="HN156" s="659">
        <v>1921302000</v>
      </c>
      <c r="HO156" s="657" t="s">
        <v>483</v>
      </c>
      <c r="HP156" s="657" t="s">
        <v>454</v>
      </c>
      <c r="HQ156" s="657" t="s">
        <v>662</v>
      </c>
      <c r="HR156" s="657" t="s">
        <v>458</v>
      </c>
      <c r="HS156" s="657" t="s">
        <v>455</v>
      </c>
    </row>
    <row r="157" spans="1:227" ht="14.25" customHeight="1">
      <c r="A157" s="614" t="s">
        <v>767</v>
      </c>
      <c r="B157" s="614" t="s">
        <v>895</v>
      </c>
      <c r="C157" s="614" t="s">
        <v>898</v>
      </c>
      <c r="D157" s="4" t="s">
        <v>574</v>
      </c>
      <c r="E157" s="17">
        <v>217</v>
      </c>
      <c r="F157" s="17" t="s">
        <v>2</v>
      </c>
      <c r="G157" s="17" t="s">
        <v>2</v>
      </c>
      <c r="H157" s="17" t="s">
        <v>2</v>
      </c>
      <c r="I157" s="17" t="s">
        <v>2</v>
      </c>
      <c r="J157" s="17" t="s">
        <v>2</v>
      </c>
      <c r="K157" s="17" t="s">
        <v>2</v>
      </c>
      <c r="L157" s="17">
        <v>217</v>
      </c>
      <c r="M157" s="665">
        <v>14</v>
      </c>
      <c r="N157" s="17" t="s">
        <v>2</v>
      </c>
      <c r="O157" s="17" t="s">
        <v>2</v>
      </c>
      <c r="P157" s="17" t="s">
        <v>2</v>
      </c>
      <c r="Q157" s="17" t="s">
        <v>2</v>
      </c>
      <c r="R157" s="17" t="s">
        <v>2</v>
      </c>
      <c r="S157" s="17" t="s">
        <v>2</v>
      </c>
      <c r="T157" s="17" t="s">
        <v>2</v>
      </c>
      <c r="U157" s="25" t="s">
        <v>2</v>
      </c>
      <c r="V157" s="671" t="s">
        <v>2</v>
      </c>
      <c r="W157" s="25">
        <v>102</v>
      </c>
      <c r="X157" s="25">
        <v>6234</v>
      </c>
      <c r="Y157" s="25">
        <v>5</v>
      </c>
      <c r="Z157" s="25">
        <v>850</v>
      </c>
      <c r="AA157" s="136">
        <v>115</v>
      </c>
      <c r="AB157" s="25" t="s">
        <v>2</v>
      </c>
      <c r="AC157" s="25" t="s">
        <v>2</v>
      </c>
      <c r="AD157" s="25" t="s">
        <v>2</v>
      </c>
      <c r="AE157" s="25" t="s">
        <v>2</v>
      </c>
      <c r="AF157" s="143" t="s">
        <v>2</v>
      </c>
      <c r="AG157" s="77">
        <v>216</v>
      </c>
      <c r="AH157" s="77">
        <v>16</v>
      </c>
      <c r="AI157" s="77">
        <v>65</v>
      </c>
      <c r="AJ157" s="77">
        <v>114</v>
      </c>
      <c r="AK157" s="77">
        <v>17</v>
      </c>
      <c r="AL157" s="77">
        <v>3</v>
      </c>
      <c r="AM157" s="77" t="s">
        <v>2</v>
      </c>
      <c r="AN157" s="77">
        <v>1</v>
      </c>
      <c r="AO157" s="77" t="s">
        <v>2</v>
      </c>
      <c r="AP157" s="77" t="s">
        <v>2</v>
      </c>
      <c r="AQ157" s="77" t="s">
        <v>2</v>
      </c>
      <c r="AR157" s="77" t="s">
        <v>2</v>
      </c>
      <c r="AS157" s="77" t="s">
        <v>2</v>
      </c>
      <c r="AT157" s="77" t="s">
        <v>2</v>
      </c>
      <c r="AU157" s="77" t="s">
        <v>2</v>
      </c>
      <c r="AV157" s="77" t="s">
        <v>2</v>
      </c>
      <c r="AW157" s="77" t="s">
        <v>2</v>
      </c>
      <c r="AX157" s="77" t="s">
        <v>2</v>
      </c>
      <c r="AY157" s="77" t="s">
        <v>2</v>
      </c>
      <c r="AZ157" s="77" t="s">
        <v>2</v>
      </c>
      <c r="BA157" s="77" t="s">
        <v>2</v>
      </c>
      <c r="BB157" s="77" t="s">
        <v>2</v>
      </c>
      <c r="BC157" s="77" t="s">
        <v>2</v>
      </c>
      <c r="BD157" s="77" t="s">
        <v>2</v>
      </c>
      <c r="BE157" s="77" t="s">
        <v>2</v>
      </c>
      <c r="BF157" s="77" t="s">
        <v>2</v>
      </c>
      <c r="BG157" s="77" t="s">
        <v>2</v>
      </c>
      <c r="BH157" s="77" t="s">
        <v>2</v>
      </c>
      <c r="BI157" s="77">
        <v>13143</v>
      </c>
      <c r="BJ157" s="77">
        <v>299</v>
      </c>
      <c r="BK157" s="77">
        <v>2434</v>
      </c>
      <c r="BL157" s="77">
        <v>7658</v>
      </c>
      <c r="BM157" s="77">
        <v>1926</v>
      </c>
      <c r="BN157" s="77">
        <v>526</v>
      </c>
      <c r="BO157" s="77" t="s">
        <v>2</v>
      </c>
      <c r="BP157" s="77">
        <v>300</v>
      </c>
      <c r="BQ157" s="77" t="s">
        <v>2</v>
      </c>
      <c r="BR157" s="77" t="s">
        <v>2</v>
      </c>
      <c r="BS157" s="77" t="s">
        <v>2</v>
      </c>
      <c r="BT157" s="77" t="s">
        <v>2</v>
      </c>
      <c r="BU157" s="77" t="s">
        <v>2</v>
      </c>
      <c r="BV157" s="77" t="s">
        <v>2</v>
      </c>
      <c r="BW157" s="77">
        <v>1730</v>
      </c>
      <c r="BX157" s="77" t="s">
        <v>2</v>
      </c>
      <c r="BY157" s="77" t="s">
        <v>2</v>
      </c>
      <c r="BZ157" s="77" t="s">
        <v>2</v>
      </c>
      <c r="CA157" s="77" t="s">
        <v>2</v>
      </c>
      <c r="CB157" s="77" t="s">
        <v>2</v>
      </c>
      <c r="CC157" s="77" t="s">
        <v>2</v>
      </c>
      <c r="CD157" s="77" t="s">
        <v>2</v>
      </c>
      <c r="CE157" s="77" t="s">
        <v>2</v>
      </c>
      <c r="CF157" s="77" t="s">
        <v>2</v>
      </c>
      <c r="CG157" s="77" t="s">
        <v>2</v>
      </c>
      <c r="CH157" s="77" t="s">
        <v>2</v>
      </c>
      <c r="CI157" s="77" t="s">
        <v>2</v>
      </c>
      <c r="CJ157" s="77" t="s">
        <v>2</v>
      </c>
      <c r="CK157" s="77" t="s">
        <v>2</v>
      </c>
      <c r="CL157" s="77" t="s">
        <v>2</v>
      </c>
      <c r="CM157" s="90">
        <v>215</v>
      </c>
      <c r="CN157" s="90" t="s">
        <v>2</v>
      </c>
      <c r="CO157" s="90" t="s">
        <v>2</v>
      </c>
      <c r="CP157" s="90" t="s">
        <v>2</v>
      </c>
      <c r="CQ157" s="90" t="s">
        <v>2</v>
      </c>
      <c r="CR157" s="90" t="s">
        <v>2</v>
      </c>
      <c r="CS157" s="90" t="s">
        <v>2</v>
      </c>
      <c r="CT157" s="90">
        <v>213</v>
      </c>
      <c r="CU157" s="90">
        <v>1</v>
      </c>
      <c r="CV157" s="90" t="s">
        <v>2</v>
      </c>
      <c r="CW157" s="90">
        <v>1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 t="s">
        <v>2</v>
      </c>
      <c r="DD157" s="90" t="s">
        <v>2</v>
      </c>
      <c r="DE157" s="90" t="s">
        <v>2</v>
      </c>
      <c r="DF157" s="90" t="s">
        <v>2</v>
      </c>
      <c r="DG157" s="90" t="s">
        <v>2</v>
      </c>
      <c r="DH157" s="90" t="s">
        <v>2</v>
      </c>
      <c r="DI157" s="90" t="s">
        <v>2</v>
      </c>
      <c r="DJ157" s="90" t="s">
        <v>2</v>
      </c>
      <c r="DK157" s="90" t="s">
        <v>2</v>
      </c>
      <c r="DL157" s="90" t="s">
        <v>2</v>
      </c>
      <c r="DM157" s="90" t="s">
        <v>2</v>
      </c>
      <c r="DN157" s="90" t="s">
        <v>2</v>
      </c>
      <c r="DO157" s="90" t="s">
        <v>2</v>
      </c>
      <c r="DP157" s="90" t="s">
        <v>2</v>
      </c>
      <c r="DQ157" s="90" t="s">
        <v>2</v>
      </c>
      <c r="DR157" s="90" t="s">
        <v>2</v>
      </c>
      <c r="DS157" s="27" t="s">
        <v>2</v>
      </c>
      <c r="DT157" s="27" t="s">
        <v>2</v>
      </c>
      <c r="DU157" s="27" t="s">
        <v>2</v>
      </c>
      <c r="DV157" s="27" t="s">
        <v>2</v>
      </c>
      <c r="DW157" s="27">
        <v>1</v>
      </c>
      <c r="DX157" s="27" t="s">
        <v>2</v>
      </c>
      <c r="DY157" s="27" t="s">
        <v>2</v>
      </c>
      <c r="DZ157" s="27" t="s">
        <v>2</v>
      </c>
      <c r="EA157" s="27" t="s">
        <v>2</v>
      </c>
      <c r="EB157" s="27">
        <v>4</v>
      </c>
      <c r="EC157" s="27" t="s">
        <v>2</v>
      </c>
      <c r="ED157" s="27">
        <v>215</v>
      </c>
      <c r="EE157" s="27">
        <v>5</v>
      </c>
      <c r="EF157" s="27">
        <v>3</v>
      </c>
      <c r="EG157" s="27" t="s">
        <v>2</v>
      </c>
      <c r="EH157" s="27" t="s">
        <v>2</v>
      </c>
      <c r="EI157" s="27" t="s">
        <v>2</v>
      </c>
      <c r="EJ157" s="27" t="s">
        <v>2</v>
      </c>
      <c r="EK157" s="27" t="s">
        <v>14</v>
      </c>
      <c r="EL157" s="27" t="s">
        <v>2</v>
      </c>
      <c r="EM157" s="27" t="s">
        <v>2</v>
      </c>
      <c r="EN157" s="27" t="s">
        <v>2</v>
      </c>
      <c r="EO157" s="27" t="s">
        <v>2</v>
      </c>
      <c r="EP157" s="27" t="s">
        <v>14</v>
      </c>
      <c r="EQ157" s="27" t="s">
        <v>2</v>
      </c>
      <c r="ER157" s="27" t="s">
        <v>14</v>
      </c>
      <c r="ES157" s="27" t="s">
        <v>14</v>
      </c>
      <c r="ET157" s="27">
        <v>49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27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27" t="s">
        <v>2</v>
      </c>
      <c r="FW157" s="77">
        <v>32</v>
      </c>
      <c r="FX157" s="77">
        <v>2</v>
      </c>
      <c r="FY157" s="87">
        <v>31</v>
      </c>
      <c r="FZ157" s="87">
        <v>1</v>
      </c>
      <c r="GA157" s="87">
        <v>2</v>
      </c>
      <c r="GB157" s="87" t="s">
        <v>2</v>
      </c>
      <c r="GC157" s="87" t="s">
        <v>2</v>
      </c>
      <c r="GD157" s="87" t="s">
        <v>2</v>
      </c>
      <c r="GE157" s="87">
        <v>1</v>
      </c>
      <c r="GF157" s="17" t="s">
        <v>2</v>
      </c>
      <c r="GG157" s="17" t="s">
        <v>2</v>
      </c>
      <c r="GH157" s="17" t="s">
        <v>2</v>
      </c>
      <c r="GI157" s="17" t="s">
        <v>2</v>
      </c>
      <c r="GJ157" s="17" t="s">
        <v>2</v>
      </c>
      <c r="GK157" s="17" t="s">
        <v>2</v>
      </c>
      <c r="GL157" s="17" t="s">
        <v>2</v>
      </c>
      <c r="GM157" s="17" t="s">
        <v>2</v>
      </c>
      <c r="GN157" s="17" t="s">
        <v>2</v>
      </c>
      <c r="GO157" s="25" t="s">
        <v>2</v>
      </c>
      <c r="GP157" s="25" t="s">
        <v>2</v>
      </c>
      <c r="GQ157" s="25" t="s">
        <v>2</v>
      </c>
      <c r="GR157" s="25" t="s">
        <v>2</v>
      </c>
      <c r="GS157" s="136" t="s">
        <v>2</v>
      </c>
      <c r="GT157" s="77" t="s">
        <v>2</v>
      </c>
      <c r="GU157" s="77" t="s">
        <v>2</v>
      </c>
      <c r="GV157" s="17">
        <v>215</v>
      </c>
      <c r="GW157" s="17">
        <v>13</v>
      </c>
      <c r="GX157" s="17">
        <v>130</v>
      </c>
      <c r="GY157" s="17">
        <v>66</v>
      </c>
      <c r="GZ157" s="17">
        <v>6</v>
      </c>
      <c r="HA157" s="17" t="s">
        <v>2</v>
      </c>
      <c r="HB157" s="17" t="s">
        <v>2</v>
      </c>
      <c r="HC157" s="17" t="s">
        <v>2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9">
        <v>1921303000</v>
      </c>
      <c r="HO157" s="657" t="s">
        <v>483</v>
      </c>
      <c r="HP157" s="657" t="s">
        <v>454</v>
      </c>
      <c r="HQ157" s="657" t="s">
        <v>662</v>
      </c>
      <c r="HR157" s="657" t="s">
        <v>459</v>
      </c>
      <c r="HS157" s="657" t="s">
        <v>455</v>
      </c>
    </row>
    <row r="158" spans="1:227" ht="14.25" customHeight="1">
      <c r="A158" s="614" t="s">
        <v>767</v>
      </c>
      <c r="B158" s="614" t="s">
        <v>895</v>
      </c>
      <c r="C158" s="614" t="s">
        <v>899</v>
      </c>
      <c r="D158" s="4" t="s">
        <v>575</v>
      </c>
      <c r="E158" s="17">
        <v>135</v>
      </c>
      <c r="F158" s="17" t="s">
        <v>2</v>
      </c>
      <c r="G158" s="17" t="s">
        <v>2</v>
      </c>
      <c r="H158" s="17" t="s">
        <v>2</v>
      </c>
      <c r="I158" s="17" t="s">
        <v>2</v>
      </c>
      <c r="J158" s="17" t="s">
        <v>2</v>
      </c>
      <c r="K158" s="17" t="s">
        <v>2</v>
      </c>
      <c r="L158" s="17">
        <v>135</v>
      </c>
      <c r="M158" s="665">
        <v>13</v>
      </c>
      <c r="N158" s="17" t="s">
        <v>2</v>
      </c>
      <c r="O158" s="17" t="s">
        <v>2</v>
      </c>
      <c r="P158" s="17" t="s">
        <v>2</v>
      </c>
      <c r="Q158" s="17" t="s">
        <v>2</v>
      </c>
      <c r="R158" s="17" t="s">
        <v>2</v>
      </c>
      <c r="S158" s="17" t="s">
        <v>2</v>
      </c>
      <c r="T158" s="17" t="s">
        <v>2</v>
      </c>
      <c r="U158" s="25" t="s">
        <v>2</v>
      </c>
      <c r="V158" s="671" t="s">
        <v>2</v>
      </c>
      <c r="W158" s="25">
        <v>51</v>
      </c>
      <c r="X158" s="25">
        <v>4520</v>
      </c>
      <c r="Y158" s="25">
        <v>2</v>
      </c>
      <c r="Z158" s="25">
        <v>900</v>
      </c>
      <c r="AA158" s="136">
        <v>84</v>
      </c>
      <c r="AB158" s="25" t="s">
        <v>2</v>
      </c>
      <c r="AC158" s="25" t="s">
        <v>2</v>
      </c>
      <c r="AD158" s="25" t="s">
        <v>2</v>
      </c>
      <c r="AE158" s="25" t="s">
        <v>2</v>
      </c>
      <c r="AF158" s="143" t="s">
        <v>2</v>
      </c>
      <c r="AG158" s="77">
        <v>133</v>
      </c>
      <c r="AH158" s="77">
        <v>16</v>
      </c>
      <c r="AI158" s="77">
        <v>34</v>
      </c>
      <c r="AJ158" s="77">
        <v>62</v>
      </c>
      <c r="AK158" s="77">
        <v>16</v>
      </c>
      <c r="AL158" s="77">
        <v>5</v>
      </c>
      <c r="AM158" s="77" t="s">
        <v>2</v>
      </c>
      <c r="AN158" s="77" t="s">
        <v>2</v>
      </c>
      <c r="AO158" s="77" t="s">
        <v>2</v>
      </c>
      <c r="AP158" s="77" t="s">
        <v>2</v>
      </c>
      <c r="AQ158" s="77" t="s">
        <v>2</v>
      </c>
      <c r="AR158" s="77" t="s">
        <v>2</v>
      </c>
      <c r="AS158" s="77" t="s">
        <v>2</v>
      </c>
      <c r="AT158" s="77" t="s">
        <v>2</v>
      </c>
      <c r="AU158" s="77" t="s">
        <v>2</v>
      </c>
      <c r="AV158" s="77" t="s">
        <v>2</v>
      </c>
      <c r="AW158" s="77" t="s">
        <v>2</v>
      </c>
      <c r="AX158" s="77" t="s">
        <v>2</v>
      </c>
      <c r="AY158" s="77" t="s">
        <v>2</v>
      </c>
      <c r="AZ158" s="77" t="s">
        <v>2</v>
      </c>
      <c r="BA158" s="77" t="s">
        <v>2</v>
      </c>
      <c r="BB158" s="77" t="s">
        <v>2</v>
      </c>
      <c r="BC158" s="77" t="s">
        <v>2</v>
      </c>
      <c r="BD158" s="77" t="s">
        <v>2</v>
      </c>
      <c r="BE158" s="77" t="s">
        <v>2</v>
      </c>
      <c r="BF158" s="77" t="s">
        <v>2</v>
      </c>
      <c r="BG158" s="77" t="s">
        <v>2</v>
      </c>
      <c r="BH158" s="77" t="s">
        <v>2</v>
      </c>
      <c r="BI158" s="77">
        <v>8253</v>
      </c>
      <c r="BJ158" s="77">
        <v>310</v>
      </c>
      <c r="BK158" s="77">
        <v>1225</v>
      </c>
      <c r="BL158" s="77">
        <v>4099</v>
      </c>
      <c r="BM158" s="77">
        <v>1824</v>
      </c>
      <c r="BN158" s="77">
        <v>795</v>
      </c>
      <c r="BO158" s="77" t="s">
        <v>2</v>
      </c>
      <c r="BP158" s="77" t="s">
        <v>2</v>
      </c>
      <c r="BQ158" s="77" t="s">
        <v>2</v>
      </c>
      <c r="BR158" s="77" t="s">
        <v>2</v>
      </c>
      <c r="BS158" s="77" t="s">
        <v>2</v>
      </c>
      <c r="BT158" s="77" t="s">
        <v>2</v>
      </c>
      <c r="BU158" s="77" t="s">
        <v>2</v>
      </c>
      <c r="BV158" s="77" t="s">
        <v>2</v>
      </c>
      <c r="BW158" s="77">
        <v>1351</v>
      </c>
      <c r="BX158" s="77" t="s">
        <v>2</v>
      </c>
      <c r="BY158" s="77" t="s">
        <v>2</v>
      </c>
      <c r="BZ158" s="77" t="s">
        <v>2</v>
      </c>
      <c r="CA158" s="77" t="s">
        <v>2</v>
      </c>
      <c r="CB158" s="77" t="s">
        <v>2</v>
      </c>
      <c r="CC158" s="77" t="s">
        <v>2</v>
      </c>
      <c r="CD158" s="77" t="s">
        <v>2</v>
      </c>
      <c r="CE158" s="77" t="s">
        <v>2</v>
      </c>
      <c r="CF158" s="77" t="s">
        <v>2</v>
      </c>
      <c r="CG158" s="77" t="s">
        <v>2</v>
      </c>
      <c r="CH158" s="77" t="s">
        <v>2</v>
      </c>
      <c r="CI158" s="77" t="s">
        <v>2</v>
      </c>
      <c r="CJ158" s="77" t="s">
        <v>2</v>
      </c>
      <c r="CK158" s="77" t="s">
        <v>2</v>
      </c>
      <c r="CL158" s="77" t="s">
        <v>2</v>
      </c>
      <c r="CM158" s="90">
        <v>134</v>
      </c>
      <c r="CN158" s="90" t="s">
        <v>2</v>
      </c>
      <c r="CO158" s="90" t="s">
        <v>2</v>
      </c>
      <c r="CP158" s="90" t="s">
        <v>2</v>
      </c>
      <c r="CQ158" s="90" t="s">
        <v>2</v>
      </c>
      <c r="CR158" s="90">
        <v>2</v>
      </c>
      <c r="CS158" s="90" t="s">
        <v>2</v>
      </c>
      <c r="CT158" s="90">
        <v>127</v>
      </c>
      <c r="CU158" s="90">
        <v>4</v>
      </c>
      <c r="CV158" s="90" t="s">
        <v>2</v>
      </c>
      <c r="CW158" s="90" t="s">
        <v>2</v>
      </c>
      <c r="CX158" s="90" t="s">
        <v>2</v>
      </c>
      <c r="CY158" s="90">
        <v>1</v>
      </c>
      <c r="CZ158" s="90" t="s">
        <v>2</v>
      </c>
      <c r="DA158" s="90" t="s">
        <v>2</v>
      </c>
      <c r="DB158" s="90" t="s">
        <v>2</v>
      </c>
      <c r="DC158" s="90" t="s">
        <v>2</v>
      </c>
      <c r="DD158" s="90" t="s">
        <v>2</v>
      </c>
      <c r="DE158" s="90" t="s">
        <v>2</v>
      </c>
      <c r="DF158" s="90" t="s">
        <v>2</v>
      </c>
      <c r="DG158" s="90" t="s">
        <v>2</v>
      </c>
      <c r="DH158" s="90" t="s">
        <v>2</v>
      </c>
      <c r="DI158" s="90" t="s">
        <v>2</v>
      </c>
      <c r="DJ158" s="90" t="s">
        <v>2</v>
      </c>
      <c r="DK158" s="90" t="s">
        <v>2</v>
      </c>
      <c r="DL158" s="90" t="s">
        <v>2</v>
      </c>
      <c r="DM158" s="90" t="s">
        <v>2</v>
      </c>
      <c r="DN158" s="90" t="s">
        <v>2</v>
      </c>
      <c r="DO158" s="90" t="s">
        <v>2</v>
      </c>
      <c r="DP158" s="90" t="s">
        <v>2</v>
      </c>
      <c r="DQ158" s="90" t="s">
        <v>2</v>
      </c>
      <c r="DR158" s="90" t="s">
        <v>2</v>
      </c>
      <c r="DS158" s="27">
        <v>3</v>
      </c>
      <c r="DT158" s="27" t="s">
        <v>2</v>
      </c>
      <c r="DU158" s="27" t="s">
        <v>2</v>
      </c>
      <c r="DV158" s="27" t="s">
        <v>2</v>
      </c>
      <c r="DW158" s="27">
        <v>2</v>
      </c>
      <c r="DX158" s="27" t="s">
        <v>2</v>
      </c>
      <c r="DY158" s="27" t="s">
        <v>2</v>
      </c>
      <c r="DZ158" s="27" t="s">
        <v>2</v>
      </c>
      <c r="EA158" s="27" t="s">
        <v>2</v>
      </c>
      <c r="EB158" s="27">
        <v>9</v>
      </c>
      <c r="EC158" s="27">
        <v>2</v>
      </c>
      <c r="ED158" s="27">
        <v>130</v>
      </c>
      <c r="EE158" s="27" t="s">
        <v>2</v>
      </c>
      <c r="EF158" s="27">
        <v>6</v>
      </c>
      <c r="EG158" s="27">
        <v>24</v>
      </c>
      <c r="EH158" s="27" t="s">
        <v>2</v>
      </c>
      <c r="EI158" s="27" t="s">
        <v>2</v>
      </c>
      <c r="EJ158" s="27" t="s">
        <v>2</v>
      </c>
      <c r="EK158" s="27" t="s">
        <v>14</v>
      </c>
      <c r="EL158" s="27" t="s">
        <v>2</v>
      </c>
      <c r="EM158" s="27" t="s">
        <v>2</v>
      </c>
      <c r="EN158" s="27" t="s">
        <v>2</v>
      </c>
      <c r="EO158" s="27" t="s">
        <v>2</v>
      </c>
      <c r="EP158" s="27" t="s">
        <v>14</v>
      </c>
      <c r="EQ158" s="27" t="s">
        <v>14</v>
      </c>
      <c r="ER158" s="27" t="s">
        <v>14</v>
      </c>
      <c r="ES158" s="27" t="s">
        <v>2</v>
      </c>
      <c r="ET158" s="27" t="s">
        <v>14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27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27" t="s">
        <v>14</v>
      </c>
      <c r="FW158" s="77">
        <v>21</v>
      </c>
      <c r="FX158" s="77" t="s">
        <v>2</v>
      </c>
      <c r="FY158" s="87">
        <v>21</v>
      </c>
      <c r="FZ158" s="87" t="s">
        <v>2</v>
      </c>
      <c r="GA158" s="87">
        <v>5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</v>
      </c>
      <c r="GG158" s="17" t="s">
        <v>2</v>
      </c>
      <c r="GH158" s="17" t="s">
        <v>2</v>
      </c>
      <c r="GI158" s="17" t="s">
        <v>2</v>
      </c>
      <c r="GJ158" s="17" t="s">
        <v>2</v>
      </c>
      <c r="GK158" s="17" t="s">
        <v>2</v>
      </c>
      <c r="GL158" s="17" t="s">
        <v>2</v>
      </c>
      <c r="GM158" s="17" t="s">
        <v>2</v>
      </c>
      <c r="GN158" s="17" t="s">
        <v>2</v>
      </c>
      <c r="GO158" s="25">
        <v>1</v>
      </c>
      <c r="GP158" s="25" t="s">
        <v>2</v>
      </c>
      <c r="GQ158" s="25">
        <v>1</v>
      </c>
      <c r="GR158" s="25">
        <v>1</v>
      </c>
      <c r="GS158" s="136" t="s">
        <v>2</v>
      </c>
      <c r="GT158" s="77" t="s">
        <v>2</v>
      </c>
      <c r="GU158" s="77" t="s">
        <v>2</v>
      </c>
      <c r="GV158" s="17">
        <v>134</v>
      </c>
      <c r="GW158" s="17">
        <v>13</v>
      </c>
      <c r="GX158" s="17">
        <v>78</v>
      </c>
      <c r="GY158" s="17">
        <v>36</v>
      </c>
      <c r="GZ158" s="17">
        <v>6</v>
      </c>
      <c r="HA158" s="17">
        <v>1</v>
      </c>
      <c r="HB158" s="17" t="s">
        <v>2</v>
      </c>
      <c r="HC158" s="17">
        <v>1</v>
      </c>
      <c r="HD158" s="17" t="s">
        <v>2</v>
      </c>
      <c r="HE158" s="17" t="s">
        <v>2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9">
        <v>1921304000</v>
      </c>
      <c r="HO158" s="657" t="s">
        <v>483</v>
      </c>
      <c r="HP158" s="657" t="s">
        <v>454</v>
      </c>
      <c r="HQ158" s="657" t="s">
        <v>662</v>
      </c>
      <c r="HR158" s="657" t="s">
        <v>460</v>
      </c>
      <c r="HS158" s="657" t="s">
        <v>455</v>
      </c>
    </row>
    <row r="159" spans="1:227" ht="14.25" customHeight="1">
      <c r="A159" s="614" t="s">
        <v>767</v>
      </c>
      <c r="B159" s="614" t="s">
        <v>895</v>
      </c>
      <c r="C159" s="614" t="s">
        <v>900</v>
      </c>
      <c r="D159" s="4" t="s">
        <v>576</v>
      </c>
      <c r="E159" s="17">
        <v>97</v>
      </c>
      <c r="F159" s="17" t="s">
        <v>2</v>
      </c>
      <c r="G159" s="17" t="s">
        <v>2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97</v>
      </c>
      <c r="M159" s="665">
        <v>6</v>
      </c>
      <c r="N159" s="17" t="s">
        <v>2</v>
      </c>
      <c r="O159" s="17" t="s">
        <v>2</v>
      </c>
      <c r="P159" s="17" t="s">
        <v>2</v>
      </c>
      <c r="Q159" s="17" t="s">
        <v>2</v>
      </c>
      <c r="R159" s="17" t="s">
        <v>2</v>
      </c>
      <c r="S159" s="17" t="s">
        <v>2</v>
      </c>
      <c r="T159" s="17" t="s">
        <v>2</v>
      </c>
      <c r="U159" s="25" t="s">
        <v>2</v>
      </c>
      <c r="V159" s="671" t="s">
        <v>2</v>
      </c>
      <c r="W159" s="25">
        <v>49</v>
      </c>
      <c r="X159" s="25">
        <v>2479</v>
      </c>
      <c r="Y159" s="25">
        <v>1</v>
      </c>
      <c r="Z159" s="25">
        <v>400</v>
      </c>
      <c r="AA159" s="136">
        <v>48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43" t="s">
        <v>2</v>
      </c>
      <c r="AG159" s="77">
        <v>97</v>
      </c>
      <c r="AH159" s="77">
        <v>9</v>
      </c>
      <c r="AI159" s="77">
        <v>22</v>
      </c>
      <c r="AJ159" s="77">
        <v>51</v>
      </c>
      <c r="AK159" s="77">
        <v>10</v>
      </c>
      <c r="AL159" s="77">
        <v>4</v>
      </c>
      <c r="AM159" s="77">
        <v>1</v>
      </c>
      <c r="AN159" s="77" t="s">
        <v>2</v>
      </c>
      <c r="AO159" s="77" t="s">
        <v>2</v>
      </c>
      <c r="AP159" s="77" t="s">
        <v>2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</v>
      </c>
      <c r="AV159" s="77" t="s">
        <v>2</v>
      </c>
      <c r="AW159" s="77" t="s">
        <v>2</v>
      </c>
      <c r="AX159" s="77" t="s">
        <v>2</v>
      </c>
      <c r="AY159" s="77" t="s">
        <v>2</v>
      </c>
      <c r="AZ159" s="77" t="s">
        <v>2</v>
      </c>
      <c r="BA159" s="77" t="s">
        <v>2</v>
      </c>
      <c r="BB159" s="77" t="s">
        <v>2</v>
      </c>
      <c r="BC159" s="77" t="s">
        <v>2</v>
      </c>
      <c r="BD159" s="77" t="s">
        <v>2</v>
      </c>
      <c r="BE159" s="77" t="s">
        <v>2</v>
      </c>
      <c r="BF159" s="77" t="s">
        <v>2</v>
      </c>
      <c r="BG159" s="77" t="s">
        <v>2</v>
      </c>
      <c r="BH159" s="77" t="s">
        <v>2</v>
      </c>
      <c r="BI159" s="77">
        <v>6544</v>
      </c>
      <c r="BJ159" s="77">
        <v>193</v>
      </c>
      <c r="BK159" s="77">
        <v>808</v>
      </c>
      <c r="BL159" s="77">
        <v>3515</v>
      </c>
      <c r="BM159" s="77">
        <v>1137</v>
      </c>
      <c r="BN159" s="77">
        <v>681</v>
      </c>
      <c r="BO159" s="77">
        <v>210</v>
      </c>
      <c r="BP159" s="77" t="s">
        <v>2</v>
      </c>
      <c r="BQ159" s="77" t="s">
        <v>2</v>
      </c>
      <c r="BR159" s="77" t="s">
        <v>2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382</v>
      </c>
      <c r="BX159" s="77" t="s">
        <v>2</v>
      </c>
      <c r="BY159" s="77" t="s">
        <v>2</v>
      </c>
      <c r="BZ159" s="77" t="s">
        <v>2</v>
      </c>
      <c r="CA159" s="77" t="s">
        <v>2</v>
      </c>
      <c r="CB159" s="77" t="s">
        <v>2</v>
      </c>
      <c r="CC159" s="77" t="s">
        <v>2</v>
      </c>
      <c r="CD159" s="77" t="s">
        <v>2</v>
      </c>
      <c r="CE159" s="77" t="s">
        <v>2</v>
      </c>
      <c r="CF159" s="77" t="s">
        <v>2</v>
      </c>
      <c r="CG159" s="77" t="s">
        <v>2</v>
      </c>
      <c r="CH159" s="77" t="s">
        <v>2</v>
      </c>
      <c r="CI159" s="77" t="s">
        <v>2</v>
      </c>
      <c r="CJ159" s="77" t="s">
        <v>2</v>
      </c>
      <c r="CK159" s="77" t="s">
        <v>2</v>
      </c>
      <c r="CL159" s="77" t="s">
        <v>2</v>
      </c>
      <c r="CM159" s="90">
        <v>94</v>
      </c>
      <c r="CN159" s="90" t="s">
        <v>2</v>
      </c>
      <c r="CO159" s="90" t="s">
        <v>2</v>
      </c>
      <c r="CP159" s="90">
        <v>1</v>
      </c>
      <c r="CQ159" s="90" t="s">
        <v>2</v>
      </c>
      <c r="CR159" s="90" t="s">
        <v>2</v>
      </c>
      <c r="CS159" s="90" t="s">
        <v>2</v>
      </c>
      <c r="CT159" s="90">
        <v>93</v>
      </c>
      <c r="CU159" s="90" t="s">
        <v>2</v>
      </c>
      <c r="CV159" s="90" t="s">
        <v>2</v>
      </c>
      <c r="CW159" s="90" t="s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</v>
      </c>
      <c r="DD159" s="90" t="s">
        <v>2</v>
      </c>
      <c r="DE159" s="90" t="s">
        <v>2</v>
      </c>
      <c r="DF159" s="90" t="s">
        <v>2</v>
      </c>
      <c r="DG159" s="90" t="s">
        <v>2</v>
      </c>
      <c r="DH159" s="90" t="s">
        <v>2</v>
      </c>
      <c r="DI159" s="90" t="s">
        <v>2</v>
      </c>
      <c r="DJ159" s="90" t="s">
        <v>2</v>
      </c>
      <c r="DK159" s="90" t="s">
        <v>2</v>
      </c>
      <c r="DL159" s="90" t="s">
        <v>2</v>
      </c>
      <c r="DM159" s="90" t="s">
        <v>2</v>
      </c>
      <c r="DN159" s="90" t="s">
        <v>2</v>
      </c>
      <c r="DO159" s="90" t="s">
        <v>2</v>
      </c>
      <c r="DP159" s="90" t="s">
        <v>2</v>
      </c>
      <c r="DQ159" s="90" t="s">
        <v>2</v>
      </c>
      <c r="DR159" s="90" t="s">
        <v>2</v>
      </c>
      <c r="DS159" s="27">
        <v>3</v>
      </c>
      <c r="DT159" s="27" t="s">
        <v>2</v>
      </c>
      <c r="DU159" s="27" t="s">
        <v>2</v>
      </c>
      <c r="DV159" s="27">
        <v>1</v>
      </c>
      <c r="DW159" s="27">
        <v>2</v>
      </c>
      <c r="DX159" s="27" t="s">
        <v>2</v>
      </c>
      <c r="DY159" s="27">
        <v>3</v>
      </c>
      <c r="DZ159" s="27">
        <v>2</v>
      </c>
      <c r="EA159" s="27" t="s">
        <v>2</v>
      </c>
      <c r="EB159" s="27">
        <v>3</v>
      </c>
      <c r="EC159" s="27" t="s">
        <v>2</v>
      </c>
      <c r="ED159" s="27">
        <v>94</v>
      </c>
      <c r="EE159" s="27">
        <v>7</v>
      </c>
      <c r="EF159" s="27">
        <v>2</v>
      </c>
      <c r="EG159" s="27">
        <v>31</v>
      </c>
      <c r="EH159" s="27" t="s">
        <v>2</v>
      </c>
      <c r="EI159" s="27" t="s">
        <v>2</v>
      </c>
      <c r="EJ159" s="27" t="s">
        <v>14</v>
      </c>
      <c r="EK159" s="27" t="s">
        <v>14</v>
      </c>
      <c r="EL159" s="27" t="s">
        <v>2</v>
      </c>
      <c r="EM159" s="27" t="s">
        <v>14</v>
      </c>
      <c r="EN159" s="27" t="s">
        <v>14</v>
      </c>
      <c r="EO159" s="27" t="s">
        <v>2</v>
      </c>
      <c r="EP159" s="27" t="s">
        <v>14</v>
      </c>
      <c r="EQ159" s="27" t="s">
        <v>2</v>
      </c>
      <c r="ER159" s="27" t="s">
        <v>14</v>
      </c>
      <c r="ES159" s="27" t="s">
        <v>14</v>
      </c>
      <c r="ET159" s="27" t="s">
        <v>14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27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27" t="s">
        <v>14</v>
      </c>
      <c r="FW159" s="77">
        <v>13</v>
      </c>
      <c r="FX159" s="77">
        <v>3</v>
      </c>
      <c r="FY159" s="87">
        <v>13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</v>
      </c>
      <c r="GG159" s="17" t="s">
        <v>2</v>
      </c>
      <c r="GH159" s="17" t="s">
        <v>2</v>
      </c>
      <c r="GI159" s="17" t="s">
        <v>2</v>
      </c>
      <c r="GJ159" s="17" t="s">
        <v>2</v>
      </c>
      <c r="GK159" s="17" t="s">
        <v>2</v>
      </c>
      <c r="GL159" s="17" t="s">
        <v>2</v>
      </c>
      <c r="GM159" s="17" t="s">
        <v>2</v>
      </c>
      <c r="GN159" s="17" t="s">
        <v>2</v>
      </c>
      <c r="GO159" s="25" t="s">
        <v>2</v>
      </c>
      <c r="GP159" s="25" t="s">
        <v>2</v>
      </c>
      <c r="GQ159" s="25" t="s">
        <v>2</v>
      </c>
      <c r="GR159" s="25" t="s">
        <v>2</v>
      </c>
      <c r="GS159" s="136" t="s">
        <v>2</v>
      </c>
      <c r="GT159" s="77" t="s">
        <v>2</v>
      </c>
      <c r="GU159" s="77" t="s">
        <v>2</v>
      </c>
      <c r="GV159" s="17">
        <v>94</v>
      </c>
      <c r="GW159" s="17">
        <v>7</v>
      </c>
      <c r="GX159" s="17">
        <v>59</v>
      </c>
      <c r="GY159" s="17">
        <v>24</v>
      </c>
      <c r="GZ159" s="17">
        <v>4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9">
        <v>1921305000</v>
      </c>
      <c r="HO159" s="657" t="s">
        <v>483</v>
      </c>
      <c r="HP159" s="657" t="s">
        <v>454</v>
      </c>
      <c r="HQ159" s="657" t="s">
        <v>662</v>
      </c>
      <c r="HR159" s="657" t="s">
        <v>461</v>
      </c>
      <c r="HS159" s="657" t="s">
        <v>455</v>
      </c>
    </row>
    <row r="160" spans="1:227" ht="14.25" customHeight="1">
      <c r="A160" s="614" t="s">
        <v>767</v>
      </c>
      <c r="B160" s="614" t="s">
        <v>895</v>
      </c>
      <c r="C160" s="614" t="s">
        <v>901</v>
      </c>
      <c r="D160" s="4" t="s">
        <v>577</v>
      </c>
      <c r="E160" s="17">
        <v>322</v>
      </c>
      <c r="F160" s="17">
        <v>1</v>
      </c>
      <c r="G160" s="17" t="s">
        <v>2</v>
      </c>
      <c r="H160" s="17" t="s">
        <v>2</v>
      </c>
      <c r="I160" s="17">
        <v>1</v>
      </c>
      <c r="J160" s="17" t="s">
        <v>2</v>
      </c>
      <c r="K160" s="17" t="s">
        <v>2</v>
      </c>
      <c r="L160" s="17">
        <v>321</v>
      </c>
      <c r="M160" s="665">
        <v>21</v>
      </c>
      <c r="N160" s="17">
        <v>1</v>
      </c>
      <c r="O160" s="17" t="s">
        <v>14</v>
      </c>
      <c r="P160" s="17" t="s">
        <v>14</v>
      </c>
      <c r="Q160" s="17" t="s">
        <v>14</v>
      </c>
      <c r="R160" s="17" t="s">
        <v>14</v>
      </c>
      <c r="S160" s="17" t="s">
        <v>14</v>
      </c>
      <c r="T160" s="17" t="s">
        <v>14</v>
      </c>
      <c r="U160" s="25" t="s">
        <v>14</v>
      </c>
      <c r="V160" s="671" t="s">
        <v>2</v>
      </c>
      <c r="W160" s="25">
        <v>156</v>
      </c>
      <c r="X160" s="25">
        <v>13265</v>
      </c>
      <c r="Y160" s="25">
        <v>1</v>
      </c>
      <c r="Z160" s="25">
        <v>920</v>
      </c>
      <c r="AA160" s="136">
        <v>166</v>
      </c>
      <c r="AB160" s="25" t="s">
        <v>14</v>
      </c>
      <c r="AC160" s="25" t="s">
        <v>14</v>
      </c>
      <c r="AD160" s="25" t="s">
        <v>14</v>
      </c>
      <c r="AE160" s="25" t="s">
        <v>14</v>
      </c>
      <c r="AF160" s="143" t="s">
        <v>14</v>
      </c>
      <c r="AG160" s="77">
        <v>321</v>
      </c>
      <c r="AH160" s="77">
        <v>35</v>
      </c>
      <c r="AI160" s="77">
        <v>88</v>
      </c>
      <c r="AJ160" s="77">
        <v>164</v>
      </c>
      <c r="AK160" s="77">
        <v>30</v>
      </c>
      <c r="AL160" s="77">
        <v>2</v>
      </c>
      <c r="AM160" s="77">
        <v>1</v>
      </c>
      <c r="AN160" s="77">
        <v>1</v>
      </c>
      <c r="AO160" s="77" t="s">
        <v>2</v>
      </c>
      <c r="AP160" s="77" t="s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14</v>
      </c>
      <c r="AV160" s="77" t="s">
        <v>14</v>
      </c>
      <c r="AW160" s="77" t="s">
        <v>14</v>
      </c>
      <c r="AX160" s="77" t="s">
        <v>14</v>
      </c>
      <c r="AY160" s="77" t="s">
        <v>14</v>
      </c>
      <c r="AZ160" s="77" t="s">
        <v>14</v>
      </c>
      <c r="BA160" s="77" t="s">
        <v>14</v>
      </c>
      <c r="BB160" s="77" t="s">
        <v>14</v>
      </c>
      <c r="BC160" s="77" t="s">
        <v>14</v>
      </c>
      <c r="BD160" s="77" t="s">
        <v>14</v>
      </c>
      <c r="BE160" s="77" t="s">
        <v>14</v>
      </c>
      <c r="BF160" s="77" t="s">
        <v>14</v>
      </c>
      <c r="BG160" s="77" t="s">
        <v>14</v>
      </c>
      <c r="BH160" s="77" t="s">
        <v>14</v>
      </c>
      <c r="BI160" s="77">
        <v>19613</v>
      </c>
      <c r="BJ160" s="77">
        <v>731</v>
      </c>
      <c r="BK160" s="77">
        <v>3378</v>
      </c>
      <c r="BL160" s="77">
        <v>11221</v>
      </c>
      <c r="BM160" s="77">
        <v>3390</v>
      </c>
      <c r="BN160" s="77">
        <v>333</v>
      </c>
      <c r="BO160" s="77">
        <v>250</v>
      </c>
      <c r="BP160" s="77">
        <v>310</v>
      </c>
      <c r="BQ160" s="77" t="s">
        <v>2</v>
      </c>
      <c r="BR160" s="77" t="s">
        <v>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2109</v>
      </c>
      <c r="BX160" s="77" t="s">
        <v>14</v>
      </c>
      <c r="BY160" s="77" t="s">
        <v>14</v>
      </c>
      <c r="BZ160" s="77" t="s">
        <v>14</v>
      </c>
      <c r="CA160" s="77" t="s">
        <v>14</v>
      </c>
      <c r="CB160" s="77" t="s">
        <v>14</v>
      </c>
      <c r="CC160" s="77" t="s">
        <v>14</v>
      </c>
      <c r="CD160" s="77" t="s">
        <v>14</v>
      </c>
      <c r="CE160" s="77" t="s">
        <v>14</v>
      </c>
      <c r="CF160" s="77" t="s">
        <v>14</v>
      </c>
      <c r="CG160" s="77" t="s">
        <v>14</v>
      </c>
      <c r="CH160" s="77" t="s">
        <v>14</v>
      </c>
      <c r="CI160" s="77" t="s">
        <v>14</v>
      </c>
      <c r="CJ160" s="77" t="s">
        <v>14</v>
      </c>
      <c r="CK160" s="77" t="s">
        <v>14</v>
      </c>
      <c r="CL160" s="77" t="s">
        <v>14</v>
      </c>
      <c r="CM160" s="90">
        <v>319</v>
      </c>
      <c r="CN160" s="90" t="s">
        <v>2</v>
      </c>
      <c r="CO160" s="90" t="s">
        <v>2</v>
      </c>
      <c r="CP160" s="90" t="s">
        <v>2</v>
      </c>
      <c r="CQ160" s="90" t="s">
        <v>2</v>
      </c>
      <c r="CR160" s="90">
        <v>1</v>
      </c>
      <c r="CS160" s="90">
        <v>6</v>
      </c>
      <c r="CT160" s="90">
        <v>311</v>
      </c>
      <c r="CU160" s="90">
        <v>1</v>
      </c>
      <c r="CV160" s="90" t="s">
        <v>2</v>
      </c>
      <c r="CW160" s="90" t="s">
        <v>2</v>
      </c>
      <c r="CX160" s="90" t="s">
        <v>2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14</v>
      </c>
      <c r="DD160" s="90" t="s">
        <v>14</v>
      </c>
      <c r="DE160" s="90" t="s">
        <v>14</v>
      </c>
      <c r="DF160" s="90" t="s">
        <v>14</v>
      </c>
      <c r="DG160" s="90" t="s">
        <v>14</v>
      </c>
      <c r="DH160" s="90" t="s">
        <v>14</v>
      </c>
      <c r="DI160" s="90" t="s">
        <v>14</v>
      </c>
      <c r="DJ160" s="90" t="s">
        <v>14</v>
      </c>
      <c r="DK160" s="90" t="s">
        <v>14</v>
      </c>
      <c r="DL160" s="90" t="s">
        <v>14</v>
      </c>
      <c r="DM160" s="90" t="s">
        <v>14</v>
      </c>
      <c r="DN160" s="90" t="s">
        <v>14</v>
      </c>
      <c r="DO160" s="90" t="s">
        <v>14</v>
      </c>
      <c r="DP160" s="90" t="s">
        <v>14</v>
      </c>
      <c r="DQ160" s="90" t="s">
        <v>14</v>
      </c>
      <c r="DR160" s="90" t="s">
        <v>14</v>
      </c>
      <c r="DS160" s="27">
        <v>3</v>
      </c>
      <c r="DT160" s="27" t="s">
        <v>2</v>
      </c>
      <c r="DU160" s="27" t="s">
        <v>2</v>
      </c>
      <c r="DV160" s="27">
        <v>1</v>
      </c>
      <c r="DW160" s="27" t="s">
        <v>2</v>
      </c>
      <c r="DX160" s="27" t="s">
        <v>2</v>
      </c>
      <c r="DY160" s="27" t="s">
        <v>2</v>
      </c>
      <c r="DZ160" s="27" t="s">
        <v>2</v>
      </c>
      <c r="EA160" s="27" t="s">
        <v>2</v>
      </c>
      <c r="EB160" s="27">
        <v>11</v>
      </c>
      <c r="EC160" s="27">
        <v>7</v>
      </c>
      <c r="ED160" s="27">
        <v>318</v>
      </c>
      <c r="EE160" s="27">
        <v>10</v>
      </c>
      <c r="EF160" s="27">
        <v>2</v>
      </c>
      <c r="EG160" s="27">
        <v>98</v>
      </c>
      <c r="EH160" s="27" t="s">
        <v>2</v>
      </c>
      <c r="EI160" s="27" t="s">
        <v>2</v>
      </c>
      <c r="EJ160" s="27" t="s">
        <v>14</v>
      </c>
      <c r="EK160" s="27" t="s">
        <v>2</v>
      </c>
      <c r="EL160" s="27" t="s">
        <v>2</v>
      </c>
      <c r="EM160" s="27" t="s">
        <v>2</v>
      </c>
      <c r="EN160" s="27" t="s">
        <v>2</v>
      </c>
      <c r="EO160" s="27" t="s">
        <v>2</v>
      </c>
      <c r="EP160" s="27" t="s">
        <v>14</v>
      </c>
      <c r="EQ160" s="27" t="s">
        <v>14</v>
      </c>
      <c r="ER160" s="27" t="s">
        <v>14</v>
      </c>
      <c r="ES160" s="27">
        <v>158</v>
      </c>
      <c r="ET160" s="27" t="s">
        <v>14</v>
      </c>
      <c r="EU160" s="27" t="s">
        <v>14</v>
      </c>
      <c r="EV160" s="27" t="s">
        <v>14</v>
      </c>
      <c r="EW160" s="27" t="s">
        <v>14</v>
      </c>
      <c r="EX160" s="27" t="s">
        <v>14</v>
      </c>
      <c r="EY160" s="27" t="s">
        <v>14</v>
      </c>
      <c r="EZ160" s="27" t="s">
        <v>14</v>
      </c>
      <c r="FA160" s="27" t="s">
        <v>14</v>
      </c>
      <c r="FB160" s="27" t="s">
        <v>14</v>
      </c>
      <c r="FC160" s="27" t="s">
        <v>14</v>
      </c>
      <c r="FD160" s="27" t="s">
        <v>14</v>
      </c>
      <c r="FE160" s="27" t="s">
        <v>14</v>
      </c>
      <c r="FF160" s="27" t="s">
        <v>14</v>
      </c>
      <c r="FG160" s="27" t="s">
        <v>14</v>
      </c>
      <c r="FH160" s="27" t="s">
        <v>14</v>
      </c>
      <c r="FI160" s="27" t="s">
        <v>14</v>
      </c>
      <c r="FJ160" s="27" t="s">
        <v>14</v>
      </c>
      <c r="FK160" s="27" t="s">
        <v>14</v>
      </c>
      <c r="FL160" s="27" t="s">
        <v>14</v>
      </c>
      <c r="FM160" s="27" t="s">
        <v>14</v>
      </c>
      <c r="FN160" s="27" t="s">
        <v>14</v>
      </c>
      <c r="FO160" s="27" t="s">
        <v>14</v>
      </c>
      <c r="FP160" s="27" t="s">
        <v>14</v>
      </c>
      <c r="FQ160" s="27" t="s">
        <v>14</v>
      </c>
      <c r="FR160" s="27" t="s">
        <v>14</v>
      </c>
      <c r="FS160" s="27" t="s">
        <v>14</v>
      </c>
      <c r="FT160" s="27" t="s">
        <v>14</v>
      </c>
      <c r="FU160" s="27" t="s">
        <v>14</v>
      </c>
      <c r="FV160" s="27" t="s">
        <v>14</v>
      </c>
      <c r="FW160" s="77">
        <v>120</v>
      </c>
      <c r="FX160" s="77">
        <v>73</v>
      </c>
      <c r="FY160" s="87">
        <v>58</v>
      </c>
      <c r="FZ160" s="87">
        <v>1</v>
      </c>
      <c r="GA160" s="87">
        <v>2</v>
      </c>
      <c r="GB160" s="87" t="s">
        <v>2</v>
      </c>
      <c r="GC160" s="87" t="s">
        <v>2</v>
      </c>
      <c r="GD160" s="87">
        <v>1</v>
      </c>
      <c r="GE160" s="87" t="s">
        <v>2</v>
      </c>
      <c r="GF160" s="17" t="s">
        <v>14</v>
      </c>
      <c r="GG160" s="17" t="s">
        <v>14</v>
      </c>
      <c r="GH160" s="17" t="s">
        <v>14</v>
      </c>
      <c r="GI160" s="17" t="s">
        <v>14</v>
      </c>
      <c r="GJ160" s="17" t="s">
        <v>14</v>
      </c>
      <c r="GK160" s="17" t="s">
        <v>14</v>
      </c>
      <c r="GL160" s="17" t="s">
        <v>14</v>
      </c>
      <c r="GM160" s="17" t="s">
        <v>14</v>
      </c>
      <c r="GN160" s="17" t="s">
        <v>14</v>
      </c>
      <c r="GO160" s="25">
        <v>1</v>
      </c>
      <c r="GP160" s="25" t="s">
        <v>14</v>
      </c>
      <c r="GQ160" s="25">
        <v>1</v>
      </c>
      <c r="GR160" s="25" t="s">
        <v>2</v>
      </c>
      <c r="GS160" s="136" t="s">
        <v>2</v>
      </c>
      <c r="GT160" s="77" t="s">
        <v>2</v>
      </c>
      <c r="GU160" s="77" t="s">
        <v>2</v>
      </c>
      <c r="GV160" s="17">
        <v>319</v>
      </c>
      <c r="GW160" s="17">
        <v>42</v>
      </c>
      <c r="GX160" s="17">
        <v>162</v>
      </c>
      <c r="GY160" s="17">
        <v>101</v>
      </c>
      <c r="GZ160" s="17">
        <v>13</v>
      </c>
      <c r="HA160" s="17">
        <v>1</v>
      </c>
      <c r="HB160" s="17">
        <v>1</v>
      </c>
      <c r="HC160" s="17" t="s">
        <v>2</v>
      </c>
      <c r="HD160" s="17" t="s">
        <v>2</v>
      </c>
      <c r="HE160" s="17" t="s">
        <v>14</v>
      </c>
      <c r="HF160" s="17" t="s">
        <v>14</v>
      </c>
      <c r="HG160" s="17" t="s">
        <v>14</v>
      </c>
      <c r="HH160" s="17" t="s">
        <v>14</v>
      </c>
      <c r="HI160" s="17" t="s">
        <v>14</v>
      </c>
      <c r="HJ160" s="17" t="s">
        <v>14</v>
      </c>
      <c r="HK160" s="17" t="s">
        <v>14</v>
      </c>
      <c r="HL160" s="17" t="s">
        <v>14</v>
      </c>
      <c r="HM160" s="17" t="s">
        <v>14</v>
      </c>
      <c r="HN160" s="659">
        <v>1921306000</v>
      </c>
      <c r="HO160" s="657" t="s">
        <v>483</v>
      </c>
      <c r="HP160" s="657" t="s">
        <v>454</v>
      </c>
      <c r="HQ160" s="657" t="s">
        <v>662</v>
      </c>
      <c r="HR160" s="657" t="s">
        <v>462</v>
      </c>
      <c r="HS160" s="657" t="s">
        <v>455</v>
      </c>
    </row>
    <row r="161" spans="1:227" ht="14.25" customHeight="1">
      <c r="A161" s="614" t="s">
        <v>767</v>
      </c>
      <c r="B161" s="614" t="s">
        <v>895</v>
      </c>
      <c r="C161" s="614" t="s">
        <v>902</v>
      </c>
      <c r="D161" s="4" t="s">
        <v>578</v>
      </c>
      <c r="E161" s="17">
        <v>261</v>
      </c>
      <c r="F161" s="17">
        <v>8</v>
      </c>
      <c r="G161" s="17" t="s">
        <v>2</v>
      </c>
      <c r="H161" s="17">
        <v>7</v>
      </c>
      <c r="I161" s="17">
        <v>1</v>
      </c>
      <c r="J161" s="17" t="s">
        <v>2</v>
      </c>
      <c r="K161" s="17" t="s">
        <v>2</v>
      </c>
      <c r="L161" s="17">
        <v>253</v>
      </c>
      <c r="M161" s="665">
        <v>18</v>
      </c>
      <c r="N161" s="17">
        <v>8</v>
      </c>
      <c r="O161" s="17">
        <v>8</v>
      </c>
      <c r="P161" s="17" t="s">
        <v>2</v>
      </c>
      <c r="Q161" s="17">
        <v>7</v>
      </c>
      <c r="R161" s="17">
        <v>1</v>
      </c>
      <c r="S161" s="17" t="s">
        <v>2</v>
      </c>
      <c r="T161" s="17" t="s">
        <v>2</v>
      </c>
      <c r="U161" s="25" t="s">
        <v>2</v>
      </c>
      <c r="V161" s="671">
        <v>1</v>
      </c>
      <c r="W161" s="25">
        <v>159</v>
      </c>
      <c r="X161" s="25">
        <v>22918</v>
      </c>
      <c r="Y161" s="25">
        <v>18</v>
      </c>
      <c r="Z161" s="25">
        <v>7473</v>
      </c>
      <c r="AA161" s="136">
        <v>102</v>
      </c>
      <c r="AB161" s="25">
        <v>7</v>
      </c>
      <c r="AC161" s="25">
        <v>5478</v>
      </c>
      <c r="AD161" s="25">
        <v>7</v>
      </c>
      <c r="AE161" s="25">
        <v>3849</v>
      </c>
      <c r="AF161" s="143">
        <v>1</v>
      </c>
      <c r="AG161" s="77">
        <v>260</v>
      </c>
      <c r="AH161" s="77">
        <v>31</v>
      </c>
      <c r="AI161" s="77">
        <v>47</v>
      </c>
      <c r="AJ161" s="77">
        <v>126</v>
      </c>
      <c r="AK161" s="77">
        <v>40</v>
      </c>
      <c r="AL161" s="77">
        <v>9</v>
      </c>
      <c r="AM161" s="77">
        <v>6</v>
      </c>
      <c r="AN161" s="77">
        <v>1</v>
      </c>
      <c r="AO161" s="77" t="s">
        <v>2</v>
      </c>
      <c r="AP161" s="77" t="s">
        <v>2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>
        <v>7</v>
      </c>
      <c r="AV161" s="77">
        <v>2</v>
      </c>
      <c r="AW161" s="77" t="s">
        <v>2</v>
      </c>
      <c r="AX161" s="77" t="s">
        <v>2</v>
      </c>
      <c r="AY161" s="77" t="s">
        <v>2</v>
      </c>
      <c r="AZ161" s="77">
        <v>1</v>
      </c>
      <c r="BA161" s="77">
        <v>3</v>
      </c>
      <c r="BB161" s="77">
        <v>1</v>
      </c>
      <c r="BC161" s="77" t="s">
        <v>2</v>
      </c>
      <c r="BD161" s="77" t="s">
        <v>2</v>
      </c>
      <c r="BE161" s="77" t="s">
        <v>2</v>
      </c>
      <c r="BF161" s="77" t="s">
        <v>2</v>
      </c>
      <c r="BG161" s="77" t="s">
        <v>2</v>
      </c>
      <c r="BH161" s="77" t="s">
        <v>2</v>
      </c>
      <c r="BI161" s="77">
        <v>19049</v>
      </c>
      <c r="BJ161" s="77">
        <v>622</v>
      </c>
      <c r="BK161" s="77">
        <v>1776</v>
      </c>
      <c r="BL161" s="77">
        <v>8935</v>
      </c>
      <c r="BM161" s="77">
        <v>4549</v>
      </c>
      <c r="BN161" s="77">
        <v>1473</v>
      </c>
      <c r="BO161" s="77">
        <v>1394</v>
      </c>
      <c r="BP161" s="77">
        <v>300</v>
      </c>
      <c r="BQ161" s="77" t="s">
        <v>2</v>
      </c>
      <c r="BR161" s="77" t="s">
        <v>2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3202</v>
      </c>
      <c r="BX161" s="77">
        <v>1206</v>
      </c>
      <c r="BY161" s="77">
        <v>35</v>
      </c>
      <c r="BZ161" s="77" t="s">
        <v>2</v>
      </c>
      <c r="CA161" s="77" t="s">
        <v>2</v>
      </c>
      <c r="CB161" s="77" t="s">
        <v>2</v>
      </c>
      <c r="CC161" s="77">
        <v>193</v>
      </c>
      <c r="CD161" s="77">
        <v>678</v>
      </c>
      <c r="CE161" s="77">
        <v>300</v>
      </c>
      <c r="CF161" s="77" t="s">
        <v>2</v>
      </c>
      <c r="CG161" s="77" t="s">
        <v>2</v>
      </c>
      <c r="CH161" s="77" t="s">
        <v>2</v>
      </c>
      <c r="CI161" s="77" t="s">
        <v>2</v>
      </c>
      <c r="CJ161" s="77" t="s">
        <v>2</v>
      </c>
      <c r="CK161" s="77" t="s">
        <v>2</v>
      </c>
      <c r="CL161" s="77">
        <v>863</v>
      </c>
      <c r="CM161" s="90">
        <v>259</v>
      </c>
      <c r="CN161" s="90" t="s">
        <v>2</v>
      </c>
      <c r="CO161" s="90" t="s">
        <v>2</v>
      </c>
      <c r="CP161" s="90" t="s">
        <v>2</v>
      </c>
      <c r="CQ161" s="90" t="s">
        <v>2</v>
      </c>
      <c r="CR161" s="90">
        <v>1</v>
      </c>
      <c r="CS161" s="90" t="s">
        <v>2</v>
      </c>
      <c r="CT161" s="90">
        <v>256</v>
      </c>
      <c r="CU161" s="90">
        <v>2</v>
      </c>
      <c r="CV161" s="90" t="s">
        <v>2</v>
      </c>
      <c r="CW161" s="90" t="s">
        <v>2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>
        <v>7</v>
      </c>
      <c r="DD161" s="90" t="s">
        <v>2</v>
      </c>
      <c r="DE161" s="90" t="s">
        <v>2</v>
      </c>
      <c r="DF161" s="90" t="s">
        <v>2</v>
      </c>
      <c r="DG161" s="90" t="s">
        <v>2</v>
      </c>
      <c r="DH161" s="90" t="s">
        <v>2</v>
      </c>
      <c r="DI161" s="90" t="s">
        <v>2</v>
      </c>
      <c r="DJ161" s="90">
        <v>6</v>
      </c>
      <c r="DK161" s="90">
        <v>1</v>
      </c>
      <c r="DL161" s="90" t="s">
        <v>2</v>
      </c>
      <c r="DM161" s="90" t="s">
        <v>2</v>
      </c>
      <c r="DN161" s="90" t="s">
        <v>2</v>
      </c>
      <c r="DO161" s="90" t="s">
        <v>2</v>
      </c>
      <c r="DP161" s="90" t="s">
        <v>2</v>
      </c>
      <c r="DQ161" s="90" t="s">
        <v>2</v>
      </c>
      <c r="DR161" s="90" t="s">
        <v>2</v>
      </c>
      <c r="DS161" s="27" t="s">
        <v>2</v>
      </c>
      <c r="DT161" s="27" t="s">
        <v>2</v>
      </c>
      <c r="DU161" s="27" t="s">
        <v>2</v>
      </c>
      <c r="DV161" s="27" t="s">
        <v>2</v>
      </c>
      <c r="DW161" s="27">
        <v>1</v>
      </c>
      <c r="DX161" s="27" t="s">
        <v>2</v>
      </c>
      <c r="DY161" s="27" t="s">
        <v>2</v>
      </c>
      <c r="DZ161" s="27" t="s">
        <v>2</v>
      </c>
      <c r="EA161" s="27" t="s">
        <v>2</v>
      </c>
      <c r="EB161" s="27">
        <v>2</v>
      </c>
      <c r="EC161" s="27">
        <v>1</v>
      </c>
      <c r="ED161" s="27">
        <v>259</v>
      </c>
      <c r="EE161" s="27">
        <v>34</v>
      </c>
      <c r="EF161" s="27">
        <v>2</v>
      </c>
      <c r="EG161" s="27" t="s">
        <v>2</v>
      </c>
      <c r="EH161" s="27" t="s">
        <v>2</v>
      </c>
      <c r="EI161" s="27" t="s">
        <v>2</v>
      </c>
      <c r="EJ161" s="27" t="s">
        <v>2</v>
      </c>
      <c r="EK161" s="27" t="s">
        <v>14</v>
      </c>
      <c r="EL161" s="27" t="s">
        <v>2</v>
      </c>
      <c r="EM161" s="27" t="s">
        <v>2</v>
      </c>
      <c r="EN161" s="27" t="s">
        <v>2</v>
      </c>
      <c r="EO161" s="27" t="s">
        <v>2</v>
      </c>
      <c r="EP161" s="27" t="s">
        <v>14</v>
      </c>
      <c r="EQ161" s="27" t="s">
        <v>14</v>
      </c>
      <c r="ER161" s="27" t="s">
        <v>14</v>
      </c>
      <c r="ES161" s="27" t="s">
        <v>14</v>
      </c>
      <c r="ET161" s="27" t="s">
        <v>14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>
        <v>1</v>
      </c>
      <c r="FF161" s="27">
        <v>7</v>
      </c>
      <c r="FG161" s="27">
        <v>2</v>
      </c>
      <c r="FH161" s="27">
        <v>1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14</v>
      </c>
      <c r="FT161" s="27" t="s">
        <v>14</v>
      </c>
      <c r="FU161" s="27" t="s">
        <v>14</v>
      </c>
      <c r="FV161" s="27" t="s">
        <v>14</v>
      </c>
      <c r="FW161" s="77">
        <v>115</v>
      </c>
      <c r="FX161" s="77">
        <v>9</v>
      </c>
      <c r="FY161" s="87">
        <v>111</v>
      </c>
      <c r="FZ161" s="87" t="s">
        <v>2</v>
      </c>
      <c r="GA161" s="87">
        <v>53</v>
      </c>
      <c r="GB161" s="87">
        <v>3</v>
      </c>
      <c r="GC161" s="87">
        <v>1</v>
      </c>
      <c r="GD161" s="87" t="s">
        <v>2</v>
      </c>
      <c r="GE161" s="87">
        <v>2</v>
      </c>
      <c r="GF161" s="17">
        <v>7</v>
      </c>
      <c r="GG161" s="17">
        <v>4</v>
      </c>
      <c r="GH161" s="17">
        <v>5</v>
      </c>
      <c r="GI161" s="17" t="s">
        <v>2</v>
      </c>
      <c r="GJ161" s="17">
        <v>2</v>
      </c>
      <c r="GK161" s="17" t="s">
        <v>2</v>
      </c>
      <c r="GL161" s="17" t="s">
        <v>2</v>
      </c>
      <c r="GM161" s="17" t="s">
        <v>2</v>
      </c>
      <c r="GN161" s="17">
        <v>1</v>
      </c>
      <c r="GO161" s="25" t="s">
        <v>2</v>
      </c>
      <c r="GP161" s="25" t="s">
        <v>2</v>
      </c>
      <c r="GQ161" s="25" t="s">
        <v>2</v>
      </c>
      <c r="GR161" s="25" t="s">
        <v>2</v>
      </c>
      <c r="GS161" s="136" t="s">
        <v>2</v>
      </c>
      <c r="GT161" s="77" t="s">
        <v>2</v>
      </c>
      <c r="GU161" s="77" t="s">
        <v>2</v>
      </c>
      <c r="GV161" s="17">
        <v>259</v>
      </c>
      <c r="GW161" s="17">
        <v>16</v>
      </c>
      <c r="GX161" s="17">
        <v>113</v>
      </c>
      <c r="GY161" s="17">
        <v>94</v>
      </c>
      <c r="GZ161" s="17">
        <v>31</v>
      </c>
      <c r="HA161" s="17">
        <v>5</v>
      </c>
      <c r="HB161" s="17" t="s">
        <v>2</v>
      </c>
      <c r="HC161" s="17">
        <v>4</v>
      </c>
      <c r="HD161" s="17">
        <v>1</v>
      </c>
      <c r="HE161" s="17">
        <v>7</v>
      </c>
      <c r="HF161" s="17">
        <v>1</v>
      </c>
      <c r="HG161" s="17">
        <v>1</v>
      </c>
      <c r="HH161" s="17" t="s">
        <v>2</v>
      </c>
      <c r="HI161" s="17">
        <v>2</v>
      </c>
      <c r="HJ161" s="17">
        <v>3</v>
      </c>
      <c r="HK161" s="17" t="s">
        <v>2</v>
      </c>
      <c r="HL161" s="17">
        <v>2</v>
      </c>
      <c r="HM161" s="17">
        <v>1</v>
      </c>
      <c r="HN161" s="659">
        <v>1921307000</v>
      </c>
      <c r="HO161" s="657" t="s">
        <v>483</v>
      </c>
      <c r="HP161" s="657" t="s">
        <v>454</v>
      </c>
      <c r="HQ161" s="657" t="s">
        <v>662</v>
      </c>
      <c r="HR161" s="657" t="s">
        <v>463</v>
      </c>
      <c r="HS161" s="657" t="s">
        <v>455</v>
      </c>
    </row>
    <row r="162" spans="1:227" ht="14.25" customHeight="1">
      <c r="A162" s="614" t="s">
        <v>767</v>
      </c>
      <c r="B162" s="614" t="s">
        <v>895</v>
      </c>
      <c r="C162" s="614" t="s">
        <v>903</v>
      </c>
      <c r="D162" s="4" t="s">
        <v>579</v>
      </c>
      <c r="E162" s="17">
        <v>291</v>
      </c>
      <c r="F162" s="17">
        <v>6</v>
      </c>
      <c r="G162" s="17" t="s">
        <v>2</v>
      </c>
      <c r="H162" s="17">
        <v>6</v>
      </c>
      <c r="I162" s="17" t="s">
        <v>2</v>
      </c>
      <c r="J162" s="17" t="s">
        <v>2</v>
      </c>
      <c r="K162" s="17" t="s">
        <v>2</v>
      </c>
      <c r="L162" s="17">
        <v>285</v>
      </c>
      <c r="M162" s="665">
        <v>13</v>
      </c>
      <c r="N162" s="17">
        <v>6</v>
      </c>
      <c r="O162" s="17">
        <v>6</v>
      </c>
      <c r="P162" s="17" t="s">
        <v>2</v>
      </c>
      <c r="Q162" s="17">
        <v>6</v>
      </c>
      <c r="R162" s="17" t="s">
        <v>2</v>
      </c>
      <c r="S162" s="17" t="s">
        <v>2</v>
      </c>
      <c r="T162" s="17" t="s">
        <v>2</v>
      </c>
      <c r="U162" s="25" t="s">
        <v>2</v>
      </c>
      <c r="V162" s="671">
        <v>1</v>
      </c>
      <c r="W162" s="25">
        <v>124</v>
      </c>
      <c r="X162" s="25">
        <v>8562</v>
      </c>
      <c r="Y162" s="25">
        <v>9</v>
      </c>
      <c r="Z162" s="25">
        <v>2505</v>
      </c>
      <c r="AA162" s="136">
        <v>167</v>
      </c>
      <c r="AB162" s="25">
        <v>5</v>
      </c>
      <c r="AC162" s="25">
        <v>1650</v>
      </c>
      <c r="AD162" s="25">
        <v>2</v>
      </c>
      <c r="AE162" s="25">
        <v>1450</v>
      </c>
      <c r="AF162" s="143">
        <v>1</v>
      </c>
      <c r="AG162" s="77">
        <v>291</v>
      </c>
      <c r="AH162" s="77">
        <v>43</v>
      </c>
      <c r="AI162" s="77">
        <v>69</v>
      </c>
      <c r="AJ162" s="77">
        <v>146</v>
      </c>
      <c r="AK162" s="77">
        <v>23</v>
      </c>
      <c r="AL162" s="77">
        <v>7</v>
      </c>
      <c r="AM162" s="77">
        <v>1</v>
      </c>
      <c r="AN162" s="77">
        <v>2</v>
      </c>
      <c r="AO162" s="77" t="s">
        <v>2</v>
      </c>
      <c r="AP162" s="77" t="s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>
        <v>6</v>
      </c>
      <c r="AV162" s="77" t="s">
        <v>2</v>
      </c>
      <c r="AW162" s="77" t="s">
        <v>2</v>
      </c>
      <c r="AX162" s="77">
        <v>3</v>
      </c>
      <c r="AY162" s="77">
        <v>1</v>
      </c>
      <c r="AZ162" s="77" t="s">
        <v>2</v>
      </c>
      <c r="BA162" s="77">
        <v>1</v>
      </c>
      <c r="BB162" s="77">
        <v>1</v>
      </c>
      <c r="BC162" s="77" t="s">
        <v>2</v>
      </c>
      <c r="BD162" s="77" t="s">
        <v>2</v>
      </c>
      <c r="BE162" s="77" t="s">
        <v>2</v>
      </c>
      <c r="BF162" s="77" t="s">
        <v>2</v>
      </c>
      <c r="BG162" s="77" t="s">
        <v>2</v>
      </c>
      <c r="BH162" s="77" t="s">
        <v>2</v>
      </c>
      <c r="BI162" s="77">
        <v>18279</v>
      </c>
      <c r="BJ162" s="77">
        <v>817</v>
      </c>
      <c r="BK162" s="77">
        <v>2536</v>
      </c>
      <c r="BL162" s="77">
        <v>10370</v>
      </c>
      <c r="BM162" s="77">
        <v>2572</v>
      </c>
      <c r="BN162" s="77">
        <v>1135</v>
      </c>
      <c r="BO162" s="77">
        <v>200</v>
      </c>
      <c r="BP162" s="77">
        <v>649</v>
      </c>
      <c r="BQ162" s="77" t="s">
        <v>2</v>
      </c>
      <c r="BR162" s="77" t="s">
        <v>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1922</v>
      </c>
      <c r="BX162" s="77">
        <v>902</v>
      </c>
      <c r="BY162" s="77" t="s">
        <v>2</v>
      </c>
      <c r="BZ162" s="77" t="s">
        <v>2</v>
      </c>
      <c r="CA162" s="77">
        <v>233</v>
      </c>
      <c r="CB162" s="77">
        <v>120</v>
      </c>
      <c r="CC162" s="77" t="s">
        <v>2</v>
      </c>
      <c r="CD162" s="77">
        <v>200</v>
      </c>
      <c r="CE162" s="77">
        <v>349</v>
      </c>
      <c r="CF162" s="77" t="s">
        <v>2</v>
      </c>
      <c r="CG162" s="77" t="s">
        <v>2</v>
      </c>
      <c r="CH162" s="77" t="s">
        <v>2</v>
      </c>
      <c r="CI162" s="77" t="s">
        <v>2</v>
      </c>
      <c r="CJ162" s="77" t="s">
        <v>2</v>
      </c>
      <c r="CK162" s="77" t="s">
        <v>2</v>
      </c>
      <c r="CL162" s="77">
        <v>278</v>
      </c>
      <c r="CM162" s="90">
        <v>289</v>
      </c>
      <c r="CN162" s="90" t="s">
        <v>2</v>
      </c>
      <c r="CO162" s="90" t="s">
        <v>2</v>
      </c>
      <c r="CP162" s="90" t="s">
        <v>2</v>
      </c>
      <c r="CQ162" s="90" t="s">
        <v>2</v>
      </c>
      <c r="CR162" s="90" t="s">
        <v>2</v>
      </c>
      <c r="CS162" s="90" t="s">
        <v>2</v>
      </c>
      <c r="CT162" s="90">
        <v>289</v>
      </c>
      <c r="CU162" s="90" t="s">
        <v>2</v>
      </c>
      <c r="CV162" s="90" t="s">
        <v>2</v>
      </c>
      <c r="CW162" s="90" t="s">
        <v>2</v>
      </c>
      <c r="CX162" s="90" t="s">
        <v>2</v>
      </c>
      <c r="CY162" s="90" t="s">
        <v>2</v>
      </c>
      <c r="CZ162" s="90" t="s">
        <v>2</v>
      </c>
      <c r="DA162" s="90" t="s">
        <v>2</v>
      </c>
      <c r="DB162" s="90" t="s">
        <v>2</v>
      </c>
      <c r="DC162" s="90">
        <v>6</v>
      </c>
      <c r="DD162" s="90" t="s">
        <v>2</v>
      </c>
      <c r="DE162" s="90" t="s">
        <v>2</v>
      </c>
      <c r="DF162" s="90" t="s">
        <v>2</v>
      </c>
      <c r="DG162" s="90" t="s">
        <v>2</v>
      </c>
      <c r="DH162" s="90" t="s">
        <v>2</v>
      </c>
      <c r="DI162" s="90" t="s">
        <v>2</v>
      </c>
      <c r="DJ162" s="90">
        <v>6</v>
      </c>
      <c r="DK162" s="90" t="s">
        <v>2</v>
      </c>
      <c r="DL162" s="90" t="s">
        <v>2</v>
      </c>
      <c r="DM162" s="90" t="s">
        <v>2</v>
      </c>
      <c r="DN162" s="90" t="s">
        <v>2</v>
      </c>
      <c r="DO162" s="90" t="s">
        <v>2</v>
      </c>
      <c r="DP162" s="90" t="s">
        <v>2</v>
      </c>
      <c r="DQ162" s="90" t="s">
        <v>2</v>
      </c>
      <c r="DR162" s="90" t="s">
        <v>2</v>
      </c>
      <c r="DS162" s="27" t="s">
        <v>2</v>
      </c>
      <c r="DT162" s="27" t="s">
        <v>2</v>
      </c>
      <c r="DU162" s="27" t="s">
        <v>2</v>
      </c>
      <c r="DV162" s="27" t="s">
        <v>2</v>
      </c>
      <c r="DW162" s="27" t="s">
        <v>2</v>
      </c>
      <c r="DX162" s="27" t="s">
        <v>2</v>
      </c>
      <c r="DY162" s="27" t="s">
        <v>2</v>
      </c>
      <c r="DZ162" s="27" t="s">
        <v>2</v>
      </c>
      <c r="EA162" s="27" t="s">
        <v>2</v>
      </c>
      <c r="EB162" s="27">
        <v>1</v>
      </c>
      <c r="EC162" s="27" t="s">
        <v>2</v>
      </c>
      <c r="ED162" s="27">
        <v>289</v>
      </c>
      <c r="EE162" s="27">
        <v>20</v>
      </c>
      <c r="EF162" s="27" t="s">
        <v>2</v>
      </c>
      <c r="EG162" s="27" t="s">
        <v>2</v>
      </c>
      <c r="EH162" s="27" t="s">
        <v>2</v>
      </c>
      <c r="EI162" s="27" t="s">
        <v>2</v>
      </c>
      <c r="EJ162" s="27" t="s">
        <v>2</v>
      </c>
      <c r="EK162" s="27" t="s">
        <v>2</v>
      </c>
      <c r="EL162" s="27" t="s">
        <v>2</v>
      </c>
      <c r="EM162" s="27" t="s">
        <v>2</v>
      </c>
      <c r="EN162" s="27" t="s">
        <v>2</v>
      </c>
      <c r="EO162" s="27" t="s">
        <v>2</v>
      </c>
      <c r="EP162" s="27" t="s">
        <v>14</v>
      </c>
      <c r="EQ162" s="27" t="s">
        <v>2</v>
      </c>
      <c r="ER162" s="27" t="s">
        <v>14</v>
      </c>
      <c r="ES162" s="27" t="s">
        <v>14</v>
      </c>
      <c r="ET162" s="27" t="s">
        <v>2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>
        <v>6</v>
      </c>
      <c r="FG162" s="27" t="s">
        <v>2</v>
      </c>
      <c r="FH162" s="27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14</v>
      </c>
      <c r="FU162" s="27" t="s">
        <v>2</v>
      </c>
      <c r="FV162" s="27" t="s">
        <v>2</v>
      </c>
      <c r="FW162" s="77">
        <v>97</v>
      </c>
      <c r="FX162" s="77">
        <v>7</v>
      </c>
      <c r="FY162" s="87">
        <v>92</v>
      </c>
      <c r="FZ162" s="87">
        <v>2</v>
      </c>
      <c r="GA162" s="87">
        <v>46</v>
      </c>
      <c r="GB162" s="87" t="s">
        <v>2</v>
      </c>
      <c r="GC162" s="87">
        <v>2</v>
      </c>
      <c r="GD162" s="87" t="s">
        <v>2</v>
      </c>
      <c r="GE162" s="87">
        <v>1</v>
      </c>
      <c r="GF162" s="17">
        <v>5</v>
      </c>
      <c r="GG162" s="17">
        <v>2</v>
      </c>
      <c r="GH162" s="17">
        <v>3</v>
      </c>
      <c r="GI162" s="17" t="s">
        <v>2</v>
      </c>
      <c r="GJ162" s="17">
        <v>3</v>
      </c>
      <c r="GK162" s="17" t="s">
        <v>2</v>
      </c>
      <c r="GL162" s="17">
        <v>2</v>
      </c>
      <c r="GM162" s="17" t="s">
        <v>2</v>
      </c>
      <c r="GN162" s="17" t="s">
        <v>2</v>
      </c>
      <c r="GO162" s="25">
        <v>1</v>
      </c>
      <c r="GP162" s="25" t="s">
        <v>2</v>
      </c>
      <c r="GQ162" s="25">
        <v>1</v>
      </c>
      <c r="GR162" s="25" t="s">
        <v>2</v>
      </c>
      <c r="GS162" s="136" t="s">
        <v>2</v>
      </c>
      <c r="GT162" s="77" t="s">
        <v>2</v>
      </c>
      <c r="GU162" s="77" t="s">
        <v>2</v>
      </c>
      <c r="GV162" s="17">
        <v>289</v>
      </c>
      <c r="GW162" s="17">
        <v>30</v>
      </c>
      <c r="GX162" s="17">
        <v>149</v>
      </c>
      <c r="GY162" s="17">
        <v>98</v>
      </c>
      <c r="GZ162" s="17">
        <v>8</v>
      </c>
      <c r="HA162" s="17">
        <v>4</v>
      </c>
      <c r="HB162" s="17">
        <v>2</v>
      </c>
      <c r="HC162" s="17" t="s">
        <v>2</v>
      </c>
      <c r="HD162" s="17">
        <v>2</v>
      </c>
      <c r="HE162" s="17">
        <v>6</v>
      </c>
      <c r="HF162" s="17">
        <v>2</v>
      </c>
      <c r="HG162" s="17" t="s">
        <v>2</v>
      </c>
      <c r="HH162" s="17" t="s">
        <v>2</v>
      </c>
      <c r="HI162" s="17">
        <v>2</v>
      </c>
      <c r="HJ162" s="17">
        <v>2</v>
      </c>
      <c r="HK162" s="17" t="s">
        <v>2</v>
      </c>
      <c r="HL162" s="17" t="s">
        <v>2</v>
      </c>
      <c r="HM162" s="17">
        <v>2</v>
      </c>
      <c r="HN162" s="659">
        <v>1921308000</v>
      </c>
      <c r="HO162" s="657" t="s">
        <v>483</v>
      </c>
      <c r="HP162" s="657" t="s">
        <v>454</v>
      </c>
      <c r="HQ162" s="657" t="s">
        <v>662</v>
      </c>
      <c r="HR162" s="657" t="s">
        <v>453</v>
      </c>
      <c r="HS162" s="657" t="s">
        <v>455</v>
      </c>
    </row>
    <row r="163" spans="1:227" ht="14.25" customHeight="1">
      <c r="A163" s="614" t="s">
        <v>767</v>
      </c>
      <c r="B163" s="614" t="s">
        <v>895</v>
      </c>
      <c r="C163" s="614" t="s">
        <v>699</v>
      </c>
      <c r="D163" s="4" t="s">
        <v>580</v>
      </c>
      <c r="E163" s="17">
        <v>264</v>
      </c>
      <c r="F163" s="17">
        <v>3</v>
      </c>
      <c r="G163" s="17" t="s">
        <v>2</v>
      </c>
      <c r="H163" s="17">
        <v>2</v>
      </c>
      <c r="I163" s="17">
        <v>1</v>
      </c>
      <c r="J163" s="17" t="s">
        <v>2</v>
      </c>
      <c r="K163" s="17" t="s">
        <v>2</v>
      </c>
      <c r="L163" s="17">
        <v>261</v>
      </c>
      <c r="M163" s="665">
        <v>14</v>
      </c>
      <c r="N163" s="17">
        <v>3</v>
      </c>
      <c r="O163" s="17">
        <v>3</v>
      </c>
      <c r="P163" s="17" t="s">
        <v>2</v>
      </c>
      <c r="Q163" s="17">
        <v>2</v>
      </c>
      <c r="R163" s="17">
        <v>1</v>
      </c>
      <c r="S163" s="17" t="s">
        <v>2</v>
      </c>
      <c r="T163" s="17" t="s">
        <v>2</v>
      </c>
      <c r="U163" s="25" t="s">
        <v>2</v>
      </c>
      <c r="V163" s="671" t="s">
        <v>2</v>
      </c>
      <c r="W163" s="25">
        <v>143</v>
      </c>
      <c r="X163" s="25">
        <v>21188</v>
      </c>
      <c r="Y163" s="25">
        <v>14</v>
      </c>
      <c r="Z163" s="25">
        <v>10270</v>
      </c>
      <c r="AA163" s="136">
        <v>121</v>
      </c>
      <c r="AB163" s="25">
        <v>3</v>
      </c>
      <c r="AC163" s="25">
        <v>5537</v>
      </c>
      <c r="AD163" s="25">
        <v>2</v>
      </c>
      <c r="AE163" s="25">
        <v>5130</v>
      </c>
      <c r="AF163" s="143" t="s">
        <v>2</v>
      </c>
      <c r="AG163" s="77">
        <v>263</v>
      </c>
      <c r="AH163" s="77">
        <v>30</v>
      </c>
      <c r="AI163" s="77">
        <v>51</v>
      </c>
      <c r="AJ163" s="77">
        <v>129</v>
      </c>
      <c r="AK163" s="77">
        <v>39</v>
      </c>
      <c r="AL163" s="77">
        <v>11</v>
      </c>
      <c r="AM163" s="77">
        <v>2</v>
      </c>
      <c r="AN163" s="77">
        <v>1</v>
      </c>
      <c r="AO163" s="77" t="s">
        <v>2</v>
      </c>
      <c r="AP163" s="77" t="s">
        <v>2</v>
      </c>
      <c r="AQ163" s="77" t="s">
        <v>2</v>
      </c>
      <c r="AR163" s="77" t="s">
        <v>2</v>
      </c>
      <c r="AS163" s="77" t="s">
        <v>2</v>
      </c>
      <c r="AT163" s="77" t="s">
        <v>2</v>
      </c>
      <c r="AU163" s="77">
        <v>2</v>
      </c>
      <c r="AV163" s="77" t="s">
        <v>2</v>
      </c>
      <c r="AW163" s="77" t="s">
        <v>2</v>
      </c>
      <c r="AX163" s="77" t="s">
        <v>2</v>
      </c>
      <c r="AY163" s="77">
        <v>1</v>
      </c>
      <c r="AZ163" s="77">
        <v>1</v>
      </c>
      <c r="BA163" s="77" t="s">
        <v>2</v>
      </c>
      <c r="BB163" s="77" t="s">
        <v>2</v>
      </c>
      <c r="BC163" s="77" t="s">
        <v>2</v>
      </c>
      <c r="BD163" s="77" t="s">
        <v>2</v>
      </c>
      <c r="BE163" s="77" t="s">
        <v>2</v>
      </c>
      <c r="BF163" s="77" t="s">
        <v>2</v>
      </c>
      <c r="BG163" s="77" t="s">
        <v>2</v>
      </c>
      <c r="BH163" s="77" t="s">
        <v>2</v>
      </c>
      <c r="BI163" s="77">
        <v>18826</v>
      </c>
      <c r="BJ163" s="77">
        <v>555</v>
      </c>
      <c r="BK163" s="77">
        <v>1919</v>
      </c>
      <c r="BL163" s="77">
        <v>9297</v>
      </c>
      <c r="BM163" s="77">
        <v>4376</v>
      </c>
      <c r="BN163" s="77">
        <v>1822</v>
      </c>
      <c r="BO163" s="77">
        <v>477</v>
      </c>
      <c r="BP163" s="77">
        <v>380</v>
      </c>
      <c r="BQ163" s="77" t="s">
        <v>2</v>
      </c>
      <c r="BR163" s="77" t="s">
        <v>2</v>
      </c>
      <c r="BS163" s="77" t="s">
        <v>2</v>
      </c>
      <c r="BT163" s="77" t="s">
        <v>2</v>
      </c>
      <c r="BU163" s="77" t="s">
        <v>2</v>
      </c>
      <c r="BV163" s="77" t="s">
        <v>2</v>
      </c>
      <c r="BW163" s="77">
        <v>2824</v>
      </c>
      <c r="BX163" s="77">
        <v>287</v>
      </c>
      <c r="BY163" s="77" t="s">
        <v>2</v>
      </c>
      <c r="BZ163" s="77" t="s">
        <v>2</v>
      </c>
      <c r="CA163" s="77" t="s">
        <v>2</v>
      </c>
      <c r="CB163" s="77">
        <v>112</v>
      </c>
      <c r="CC163" s="77">
        <v>175</v>
      </c>
      <c r="CD163" s="77" t="s">
        <v>2</v>
      </c>
      <c r="CE163" s="77" t="s">
        <v>2</v>
      </c>
      <c r="CF163" s="77" t="s">
        <v>2</v>
      </c>
      <c r="CG163" s="77" t="s">
        <v>2</v>
      </c>
      <c r="CH163" s="77" t="s">
        <v>2</v>
      </c>
      <c r="CI163" s="77" t="s">
        <v>2</v>
      </c>
      <c r="CJ163" s="77" t="s">
        <v>2</v>
      </c>
      <c r="CK163" s="77" t="s">
        <v>2</v>
      </c>
      <c r="CL163" s="77">
        <v>287</v>
      </c>
      <c r="CM163" s="90">
        <v>260</v>
      </c>
      <c r="CN163" s="90" t="s">
        <v>2</v>
      </c>
      <c r="CO163" s="90" t="s">
        <v>2</v>
      </c>
      <c r="CP163" s="90" t="s">
        <v>2</v>
      </c>
      <c r="CQ163" s="90" t="s">
        <v>2</v>
      </c>
      <c r="CR163" s="90">
        <v>2</v>
      </c>
      <c r="CS163" s="90">
        <v>1</v>
      </c>
      <c r="CT163" s="90">
        <v>257</v>
      </c>
      <c r="CU163" s="90" t="s">
        <v>2</v>
      </c>
      <c r="CV163" s="90" t="s">
        <v>2</v>
      </c>
      <c r="CW163" s="90" t="s">
        <v>2</v>
      </c>
      <c r="CX163" s="90" t="s">
        <v>2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>
        <v>2</v>
      </c>
      <c r="DD163" s="90" t="s">
        <v>2</v>
      </c>
      <c r="DE163" s="90" t="s">
        <v>2</v>
      </c>
      <c r="DF163" s="90" t="s">
        <v>2</v>
      </c>
      <c r="DG163" s="90" t="s">
        <v>2</v>
      </c>
      <c r="DH163" s="90">
        <v>2</v>
      </c>
      <c r="DI163" s="90" t="s">
        <v>2</v>
      </c>
      <c r="DJ163" s="90" t="s">
        <v>2</v>
      </c>
      <c r="DK163" s="90" t="s">
        <v>2</v>
      </c>
      <c r="DL163" s="90" t="s">
        <v>2</v>
      </c>
      <c r="DM163" s="90" t="s">
        <v>2</v>
      </c>
      <c r="DN163" s="90" t="s">
        <v>2</v>
      </c>
      <c r="DO163" s="90" t="s">
        <v>2</v>
      </c>
      <c r="DP163" s="90" t="s">
        <v>2</v>
      </c>
      <c r="DQ163" s="90" t="s">
        <v>2</v>
      </c>
      <c r="DR163" s="90" t="s">
        <v>2</v>
      </c>
      <c r="DS163" s="27" t="s">
        <v>2</v>
      </c>
      <c r="DT163" s="27" t="s">
        <v>2</v>
      </c>
      <c r="DU163" s="27" t="s">
        <v>2</v>
      </c>
      <c r="DV163" s="27" t="s">
        <v>2</v>
      </c>
      <c r="DW163" s="27" t="s">
        <v>2</v>
      </c>
      <c r="DX163" s="27" t="s">
        <v>2</v>
      </c>
      <c r="DY163" s="27" t="s">
        <v>2</v>
      </c>
      <c r="DZ163" s="27" t="s">
        <v>2</v>
      </c>
      <c r="EA163" s="27" t="s">
        <v>2</v>
      </c>
      <c r="EB163" s="27">
        <v>4</v>
      </c>
      <c r="EC163" s="27">
        <v>4</v>
      </c>
      <c r="ED163" s="27">
        <v>259</v>
      </c>
      <c r="EE163" s="27">
        <v>9</v>
      </c>
      <c r="EF163" s="27" t="s">
        <v>2</v>
      </c>
      <c r="EG163" s="27" t="s">
        <v>2</v>
      </c>
      <c r="EH163" s="27" t="s">
        <v>2</v>
      </c>
      <c r="EI163" s="27" t="s">
        <v>2</v>
      </c>
      <c r="EJ163" s="27" t="s">
        <v>2</v>
      </c>
      <c r="EK163" s="27" t="s">
        <v>2</v>
      </c>
      <c r="EL163" s="27" t="s">
        <v>2</v>
      </c>
      <c r="EM163" s="27" t="s">
        <v>2</v>
      </c>
      <c r="EN163" s="27" t="s">
        <v>2</v>
      </c>
      <c r="EO163" s="27" t="s">
        <v>2</v>
      </c>
      <c r="EP163" s="27" t="s">
        <v>14</v>
      </c>
      <c r="EQ163" s="27">
        <v>98</v>
      </c>
      <c r="ER163" s="27" t="s">
        <v>14</v>
      </c>
      <c r="ES163" s="27" t="s">
        <v>14</v>
      </c>
      <c r="ET163" s="27" t="s">
        <v>2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>
        <v>2</v>
      </c>
      <c r="FE163" s="27">
        <v>2</v>
      </c>
      <c r="FF163" s="27">
        <v>1</v>
      </c>
      <c r="FG163" s="27" t="s">
        <v>2</v>
      </c>
      <c r="FH163" s="27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14</v>
      </c>
      <c r="FS163" s="27" t="s">
        <v>14</v>
      </c>
      <c r="FT163" s="27" t="s">
        <v>14</v>
      </c>
      <c r="FU163" s="27" t="s">
        <v>2</v>
      </c>
      <c r="FV163" s="27" t="s">
        <v>2</v>
      </c>
      <c r="FW163" s="77">
        <v>73</v>
      </c>
      <c r="FX163" s="77">
        <v>5</v>
      </c>
      <c r="FY163" s="87">
        <v>58</v>
      </c>
      <c r="FZ163" s="87">
        <v>13</v>
      </c>
      <c r="GA163" s="87">
        <v>12</v>
      </c>
      <c r="GB163" s="87" t="s">
        <v>2</v>
      </c>
      <c r="GC163" s="87">
        <v>1</v>
      </c>
      <c r="GD163" s="87" t="s">
        <v>2</v>
      </c>
      <c r="GE163" s="87" t="s">
        <v>2</v>
      </c>
      <c r="GF163" s="17">
        <v>3</v>
      </c>
      <c r="GG163" s="17">
        <v>1</v>
      </c>
      <c r="GH163" s="17">
        <v>2</v>
      </c>
      <c r="GI163" s="17" t="s">
        <v>2</v>
      </c>
      <c r="GJ163" s="17">
        <v>2</v>
      </c>
      <c r="GK163" s="17" t="s">
        <v>2</v>
      </c>
      <c r="GL163" s="17" t="s">
        <v>2</v>
      </c>
      <c r="GM163" s="17" t="s">
        <v>2</v>
      </c>
      <c r="GN163" s="17" t="s">
        <v>2</v>
      </c>
      <c r="GO163" s="25">
        <v>2</v>
      </c>
      <c r="GP163" s="25" t="s">
        <v>2</v>
      </c>
      <c r="GQ163" s="25">
        <v>2</v>
      </c>
      <c r="GR163" s="25" t="s">
        <v>2</v>
      </c>
      <c r="GS163" s="136" t="s">
        <v>2</v>
      </c>
      <c r="GT163" s="77" t="s">
        <v>2</v>
      </c>
      <c r="GU163" s="77" t="s">
        <v>2</v>
      </c>
      <c r="GV163" s="17">
        <v>260</v>
      </c>
      <c r="GW163" s="17">
        <v>24</v>
      </c>
      <c r="GX163" s="17">
        <v>112</v>
      </c>
      <c r="GY163" s="17">
        <v>110</v>
      </c>
      <c r="GZ163" s="17">
        <v>12</v>
      </c>
      <c r="HA163" s="17">
        <v>2</v>
      </c>
      <c r="HB163" s="17">
        <v>1</v>
      </c>
      <c r="HC163" s="17">
        <v>1</v>
      </c>
      <c r="HD163" s="17" t="s">
        <v>2</v>
      </c>
      <c r="HE163" s="17">
        <v>2</v>
      </c>
      <c r="HF163" s="17" t="s">
        <v>2</v>
      </c>
      <c r="HG163" s="17" t="s">
        <v>2</v>
      </c>
      <c r="HH163" s="17" t="s">
        <v>2</v>
      </c>
      <c r="HI163" s="17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9">
        <v>1921309000</v>
      </c>
      <c r="HO163" s="657" t="s">
        <v>483</v>
      </c>
      <c r="HP163" s="657" t="s">
        <v>454</v>
      </c>
      <c r="HQ163" s="657" t="s">
        <v>662</v>
      </c>
      <c r="HR163" s="657" t="s">
        <v>464</v>
      </c>
      <c r="HS163" s="657" t="s">
        <v>455</v>
      </c>
    </row>
    <row r="164" spans="1:227" ht="14.25" customHeight="1">
      <c r="A164" s="614" t="s">
        <v>767</v>
      </c>
      <c r="B164" s="614" t="s">
        <v>895</v>
      </c>
      <c r="C164" s="614" t="s">
        <v>904</v>
      </c>
      <c r="D164" s="4" t="s">
        <v>581</v>
      </c>
      <c r="E164" s="17">
        <v>173</v>
      </c>
      <c r="F164" s="17">
        <v>2</v>
      </c>
      <c r="G164" s="17" t="s">
        <v>2</v>
      </c>
      <c r="H164" s="17">
        <v>1</v>
      </c>
      <c r="I164" s="17">
        <v>1</v>
      </c>
      <c r="J164" s="17" t="s">
        <v>2</v>
      </c>
      <c r="K164" s="17" t="s">
        <v>2</v>
      </c>
      <c r="L164" s="17">
        <v>171</v>
      </c>
      <c r="M164" s="665">
        <v>12</v>
      </c>
      <c r="N164" s="17">
        <v>2</v>
      </c>
      <c r="O164" s="17" t="s">
        <v>14</v>
      </c>
      <c r="P164" s="17" t="s">
        <v>14</v>
      </c>
      <c r="Q164" s="17" t="s">
        <v>14</v>
      </c>
      <c r="R164" s="17" t="s">
        <v>14</v>
      </c>
      <c r="S164" s="17" t="s">
        <v>14</v>
      </c>
      <c r="T164" s="17" t="s">
        <v>14</v>
      </c>
      <c r="U164" s="25" t="s">
        <v>14</v>
      </c>
      <c r="V164" s="671">
        <v>1</v>
      </c>
      <c r="W164" s="25">
        <v>110</v>
      </c>
      <c r="X164" s="25">
        <v>9459</v>
      </c>
      <c r="Y164" s="25">
        <v>7</v>
      </c>
      <c r="Z164" s="25">
        <v>2090</v>
      </c>
      <c r="AA164" s="136">
        <v>63</v>
      </c>
      <c r="AB164" s="25" t="s">
        <v>14</v>
      </c>
      <c r="AC164" s="25" t="s">
        <v>14</v>
      </c>
      <c r="AD164" s="25" t="s">
        <v>14</v>
      </c>
      <c r="AE164" s="25" t="s">
        <v>14</v>
      </c>
      <c r="AF164" s="143" t="s">
        <v>14</v>
      </c>
      <c r="AG164" s="77">
        <v>172</v>
      </c>
      <c r="AH164" s="77">
        <v>18</v>
      </c>
      <c r="AI164" s="77">
        <v>33</v>
      </c>
      <c r="AJ164" s="77">
        <v>78</v>
      </c>
      <c r="AK164" s="77">
        <v>33</v>
      </c>
      <c r="AL164" s="77">
        <v>5</v>
      </c>
      <c r="AM164" s="77">
        <v>4</v>
      </c>
      <c r="AN164" s="77">
        <v>1</v>
      </c>
      <c r="AO164" s="77" t="s">
        <v>2</v>
      </c>
      <c r="AP164" s="77" t="s">
        <v>2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14</v>
      </c>
      <c r="AV164" s="77" t="s">
        <v>14</v>
      </c>
      <c r="AW164" s="77" t="s">
        <v>14</v>
      </c>
      <c r="AX164" s="77" t="s">
        <v>14</v>
      </c>
      <c r="AY164" s="77" t="s">
        <v>14</v>
      </c>
      <c r="AZ164" s="77" t="s">
        <v>14</v>
      </c>
      <c r="BA164" s="77" t="s">
        <v>14</v>
      </c>
      <c r="BB164" s="77" t="s">
        <v>14</v>
      </c>
      <c r="BC164" s="77" t="s">
        <v>14</v>
      </c>
      <c r="BD164" s="77" t="s">
        <v>14</v>
      </c>
      <c r="BE164" s="77" t="s">
        <v>14</v>
      </c>
      <c r="BF164" s="77" t="s">
        <v>14</v>
      </c>
      <c r="BG164" s="77" t="s">
        <v>14</v>
      </c>
      <c r="BH164" s="77" t="s">
        <v>14</v>
      </c>
      <c r="BI164" s="77">
        <v>13109</v>
      </c>
      <c r="BJ164" s="77">
        <v>323</v>
      </c>
      <c r="BK164" s="77">
        <v>1307</v>
      </c>
      <c r="BL164" s="77">
        <v>5439</v>
      </c>
      <c r="BM164" s="77">
        <v>3867</v>
      </c>
      <c r="BN164" s="77">
        <v>823</v>
      </c>
      <c r="BO164" s="77">
        <v>990</v>
      </c>
      <c r="BP164" s="77">
        <v>360</v>
      </c>
      <c r="BQ164" s="77" t="s">
        <v>2</v>
      </c>
      <c r="BR164" s="77" t="s">
        <v>2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1902</v>
      </c>
      <c r="BX164" s="77" t="s">
        <v>14</v>
      </c>
      <c r="BY164" s="77" t="s">
        <v>14</v>
      </c>
      <c r="BZ164" s="77" t="s">
        <v>14</v>
      </c>
      <c r="CA164" s="77" t="s">
        <v>14</v>
      </c>
      <c r="CB164" s="77" t="s">
        <v>14</v>
      </c>
      <c r="CC164" s="77" t="s">
        <v>14</v>
      </c>
      <c r="CD164" s="77" t="s">
        <v>14</v>
      </c>
      <c r="CE164" s="77" t="s">
        <v>14</v>
      </c>
      <c r="CF164" s="77" t="s">
        <v>14</v>
      </c>
      <c r="CG164" s="77" t="s">
        <v>14</v>
      </c>
      <c r="CH164" s="77" t="s">
        <v>14</v>
      </c>
      <c r="CI164" s="77" t="s">
        <v>14</v>
      </c>
      <c r="CJ164" s="77" t="s">
        <v>14</v>
      </c>
      <c r="CK164" s="77" t="s">
        <v>14</v>
      </c>
      <c r="CL164" s="77" t="s">
        <v>14</v>
      </c>
      <c r="CM164" s="90">
        <v>168</v>
      </c>
      <c r="CN164" s="90" t="s">
        <v>2</v>
      </c>
      <c r="CO164" s="90" t="s">
        <v>2</v>
      </c>
      <c r="CP164" s="90" t="s">
        <v>2</v>
      </c>
      <c r="CQ164" s="90" t="s">
        <v>2</v>
      </c>
      <c r="CR164" s="90" t="s">
        <v>2</v>
      </c>
      <c r="CS164" s="90" t="s">
        <v>2</v>
      </c>
      <c r="CT164" s="90">
        <v>167</v>
      </c>
      <c r="CU164" s="90">
        <v>1</v>
      </c>
      <c r="CV164" s="90" t="s">
        <v>2</v>
      </c>
      <c r="CW164" s="90" t="s">
        <v>2</v>
      </c>
      <c r="CX164" s="90" t="s">
        <v>2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14</v>
      </c>
      <c r="DD164" s="90" t="s">
        <v>14</v>
      </c>
      <c r="DE164" s="90" t="s">
        <v>14</v>
      </c>
      <c r="DF164" s="90" t="s">
        <v>14</v>
      </c>
      <c r="DG164" s="90" t="s">
        <v>14</v>
      </c>
      <c r="DH164" s="90" t="s">
        <v>14</v>
      </c>
      <c r="DI164" s="90" t="s">
        <v>14</v>
      </c>
      <c r="DJ164" s="90" t="s">
        <v>14</v>
      </c>
      <c r="DK164" s="90" t="s">
        <v>14</v>
      </c>
      <c r="DL164" s="90" t="s">
        <v>14</v>
      </c>
      <c r="DM164" s="90" t="s">
        <v>14</v>
      </c>
      <c r="DN164" s="90" t="s">
        <v>14</v>
      </c>
      <c r="DO164" s="90" t="s">
        <v>14</v>
      </c>
      <c r="DP164" s="90" t="s">
        <v>14</v>
      </c>
      <c r="DQ164" s="90" t="s">
        <v>14</v>
      </c>
      <c r="DR164" s="90" t="s">
        <v>14</v>
      </c>
      <c r="DS164" s="27" t="s">
        <v>2</v>
      </c>
      <c r="DT164" s="27" t="s">
        <v>2</v>
      </c>
      <c r="DU164" s="27" t="s">
        <v>2</v>
      </c>
      <c r="DV164" s="27" t="s">
        <v>2</v>
      </c>
      <c r="DW164" s="27">
        <v>1</v>
      </c>
      <c r="DX164" s="27" t="s">
        <v>2</v>
      </c>
      <c r="DY164" s="27" t="s">
        <v>2</v>
      </c>
      <c r="DZ164" s="27" t="s">
        <v>2</v>
      </c>
      <c r="EA164" s="27" t="s">
        <v>2</v>
      </c>
      <c r="EB164" s="27">
        <v>8</v>
      </c>
      <c r="EC164" s="27" t="s">
        <v>2</v>
      </c>
      <c r="ED164" s="27">
        <v>168</v>
      </c>
      <c r="EE164" s="27">
        <v>14</v>
      </c>
      <c r="EF164" s="27">
        <v>2</v>
      </c>
      <c r="EG164" s="27" t="s">
        <v>2</v>
      </c>
      <c r="EH164" s="27" t="s">
        <v>2</v>
      </c>
      <c r="EI164" s="27" t="s">
        <v>2</v>
      </c>
      <c r="EJ164" s="27" t="s">
        <v>2</v>
      </c>
      <c r="EK164" s="27" t="s">
        <v>14</v>
      </c>
      <c r="EL164" s="27" t="s">
        <v>2</v>
      </c>
      <c r="EM164" s="27" t="s">
        <v>2</v>
      </c>
      <c r="EN164" s="27" t="s">
        <v>2</v>
      </c>
      <c r="EO164" s="27" t="s">
        <v>2</v>
      </c>
      <c r="EP164" s="27">
        <v>8</v>
      </c>
      <c r="EQ164" s="27" t="s">
        <v>2</v>
      </c>
      <c r="ER164" s="27" t="s">
        <v>14</v>
      </c>
      <c r="ES164" s="27" t="s">
        <v>14</v>
      </c>
      <c r="ET164" s="27" t="s">
        <v>14</v>
      </c>
      <c r="EU164" s="27" t="s">
        <v>14</v>
      </c>
      <c r="EV164" s="27" t="s">
        <v>14</v>
      </c>
      <c r="EW164" s="27" t="s">
        <v>14</v>
      </c>
      <c r="EX164" s="27" t="s">
        <v>14</v>
      </c>
      <c r="EY164" s="27" t="s">
        <v>14</v>
      </c>
      <c r="EZ164" s="27" t="s">
        <v>14</v>
      </c>
      <c r="FA164" s="27" t="s">
        <v>14</v>
      </c>
      <c r="FB164" s="27" t="s">
        <v>14</v>
      </c>
      <c r="FC164" s="27" t="s">
        <v>14</v>
      </c>
      <c r="FD164" s="27" t="s">
        <v>14</v>
      </c>
      <c r="FE164" s="27" t="s">
        <v>14</v>
      </c>
      <c r="FF164" s="27" t="s">
        <v>14</v>
      </c>
      <c r="FG164" s="27" t="s">
        <v>14</v>
      </c>
      <c r="FH164" s="27" t="s">
        <v>14</v>
      </c>
      <c r="FI164" s="27" t="s">
        <v>14</v>
      </c>
      <c r="FJ164" s="27" t="s">
        <v>14</v>
      </c>
      <c r="FK164" s="27" t="s">
        <v>14</v>
      </c>
      <c r="FL164" s="27" t="s">
        <v>14</v>
      </c>
      <c r="FM164" s="27" t="s">
        <v>14</v>
      </c>
      <c r="FN164" s="27" t="s">
        <v>14</v>
      </c>
      <c r="FO164" s="27" t="s">
        <v>14</v>
      </c>
      <c r="FP164" s="27" t="s">
        <v>14</v>
      </c>
      <c r="FQ164" s="27" t="s">
        <v>14</v>
      </c>
      <c r="FR164" s="27" t="s">
        <v>14</v>
      </c>
      <c r="FS164" s="27" t="s">
        <v>14</v>
      </c>
      <c r="FT164" s="27" t="s">
        <v>14</v>
      </c>
      <c r="FU164" s="27" t="s">
        <v>14</v>
      </c>
      <c r="FV164" s="27" t="s">
        <v>14</v>
      </c>
      <c r="FW164" s="77">
        <v>32</v>
      </c>
      <c r="FX164" s="77">
        <v>4</v>
      </c>
      <c r="FY164" s="87">
        <v>32</v>
      </c>
      <c r="FZ164" s="87">
        <v>1</v>
      </c>
      <c r="GA164" s="87">
        <v>7</v>
      </c>
      <c r="GB164" s="87">
        <v>1</v>
      </c>
      <c r="GC164" s="87">
        <v>1</v>
      </c>
      <c r="GD164" s="87" t="s">
        <v>2</v>
      </c>
      <c r="GE164" s="87" t="s">
        <v>2</v>
      </c>
      <c r="GF164" s="17" t="s">
        <v>14</v>
      </c>
      <c r="GG164" s="17" t="s">
        <v>14</v>
      </c>
      <c r="GH164" s="17" t="s">
        <v>14</v>
      </c>
      <c r="GI164" s="17" t="s">
        <v>14</v>
      </c>
      <c r="GJ164" s="17" t="s">
        <v>14</v>
      </c>
      <c r="GK164" s="17" t="s">
        <v>14</v>
      </c>
      <c r="GL164" s="17" t="s">
        <v>14</v>
      </c>
      <c r="GM164" s="17" t="s">
        <v>14</v>
      </c>
      <c r="GN164" s="17" t="s">
        <v>14</v>
      </c>
      <c r="GO164" s="25">
        <v>4</v>
      </c>
      <c r="GP164" s="25" t="s">
        <v>14</v>
      </c>
      <c r="GQ164" s="25">
        <v>4</v>
      </c>
      <c r="GR164" s="25" t="s">
        <v>2</v>
      </c>
      <c r="GS164" s="136" t="s">
        <v>2</v>
      </c>
      <c r="GT164" s="77" t="s">
        <v>2</v>
      </c>
      <c r="GU164" s="77" t="s">
        <v>2</v>
      </c>
      <c r="GV164" s="17">
        <v>168</v>
      </c>
      <c r="GW164" s="17">
        <v>9</v>
      </c>
      <c r="GX164" s="17">
        <v>75</v>
      </c>
      <c r="GY164" s="17">
        <v>65</v>
      </c>
      <c r="GZ164" s="17">
        <v>17</v>
      </c>
      <c r="HA164" s="17">
        <v>2</v>
      </c>
      <c r="HB164" s="17">
        <v>1</v>
      </c>
      <c r="HC164" s="17">
        <v>1</v>
      </c>
      <c r="HD164" s="17" t="s">
        <v>2</v>
      </c>
      <c r="HE164" s="17" t="s">
        <v>14</v>
      </c>
      <c r="HF164" s="17" t="s">
        <v>14</v>
      </c>
      <c r="HG164" s="17" t="s">
        <v>14</v>
      </c>
      <c r="HH164" s="17" t="s">
        <v>14</v>
      </c>
      <c r="HI164" s="17" t="s">
        <v>14</v>
      </c>
      <c r="HJ164" s="17" t="s">
        <v>14</v>
      </c>
      <c r="HK164" s="17" t="s">
        <v>14</v>
      </c>
      <c r="HL164" s="17" t="s">
        <v>14</v>
      </c>
      <c r="HM164" s="17" t="s">
        <v>14</v>
      </c>
      <c r="HN164" s="659">
        <v>1921310000</v>
      </c>
      <c r="HO164" s="657" t="s">
        <v>483</v>
      </c>
      <c r="HP164" s="657" t="s">
        <v>454</v>
      </c>
      <c r="HQ164" s="657" t="s">
        <v>662</v>
      </c>
      <c r="HR164" s="657" t="s">
        <v>465</v>
      </c>
      <c r="HS164" s="657" t="s">
        <v>455</v>
      </c>
    </row>
    <row r="165" spans="1:227" ht="14.25" customHeight="1">
      <c r="A165" s="614" t="s">
        <v>767</v>
      </c>
      <c r="B165" s="614" t="s">
        <v>895</v>
      </c>
      <c r="C165" s="614" t="s">
        <v>905</v>
      </c>
      <c r="D165" s="4" t="s">
        <v>582</v>
      </c>
      <c r="E165" s="17">
        <v>51</v>
      </c>
      <c r="F165" s="17">
        <v>1</v>
      </c>
      <c r="G165" s="17" t="s">
        <v>2</v>
      </c>
      <c r="H165" s="17">
        <v>1</v>
      </c>
      <c r="I165" s="17" t="s">
        <v>2</v>
      </c>
      <c r="J165" s="17" t="s">
        <v>2</v>
      </c>
      <c r="K165" s="17" t="s">
        <v>2</v>
      </c>
      <c r="L165" s="17">
        <v>50</v>
      </c>
      <c r="M165" s="665">
        <v>1</v>
      </c>
      <c r="N165" s="17">
        <v>1</v>
      </c>
      <c r="O165" s="17" t="s">
        <v>14</v>
      </c>
      <c r="P165" s="17" t="s">
        <v>14</v>
      </c>
      <c r="Q165" s="17" t="s">
        <v>14</v>
      </c>
      <c r="R165" s="17" t="s">
        <v>14</v>
      </c>
      <c r="S165" s="17" t="s">
        <v>14</v>
      </c>
      <c r="T165" s="17" t="s">
        <v>14</v>
      </c>
      <c r="U165" s="25" t="s">
        <v>14</v>
      </c>
      <c r="V165" s="671" t="s">
        <v>2</v>
      </c>
      <c r="W165" s="25">
        <v>6</v>
      </c>
      <c r="X165" s="25">
        <v>521</v>
      </c>
      <c r="Y165" s="25">
        <v>1</v>
      </c>
      <c r="Z165" s="25">
        <v>384</v>
      </c>
      <c r="AA165" s="136">
        <v>45</v>
      </c>
      <c r="AB165" s="25" t="s">
        <v>14</v>
      </c>
      <c r="AC165" s="25" t="s">
        <v>14</v>
      </c>
      <c r="AD165" s="25" t="s">
        <v>14</v>
      </c>
      <c r="AE165" s="25" t="s">
        <v>14</v>
      </c>
      <c r="AF165" s="143" t="s">
        <v>14</v>
      </c>
      <c r="AG165" s="77">
        <v>50</v>
      </c>
      <c r="AH165" s="77">
        <v>8</v>
      </c>
      <c r="AI165" s="77">
        <v>24</v>
      </c>
      <c r="AJ165" s="77">
        <v>16</v>
      </c>
      <c r="AK165" s="77">
        <v>2</v>
      </c>
      <c r="AL165" s="77" t="s">
        <v>2</v>
      </c>
      <c r="AM165" s="77" t="s">
        <v>2</v>
      </c>
      <c r="AN165" s="77" t="s">
        <v>2</v>
      </c>
      <c r="AO165" s="77" t="s">
        <v>2</v>
      </c>
      <c r="AP165" s="77" t="s">
        <v>2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14</v>
      </c>
      <c r="AV165" s="77" t="s">
        <v>14</v>
      </c>
      <c r="AW165" s="77" t="s">
        <v>14</v>
      </c>
      <c r="AX165" s="77" t="s">
        <v>14</v>
      </c>
      <c r="AY165" s="77" t="s">
        <v>14</v>
      </c>
      <c r="AZ165" s="77" t="s">
        <v>14</v>
      </c>
      <c r="BA165" s="77" t="s">
        <v>14</v>
      </c>
      <c r="BB165" s="77" t="s">
        <v>14</v>
      </c>
      <c r="BC165" s="77" t="s">
        <v>14</v>
      </c>
      <c r="BD165" s="77" t="s">
        <v>14</v>
      </c>
      <c r="BE165" s="77" t="s">
        <v>14</v>
      </c>
      <c r="BF165" s="77" t="s">
        <v>14</v>
      </c>
      <c r="BG165" s="77" t="s">
        <v>14</v>
      </c>
      <c r="BH165" s="77" t="s">
        <v>14</v>
      </c>
      <c r="BI165" s="77">
        <v>2316</v>
      </c>
      <c r="BJ165" s="77">
        <v>175</v>
      </c>
      <c r="BK165" s="77">
        <v>879</v>
      </c>
      <c r="BL165" s="77">
        <v>1037</v>
      </c>
      <c r="BM165" s="77">
        <v>225</v>
      </c>
      <c r="BN165" s="77" t="s">
        <v>2</v>
      </c>
      <c r="BO165" s="77" t="s">
        <v>2</v>
      </c>
      <c r="BP165" s="77" t="s">
        <v>2</v>
      </c>
      <c r="BQ165" s="77" t="s">
        <v>2</v>
      </c>
      <c r="BR165" s="77" t="s">
        <v>2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399</v>
      </c>
      <c r="BX165" s="77" t="s">
        <v>14</v>
      </c>
      <c r="BY165" s="77" t="s">
        <v>14</v>
      </c>
      <c r="BZ165" s="77" t="s">
        <v>14</v>
      </c>
      <c r="CA165" s="77" t="s">
        <v>14</v>
      </c>
      <c r="CB165" s="77" t="s">
        <v>14</v>
      </c>
      <c r="CC165" s="77" t="s">
        <v>14</v>
      </c>
      <c r="CD165" s="77" t="s">
        <v>14</v>
      </c>
      <c r="CE165" s="77" t="s">
        <v>14</v>
      </c>
      <c r="CF165" s="77" t="s">
        <v>14</v>
      </c>
      <c r="CG165" s="77" t="s">
        <v>14</v>
      </c>
      <c r="CH165" s="77" t="s">
        <v>14</v>
      </c>
      <c r="CI165" s="77" t="s">
        <v>14</v>
      </c>
      <c r="CJ165" s="77" t="s">
        <v>14</v>
      </c>
      <c r="CK165" s="77" t="s">
        <v>14</v>
      </c>
      <c r="CL165" s="77" t="s">
        <v>14</v>
      </c>
      <c r="CM165" s="90">
        <v>45</v>
      </c>
      <c r="CN165" s="90" t="s">
        <v>2</v>
      </c>
      <c r="CO165" s="90" t="s">
        <v>2</v>
      </c>
      <c r="CP165" s="90" t="s">
        <v>2</v>
      </c>
      <c r="CQ165" s="90" t="s">
        <v>2</v>
      </c>
      <c r="CR165" s="90">
        <v>2</v>
      </c>
      <c r="CS165" s="90">
        <v>1</v>
      </c>
      <c r="CT165" s="90">
        <v>39</v>
      </c>
      <c r="CU165" s="90" t="s">
        <v>2</v>
      </c>
      <c r="CV165" s="90">
        <v>3</v>
      </c>
      <c r="CW165" s="90" t="s">
        <v>2</v>
      </c>
      <c r="CX165" s="90" t="s">
        <v>2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 t="s">
        <v>14</v>
      </c>
      <c r="DD165" s="90" t="s">
        <v>14</v>
      </c>
      <c r="DE165" s="90" t="s">
        <v>14</v>
      </c>
      <c r="DF165" s="90" t="s">
        <v>14</v>
      </c>
      <c r="DG165" s="90" t="s">
        <v>14</v>
      </c>
      <c r="DH165" s="90" t="s">
        <v>14</v>
      </c>
      <c r="DI165" s="90" t="s">
        <v>14</v>
      </c>
      <c r="DJ165" s="90" t="s">
        <v>14</v>
      </c>
      <c r="DK165" s="90" t="s">
        <v>14</v>
      </c>
      <c r="DL165" s="90" t="s">
        <v>14</v>
      </c>
      <c r="DM165" s="90" t="s">
        <v>14</v>
      </c>
      <c r="DN165" s="90" t="s">
        <v>14</v>
      </c>
      <c r="DO165" s="90" t="s">
        <v>14</v>
      </c>
      <c r="DP165" s="90" t="s">
        <v>14</v>
      </c>
      <c r="DQ165" s="90" t="s">
        <v>14</v>
      </c>
      <c r="DR165" s="90" t="s">
        <v>14</v>
      </c>
      <c r="DS165" s="27" t="s">
        <v>2</v>
      </c>
      <c r="DT165" s="27" t="s">
        <v>2</v>
      </c>
      <c r="DU165" s="27" t="s">
        <v>2</v>
      </c>
      <c r="DV165" s="27" t="s">
        <v>2</v>
      </c>
      <c r="DW165" s="27">
        <v>4</v>
      </c>
      <c r="DX165" s="27">
        <v>1</v>
      </c>
      <c r="DY165" s="27" t="s">
        <v>2</v>
      </c>
      <c r="DZ165" s="27" t="s">
        <v>2</v>
      </c>
      <c r="EA165" s="27" t="s">
        <v>2</v>
      </c>
      <c r="EB165" s="27">
        <v>8</v>
      </c>
      <c r="EC165" s="27">
        <v>1</v>
      </c>
      <c r="ED165" s="27">
        <v>43</v>
      </c>
      <c r="EE165" s="27" t="s">
        <v>2</v>
      </c>
      <c r="EF165" s="27" t="s">
        <v>2</v>
      </c>
      <c r="EG165" s="27" t="s">
        <v>2</v>
      </c>
      <c r="EH165" s="27" t="s">
        <v>2</v>
      </c>
      <c r="EI165" s="27" t="s">
        <v>2</v>
      </c>
      <c r="EJ165" s="27" t="s">
        <v>2</v>
      </c>
      <c r="EK165" s="27">
        <v>19</v>
      </c>
      <c r="EL165" s="27" t="s">
        <v>14</v>
      </c>
      <c r="EM165" s="27" t="s">
        <v>2</v>
      </c>
      <c r="EN165" s="27" t="s">
        <v>2</v>
      </c>
      <c r="EO165" s="27" t="s">
        <v>2</v>
      </c>
      <c r="EP165" s="27" t="s">
        <v>14</v>
      </c>
      <c r="EQ165" s="27" t="s">
        <v>14</v>
      </c>
      <c r="ER165" s="27" t="s">
        <v>14</v>
      </c>
      <c r="ES165" s="27" t="s">
        <v>2</v>
      </c>
      <c r="ET165" s="27" t="s">
        <v>2</v>
      </c>
      <c r="EU165" s="27" t="s">
        <v>14</v>
      </c>
      <c r="EV165" s="27" t="s">
        <v>14</v>
      </c>
      <c r="EW165" s="27" t="s">
        <v>14</v>
      </c>
      <c r="EX165" s="27" t="s">
        <v>14</v>
      </c>
      <c r="EY165" s="27" t="s">
        <v>14</v>
      </c>
      <c r="EZ165" s="27" t="s">
        <v>14</v>
      </c>
      <c r="FA165" s="27" t="s">
        <v>14</v>
      </c>
      <c r="FB165" s="27" t="s">
        <v>14</v>
      </c>
      <c r="FC165" s="27" t="s">
        <v>14</v>
      </c>
      <c r="FD165" s="27" t="s">
        <v>14</v>
      </c>
      <c r="FE165" s="27" t="s">
        <v>14</v>
      </c>
      <c r="FF165" s="27" t="s">
        <v>14</v>
      </c>
      <c r="FG165" s="27" t="s">
        <v>14</v>
      </c>
      <c r="FH165" s="27" t="s">
        <v>14</v>
      </c>
      <c r="FI165" s="27" t="s">
        <v>14</v>
      </c>
      <c r="FJ165" s="27" t="s">
        <v>14</v>
      </c>
      <c r="FK165" s="27" t="s">
        <v>14</v>
      </c>
      <c r="FL165" s="27" t="s">
        <v>14</v>
      </c>
      <c r="FM165" s="27" t="s">
        <v>14</v>
      </c>
      <c r="FN165" s="27" t="s">
        <v>14</v>
      </c>
      <c r="FO165" s="27" t="s">
        <v>14</v>
      </c>
      <c r="FP165" s="27" t="s">
        <v>14</v>
      </c>
      <c r="FQ165" s="27" t="s">
        <v>14</v>
      </c>
      <c r="FR165" s="27" t="s">
        <v>14</v>
      </c>
      <c r="FS165" s="27" t="s">
        <v>14</v>
      </c>
      <c r="FT165" s="27" t="s">
        <v>14</v>
      </c>
      <c r="FU165" s="27" t="s">
        <v>14</v>
      </c>
      <c r="FV165" s="27" t="s">
        <v>14</v>
      </c>
      <c r="FW165" s="77">
        <v>17</v>
      </c>
      <c r="FX165" s="77">
        <v>1</v>
      </c>
      <c r="FY165" s="87">
        <v>17</v>
      </c>
      <c r="FZ165" s="87" t="s">
        <v>2</v>
      </c>
      <c r="GA165" s="87" t="s">
        <v>2</v>
      </c>
      <c r="GB165" s="87" t="s">
        <v>2</v>
      </c>
      <c r="GC165" s="87" t="s">
        <v>2</v>
      </c>
      <c r="GD165" s="87" t="s">
        <v>2</v>
      </c>
      <c r="GE165" s="87" t="s">
        <v>2</v>
      </c>
      <c r="GF165" s="17" t="s">
        <v>14</v>
      </c>
      <c r="GG165" s="17" t="s">
        <v>14</v>
      </c>
      <c r="GH165" s="17" t="s">
        <v>14</v>
      </c>
      <c r="GI165" s="17" t="s">
        <v>14</v>
      </c>
      <c r="GJ165" s="17" t="s">
        <v>14</v>
      </c>
      <c r="GK165" s="17" t="s">
        <v>14</v>
      </c>
      <c r="GL165" s="17" t="s">
        <v>14</v>
      </c>
      <c r="GM165" s="17" t="s">
        <v>14</v>
      </c>
      <c r="GN165" s="17" t="s">
        <v>14</v>
      </c>
      <c r="GO165" s="25" t="s">
        <v>2</v>
      </c>
      <c r="GP165" s="25" t="s">
        <v>14</v>
      </c>
      <c r="GQ165" s="25" t="s">
        <v>2</v>
      </c>
      <c r="GR165" s="25" t="s">
        <v>2</v>
      </c>
      <c r="GS165" s="136" t="s">
        <v>2</v>
      </c>
      <c r="GT165" s="77" t="s">
        <v>2</v>
      </c>
      <c r="GU165" s="77" t="s">
        <v>2</v>
      </c>
      <c r="GV165" s="17">
        <v>45</v>
      </c>
      <c r="GW165" s="17">
        <v>16</v>
      </c>
      <c r="GX165" s="17">
        <v>26</v>
      </c>
      <c r="GY165" s="17">
        <v>2</v>
      </c>
      <c r="GZ165" s="17">
        <v>1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14</v>
      </c>
      <c r="HF165" s="17" t="s">
        <v>14</v>
      </c>
      <c r="HG165" s="17" t="s">
        <v>14</v>
      </c>
      <c r="HH165" s="17" t="s">
        <v>14</v>
      </c>
      <c r="HI165" s="17" t="s">
        <v>14</v>
      </c>
      <c r="HJ165" s="17" t="s">
        <v>14</v>
      </c>
      <c r="HK165" s="17" t="s">
        <v>14</v>
      </c>
      <c r="HL165" s="17" t="s">
        <v>14</v>
      </c>
      <c r="HM165" s="17" t="s">
        <v>14</v>
      </c>
      <c r="HN165" s="659">
        <v>1921311000</v>
      </c>
      <c r="HO165" s="657" t="s">
        <v>483</v>
      </c>
      <c r="HP165" s="657" t="s">
        <v>454</v>
      </c>
      <c r="HQ165" s="657" t="s">
        <v>662</v>
      </c>
      <c r="HR165" s="657" t="s">
        <v>466</v>
      </c>
      <c r="HS165" s="657" t="s">
        <v>455</v>
      </c>
    </row>
    <row r="166" spans="1:227" ht="14.25" customHeight="1">
      <c r="A166" s="614" t="s">
        <v>767</v>
      </c>
      <c r="B166" s="614" t="s">
        <v>906</v>
      </c>
      <c r="C166" s="614"/>
      <c r="D166" s="4" t="s">
        <v>336</v>
      </c>
      <c r="E166" s="17">
        <v>639</v>
      </c>
      <c r="F166" s="17">
        <v>15</v>
      </c>
      <c r="G166" s="17">
        <v>3</v>
      </c>
      <c r="H166" s="17">
        <v>10</v>
      </c>
      <c r="I166" s="17">
        <v>1</v>
      </c>
      <c r="J166" s="17">
        <v>1</v>
      </c>
      <c r="K166" s="17" t="s">
        <v>2</v>
      </c>
      <c r="L166" s="17">
        <v>624</v>
      </c>
      <c r="M166" s="665">
        <v>80</v>
      </c>
      <c r="N166" s="17">
        <v>15</v>
      </c>
      <c r="O166" s="17">
        <v>15</v>
      </c>
      <c r="P166" s="17">
        <v>3</v>
      </c>
      <c r="Q166" s="17">
        <v>10</v>
      </c>
      <c r="R166" s="17">
        <v>1</v>
      </c>
      <c r="S166" s="17">
        <v>1</v>
      </c>
      <c r="T166" s="17" t="s">
        <v>2</v>
      </c>
      <c r="U166" s="25" t="s">
        <v>2</v>
      </c>
      <c r="V166" s="671">
        <v>8</v>
      </c>
      <c r="W166" s="25">
        <v>166</v>
      </c>
      <c r="X166" s="25">
        <v>40035</v>
      </c>
      <c r="Y166" s="25">
        <v>35</v>
      </c>
      <c r="Z166" s="25">
        <v>34199</v>
      </c>
      <c r="AA166" s="136">
        <v>473</v>
      </c>
      <c r="AB166" s="25">
        <v>14</v>
      </c>
      <c r="AC166" s="25">
        <v>27759</v>
      </c>
      <c r="AD166" s="25">
        <v>12</v>
      </c>
      <c r="AE166" s="25">
        <v>26791</v>
      </c>
      <c r="AF166" s="143">
        <v>1</v>
      </c>
      <c r="AG166" s="77">
        <v>635</v>
      </c>
      <c r="AH166" s="77">
        <v>14</v>
      </c>
      <c r="AI166" s="77">
        <v>173</v>
      </c>
      <c r="AJ166" s="77">
        <v>300</v>
      </c>
      <c r="AK166" s="77">
        <v>109</v>
      </c>
      <c r="AL166" s="77">
        <v>25</v>
      </c>
      <c r="AM166" s="77">
        <v>10</v>
      </c>
      <c r="AN166" s="77">
        <v>2</v>
      </c>
      <c r="AO166" s="77">
        <v>1</v>
      </c>
      <c r="AP166" s="77">
        <v>1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>
        <v>12</v>
      </c>
      <c r="AV166" s="77">
        <v>2</v>
      </c>
      <c r="AW166" s="77">
        <v>1</v>
      </c>
      <c r="AX166" s="77">
        <v>1</v>
      </c>
      <c r="AY166" s="77">
        <v>4</v>
      </c>
      <c r="AZ166" s="77" t="s">
        <v>2</v>
      </c>
      <c r="BA166" s="77">
        <v>2</v>
      </c>
      <c r="BB166" s="77" t="s">
        <v>2</v>
      </c>
      <c r="BC166" s="77">
        <v>1</v>
      </c>
      <c r="BD166" s="77">
        <v>1</v>
      </c>
      <c r="BE166" s="77" t="s">
        <v>2</v>
      </c>
      <c r="BF166" s="77" t="s">
        <v>2</v>
      </c>
      <c r="BG166" s="77" t="s">
        <v>2</v>
      </c>
      <c r="BH166" s="77" t="s">
        <v>2</v>
      </c>
      <c r="BI166" s="77">
        <v>49589</v>
      </c>
      <c r="BJ166" s="77">
        <v>273</v>
      </c>
      <c r="BK166" s="77">
        <v>6842</v>
      </c>
      <c r="BL166" s="77">
        <v>20747</v>
      </c>
      <c r="BM166" s="77">
        <v>12730</v>
      </c>
      <c r="BN166" s="77">
        <v>4123</v>
      </c>
      <c r="BO166" s="77">
        <v>2299</v>
      </c>
      <c r="BP166" s="77">
        <v>625</v>
      </c>
      <c r="BQ166" s="77">
        <v>641</v>
      </c>
      <c r="BR166" s="77">
        <v>1309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8150</v>
      </c>
      <c r="BX166" s="77">
        <v>3066</v>
      </c>
      <c r="BY166" s="77">
        <v>40</v>
      </c>
      <c r="BZ166" s="77">
        <v>45</v>
      </c>
      <c r="CA166" s="77">
        <v>88</v>
      </c>
      <c r="CB166" s="77">
        <v>453</v>
      </c>
      <c r="CC166" s="77" t="s">
        <v>2</v>
      </c>
      <c r="CD166" s="77">
        <v>490</v>
      </c>
      <c r="CE166" s="77" t="s">
        <v>2</v>
      </c>
      <c r="CF166" s="77">
        <v>641</v>
      </c>
      <c r="CG166" s="77">
        <v>1309</v>
      </c>
      <c r="CH166" s="77" t="s">
        <v>2</v>
      </c>
      <c r="CI166" s="77" t="s">
        <v>2</v>
      </c>
      <c r="CJ166" s="77" t="s">
        <v>2</v>
      </c>
      <c r="CK166" s="77" t="s">
        <v>2</v>
      </c>
      <c r="CL166" s="77">
        <v>2461</v>
      </c>
      <c r="CM166" s="90">
        <v>543</v>
      </c>
      <c r="CN166" s="90">
        <v>181</v>
      </c>
      <c r="CO166" s="90" t="s">
        <v>2</v>
      </c>
      <c r="CP166" s="90">
        <v>2</v>
      </c>
      <c r="CQ166" s="90">
        <v>1</v>
      </c>
      <c r="CR166" s="90">
        <v>178</v>
      </c>
      <c r="CS166" s="90">
        <v>96</v>
      </c>
      <c r="CT166" s="90">
        <v>67</v>
      </c>
      <c r="CU166" s="90">
        <v>11</v>
      </c>
      <c r="CV166" s="90" t="s">
        <v>2</v>
      </c>
      <c r="CW166" s="90">
        <v>1</v>
      </c>
      <c r="CX166" s="90" t="s">
        <v>2</v>
      </c>
      <c r="CY166" s="90">
        <v>5</v>
      </c>
      <c r="CZ166" s="90">
        <v>1</v>
      </c>
      <c r="DA166" s="90" t="s">
        <v>2</v>
      </c>
      <c r="DB166" s="90" t="s">
        <v>2</v>
      </c>
      <c r="DC166" s="90">
        <v>14</v>
      </c>
      <c r="DD166" s="90">
        <v>3</v>
      </c>
      <c r="DE166" s="90" t="s">
        <v>2</v>
      </c>
      <c r="DF166" s="90" t="s">
        <v>2</v>
      </c>
      <c r="DG166" s="90" t="s">
        <v>2</v>
      </c>
      <c r="DH166" s="90">
        <v>1</v>
      </c>
      <c r="DI166" s="90">
        <v>4</v>
      </c>
      <c r="DJ166" s="90" t="s">
        <v>2</v>
      </c>
      <c r="DK166" s="90">
        <v>4</v>
      </c>
      <c r="DL166" s="90" t="s">
        <v>2</v>
      </c>
      <c r="DM166" s="90" t="s">
        <v>2</v>
      </c>
      <c r="DN166" s="90" t="s">
        <v>2</v>
      </c>
      <c r="DO166" s="90">
        <v>1</v>
      </c>
      <c r="DP166" s="90">
        <v>1</v>
      </c>
      <c r="DQ166" s="90" t="s">
        <v>2</v>
      </c>
      <c r="DR166" s="90" t="s">
        <v>2</v>
      </c>
      <c r="DS166" s="27">
        <v>354</v>
      </c>
      <c r="DT166" s="27">
        <v>3</v>
      </c>
      <c r="DU166" s="27" t="s">
        <v>2</v>
      </c>
      <c r="DV166" s="27" t="s">
        <v>2</v>
      </c>
      <c r="DW166" s="27">
        <v>36</v>
      </c>
      <c r="DX166" s="27">
        <v>5</v>
      </c>
      <c r="DY166" s="27">
        <v>41</v>
      </c>
      <c r="DZ166" s="27">
        <v>35</v>
      </c>
      <c r="EA166" s="27">
        <v>1</v>
      </c>
      <c r="EB166" s="27">
        <v>319</v>
      </c>
      <c r="EC166" s="27">
        <v>113</v>
      </c>
      <c r="ED166" s="27">
        <v>179</v>
      </c>
      <c r="EE166" s="27" t="s">
        <v>2</v>
      </c>
      <c r="EF166" s="27">
        <v>28</v>
      </c>
      <c r="EG166" s="27">
        <v>18552</v>
      </c>
      <c r="EH166" s="27">
        <v>149</v>
      </c>
      <c r="EI166" s="27" t="s">
        <v>2</v>
      </c>
      <c r="EJ166" s="27" t="s">
        <v>2</v>
      </c>
      <c r="EK166" s="27">
        <v>104</v>
      </c>
      <c r="EL166" s="27">
        <v>17</v>
      </c>
      <c r="EM166" s="27" t="s">
        <v>14</v>
      </c>
      <c r="EN166" s="27">
        <v>261</v>
      </c>
      <c r="EO166" s="27" t="s">
        <v>14</v>
      </c>
      <c r="EP166" s="27" t="s">
        <v>14</v>
      </c>
      <c r="EQ166" s="27" t="s">
        <v>14</v>
      </c>
      <c r="ER166" s="27" t="s">
        <v>14</v>
      </c>
      <c r="ES166" s="27" t="s">
        <v>2</v>
      </c>
      <c r="ET166" s="27">
        <v>457</v>
      </c>
      <c r="EU166" s="27">
        <v>8</v>
      </c>
      <c r="EV166" s="27">
        <v>1</v>
      </c>
      <c r="EW166" s="27" t="s">
        <v>2</v>
      </c>
      <c r="EX166" s="27" t="s">
        <v>2</v>
      </c>
      <c r="EY166" s="27">
        <v>1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>
        <v>4</v>
      </c>
      <c r="FE166" s="27" t="s">
        <v>14</v>
      </c>
      <c r="FF166" s="27">
        <v>2</v>
      </c>
      <c r="FG166" s="27" t="s">
        <v>2</v>
      </c>
      <c r="FH166" s="27">
        <v>4</v>
      </c>
      <c r="FI166" s="27">
        <v>1067</v>
      </c>
      <c r="FJ166" s="27" t="s">
        <v>14</v>
      </c>
      <c r="FK166" s="27" t="s">
        <v>2</v>
      </c>
      <c r="FL166" s="27" t="s">
        <v>2</v>
      </c>
      <c r="FM166" s="27" t="s">
        <v>14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14</v>
      </c>
      <c r="FS166" s="27" t="s">
        <v>14</v>
      </c>
      <c r="FT166" s="27" t="s">
        <v>14</v>
      </c>
      <c r="FU166" s="27" t="s">
        <v>2</v>
      </c>
      <c r="FV166" s="27">
        <v>270</v>
      </c>
      <c r="FW166" s="77">
        <v>213</v>
      </c>
      <c r="FX166" s="77">
        <v>12</v>
      </c>
      <c r="FY166" s="87">
        <v>211</v>
      </c>
      <c r="FZ166" s="87">
        <v>3</v>
      </c>
      <c r="GA166" s="87">
        <v>7</v>
      </c>
      <c r="GB166" s="87" t="s">
        <v>2</v>
      </c>
      <c r="GC166" s="87">
        <v>1</v>
      </c>
      <c r="GD166" s="87" t="s">
        <v>2</v>
      </c>
      <c r="GE166" s="87" t="s">
        <v>2</v>
      </c>
      <c r="GF166" s="17">
        <v>10</v>
      </c>
      <c r="GG166" s="17">
        <v>4</v>
      </c>
      <c r="GH166" s="17">
        <v>8</v>
      </c>
      <c r="GI166" s="17">
        <v>2</v>
      </c>
      <c r="GJ166" s="17">
        <v>1</v>
      </c>
      <c r="GK166" s="17" t="s">
        <v>2</v>
      </c>
      <c r="GL166" s="17">
        <v>1</v>
      </c>
      <c r="GM166" s="17" t="s">
        <v>2</v>
      </c>
      <c r="GN166" s="17" t="s">
        <v>2</v>
      </c>
      <c r="GO166" s="25">
        <v>24</v>
      </c>
      <c r="GP166" s="25">
        <v>4</v>
      </c>
      <c r="GQ166" s="25">
        <v>24</v>
      </c>
      <c r="GR166" s="25">
        <v>22</v>
      </c>
      <c r="GS166" s="136">
        <v>1</v>
      </c>
      <c r="GT166" s="77" t="s">
        <v>2</v>
      </c>
      <c r="GU166" s="77">
        <v>7</v>
      </c>
      <c r="GV166" s="17">
        <v>543</v>
      </c>
      <c r="GW166" s="17">
        <v>194</v>
      </c>
      <c r="GX166" s="17">
        <v>191</v>
      </c>
      <c r="GY166" s="17">
        <v>122</v>
      </c>
      <c r="GZ166" s="17">
        <v>30</v>
      </c>
      <c r="HA166" s="17">
        <v>6</v>
      </c>
      <c r="HB166" s="17">
        <v>1</v>
      </c>
      <c r="HC166" s="17">
        <v>1</v>
      </c>
      <c r="HD166" s="17">
        <v>4</v>
      </c>
      <c r="HE166" s="17">
        <v>14</v>
      </c>
      <c r="HF166" s="17">
        <v>1</v>
      </c>
      <c r="HG166" s="17">
        <v>2</v>
      </c>
      <c r="HH166" s="17">
        <v>3</v>
      </c>
      <c r="HI166" s="17">
        <v>2</v>
      </c>
      <c r="HJ166" s="17">
        <v>6</v>
      </c>
      <c r="HK166" s="17">
        <v>1</v>
      </c>
      <c r="HL166" s="17">
        <v>1</v>
      </c>
      <c r="HM166" s="17">
        <v>4</v>
      </c>
      <c r="HN166" s="659">
        <v>1921400000</v>
      </c>
      <c r="HO166" s="657" t="s">
        <v>483</v>
      </c>
      <c r="HP166" s="657" t="s">
        <v>454</v>
      </c>
      <c r="HQ166" s="657" t="s">
        <v>485</v>
      </c>
      <c r="HR166" s="657" t="s">
        <v>454</v>
      </c>
      <c r="HS166" s="657" t="s">
        <v>455</v>
      </c>
    </row>
    <row r="167" spans="1:227" ht="14.25" customHeight="1">
      <c r="A167" s="614" t="s">
        <v>767</v>
      </c>
      <c r="B167" s="614" t="s">
        <v>906</v>
      </c>
      <c r="C167" s="614" t="s">
        <v>907</v>
      </c>
      <c r="D167" s="4" t="s">
        <v>337</v>
      </c>
      <c r="E167" s="17">
        <v>189</v>
      </c>
      <c r="F167" s="17">
        <v>1</v>
      </c>
      <c r="G167" s="17" t="s">
        <v>2</v>
      </c>
      <c r="H167" s="17" t="s">
        <v>2</v>
      </c>
      <c r="I167" s="17" t="s">
        <v>2</v>
      </c>
      <c r="J167" s="17">
        <v>1</v>
      </c>
      <c r="K167" s="17" t="s">
        <v>2</v>
      </c>
      <c r="L167" s="17">
        <v>188</v>
      </c>
      <c r="M167" s="665">
        <v>56</v>
      </c>
      <c r="N167" s="17">
        <v>1</v>
      </c>
      <c r="O167" s="17" t="s">
        <v>14</v>
      </c>
      <c r="P167" s="17" t="s">
        <v>14</v>
      </c>
      <c r="Q167" s="17" t="s">
        <v>14</v>
      </c>
      <c r="R167" s="17" t="s">
        <v>14</v>
      </c>
      <c r="S167" s="17" t="s">
        <v>14</v>
      </c>
      <c r="T167" s="17" t="s">
        <v>14</v>
      </c>
      <c r="U167" s="25" t="s">
        <v>14</v>
      </c>
      <c r="V167" s="671" t="s">
        <v>2</v>
      </c>
      <c r="W167" s="25">
        <v>57</v>
      </c>
      <c r="X167" s="25">
        <v>6334</v>
      </c>
      <c r="Y167" s="25">
        <v>11</v>
      </c>
      <c r="Z167" s="25">
        <v>4408</v>
      </c>
      <c r="AA167" s="136">
        <v>132</v>
      </c>
      <c r="AB167" s="25" t="s">
        <v>14</v>
      </c>
      <c r="AC167" s="25" t="s">
        <v>14</v>
      </c>
      <c r="AD167" s="25" t="s">
        <v>14</v>
      </c>
      <c r="AE167" s="25" t="s">
        <v>14</v>
      </c>
      <c r="AF167" s="143" t="s">
        <v>14</v>
      </c>
      <c r="AG167" s="77">
        <v>188</v>
      </c>
      <c r="AH167" s="77">
        <v>6</v>
      </c>
      <c r="AI167" s="77">
        <v>43</v>
      </c>
      <c r="AJ167" s="77">
        <v>95</v>
      </c>
      <c r="AK167" s="77">
        <v>35</v>
      </c>
      <c r="AL167" s="77">
        <v>7</v>
      </c>
      <c r="AM167" s="77">
        <v>2</v>
      </c>
      <c r="AN167" s="77" t="s">
        <v>2</v>
      </c>
      <c r="AO167" s="77" t="s">
        <v>2</v>
      </c>
      <c r="AP167" s="77" t="s">
        <v>2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14</v>
      </c>
      <c r="AV167" s="77" t="s">
        <v>14</v>
      </c>
      <c r="AW167" s="77" t="s">
        <v>14</v>
      </c>
      <c r="AX167" s="77" t="s">
        <v>14</v>
      </c>
      <c r="AY167" s="77" t="s">
        <v>14</v>
      </c>
      <c r="AZ167" s="77" t="s">
        <v>14</v>
      </c>
      <c r="BA167" s="77" t="s">
        <v>14</v>
      </c>
      <c r="BB167" s="77" t="s">
        <v>14</v>
      </c>
      <c r="BC167" s="77" t="s">
        <v>14</v>
      </c>
      <c r="BD167" s="77" t="s">
        <v>14</v>
      </c>
      <c r="BE167" s="77" t="s">
        <v>14</v>
      </c>
      <c r="BF167" s="77" t="s">
        <v>14</v>
      </c>
      <c r="BG167" s="77" t="s">
        <v>14</v>
      </c>
      <c r="BH167" s="77" t="s">
        <v>14</v>
      </c>
      <c r="BI167" s="77">
        <v>14180</v>
      </c>
      <c r="BJ167" s="77">
        <v>128</v>
      </c>
      <c r="BK167" s="77">
        <v>1654</v>
      </c>
      <c r="BL167" s="77">
        <v>6749</v>
      </c>
      <c r="BM167" s="77">
        <v>4060</v>
      </c>
      <c r="BN167" s="77">
        <v>1127</v>
      </c>
      <c r="BO167" s="77">
        <v>462</v>
      </c>
      <c r="BP167" s="77" t="s">
        <v>2</v>
      </c>
      <c r="BQ167" s="77" t="s">
        <v>2</v>
      </c>
      <c r="BR167" s="77" t="s">
        <v>2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2389</v>
      </c>
      <c r="BX167" s="77" t="s">
        <v>14</v>
      </c>
      <c r="BY167" s="77" t="s">
        <v>14</v>
      </c>
      <c r="BZ167" s="77" t="s">
        <v>14</v>
      </c>
      <c r="CA167" s="77" t="s">
        <v>14</v>
      </c>
      <c r="CB167" s="77" t="s">
        <v>14</v>
      </c>
      <c r="CC167" s="77" t="s">
        <v>14</v>
      </c>
      <c r="CD167" s="77" t="s">
        <v>14</v>
      </c>
      <c r="CE167" s="77" t="s">
        <v>14</v>
      </c>
      <c r="CF167" s="77" t="s">
        <v>14</v>
      </c>
      <c r="CG167" s="77" t="s">
        <v>14</v>
      </c>
      <c r="CH167" s="77" t="s">
        <v>14</v>
      </c>
      <c r="CI167" s="77" t="s">
        <v>14</v>
      </c>
      <c r="CJ167" s="77" t="s">
        <v>14</v>
      </c>
      <c r="CK167" s="77" t="s">
        <v>14</v>
      </c>
      <c r="CL167" s="77" t="s">
        <v>14</v>
      </c>
      <c r="CM167" s="90">
        <v>168</v>
      </c>
      <c r="CN167" s="90">
        <v>6</v>
      </c>
      <c r="CO167" s="90" t="s">
        <v>2</v>
      </c>
      <c r="CP167" s="90">
        <v>1</v>
      </c>
      <c r="CQ167" s="90">
        <v>1</v>
      </c>
      <c r="CR167" s="90">
        <v>92</v>
      </c>
      <c r="CS167" s="90">
        <v>2</v>
      </c>
      <c r="CT167" s="90">
        <v>59</v>
      </c>
      <c r="CU167" s="90">
        <v>4</v>
      </c>
      <c r="CV167" s="90" t="s">
        <v>2</v>
      </c>
      <c r="CW167" s="90" t="s">
        <v>2</v>
      </c>
      <c r="CX167" s="90" t="s">
        <v>2</v>
      </c>
      <c r="CY167" s="90">
        <v>3</v>
      </c>
      <c r="CZ167" s="90" t="s">
        <v>2</v>
      </c>
      <c r="DA167" s="90" t="s">
        <v>2</v>
      </c>
      <c r="DB167" s="90" t="s">
        <v>2</v>
      </c>
      <c r="DC167" s="90" t="s">
        <v>14</v>
      </c>
      <c r="DD167" s="90" t="s">
        <v>14</v>
      </c>
      <c r="DE167" s="90" t="s">
        <v>14</v>
      </c>
      <c r="DF167" s="90" t="s">
        <v>14</v>
      </c>
      <c r="DG167" s="90" t="s">
        <v>14</v>
      </c>
      <c r="DH167" s="90" t="s">
        <v>14</v>
      </c>
      <c r="DI167" s="90" t="s">
        <v>14</v>
      </c>
      <c r="DJ167" s="90" t="s">
        <v>14</v>
      </c>
      <c r="DK167" s="90" t="s">
        <v>14</v>
      </c>
      <c r="DL167" s="90" t="s">
        <v>14</v>
      </c>
      <c r="DM167" s="90" t="s">
        <v>14</v>
      </c>
      <c r="DN167" s="90" t="s">
        <v>14</v>
      </c>
      <c r="DO167" s="90" t="s">
        <v>14</v>
      </c>
      <c r="DP167" s="90" t="s">
        <v>14</v>
      </c>
      <c r="DQ167" s="90" t="s">
        <v>14</v>
      </c>
      <c r="DR167" s="90" t="s">
        <v>14</v>
      </c>
      <c r="DS167" s="27">
        <v>29</v>
      </c>
      <c r="DT167" s="27">
        <v>1</v>
      </c>
      <c r="DU167" s="27" t="s">
        <v>2</v>
      </c>
      <c r="DV167" s="27" t="s">
        <v>2</v>
      </c>
      <c r="DW167" s="27">
        <v>17</v>
      </c>
      <c r="DX167" s="27">
        <v>4</v>
      </c>
      <c r="DY167" s="27">
        <v>19</v>
      </c>
      <c r="DZ167" s="27">
        <v>18</v>
      </c>
      <c r="EA167" s="27">
        <v>1</v>
      </c>
      <c r="EB167" s="27">
        <v>135</v>
      </c>
      <c r="EC167" s="27">
        <v>6</v>
      </c>
      <c r="ED167" s="27">
        <v>106</v>
      </c>
      <c r="EE167" s="27" t="s">
        <v>2</v>
      </c>
      <c r="EF167" s="27">
        <v>12</v>
      </c>
      <c r="EG167" s="27">
        <v>813</v>
      </c>
      <c r="EH167" s="27" t="s">
        <v>14</v>
      </c>
      <c r="EI167" s="27" t="s">
        <v>2</v>
      </c>
      <c r="EJ167" s="27" t="s">
        <v>2</v>
      </c>
      <c r="EK167" s="27">
        <v>70</v>
      </c>
      <c r="EL167" s="27" t="s">
        <v>14</v>
      </c>
      <c r="EM167" s="27" t="s">
        <v>14</v>
      </c>
      <c r="EN167" s="27">
        <v>198</v>
      </c>
      <c r="EO167" s="27" t="s">
        <v>14</v>
      </c>
      <c r="EP167" s="27" t="s">
        <v>14</v>
      </c>
      <c r="EQ167" s="27" t="s">
        <v>14</v>
      </c>
      <c r="ER167" s="27" t="s">
        <v>14</v>
      </c>
      <c r="ES167" s="27" t="s">
        <v>2</v>
      </c>
      <c r="ET167" s="27">
        <v>89</v>
      </c>
      <c r="EU167" s="27" t="s">
        <v>14</v>
      </c>
      <c r="EV167" s="27" t="s">
        <v>14</v>
      </c>
      <c r="EW167" s="27" t="s">
        <v>14</v>
      </c>
      <c r="EX167" s="27" t="s">
        <v>14</v>
      </c>
      <c r="EY167" s="27" t="s">
        <v>14</v>
      </c>
      <c r="EZ167" s="27" t="s">
        <v>14</v>
      </c>
      <c r="FA167" s="27" t="s">
        <v>14</v>
      </c>
      <c r="FB167" s="27" t="s">
        <v>14</v>
      </c>
      <c r="FC167" s="27" t="s">
        <v>14</v>
      </c>
      <c r="FD167" s="27" t="s">
        <v>14</v>
      </c>
      <c r="FE167" s="27" t="s">
        <v>14</v>
      </c>
      <c r="FF167" s="27" t="s">
        <v>14</v>
      </c>
      <c r="FG167" s="27" t="s">
        <v>14</v>
      </c>
      <c r="FH167" s="27" t="s">
        <v>14</v>
      </c>
      <c r="FI167" s="27" t="s">
        <v>14</v>
      </c>
      <c r="FJ167" s="27" t="s">
        <v>14</v>
      </c>
      <c r="FK167" s="27" t="s">
        <v>14</v>
      </c>
      <c r="FL167" s="27" t="s">
        <v>14</v>
      </c>
      <c r="FM167" s="27" t="s">
        <v>14</v>
      </c>
      <c r="FN167" s="27" t="s">
        <v>14</v>
      </c>
      <c r="FO167" s="27" t="s">
        <v>14</v>
      </c>
      <c r="FP167" s="27" t="s">
        <v>14</v>
      </c>
      <c r="FQ167" s="27" t="s">
        <v>14</v>
      </c>
      <c r="FR167" s="27" t="s">
        <v>14</v>
      </c>
      <c r="FS167" s="27" t="s">
        <v>14</v>
      </c>
      <c r="FT167" s="27" t="s">
        <v>14</v>
      </c>
      <c r="FU167" s="27" t="s">
        <v>14</v>
      </c>
      <c r="FV167" s="27" t="s">
        <v>14</v>
      </c>
      <c r="FW167" s="77">
        <v>97</v>
      </c>
      <c r="FX167" s="77">
        <v>4</v>
      </c>
      <c r="FY167" s="87">
        <v>97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 t="s">
        <v>14</v>
      </c>
      <c r="GG167" s="17" t="s">
        <v>14</v>
      </c>
      <c r="GH167" s="17" t="s">
        <v>14</v>
      </c>
      <c r="GI167" s="17" t="s">
        <v>14</v>
      </c>
      <c r="GJ167" s="17" t="s">
        <v>14</v>
      </c>
      <c r="GK167" s="17" t="s">
        <v>14</v>
      </c>
      <c r="GL167" s="17" t="s">
        <v>14</v>
      </c>
      <c r="GM167" s="17" t="s">
        <v>14</v>
      </c>
      <c r="GN167" s="17" t="s">
        <v>14</v>
      </c>
      <c r="GO167" s="25">
        <v>4</v>
      </c>
      <c r="GP167" s="25" t="s">
        <v>14</v>
      </c>
      <c r="GQ167" s="25">
        <v>4</v>
      </c>
      <c r="GR167" s="25">
        <v>3</v>
      </c>
      <c r="GS167" s="136" t="s">
        <v>2</v>
      </c>
      <c r="GT167" s="77" t="s">
        <v>2</v>
      </c>
      <c r="GU167" s="77">
        <v>1</v>
      </c>
      <c r="GV167" s="17">
        <v>168</v>
      </c>
      <c r="GW167" s="17">
        <v>35</v>
      </c>
      <c r="GX167" s="17">
        <v>89</v>
      </c>
      <c r="GY167" s="17">
        <v>38</v>
      </c>
      <c r="GZ167" s="17">
        <v>6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 t="s">
        <v>14</v>
      </c>
      <c r="HF167" s="17" t="s">
        <v>14</v>
      </c>
      <c r="HG167" s="17" t="s">
        <v>14</v>
      </c>
      <c r="HH167" s="17" t="s">
        <v>14</v>
      </c>
      <c r="HI167" s="17" t="s">
        <v>14</v>
      </c>
      <c r="HJ167" s="17" t="s">
        <v>14</v>
      </c>
      <c r="HK167" s="17" t="s">
        <v>14</v>
      </c>
      <c r="HL167" s="17" t="s">
        <v>14</v>
      </c>
      <c r="HM167" s="17" t="s">
        <v>14</v>
      </c>
      <c r="HN167" s="659">
        <v>1921401000</v>
      </c>
      <c r="HO167" s="657" t="s">
        <v>483</v>
      </c>
      <c r="HP167" s="657" t="s">
        <v>454</v>
      </c>
      <c r="HQ167" s="657" t="s">
        <v>485</v>
      </c>
      <c r="HR167" s="657" t="s">
        <v>457</v>
      </c>
      <c r="HS167" s="657" t="s">
        <v>455</v>
      </c>
    </row>
    <row r="168" spans="1:227" ht="14.25" customHeight="1">
      <c r="A168" s="614" t="s">
        <v>767</v>
      </c>
      <c r="B168" s="614" t="s">
        <v>906</v>
      </c>
      <c r="C168" s="614" t="s">
        <v>700</v>
      </c>
      <c r="D168" s="4" t="s">
        <v>338</v>
      </c>
      <c r="E168" s="17">
        <v>125</v>
      </c>
      <c r="F168" s="17">
        <v>4</v>
      </c>
      <c r="G168" s="17" t="s">
        <v>2</v>
      </c>
      <c r="H168" s="17">
        <v>3</v>
      </c>
      <c r="I168" s="17">
        <v>1</v>
      </c>
      <c r="J168" s="17" t="s">
        <v>2</v>
      </c>
      <c r="K168" s="17" t="s">
        <v>2</v>
      </c>
      <c r="L168" s="17">
        <v>121</v>
      </c>
      <c r="M168" s="665">
        <v>4</v>
      </c>
      <c r="N168" s="17">
        <v>4</v>
      </c>
      <c r="O168" s="17">
        <v>4</v>
      </c>
      <c r="P168" s="17" t="s">
        <v>2</v>
      </c>
      <c r="Q168" s="17">
        <v>3</v>
      </c>
      <c r="R168" s="17">
        <v>1</v>
      </c>
      <c r="S168" s="17" t="s">
        <v>2</v>
      </c>
      <c r="T168" s="17" t="s">
        <v>2</v>
      </c>
      <c r="U168" s="25" t="s">
        <v>2</v>
      </c>
      <c r="V168" s="671">
        <v>3</v>
      </c>
      <c r="W168" s="25">
        <v>22</v>
      </c>
      <c r="X168" s="25">
        <v>18334</v>
      </c>
      <c r="Y168" s="25">
        <v>6</v>
      </c>
      <c r="Z168" s="25">
        <v>17250</v>
      </c>
      <c r="AA168" s="136">
        <v>103</v>
      </c>
      <c r="AB168" s="25">
        <v>4</v>
      </c>
      <c r="AC168" s="25">
        <v>16775</v>
      </c>
      <c r="AD168" s="25">
        <v>4</v>
      </c>
      <c r="AE168" s="25">
        <v>16220</v>
      </c>
      <c r="AF168" s="143" t="s">
        <v>2</v>
      </c>
      <c r="AG168" s="77">
        <v>124</v>
      </c>
      <c r="AH168" s="77" t="s">
        <v>2</v>
      </c>
      <c r="AI168" s="77">
        <v>39</v>
      </c>
      <c r="AJ168" s="77">
        <v>58</v>
      </c>
      <c r="AK168" s="77">
        <v>15</v>
      </c>
      <c r="AL168" s="77">
        <v>7</v>
      </c>
      <c r="AM168" s="77">
        <v>2</v>
      </c>
      <c r="AN168" s="77">
        <v>2</v>
      </c>
      <c r="AO168" s="77">
        <v>1</v>
      </c>
      <c r="AP168" s="77" t="s">
        <v>2</v>
      </c>
      <c r="AQ168" s="77" t="s">
        <v>2</v>
      </c>
      <c r="AR168" s="77" t="s">
        <v>2</v>
      </c>
      <c r="AS168" s="77" t="s">
        <v>2</v>
      </c>
      <c r="AT168" s="77" t="s">
        <v>2</v>
      </c>
      <c r="AU168" s="77">
        <v>3</v>
      </c>
      <c r="AV168" s="77" t="s">
        <v>2</v>
      </c>
      <c r="AW168" s="77" t="s">
        <v>2</v>
      </c>
      <c r="AX168" s="77" t="s">
        <v>2</v>
      </c>
      <c r="AY168" s="77">
        <v>1</v>
      </c>
      <c r="AZ168" s="77" t="s">
        <v>2</v>
      </c>
      <c r="BA168" s="77">
        <v>1</v>
      </c>
      <c r="BB168" s="77" t="s">
        <v>2</v>
      </c>
      <c r="BC168" s="77">
        <v>1</v>
      </c>
      <c r="BD168" s="77" t="s">
        <v>2</v>
      </c>
      <c r="BE168" s="77" t="s">
        <v>2</v>
      </c>
      <c r="BF168" s="77" t="s">
        <v>2</v>
      </c>
      <c r="BG168" s="77" t="s">
        <v>2</v>
      </c>
      <c r="BH168" s="77" t="s">
        <v>2</v>
      </c>
      <c r="BI168" s="77">
        <v>10214</v>
      </c>
      <c r="BJ168" s="77" t="s">
        <v>2</v>
      </c>
      <c r="BK168" s="77">
        <v>1562</v>
      </c>
      <c r="BL168" s="77">
        <v>3988</v>
      </c>
      <c r="BM168" s="77">
        <v>1748</v>
      </c>
      <c r="BN168" s="77">
        <v>1160</v>
      </c>
      <c r="BO168" s="77">
        <v>490</v>
      </c>
      <c r="BP168" s="77">
        <v>625</v>
      </c>
      <c r="BQ168" s="77">
        <v>641</v>
      </c>
      <c r="BR168" s="77" t="s">
        <v>2</v>
      </c>
      <c r="BS168" s="77" t="s">
        <v>2</v>
      </c>
      <c r="BT168" s="77" t="s">
        <v>2</v>
      </c>
      <c r="BU168" s="77" t="s">
        <v>2</v>
      </c>
      <c r="BV168" s="77" t="s">
        <v>2</v>
      </c>
      <c r="BW168" s="77">
        <v>1791</v>
      </c>
      <c r="BX168" s="77">
        <v>1036</v>
      </c>
      <c r="BY168" s="77" t="s">
        <v>2</v>
      </c>
      <c r="BZ168" s="77" t="s">
        <v>2</v>
      </c>
      <c r="CA168" s="77" t="s">
        <v>2</v>
      </c>
      <c r="CB168" s="77">
        <v>105</v>
      </c>
      <c r="CC168" s="77" t="s">
        <v>2</v>
      </c>
      <c r="CD168" s="77">
        <v>290</v>
      </c>
      <c r="CE168" s="77" t="s">
        <v>2</v>
      </c>
      <c r="CF168" s="77">
        <v>641</v>
      </c>
      <c r="CG168" s="77" t="s">
        <v>2</v>
      </c>
      <c r="CH168" s="77" t="s">
        <v>2</v>
      </c>
      <c r="CI168" s="77" t="s">
        <v>2</v>
      </c>
      <c r="CJ168" s="77" t="s">
        <v>2</v>
      </c>
      <c r="CK168" s="77" t="s">
        <v>2</v>
      </c>
      <c r="CL168" s="77">
        <v>771</v>
      </c>
      <c r="CM168" s="90">
        <v>93</v>
      </c>
      <c r="CN168" s="90">
        <v>70</v>
      </c>
      <c r="CO168" s="90" t="s">
        <v>2</v>
      </c>
      <c r="CP168" s="90" t="s">
        <v>2</v>
      </c>
      <c r="CQ168" s="90" t="s">
        <v>2</v>
      </c>
      <c r="CR168" s="90">
        <v>16</v>
      </c>
      <c r="CS168" s="90">
        <v>2</v>
      </c>
      <c r="CT168" s="90" t="s">
        <v>2</v>
      </c>
      <c r="CU168" s="90">
        <v>3</v>
      </c>
      <c r="CV168" s="90" t="s">
        <v>2</v>
      </c>
      <c r="CW168" s="90" t="s">
        <v>2</v>
      </c>
      <c r="CX168" s="90" t="s">
        <v>2</v>
      </c>
      <c r="CY168" s="90">
        <v>1</v>
      </c>
      <c r="CZ168" s="90">
        <v>1</v>
      </c>
      <c r="DA168" s="90" t="s">
        <v>2</v>
      </c>
      <c r="DB168" s="90" t="s">
        <v>2</v>
      </c>
      <c r="DC168" s="90">
        <v>4</v>
      </c>
      <c r="DD168" s="90">
        <v>1</v>
      </c>
      <c r="DE168" s="90" t="s">
        <v>2</v>
      </c>
      <c r="DF168" s="90" t="s">
        <v>2</v>
      </c>
      <c r="DG168" s="90" t="s">
        <v>2</v>
      </c>
      <c r="DH168" s="90" t="s">
        <v>2</v>
      </c>
      <c r="DI168" s="90" t="s">
        <v>2</v>
      </c>
      <c r="DJ168" s="90" t="s">
        <v>2</v>
      </c>
      <c r="DK168" s="90">
        <v>2</v>
      </c>
      <c r="DL168" s="90" t="s">
        <v>2</v>
      </c>
      <c r="DM168" s="90" t="s">
        <v>2</v>
      </c>
      <c r="DN168" s="90" t="s">
        <v>2</v>
      </c>
      <c r="DO168" s="90" t="s">
        <v>2</v>
      </c>
      <c r="DP168" s="90">
        <v>1</v>
      </c>
      <c r="DQ168" s="90" t="s">
        <v>2</v>
      </c>
      <c r="DR168" s="90" t="s">
        <v>2</v>
      </c>
      <c r="DS168" s="27">
        <v>99</v>
      </c>
      <c r="DT168" s="27">
        <v>1</v>
      </c>
      <c r="DU168" s="27" t="s">
        <v>2</v>
      </c>
      <c r="DV168" s="27" t="s">
        <v>2</v>
      </c>
      <c r="DW168" s="27">
        <v>1</v>
      </c>
      <c r="DX168" s="27" t="s">
        <v>2</v>
      </c>
      <c r="DY168" s="27">
        <v>5</v>
      </c>
      <c r="DZ168" s="27">
        <v>4</v>
      </c>
      <c r="EA168" s="27" t="s">
        <v>2</v>
      </c>
      <c r="EB168" s="27">
        <v>26</v>
      </c>
      <c r="EC168" s="27">
        <v>2</v>
      </c>
      <c r="ED168" s="27">
        <v>14</v>
      </c>
      <c r="EE168" s="27" t="s">
        <v>2</v>
      </c>
      <c r="EF168" s="27">
        <v>3</v>
      </c>
      <c r="EG168" s="27">
        <v>6359</v>
      </c>
      <c r="EH168" s="27" t="s">
        <v>14</v>
      </c>
      <c r="EI168" s="27" t="s">
        <v>2</v>
      </c>
      <c r="EJ168" s="27" t="s">
        <v>2</v>
      </c>
      <c r="EK168" s="27" t="s">
        <v>14</v>
      </c>
      <c r="EL168" s="27" t="s">
        <v>2</v>
      </c>
      <c r="EM168" s="27" t="s">
        <v>14</v>
      </c>
      <c r="EN168" s="27">
        <v>13</v>
      </c>
      <c r="EO168" s="27" t="s">
        <v>2</v>
      </c>
      <c r="EP168" s="27" t="s">
        <v>14</v>
      </c>
      <c r="EQ168" s="27" t="s">
        <v>14</v>
      </c>
      <c r="ER168" s="27" t="s">
        <v>14</v>
      </c>
      <c r="ES168" s="27" t="s">
        <v>2</v>
      </c>
      <c r="ET168" s="27">
        <v>215</v>
      </c>
      <c r="EU168" s="27">
        <v>2</v>
      </c>
      <c r="EV168" s="27">
        <v>1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>
        <v>1</v>
      </c>
      <c r="FE168" s="27" t="s">
        <v>2</v>
      </c>
      <c r="FF168" s="27" t="s">
        <v>2</v>
      </c>
      <c r="FG168" s="27" t="s">
        <v>2</v>
      </c>
      <c r="FH168" s="27">
        <v>2</v>
      </c>
      <c r="FI168" s="27" t="s">
        <v>14</v>
      </c>
      <c r="FJ168" s="27" t="s">
        <v>14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14</v>
      </c>
      <c r="FS168" s="27" t="s">
        <v>2</v>
      </c>
      <c r="FT168" s="27" t="s">
        <v>2</v>
      </c>
      <c r="FU168" s="27" t="s">
        <v>2</v>
      </c>
      <c r="FV168" s="27" t="s">
        <v>14</v>
      </c>
      <c r="FW168" s="77">
        <v>17</v>
      </c>
      <c r="FX168" s="77">
        <v>1</v>
      </c>
      <c r="FY168" s="87">
        <v>17</v>
      </c>
      <c r="FZ168" s="87">
        <v>1</v>
      </c>
      <c r="GA168" s="87">
        <v>1</v>
      </c>
      <c r="GB168" s="87" t="s">
        <v>2</v>
      </c>
      <c r="GC168" s="87" t="s">
        <v>2</v>
      </c>
      <c r="GD168" s="87" t="s">
        <v>2</v>
      </c>
      <c r="GE168" s="87" t="s">
        <v>2</v>
      </c>
      <c r="GF168" s="17">
        <v>3</v>
      </c>
      <c r="GG168" s="17">
        <v>1</v>
      </c>
      <c r="GH168" s="17">
        <v>3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 t="s">
        <v>2</v>
      </c>
      <c r="GO168" s="25">
        <v>5</v>
      </c>
      <c r="GP168" s="25">
        <v>1</v>
      </c>
      <c r="GQ168" s="25">
        <v>5</v>
      </c>
      <c r="GR168" s="25">
        <v>4</v>
      </c>
      <c r="GS168" s="136">
        <v>1</v>
      </c>
      <c r="GT168" s="77" t="s">
        <v>2</v>
      </c>
      <c r="GU168" s="77">
        <v>2</v>
      </c>
      <c r="GV168" s="17">
        <v>93</v>
      </c>
      <c r="GW168" s="17">
        <v>57</v>
      </c>
      <c r="GX168" s="17">
        <v>22</v>
      </c>
      <c r="GY168" s="17">
        <v>9</v>
      </c>
      <c r="GZ168" s="17">
        <v>2</v>
      </c>
      <c r="HA168" s="17">
        <v>3</v>
      </c>
      <c r="HB168" s="17">
        <v>1</v>
      </c>
      <c r="HC168" s="17" t="s">
        <v>2</v>
      </c>
      <c r="HD168" s="17">
        <v>2</v>
      </c>
      <c r="HE168" s="17">
        <v>4</v>
      </c>
      <c r="HF168" s="17" t="s">
        <v>2</v>
      </c>
      <c r="HG168" s="17" t="s">
        <v>2</v>
      </c>
      <c r="HH168" s="17">
        <v>1</v>
      </c>
      <c r="HI168" s="17" t="s">
        <v>2</v>
      </c>
      <c r="HJ168" s="17">
        <v>3</v>
      </c>
      <c r="HK168" s="17">
        <v>1</v>
      </c>
      <c r="HL168" s="17" t="s">
        <v>2</v>
      </c>
      <c r="HM168" s="17">
        <v>2</v>
      </c>
      <c r="HN168" s="659">
        <v>1921402000</v>
      </c>
      <c r="HO168" s="657" t="s">
        <v>483</v>
      </c>
      <c r="HP168" s="657" t="s">
        <v>454</v>
      </c>
      <c r="HQ168" s="657" t="s">
        <v>485</v>
      </c>
      <c r="HR168" s="657" t="s">
        <v>458</v>
      </c>
      <c r="HS168" s="657" t="s">
        <v>455</v>
      </c>
    </row>
    <row r="169" spans="1:227" ht="14.25" customHeight="1">
      <c r="A169" s="614" t="s">
        <v>767</v>
      </c>
      <c r="B169" s="614" t="s">
        <v>906</v>
      </c>
      <c r="C169" s="614" t="s">
        <v>908</v>
      </c>
      <c r="D169" s="4" t="s">
        <v>339</v>
      </c>
      <c r="E169" s="17">
        <v>75</v>
      </c>
      <c r="F169" s="17">
        <v>2</v>
      </c>
      <c r="G169" s="17">
        <v>1</v>
      </c>
      <c r="H169" s="17">
        <v>1</v>
      </c>
      <c r="I169" s="17" t="s">
        <v>2</v>
      </c>
      <c r="J169" s="17" t="s">
        <v>2</v>
      </c>
      <c r="K169" s="17" t="s">
        <v>2</v>
      </c>
      <c r="L169" s="17">
        <v>73</v>
      </c>
      <c r="M169" s="665">
        <v>3</v>
      </c>
      <c r="N169" s="17">
        <v>2</v>
      </c>
      <c r="O169" s="17" t="s">
        <v>14</v>
      </c>
      <c r="P169" s="17" t="s">
        <v>14</v>
      </c>
      <c r="Q169" s="17" t="s">
        <v>14</v>
      </c>
      <c r="R169" s="17" t="s">
        <v>14</v>
      </c>
      <c r="S169" s="17" t="s">
        <v>14</v>
      </c>
      <c r="T169" s="17" t="s">
        <v>14</v>
      </c>
      <c r="U169" s="25" t="s">
        <v>14</v>
      </c>
      <c r="V169" s="671" t="s">
        <v>2</v>
      </c>
      <c r="W169" s="25">
        <v>22</v>
      </c>
      <c r="X169" s="25">
        <v>1280</v>
      </c>
      <c r="Y169" s="25">
        <v>3</v>
      </c>
      <c r="Z169" s="25">
        <v>420</v>
      </c>
      <c r="AA169" s="136">
        <v>53</v>
      </c>
      <c r="AB169" s="25" t="s">
        <v>14</v>
      </c>
      <c r="AC169" s="25" t="s">
        <v>14</v>
      </c>
      <c r="AD169" s="25" t="s">
        <v>14</v>
      </c>
      <c r="AE169" s="25" t="s">
        <v>14</v>
      </c>
      <c r="AF169" s="143" t="s">
        <v>14</v>
      </c>
      <c r="AG169" s="77">
        <v>75</v>
      </c>
      <c r="AH169" s="77">
        <v>1</v>
      </c>
      <c r="AI169" s="77">
        <v>24</v>
      </c>
      <c r="AJ169" s="77">
        <v>30</v>
      </c>
      <c r="AK169" s="77">
        <v>13</v>
      </c>
      <c r="AL169" s="77">
        <v>3</v>
      </c>
      <c r="AM169" s="77">
        <v>4</v>
      </c>
      <c r="AN169" s="77" t="s">
        <v>2</v>
      </c>
      <c r="AO169" s="77" t="s">
        <v>2</v>
      </c>
      <c r="AP169" s="77" t="s">
        <v>2</v>
      </c>
      <c r="AQ169" s="77" t="s">
        <v>2</v>
      </c>
      <c r="AR169" s="77" t="s">
        <v>2</v>
      </c>
      <c r="AS169" s="77" t="s">
        <v>2</v>
      </c>
      <c r="AT169" s="77" t="s">
        <v>2</v>
      </c>
      <c r="AU169" s="77" t="s">
        <v>14</v>
      </c>
      <c r="AV169" s="77" t="s">
        <v>14</v>
      </c>
      <c r="AW169" s="77" t="s">
        <v>14</v>
      </c>
      <c r="AX169" s="77" t="s">
        <v>14</v>
      </c>
      <c r="AY169" s="77" t="s">
        <v>14</v>
      </c>
      <c r="AZ169" s="77" t="s">
        <v>14</v>
      </c>
      <c r="BA169" s="77" t="s">
        <v>14</v>
      </c>
      <c r="BB169" s="77" t="s">
        <v>14</v>
      </c>
      <c r="BC169" s="77" t="s">
        <v>14</v>
      </c>
      <c r="BD169" s="77" t="s">
        <v>14</v>
      </c>
      <c r="BE169" s="77" t="s">
        <v>14</v>
      </c>
      <c r="BF169" s="77" t="s">
        <v>14</v>
      </c>
      <c r="BG169" s="77" t="s">
        <v>14</v>
      </c>
      <c r="BH169" s="77" t="s">
        <v>14</v>
      </c>
      <c r="BI169" s="77">
        <v>5982</v>
      </c>
      <c r="BJ169" s="77">
        <v>20</v>
      </c>
      <c r="BK169" s="77">
        <v>953</v>
      </c>
      <c r="BL169" s="77">
        <v>1984</v>
      </c>
      <c r="BM169" s="77">
        <v>1506</v>
      </c>
      <c r="BN169" s="77">
        <v>582</v>
      </c>
      <c r="BO169" s="77">
        <v>937</v>
      </c>
      <c r="BP169" s="77" t="s">
        <v>2</v>
      </c>
      <c r="BQ169" s="77" t="s">
        <v>2</v>
      </c>
      <c r="BR169" s="77" t="s">
        <v>2</v>
      </c>
      <c r="BS169" s="77" t="s">
        <v>2</v>
      </c>
      <c r="BT169" s="77" t="s">
        <v>2</v>
      </c>
      <c r="BU169" s="77" t="s">
        <v>2</v>
      </c>
      <c r="BV169" s="77" t="s">
        <v>2</v>
      </c>
      <c r="BW169" s="77">
        <v>997</v>
      </c>
      <c r="BX169" s="77" t="s">
        <v>14</v>
      </c>
      <c r="BY169" s="77" t="s">
        <v>14</v>
      </c>
      <c r="BZ169" s="77" t="s">
        <v>14</v>
      </c>
      <c r="CA169" s="77" t="s">
        <v>14</v>
      </c>
      <c r="CB169" s="77" t="s">
        <v>14</v>
      </c>
      <c r="CC169" s="77" t="s">
        <v>14</v>
      </c>
      <c r="CD169" s="77" t="s">
        <v>14</v>
      </c>
      <c r="CE169" s="77" t="s">
        <v>14</v>
      </c>
      <c r="CF169" s="77" t="s">
        <v>14</v>
      </c>
      <c r="CG169" s="77" t="s">
        <v>14</v>
      </c>
      <c r="CH169" s="77" t="s">
        <v>14</v>
      </c>
      <c r="CI169" s="77" t="s">
        <v>14</v>
      </c>
      <c r="CJ169" s="77" t="s">
        <v>14</v>
      </c>
      <c r="CK169" s="77" t="s">
        <v>14</v>
      </c>
      <c r="CL169" s="77" t="s">
        <v>14</v>
      </c>
      <c r="CM169" s="90">
        <v>67</v>
      </c>
      <c r="CN169" s="90">
        <v>39</v>
      </c>
      <c r="CO169" s="90" t="s">
        <v>2</v>
      </c>
      <c r="CP169" s="90" t="s">
        <v>2</v>
      </c>
      <c r="CQ169" s="90" t="s">
        <v>2</v>
      </c>
      <c r="CR169" s="90">
        <v>24</v>
      </c>
      <c r="CS169" s="90">
        <v>4</v>
      </c>
      <c r="CT169" s="90" t="s">
        <v>2</v>
      </c>
      <c r="CU169" s="90" t="s">
        <v>2</v>
      </c>
      <c r="CV169" s="90" t="s">
        <v>2</v>
      </c>
      <c r="CW169" s="90" t="s">
        <v>2</v>
      </c>
      <c r="CX169" s="90" t="s">
        <v>2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14</v>
      </c>
      <c r="DD169" s="90" t="s">
        <v>14</v>
      </c>
      <c r="DE169" s="90" t="s">
        <v>14</v>
      </c>
      <c r="DF169" s="90" t="s">
        <v>14</v>
      </c>
      <c r="DG169" s="90" t="s">
        <v>14</v>
      </c>
      <c r="DH169" s="90" t="s">
        <v>14</v>
      </c>
      <c r="DI169" s="90" t="s">
        <v>14</v>
      </c>
      <c r="DJ169" s="90" t="s">
        <v>14</v>
      </c>
      <c r="DK169" s="90" t="s">
        <v>14</v>
      </c>
      <c r="DL169" s="90" t="s">
        <v>14</v>
      </c>
      <c r="DM169" s="90" t="s">
        <v>14</v>
      </c>
      <c r="DN169" s="90" t="s">
        <v>14</v>
      </c>
      <c r="DO169" s="90" t="s">
        <v>14</v>
      </c>
      <c r="DP169" s="90" t="s">
        <v>14</v>
      </c>
      <c r="DQ169" s="90" t="s">
        <v>14</v>
      </c>
      <c r="DR169" s="90" t="s">
        <v>14</v>
      </c>
      <c r="DS169" s="27">
        <v>65</v>
      </c>
      <c r="DT169" s="27" t="s">
        <v>2</v>
      </c>
      <c r="DU169" s="27" t="s">
        <v>2</v>
      </c>
      <c r="DV169" s="27" t="s">
        <v>2</v>
      </c>
      <c r="DW169" s="27">
        <v>6</v>
      </c>
      <c r="DX169" s="27" t="s">
        <v>2</v>
      </c>
      <c r="DY169" s="27">
        <v>5</v>
      </c>
      <c r="DZ169" s="27">
        <v>5</v>
      </c>
      <c r="EA169" s="27" t="s">
        <v>2</v>
      </c>
      <c r="EB169" s="27">
        <v>37</v>
      </c>
      <c r="EC169" s="27">
        <v>6</v>
      </c>
      <c r="ED169" s="27">
        <v>7</v>
      </c>
      <c r="EE169" s="27" t="s">
        <v>2</v>
      </c>
      <c r="EF169" s="27" t="s">
        <v>2</v>
      </c>
      <c r="EG169" s="27">
        <v>3908</v>
      </c>
      <c r="EH169" s="27" t="s">
        <v>2</v>
      </c>
      <c r="EI169" s="27" t="s">
        <v>2</v>
      </c>
      <c r="EJ169" s="27" t="s">
        <v>2</v>
      </c>
      <c r="EK169" s="27" t="s">
        <v>14</v>
      </c>
      <c r="EL169" s="27" t="s">
        <v>2</v>
      </c>
      <c r="EM169" s="27">
        <v>16</v>
      </c>
      <c r="EN169" s="27">
        <v>16</v>
      </c>
      <c r="EO169" s="27" t="s">
        <v>2</v>
      </c>
      <c r="EP169" s="27" t="s">
        <v>14</v>
      </c>
      <c r="EQ169" s="27" t="s">
        <v>14</v>
      </c>
      <c r="ER169" s="27" t="s">
        <v>14</v>
      </c>
      <c r="ES169" s="27" t="s">
        <v>2</v>
      </c>
      <c r="ET169" s="27" t="s">
        <v>2</v>
      </c>
      <c r="EU169" s="27" t="s">
        <v>14</v>
      </c>
      <c r="EV169" s="27" t="s">
        <v>14</v>
      </c>
      <c r="EW169" s="27" t="s">
        <v>14</v>
      </c>
      <c r="EX169" s="27" t="s">
        <v>14</v>
      </c>
      <c r="EY169" s="27" t="s">
        <v>14</v>
      </c>
      <c r="EZ169" s="27" t="s">
        <v>14</v>
      </c>
      <c r="FA169" s="27" t="s">
        <v>14</v>
      </c>
      <c r="FB169" s="27" t="s">
        <v>14</v>
      </c>
      <c r="FC169" s="27" t="s">
        <v>14</v>
      </c>
      <c r="FD169" s="27" t="s">
        <v>14</v>
      </c>
      <c r="FE169" s="27" t="s">
        <v>14</v>
      </c>
      <c r="FF169" s="27" t="s">
        <v>14</v>
      </c>
      <c r="FG169" s="27" t="s">
        <v>14</v>
      </c>
      <c r="FH169" s="27" t="s">
        <v>14</v>
      </c>
      <c r="FI169" s="27" t="s">
        <v>14</v>
      </c>
      <c r="FJ169" s="27" t="s">
        <v>14</v>
      </c>
      <c r="FK169" s="27" t="s">
        <v>14</v>
      </c>
      <c r="FL169" s="27" t="s">
        <v>14</v>
      </c>
      <c r="FM169" s="27" t="s">
        <v>14</v>
      </c>
      <c r="FN169" s="27" t="s">
        <v>14</v>
      </c>
      <c r="FO169" s="27" t="s">
        <v>14</v>
      </c>
      <c r="FP169" s="27" t="s">
        <v>14</v>
      </c>
      <c r="FQ169" s="27" t="s">
        <v>14</v>
      </c>
      <c r="FR169" s="27" t="s">
        <v>14</v>
      </c>
      <c r="FS169" s="27" t="s">
        <v>14</v>
      </c>
      <c r="FT169" s="27" t="s">
        <v>14</v>
      </c>
      <c r="FU169" s="27" t="s">
        <v>14</v>
      </c>
      <c r="FV169" s="27" t="s">
        <v>14</v>
      </c>
      <c r="FW169" s="77">
        <v>15</v>
      </c>
      <c r="FX169" s="77">
        <v>1</v>
      </c>
      <c r="FY169" s="87">
        <v>15</v>
      </c>
      <c r="FZ169" s="87" t="s">
        <v>2</v>
      </c>
      <c r="GA169" s="87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14</v>
      </c>
      <c r="GG169" s="17" t="s">
        <v>14</v>
      </c>
      <c r="GH169" s="17" t="s">
        <v>14</v>
      </c>
      <c r="GI169" s="17" t="s">
        <v>14</v>
      </c>
      <c r="GJ169" s="17" t="s">
        <v>14</v>
      </c>
      <c r="GK169" s="17" t="s">
        <v>14</v>
      </c>
      <c r="GL169" s="17" t="s">
        <v>14</v>
      </c>
      <c r="GM169" s="17" t="s">
        <v>14</v>
      </c>
      <c r="GN169" s="17" t="s">
        <v>14</v>
      </c>
      <c r="GO169" s="25">
        <v>5</v>
      </c>
      <c r="GP169" s="25" t="s">
        <v>14</v>
      </c>
      <c r="GQ169" s="25">
        <v>5</v>
      </c>
      <c r="GR169" s="25">
        <v>5</v>
      </c>
      <c r="GS169" s="136" t="s">
        <v>2</v>
      </c>
      <c r="GT169" s="77" t="s">
        <v>2</v>
      </c>
      <c r="GU169" s="77">
        <v>1</v>
      </c>
      <c r="GV169" s="17">
        <v>67</v>
      </c>
      <c r="GW169" s="17">
        <v>34</v>
      </c>
      <c r="GX169" s="17">
        <v>19</v>
      </c>
      <c r="GY169" s="17">
        <v>12</v>
      </c>
      <c r="GZ169" s="17">
        <v>2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14</v>
      </c>
      <c r="HF169" s="17" t="s">
        <v>14</v>
      </c>
      <c r="HG169" s="17" t="s">
        <v>14</v>
      </c>
      <c r="HH169" s="17" t="s">
        <v>14</v>
      </c>
      <c r="HI169" s="17" t="s">
        <v>14</v>
      </c>
      <c r="HJ169" s="17" t="s">
        <v>14</v>
      </c>
      <c r="HK169" s="17" t="s">
        <v>14</v>
      </c>
      <c r="HL169" s="17" t="s">
        <v>14</v>
      </c>
      <c r="HM169" s="17" t="s">
        <v>14</v>
      </c>
      <c r="HN169" s="659">
        <v>1921403000</v>
      </c>
      <c r="HO169" s="657" t="s">
        <v>483</v>
      </c>
      <c r="HP169" s="657" t="s">
        <v>454</v>
      </c>
      <c r="HQ169" s="657" t="s">
        <v>485</v>
      </c>
      <c r="HR169" s="657" t="s">
        <v>459</v>
      </c>
      <c r="HS169" s="657" t="s">
        <v>455</v>
      </c>
    </row>
    <row r="170" spans="1:227" ht="14.25" customHeight="1">
      <c r="A170" s="614" t="s">
        <v>767</v>
      </c>
      <c r="B170" s="614" t="s">
        <v>906</v>
      </c>
      <c r="C170" s="614" t="s">
        <v>909</v>
      </c>
      <c r="D170" s="4" t="s">
        <v>340</v>
      </c>
      <c r="E170" s="17">
        <v>250</v>
      </c>
      <c r="F170" s="17">
        <v>8</v>
      </c>
      <c r="G170" s="17">
        <v>2</v>
      </c>
      <c r="H170" s="17">
        <v>6</v>
      </c>
      <c r="I170" s="17" t="s">
        <v>2</v>
      </c>
      <c r="J170" s="17" t="s">
        <v>2</v>
      </c>
      <c r="K170" s="17" t="s">
        <v>2</v>
      </c>
      <c r="L170" s="17">
        <v>242</v>
      </c>
      <c r="M170" s="665">
        <v>17</v>
      </c>
      <c r="N170" s="17">
        <v>8</v>
      </c>
      <c r="O170" s="17">
        <v>8</v>
      </c>
      <c r="P170" s="17">
        <v>2</v>
      </c>
      <c r="Q170" s="17">
        <v>6</v>
      </c>
      <c r="R170" s="17" t="s">
        <v>2</v>
      </c>
      <c r="S170" s="17" t="s">
        <v>2</v>
      </c>
      <c r="T170" s="17" t="s">
        <v>2</v>
      </c>
      <c r="U170" s="25" t="s">
        <v>2</v>
      </c>
      <c r="V170" s="671">
        <v>5</v>
      </c>
      <c r="W170" s="25">
        <v>65</v>
      </c>
      <c r="X170" s="25">
        <v>14087</v>
      </c>
      <c r="Y170" s="25">
        <v>15</v>
      </c>
      <c r="Z170" s="25">
        <v>12121</v>
      </c>
      <c r="AA170" s="136">
        <v>185</v>
      </c>
      <c r="AB170" s="25">
        <v>7</v>
      </c>
      <c r="AC170" s="25">
        <v>8934</v>
      </c>
      <c r="AD170" s="25">
        <v>6</v>
      </c>
      <c r="AE170" s="25">
        <v>8771</v>
      </c>
      <c r="AF170" s="143">
        <v>1</v>
      </c>
      <c r="AG170" s="77">
        <v>248</v>
      </c>
      <c r="AH170" s="77">
        <v>7</v>
      </c>
      <c r="AI170" s="77">
        <v>67</v>
      </c>
      <c r="AJ170" s="77">
        <v>117</v>
      </c>
      <c r="AK170" s="77">
        <v>46</v>
      </c>
      <c r="AL170" s="77">
        <v>8</v>
      </c>
      <c r="AM170" s="77">
        <v>2</v>
      </c>
      <c r="AN170" s="77" t="s">
        <v>2</v>
      </c>
      <c r="AO170" s="77" t="s">
        <v>2</v>
      </c>
      <c r="AP170" s="77">
        <v>1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>
        <v>7</v>
      </c>
      <c r="AV170" s="77">
        <v>1</v>
      </c>
      <c r="AW170" s="77" t="s">
        <v>2</v>
      </c>
      <c r="AX170" s="77">
        <v>1</v>
      </c>
      <c r="AY170" s="77">
        <v>3</v>
      </c>
      <c r="AZ170" s="77" t="s">
        <v>2</v>
      </c>
      <c r="BA170" s="77">
        <v>1</v>
      </c>
      <c r="BB170" s="77" t="s">
        <v>2</v>
      </c>
      <c r="BC170" s="77" t="s">
        <v>2</v>
      </c>
      <c r="BD170" s="77">
        <v>1</v>
      </c>
      <c r="BE170" s="77" t="s">
        <v>2</v>
      </c>
      <c r="BF170" s="77" t="s">
        <v>2</v>
      </c>
      <c r="BG170" s="77" t="s">
        <v>2</v>
      </c>
      <c r="BH170" s="77" t="s">
        <v>2</v>
      </c>
      <c r="BI170" s="77">
        <v>19213</v>
      </c>
      <c r="BJ170" s="77">
        <v>125</v>
      </c>
      <c r="BK170" s="77">
        <v>2673</v>
      </c>
      <c r="BL170" s="77">
        <v>8026</v>
      </c>
      <c r="BM170" s="77">
        <v>5416</v>
      </c>
      <c r="BN170" s="77">
        <v>1254</v>
      </c>
      <c r="BO170" s="77">
        <v>410</v>
      </c>
      <c r="BP170" s="77" t="s">
        <v>2</v>
      </c>
      <c r="BQ170" s="77" t="s">
        <v>2</v>
      </c>
      <c r="BR170" s="77">
        <v>1309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2973</v>
      </c>
      <c r="BX170" s="77">
        <v>1965</v>
      </c>
      <c r="BY170" s="77">
        <v>20</v>
      </c>
      <c r="BZ170" s="77" t="s">
        <v>2</v>
      </c>
      <c r="CA170" s="77">
        <v>88</v>
      </c>
      <c r="CB170" s="77">
        <v>348</v>
      </c>
      <c r="CC170" s="77" t="s">
        <v>2</v>
      </c>
      <c r="CD170" s="77">
        <v>200</v>
      </c>
      <c r="CE170" s="77" t="s">
        <v>2</v>
      </c>
      <c r="CF170" s="77" t="s">
        <v>2</v>
      </c>
      <c r="CG170" s="77">
        <v>1309</v>
      </c>
      <c r="CH170" s="77" t="s">
        <v>2</v>
      </c>
      <c r="CI170" s="77" t="s">
        <v>2</v>
      </c>
      <c r="CJ170" s="77" t="s">
        <v>2</v>
      </c>
      <c r="CK170" s="77" t="s">
        <v>2</v>
      </c>
      <c r="CL170" s="77">
        <v>1625</v>
      </c>
      <c r="CM170" s="90">
        <v>215</v>
      </c>
      <c r="CN170" s="90">
        <v>66</v>
      </c>
      <c r="CO170" s="90" t="s">
        <v>2</v>
      </c>
      <c r="CP170" s="90">
        <v>1</v>
      </c>
      <c r="CQ170" s="90" t="s">
        <v>2</v>
      </c>
      <c r="CR170" s="90">
        <v>46</v>
      </c>
      <c r="CS170" s="90">
        <v>88</v>
      </c>
      <c r="CT170" s="90">
        <v>8</v>
      </c>
      <c r="CU170" s="90">
        <v>4</v>
      </c>
      <c r="CV170" s="90" t="s">
        <v>2</v>
      </c>
      <c r="CW170" s="90">
        <v>1</v>
      </c>
      <c r="CX170" s="90" t="s">
        <v>2</v>
      </c>
      <c r="CY170" s="90">
        <v>1</v>
      </c>
      <c r="CZ170" s="90" t="s">
        <v>2</v>
      </c>
      <c r="DA170" s="90" t="s">
        <v>2</v>
      </c>
      <c r="DB170" s="90" t="s">
        <v>2</v>
      </c>
      <c r="DC170" s="90">
        <v>8</v>
      </c>
      <c r="DD170" s="90">
        <v>2</v>
      </c>
      <c r="DE170" s="90" t="s">
        <v>2</v>
      </c>
      <c r="DF170" s="90" t="s">
        <v>2</v>
      </c>
      <c r="DG170" s="90" t="s">
        <v>2</v>
      </c>
      <c r="DH170" s="90" t="s">
        <v>2</v>
      </c>
      <c r="DI170" s="90">
        <v>3</v>
      </c>
      <c r="DJ170" s="90" t="s">
        <v>2</v>
      </c>
      <c r="DK170" s="90">
        <v>2</v>
      </c>
      <c r="DL170" s="90" t="s">
        <v>2</v>
      </c>
      <c r="DM170" s="90" t="s">
        <v>2</v>
      </c>
      <c r="DN170" s="90" t="s">
        <v>2</v>
      </c>
      <c r="DO170" s="90">
        <v>1</v>
      </c>
      <c r="DP170" s="90" t="s">
        <v>2</v>
      </c>
      <c r="DQ170" s="90" t="s">
        <v>2</v>
      </c>
      <c r="DR170" s="90" t="s">
        <v>2</v>
      </c>
      <c r="DS170" s="27">
        <v>161</v>
      </c>
      <c r="DT170" s="27">
        <v>1</v>
      </c>
      <c r="DU170" s="27" t="s">
        <v>2</v>
      </c>
      <c r="DV170" s="27" t="s">
        <v>2</v>
      </c>
      <c r="DW170" s="27">
        <v>12</v>
      </c>
      <c r="DX170" s="27">
        <v>1</v>
      </c>
      <c r="DY170" s="27">
        <v>12</v>
      </c>
      <c r="DZ170" s="27">
        <v>8</v>
      </c>
      <c r="EA170" s="27" t="s">
        <v>2</v>
      </c>
      <c r="EB170" s="27">
        <v>121</v>
      </c>
      <c r="EC170" s="27">
        <v>99</v>
      </c>
      <c r="ED170" s="27">
        <v>52</v>
      </c>
      <c r="EE170" s="27" t="s">
        <v>2</v>
      </c>
      <c r="EF170" s="27">
        <v>13</v>
      </c>
      <c r="EG170" s="27">
        <v>7472</v>
      </c>
      <c r="EH170" s="27" t="s">
        <v>14</v>
      </c>
      <c r="EI170" s="27" t="s">
        <v>2</v>
      </c>
      <c r="EJ170" s="27" t="s">
        <v>2</v>
      </c>
      <c r="EK170" s="27">
        <v>24</v>
      </c>
      <c r="EL170" s="27" t="s">
        <v>14</v>
      </c>
      <c r="EM170" s="27" t="s">
        <v>14</v>
      </c>
      <c r="EN170" s="27">
        <v>34</v>
      </c>
      <c r="EO170" s="27" t="s">
        <v>2</v>
      </c>
      <c r="EP170" s="27" t="s">
        <v>14</v>
      </c>
      <c r="EQ170" s="27" t="s">
        <v>14</v>
      </c>
      <c r="ER170" s="27" t="s">
        <v>14</v>
      </c>
      <c r="ES170" s="27" t="s">
        <v>2</v>
      </c>
      <c r="ET170" s="27">
        <v>152</v>
      </c>
      <c r="EU170" s="27">
        <v>6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>
        <v>2</v>
      </c>
      <c r="FE170" s="27" t="s">
        <v>14</v>
      </c>
      <c r="FF170" s="27">
        <v>2</v>
      </c>
      <c r="FG170" s="27" t="s">
        <v>2</v>
      </c>
      <c r="FH170" s="27">
        <v>2</v>
      </c>
      <c r="FI170" s="27" t="s">
        <v>14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14</v>
      </c>
      <c r="FS170" s="27" t="s">
        <v>14</v>
      </c>
      <c r="FT170" s="27" t="s">
        <v>14</v>
      </c>
      <c r="FU170" s="27" t="s">
        <v>2</v>
      </c>
      <c r="FV170" s="27" t="s">
        <v>14</v>
      </c>
      <c r="FW170" s="77">
        <v>84</v>
      </c>
      <c r="FX170" s="77">
        <v>6</v>
      </c>
      <c r="FY170" s="87">
        <v>82</v>
      </c>
      <c r="FZ170" s="87">
        <v>2</v>
      </c>
      <c r="GA170" s="87">
        <v>4</v>
      </c>
      <c r="GB170" s="87" t="s">
        <v>2</v>
      </c>
      <c r="GC170" s="87">
        <v>1</v>
      </c>
      <c r="GD170" s="87" t="s">
        <v>2</v>
      </c>
      <c r="GE170" s="87" t="s">
        <v>2</v>
      </c>
      <c r="GF170" s="17">
        <v>5</v>
      </c>
      <c r="GG170" s="17">
        <v>3</v>
      </c>
      <c r="GH170" s="17">
        <v>3</v>
      </c>
      <c r="GI170" s="17">
        <v>2</v>
      </c>
      <c r="GJ170" s="17" t="s">
        <v>2</v>
      </c>
      <c r="GK170" s="17" t="s">
        <v>2</v>
      </c>
      <c r="GL170" s="17">
        <v>1</v>
      </c>
      <c r="GM170" s="17" t="s">
        <v>2</v>
      </c>
      <c r="GN170" s="17" t="s">
        <v>2</v>
      </c>
      <c r="GO170" s="25">
        <v>10</v>
      </c>
      <c r="GP170" s="25">
        <v>2</v>
      </c>
      <c r="GQ170" s="25">
        <v>10</v>
      </c>
      <c r="GR170" s="25">
        <v>10</v>
      </c>
      <c r="GS170" s="136" t="s">
        <v>2</v>
      </c>
      <c r="GT170" s="77" t="s">
        <v>2</v>
      </c>
      <c r="GU170" s="77">
        <v>3</v>
      </c>
      <c r="GV170" s="17">
        <v>215</v>
      </c>
      <c r="GW170" s="17">
        <v>68</v>
      </c>
      <c r="GX170" s="17">
        <v>61</v>
      </c>
      <c r="GY170" s="17">
        <v>63</v>
      </c>
      <c r="GZ170" s="17">
        <v>20</v>
      </c>
      <c r="HA170" s="17">
        <v>3</v>
      </c>
      <c r="HB170" s="17" t="s">
        <v>2</v>
      </c>
      <c r="HC170" s="17">
        <v>1</v>
      </c>
      <c r="HD170" s="17">
        <v>2</v>
      </c>
      <c r="HE170" s="17">
        <v>8</v>
      </c>
      <c r="HF170" s="17" t="s">
        <v>2</v>
      </c>
      <c r="HG170" s="17">
        <v>2</v>
      </c>
      <c r="HH170" s="17">
        <v>2</v>
      </c>
      <c r="HI170" s="17">
        <v>1</v>
      </c>
      <c r="HJ170" s="17">
        <v>3</v>
      </c>
      <c r="HK170" s="17" t="s">
        <v>2</v>
      </c>
      <c r="HL170" s="17">
        <v>1</v>
      </c>
      <c r="HM170" s="17">
        <v>2</v>
      </c>
      <c r="HN170" s="659">
        <v>1921404000</v>
      </c>
      <c r="HO170" s="657" t="s">
        <v>483</v>
      </c>
      <c r="HP170" s="657" t="s">
        <v>454</v>
      </c>
      <c r="HQ170" s="657" t="s">
        <v>485</v>
      </c>
      <c r="HR170" s="657" t="s">
        <v>460</v>
      </c>
      <c r="HS170" s="657" t="s">
        <v>455</v>
      </c>
    </row>
    <row r="171" spans="1:227" ht="14.25" customHeight="1">
      <c r="A171" s="614" t="s">
        <v>767</v>
      </c>
      <c r="B171" s="614" t="s">
        <v>910</v>
      </c>
      <c r="C171" s="614"/>
      <c r="D171" s="4" t="s">
        <v>585</v>
      </c>
      <c r="E171" s="17">
        <v>223</v>
      </c>
      <c r="F171" s="17">
        <v>5</v>
      </c>
      <c r="G171" s="17" t="s">
        <v>2</v>
      </c>
      <c r="H171" s="17">
        <v>3</v>
      </c>
      <c r="I171" s="17">
        <v>2</v>
      </c>
      <c r="J171" s="17" t="s">
        <v>2</v>
      </c>
      <c r="K171" s="17" t="s">
        <v>2</v>
      </c>
      <c r="L171" s="17">
        <v>218</v>
      </c>
      <c r="M171" s="665">
        <v>26</v>
      </c>
      <c r="N171" s="17">
        <v>5</v>
      </c>
      <c r="O171" s="17">
        <v>5</v>
      </c>
      <c r="P171" s="17" t="s">
        <v>2</v>
      </c>
      <c r="Q171" s="17">
        <v>3</v>
      </c>
      <c r="R171" s="17">
        <v>2</v>
      </c>
      <c r="S171" s="17" t="s">
        <v>2</v>
      </c>
      <c r="T171" s="17" t="s">
        <v>2</v>
      </c>
      <c r="U171" s="25" t="s">
        <v>2</v>
      </c>
      <c r="V171" s="671">
        <v>1</v>
      </c>
      <c r="W171" s="25">
        <v>61</v>
      </c>
      <c r="X171" s="25">
        <v>6907</v>
      </c>
      <c r="Y171" s="25">
        <v>6</v>
      </c>
      <c r="Z171" s="25">
        <v>3247</v>
      </c>
      <c r="AA171" s="136">
        <v>162</v>
      </c>
      <c r="AB171" s="25">
        <v>2</v>
      </c>
      <c r="AC171" s="25">
        <v>2140</v>
      </c>
      <c r="AD171" s="25">
        <v>2</v>
      </c>
      <c r="AE171" s="25">
        <v>1900</v>
      </c>
      <c r="AF171" s="143">
        <v>3</v>
      </c>
      <c r="AG171" s="77">
        <v>221</v>
      </c>
      <c r="AH171" s="77">
        <v>5</v>
      </c>
      <c r="AI171" s="77">
        <v>70</v>
      </c>
      <c r="AJ171" s="77">
        <v>80</v>
      </c>
      <c r="AK171" s="77">
        <v>43</v>
      </c>
      <c r="AL171" s="77">
        <v>14</v>
      </c>
      <c r="AM171" s="77">
        <v>4</v>
      </c>
      <c r="AN171" s="77">
        <v>2</v>
      </c>
      <c r="AO171" s="77">
        <v>3</v>
      </c>
      <c r="AP171" s="77" t="s">
        <v>2</v>
      </c>
      <c r="AQ171" s="77" t="s">
        <v>2</v>
      </c>
      <c r="AR171" s="77" t="s">
        <v>2</v>
      </c>
      <c r="AS171" s="77" t="s">
        <v>2</v>
      </c>
      <c r="AT171" s="77" t="s">
        <v>2</v>
      </c>
      <c r="AU171" s="77">
        <v>3</v>
      </c>
      <c r="AV171" s="77" t="s">
        <v>2</v>
      </c>
      <c r="AW171" s="77">
        <v>1</v>
      </c>
      <c r="AX171" s="77" t="s">
        <v>2</v>
      </c>
      <c r="AY171" s="77" t="s">
        <v>2</v>
      </c>
      <c r="AZ171" s="77" t="s">
        <v>2</v>
      </c>
      <c r="BA171" s="77" t="s">
        <v>2</v>
      </c>
      <c r="BB171" s="77" t="s">
        <v>2</v>
      </c>
      <c r="BC171" s="77">
        <v>2</v>
      </c>
      <c r="BD171" s="77" t="s">
        <v>2</v>
      </c>
      <c r="BE171" s="77" t="s">
        <v>2</v>
      </c>
      <c r="BF171" s="77" t="s">
        <v>2</v>
      </c>
      <c r="BG171" s="77" t="s">
        <v>2</v>
      </c>
      <c r="BH171" s="77" t="s">
        <v>2</v>
      </c>
      <c r="BI171" s="77">
        <v>19203</v>
      </c>
      <c r="BJ171" s="77">
        <v>97</v>
      </c>
      <c r="BK171" s="77">
        <v>2685</v>
      </c>
      <c r="BL171" s="77">
        <v>5630</v>
      </c>
      <c r="BM171" s="77">
        <v>5099</v>
      </c>
      <c r="BN171" s="77">
        <v>2336</v>
      </c>
      <c r="BO171" s="77">
        <v>856</v>
      </c>
      <c r="BP171" s="77">
        <v>618</v>
      </c>
      <c r="BQ171" s="77">
        <v>1882</v>
      </c>
      <c r="BR171" s="77" t="s">
        <v>2</v>
      </c>
      <c r="BS171" s="77" t="s">
        <v>2</v>
      </c>
      <c r="BT171" s="77" t="s">
        <v>2</v>
      </c>
      <c r="BU171" s="77" t="s">
        <v>2</v>
      </c>
      <c r="BV171" s="77" t="s">
        <v>2</v>
      </c>
      <c r="BW171" s="77">
        <v>6141</v>
      </c>
      <c r="BX171" s="77">
        <v>1292</v>
      </c>
      <c r="BY171" s="77" t="s">
        <v>2</v>
      </c>
      <c r="BZ171" s="77">
        <v>30</v>
      </c>
      <c r="CA171" s="77" t="s">
        <v>2</v>
      </c>
      <c r="CB171" s="77" t="s">
        <v>2</v>
      </c>
      <c r="CC171" s="77" t="s">
        <v>2</v>
      </c>
      <c r="CD171" s="77" t="s">
        <v>2</v>
      </c>
      <c r="CE171" s="77" t="s">
        <v>2</v>
      </c>
      <c r="CF171" s="77">
        <v>1262</v>
      </c>
      <c r="CG171" s="77" t="s">
        <v>2</v>
      </c>
      <c r="CH171" s="77" t="s">
        <v>2</v>
      </c>
      <c r="CI171" s="77" t="s">
        <v>2</v>
      </c>
      <c r="CJ171" s="77" t="s">
        <v>2</v>
      </c>
      <c r="CK171" s="77" t="s">
        <v>2</v>
      </c>
      <c r="CL171" s="77">
        <v>1292</v>
      </c>
      <c r="CM171" s="90">
        <v>180</v>
      </c>
      <c r="CN171" s="90">
        <v>28</v>
      </c>
      <c r="CO171" s="90" t="s">
        <v>2</v>
      </c>
      <c r="CP171" s="90">
        <v>1</v>
      </c>
      <c r="CQ171" s="90" t="s">
        <v>2</v>
      </c>
      <c r="CR171" s="90">
        <v>68</v>
      </c>
      <c r="CS171" s="90" t="s">
        <v>2</v>
      </c>
      <c r="CT171" s="90">
        <v>81</v>
      </c>
      <c r="CU171" s="90">
        <v>1</v>
      </c>
      <c r="CV171" s="90">
        <v>1</v>
      </c>
      <c r="CW171" s="90" t="s">
        <v>2</v>
      </c>
      <c r="CX171" s="90" t="s">
        <v>2</v>
      </c>
      <c r="CY171" s="90" t="s">
        <v>2</v>
      </c>
      <c r="CZ171" s="90" t="s">
        <v>2</v>
      </c>
      <c r="DA171" s="90" t="s">
        <v>2</v>
      </c>
      <c r="DB171" s="90" t="s">
        <v>2</v>
      </c>
      <c r="DC171" s="90">
        <v>3</v>
      </c>
      <c r="DD171" s="90" t="s">
        <v>2</v>
      </c>
      <c r="DE171" s="90" t="s">
        <v>2</v>
      </c>
      <c r="DF171" s="90" t="s">
        <v>2</v>
      </c>
      <c r="DG171" s="90" t="s">
        <v>2</v>
      </c>
      <c r="DH171" s="90">
        <v>2</v>
      </c>
      <c r="DI171" s="90" t="s">
        <v>2</v>
      </c>
      <c r="DJ171" s="90" t="s">
        <v>2</v>
      </c>
      <c r="DK171" s="90" t="s">
        <v>2</v>
      </c>
      <c r="DL171" s="90">
        <v>1</v>
      </c>
      <c r="DM171" s="90" t="s">
        <v>2</v>
      </c>
      <c r="DN171" s="90" t="s">
        <v>2</v>
      </c>
      <c r="DO171" s="90" t="s">
        <v>2</v>
      </c>
      <c r="DP171" s="90" t="s">
        <v>2</v>
      </c>
      <c r="DQ171" s="90" t="s">
        <v>2</v>
      </c>
      <c r="DR171" s="90" t="s">
        <v>2</v>
      </c>
      <c r="DS171" s="27">
        <v>86</v>
      </c>
      <c r="DT171" s="27">
        <v>2</v>
      </c>
      <c r="DU171" s="27" t="s">
        <v>2</v>
      </c>
      <c r="DV171" s="27">
        <v>2</v>
      </c>
      <c r="DW171" s="27">
        <v>12</v>
      </c>
      <c r="DX171" s="27">
        <v>2</v>
      </c>
      <c r="DY171" s="27">
        <v>12</v>
      </c>
      <c r="DZ171" s="27">
        <v>9</v>
      </c>
      <c r="EA171" s="27">
        <v>1</v>
      </c>
      <c r="EB171" s="27">
        <v>110</v>
      </c>
      <c r="EC171" s="27">
        <v>3</v>
      </c>
      <c r="ED171" s="27">
        <v>120</v>
      </c>
      <c r="EE171" s="27">
        <v>1</v>
      </c>
      <c r="EF171" s="27">
        <v>2</v>
      </c>
      <c r="EG171" s="27">
        <v>3702</v>
      </c>
      <c r="EH171" s="27" t="s">
        <v>14</v>
      </c>
      <c r="EI171" s="27" t="s">
        <v>2</v>
      </c>
      <c r="EJ171" s="27" t="s">
        <v>14</v>
      </c>
      <c r="EK171" s="27">
        <v>40</v>
      </c>
      <c r="EL171" s="27" t="s">
        <v>14</v>
      </c>
      <c r="EM171" s="27">
        <v>46</v>
      </c>
      <c r="EN171" s="27">
        <v>35</v>
      </c>
      <c r="EO171" s="27" t="s">
        <v>14</v>
      </c>
      <c r="EP171" s="27" t="s">
        <v>14</v>
      </c>
      <c r="EQ171" s="27" t="s">
        <v>14</v>
      </c>
      <c r="ER171" s="27" t="s">
        <v>14</v>
      </c>
      <c r="ES171" s="27" t="s">
        <v>14</v>
      </c>
      <c r="ET171" s="27" t="s">
        <v>14</v>
      </c>
      <c r="EU171" s="27">
        <v>1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>
        <v>2</v>
      </c>
      <c r="FE171" s="27" t="s">
        <v>2</v>
      </c>
      <c r="FF171" s="27">
        <v>2</v>
      </c>
      <c r="FG171" s="27" t="s">
        <v>2</v>
      </c>
      <c r="FH171" s="27" t="s">
        <v>2</v>
      </c>
      <c r="FI171" s="27" t="s">
        <v>14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14</v>
      </c>
      <c r="FS171" s="27" t="s">
        <v>2</v>
      </c>
      <c r="FT171" s="27" t="s">
        <v>14</v>
      </c>
      <c r="FU171" s="27" t="s">
        <v>2</v>
      </c>
      <c r="FV171" s="27" t="s">
        <v>14</v>
      </c>
      <c r="FW171" s="77">
        <v>62</v>
      </c>
      <c r="FX171" s="77">
        <v>7</v>
      </c>
      <c r="FY171" s="87">
        <v>61</v>
      </c>
      <c r="FZ171" s="87" t="s">
        <v>2</v>
      </c>
      <c r="GA171" s="87" t="s">
        <v>2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>
        <v>2</v>
      </c>
      <c r="GG171" s="17">
        <v>1</v>
      </c>
      <c r="GH171" s="17">
        <v>2</v>
      </c>
      <c r="GI171" s="17" t="s">
        <v>2</v>
      </c>
      <c r="GJ171" s="17" t="s">
        <v>2</v>
      </c>
      <c r="GK171" s="17" t="s">
        <v>2</v>
      </c>
      <c r="GL171" s="17" t="s">
        <v>2</v>
      </c>
      <c r="GM171" s="17" t="s">
        <v>2</v>
      </c>
      <c r="GN171" s="17" t="s">
        <v>2</v>
      </c>
      <c r="GO171" s="25">
        <v>18</v>
      </c>
      <c r="GP171" s="25">
        <v>2</v>
      </c>
      <c r="GQ171" s="25">
        <v>18</v>
      </c>
      <c r="GR171" s="25">
        <v>18</v>
      </c>
      <c r="GS171" s="136" t="s">
        <v>2</v>
      </c>
      <c r="GT171" s="77" t="s">
        <v>2</v>
      </c>
      <c r="GU171" s="77">
        <v>4</v>
      </c>
      <c r="GV171" s="17">
        <v>180</v>
      </c>
      <c r="GW171" s="17">
        <v>60</v>
      </c>
      <c r="GX171" s="17">
        <v>80</v>
      </c>
      <c r="GY171" s="17">
        <v>37</v>
      </c>
      <c r="GZ171" s="17">
        <v>2</v>
      </c>
      <c r="HA171" s="17">
        <v>1</v>
      </c>
      <c r="HB171" s="17">
        <v>1</v>
      </c>
      <c r="HC171" s="17" t="s">
        <v>2</v>
      </c>
      <c r="HD171" s="17" t="s">
        <v>2</v>
      </c>
      <c r="HE171" s="17">
        <v>3</v>
      </c>
      <c r="HF171" s="17">
        <v>1</v>
      </c>
      <c r="HG171" s="17" t="s">
        <v>2</v>
      </c>
      <c r="HH171" s="17" t="s">
        <v>2</v>
      </c>
      <c r="HI171" s="17">
        <v>1</v>
      </c>
      <c r="HJ171" s="17">
        <v>1</v>
      </c>
      <c r="HK171" s="17">
        <v>1</v>
      </c>
      <c r="HL171" s="17" t="s">
        <v>2</v>
      </c>
      <c r="HM171" s="17" t="s">
        <v>2</v>
      </c>
      <c r="HN171" s="659">
        <v>1934600000</v>
      </c>
      <c r="HO171" s="657" t="s">
        <v>483</v>
      </c>
      <c r="HP171" s="657" t="s">
        <v>454</v>
      </c>
      <c r="HQ171" s="657" t="s">
        <v>663</v>
      </c>
      <c r="HR171" s="657" t="s">
        <v>454</v>
      </c>
      <c r="HS171" s="657" t="s">
        <v>455</v>
      </c>
    </row>
    <row r="172" spans="1:227" ht="14.25" customHeight="1">
      <c r="A172" s="614" t="s">
        <v>767</v>
      </c>
      <c r="B172" s="614" t="s">
        <v>910</v>
      </c>
      <c r="C172" s="614" t="s">
        <v>911</v>
      </c>
      <c r="D172" s="4" t="s">
        <v>586</v>
      </c>
      <c r="E172" s="17">
        <v>45</v>
      </c>
      <c r="F172" s="17" t="s">
        <v>2</v>
      </c>
      <c r="G172" s="17" t="s">
        <v>2</v>
      </c>
      <c r="H172" s="17" t="s">
        <v>2</v>
      </c>
      <c r="I172" s="17" t="s">
        <v>2</v>
      </c>
      <c r="J172" s="17" t="s">
        <v>2</v>
      </c>
      <c r="K172" s="17" t="s">
        <v>2</v>
      </c>
      <c r="L172" s="17">
        <v>45</v>
      </c>
      <c r="M172" s="665">
        <v>3</v>
      </c>
      <c r="N172" s="17" t="s">
        <v>2</v>
      </c>
      <c r="O172" s="17" t="s">
        <v>2</v>
      </c>
      <c r="P172" s="17" t="s">
        <v>2</v>
      </c>
      <c r="Q172" s="17" t="s">
        <v>2</v>
      </c>
      <c r="R172" s="17" t="s">
        <v>2</v>
      </c>
      <c r="S172" s="17" t="s">
        <v>2</v>
      </c>
      <c r="T172" s="17" t="s">
        <v>2</v>
      </c>
      <c r="U172" s="25" t="s">
        <v>2</v>
      </c>
      <c r="V172" s="671" t="s">
        <v>2</v>
      </c>
      <c r="W172" s="25" t="s">
        <v>2</v>
      </c>
      <c r="X172" s="25" t="s">
        <v>2</v>
      </c>
      <c r="Y172" s="25" t="s">
        <v>2</v>
      </c>
      <c r="Z172" s="25" t="s">
        <v>2</v>
      </c>
      <c r="AA172" s="136">
        <v>45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43" t="s">
        <v>2</v>
      </c>
      <c r="AG172" s="77">
        <v>45</v>
      </c>
      <c r="AH172" s="77" t="s">
        <v>2</v>
      </c>
      <c r="AI172" s="77">
        <v>21</v>
      </c>
      <c r="AJ172" s="77">
        <v>17</v>
      </c>
      <c r="AK172" s="77">
        <v>5</v>
      </c>
      <c r="AL172" s="77">
        <v>1</v>
      </c>
      <c r="AM172" s="77" t="s">
        <v>2</v>
      </c>
      <c r="AN172" s="77" t="s">
        <v>2</v>
      </c>
      <c r="AO172" s="77">
        <v>1</v>
      </c>
      <c r="AP172" s="77" t="s">
        <v>2</v>
      </c>
      <c r="AQ172" s="77" t="s">
        <v>2</v>
      </c>
      <c r="AR172" s="77" t="s">
        <v>2</v>
      </c>
      <c r="AS172" s="77" t="s">
        <v>2</v>
      </c>
      <c r="AT172" s="77" t="s">
        <v>2</v>
      </c>
      <c r="AU172" s="77" t="s">
        <v>2</v>
      </c>
      <c r="AV172" s="77" t="s">
        <v>2</v>
      </c>
      <c r="AW172" s="77" t="s">
        <v>2</v>
      </c>
      <c r="AX172" s="77" t="s">
        <v>2</v>
      </c>
      <c r="AY172" s="77" t="s">
        <v>2</v>
      </c>
      <c r="AZ172" s="77" t="s">
        <v>2</v>
      </c>
      <c r="BA172" s="77" t="s">
        <v>2</v>
      </c>
      <c r="BB172" s="77" t="s">
        <v>2</v>
      </c>
      <c r="BC172" s="77" t="s">
        <v>2</v>
      </c>
      <c r="BD172" s="77" t="s">
        <v>2</v>
      </c>
      <c r="BE172" s="77" t="s">
        <v>2</v>
      </c>
      <c r="BF172" s="77" t="s">
        <v>2</v>
      </c>
      <c r="BG172" s="77" t="s">
        <v>2</v>
      </c>
      <c r="BH172" s="77" t="s">
        <v>2</v>
      </c>
      <c r="BI172" s="77">
        <v>3394</v>
      </c>
      <c r="BJ172" s="77" t="s">
        <v>2</v>
      </c>
      <c r="BK172" s="77">
        <v>839</v>
      </c>
      <c r="BL172" s="77">
        <v>1199</v>
      </c>
      <c r="BM172" s="77">
        <v>581</v>
      </c>
      <c r="BN172" s="77">
        <v>155</v>
      </c>
      <c r="BO172" s="77" t="s">
        <v>2</v>
      </c>
      <c r="BP172" s="77" t="s">
        <v>2</v>
      </c>
      <c r="BQ172" s="77">
        <v>620</v>
      </c>
      <c r="BR172" s="77" t="s">
        <v>2</v>
      </c>
      <c r="BS172" s="77" t="s">
        <v>2</v>
      </c>
      <c r="BT172" s="77" t="s">
        <v>2</v>
      </c>
      <c r="BU172" s="77" t="s">
        <v>2</v>
      </c>
      <c r="BV172" s="77" t="s">
        <v>2</v>
      </c>
      <c r="BW172" s="77">
        <v>878</v>
      </c>
      <c r="BX172" s="77" t="s">
        <v>2</v>
      </c>
      <c r="BY172" s="77" t="s">
        <v>2</v>
      </c>
      <c r="BZ172" s="77" t="s">
        <v>2</v>
      </c>
      <c r="CA172" s="77" t="s">
        <v>2</v>
      </c>
      <c r="CB172" s="77" t="s">
        <v>2</v>
      </c>
      <c r="CC172" s="77" t="s">
        <v>2</v>
      </c>
      <c r="CD172" s="77" t="s">
        <v>2</v>
      </c>
      <c r="CE172" s="77" t="s">
        <v>2</v>
      </c>
      <c r="CF172" s="77" t="s">
        <v>2</v>
      </c>
      <c r="CG172" s="77" t="s">
        <v>2</v>
      </c>
      <c r="CH172" s="77" t="s">
        <v>2</v>
      </c>
      <c r="CI172" s="77" t="s">
        <v>2</v>
      </c>
      <c r="CJ172" s="77" t="s">
        <v>2</v>
      </c>
      <c r="CK172" s="77" t="s">
        <v>2</v>
      </c>
      <c r="CL172" s="77" t="s">
        <v>2</v>
      </c>
      <c r="CM172" s="90">
        <v>30</v>
      </c>
      <c r="CN172" s="90">
        <v>13</v>
      </c>
      <c r="CO172" s="90" t="s">
        <v>2</v>
      </c>
      <c r="CP172" s="90" t="s">
        <v>2</v>
      </c>
      <c r="CQ172" s="90" t="s">
        <v>2</v>
      </c>
      <c r="CR172" s="90">
        <v>10</v>
      </c>
      <c r="CS172" s="90" t="s">
        <v>2</v>
      </c>
      <c r="CT172" s="90">
        <v>6</v>
      </c>
      <c r="CU172" s="90">
        <v>1</v>
      </c>
      <c r="CV172" s="90" t="s">
        <v>2</v>
      </c>
      <c r="CW172" s="90" t="s">
        <v>2</v>
      </c>
      <c r="CX172" s="90" t="s">
        <v>2</v>
      </c>
      <c r="CY172" s="90" t="s">
        <v>2</v>
      </c>
      <c r="CZ172" s="90" t="s">
        <v>2</v>
      </c>
      <c r="DA172" s="90" t="s">
        <v>2</v>
      </c>
      <c r="DB172" s="90" t="s">
        <v>2</v>
      </c>
      <c r="DC172" s="90" t="s">
        <v>2</v>
      </c>
      <c r="DD172" s="90" t="s">
        <v>2</v>
      </c>
      <c r="DE172" s="90" t="s">
        <v>2</v>
      </c>
      <c r="DF172" s="90" t="s">
        <v>2</v>
      </c>
      <c r="DG172" s="90" t="s">
        <v>2</v>
      </c>
      <c r="DH172" s="90" t="s">
        <v>2</v>
      </c>
      <c r="DI172" s="90" t="s">
        <v>2</v>
      </c>
      <c r="DJ172" s="90" t="s">
        <v>2</v>
      </c>
      <c r="DK172" s="90" t="s">
        <v>2</v>
      </c>
      <c r="DL172" s="90" t="s">
        <v>2</v>
      </c>
      <c r="DM172" s="90" t="s">
        <v>2</v>
      </c>
      <c r="DN172" s="90" t="s">
        <v>2</v>
      </c>
      <c r="DO172" s="90" t="s">
        <v>2</v>
      </c>
      <c r="DP172" s="90" t="s">
        <v>2</v>
      </c>
      <c r="DQ172" s="90" t="s">
        <v>2</v>
      </c>
      <c r="DR172" s="90" t="s">
        <v>2</v>
      </c>
      <c r="DS172" s="27">
        <v>18</v>
      </c>
      <c r="DT172" s="27">
        <v>1</v>
      </c>
      <c r="DU172" s="27" t="s">
        <v>2</v>
      </c>
      <c r="DV172" s="27" t="s">
        <v>2</v>
      </c>
      <c r="DW172" s="27">
        <v>1</v>
      </c>
      <c r="DX172" s="27" t="s">
        <v>2</v>
      </c>
      <c r="DY172" s="27" t="s">
        <v>2</v>
      </c>
      <c r="DZ172" s="27" t="s">
        <v>2</v>
      </c>
      <c r="EA172" s="27" t="s">
        <v>2</v>
      </c>
      <c r="EB172" s="27">
        <v>16</v>
      </c>
      <c r="EC172" s="27">
        <v>1</v>
      </c>
      <c r="ED172" s="27">
        <v>8</v>
      </c>
      <c r="EE172" s="27">
        <v>1</v>
      </c>
      <c r="EF172" s="27">
        <v>1</v>
      </c>
      <c r="EG172" s="27">
        <v>1229</v>
      </c>
      <c r="EH172" s="27" t="s">
        <v>14</v>
      </c>
      <c r="EI172" s="27" t="s">
        <v>2</v>
      </c>
      <c r="EJ172" s="27" t="s">
        <v>2</v>
      </c>
      <c r="EK172" s="27" t="s">
        <v>14</v>
      </c>
      <c r="EL172" s="27" t="s">
        <v>2</v>
      </c>
      <c r="EM172" s="27" t="s">
        <v>2</v>
      </c>
      <c r="EN172" s="27" t="s">
        <v>2</v>
      </c>
      <c r="EO172" s="27" t="s">
        <v>2</v>
      </c>
      <c r="EP172" s="27" t="s">
        <v>14</v>
      </c>
      <c r="EQ172" s="27" t="s">
        <v>14</v>
      </c>
      <c r="ER172" s="27" t="s">
        <v>14</v>
      </c>
      <c r="ES172" s="27" t="s">
        <v>14</v>
      </c>
      <c r="ET172" s="27" t="s">
        <v>14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27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27" t="s">
        <v>14</v>
      </c>
      <c r="FW172" s="77">
        <v>14</v>
      </c>
      <c r="FX172" s="77" t="s">
        <v>2</v>
      </c>
      <c r="FY172" s="87">
        <v>14</v>
      </c>
      <c r="FZ172" s="87" t="s">
        <v>2</v>
      </c>
      <c r="GA172" s="87" t="s">
        <v>2</v>
      </c>
      <c r="GB172" s="87" t="s">
        <v>2</v>
      </c>
      <c r="GC172" s="87" t="s">
        <v>2</v>
      </c>
      <c r="GD172" s="87" t="s">
        <v>2</v>
      </c>
      <c r="GE172" s="87" t="s">
        <v>2</v>
      </c>
      <c r="GF172" s="17" t="s">
        <v>2</v>
      </c>
      <c r="GG172" s="17" t="s">
        <v>2</v>
      </c>
      <c r="GH172" s="17" t="s">
        <v>2</v>
      </c>
      <c r="GI172" s="17" t="s">
        <v>2</v>
      </c>
      <c r="GJ172" s="17" t="s">
        <v>2</v>
      </c>
      <c r="GK172" s="17" t="s">
        <v>2</v>
      </c>
      <c r="GL172" s="17" t="s">
        <v>2</v>
      </c>
      <c r="GM172" s="17" t="s">
        <v>2</v>
      </c>
      <c r="GN172" s="17" t="s">
        <v>2</v>
      </c>
      <c r="GO172" s="25">
        <v>7</v>
      </c>
      <c r="GP172" s="25" t="s">
        <v>2</v>
      </c>
      <c r="GQ172" s="25">
        <v>7</v>
      </c>
      <c r="GR172" s="25">
        <v>7</v>
      </c>
      <c r="GS172" s="136" t="s">
        <v>2</v>
      </c>
      <c r="GT172" s="77" t="s">
        <v>2</v>
      </c>
      <c r="GU172" s="77">
        <v>1</v>
      </c>
      <c r="GV172" s="17">
        <v>30</v>
      </c>
      <c r="GW172" s="17">
        <v>18</v>
      </c>
      <c r="GX172" s="17">
        <v>8</v>
      </c>
      <c r="GY172" s="17">
        <v>4</v>
      </c>
      <c r="GZ172" s="17" t="s">
        <v>2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9">
        <v>1934601000</v>
      </c>
      <c r="HO172" s="657" t="s">
        <v>483</v>
      </c>
      <c r="HP172" s="657" t="s">
        <v>454</v>
      </c>
      <c r="HQ172" s="657" t="s">
        <v>663</v>
      </c>
      <c r="HR172" s="657" t="s">
        <v>457</v>
      </c>
      <c r="HS172" s="657" t="s">
        <v>455</v>
      </c>
    </row>
    <row r="173" spans="1:227" ht="14.25" customHeight="1">
      <c r="A173" s="614" t="s">
        <v>767</v>
      </c>
      <c r="B173" s="614" t="s">
        <v>910</v>
      </c>
      <c r="C173" s="614" t="s">
        <v>912</v>
      </c>
      <c r="D173" s="4" t="s">
        <v>587</v>
      </c>
      <c r="E173" s="17">
        <v>118</v>
      </c>
      <c r="F173" s="17">
        <v>1</v>
      </c>
      <c r="G173" s="17" t="s">
        <v>2</v>
      </c>
      <c r="H173" s="17">
        <v>1</v>
      </c>
      <c r="I173" s="17" t="s">
        <v>2</v>
      </c>
      <c r="J173" s="17" t="s">
        <v>2</v>
      </c>
      <c r="K173" s="17" t="s">
        <v>2</v>
      </c>
      <c r="L173" s="17">
        <v>117</v>
      </c>
      <c r="M173" s="665">
        <v>16</v>
      </c>
      <c r="N173" s="17">
        <v>1</v>
      </c>
      <c r="O173" s="17" t="s">
        <v>14</v>
      </c>
      <c r="P173" s="17" t="s">
        <v>14</v>
      </c>
      <c r="Q173" s="17" t="s">
        <v>14</v>
      </c>
      <c r="R173" s="17" t="s">
        <v>14</v>
      </c>
      <c r="S173" s="17" t="s">
        <v>14</v>
      </c>
      <c r="T173" s="17" t="s">
        <v>14</v>
      </c>
      <c r="U173" s="25" t="s">
        <v>14</v>
      </c>
      <c r="V173" s="671" t="s">
        <v>2</v>
      </c>
      <c r="W173" s="25">
        <v>50</v>
      </c>
      <c r="X173" s="25">
        <v>4268</v>
      </c>
      <c r="Y173" s="25">
        <v>3</v>
      </c>
      <c r="Z173" s="25">
        <v>1010</v>
      </c>
      <c r="AA173" s="136">
        <v>68</v>
      </c>
      <c r="AB173" s="25" t="s">
        <v>14</v>
      </c>
      <c r="AC173" s="25" t="s">
        <v>14</v>
      </c>
      <c r="AD173" s="25" t="s">
        <v>14</v>
      </c>
      <c r="AE173" s="25" t="s">
        <v>14</v>
      </c>
      <c r="AF173" s="143" t="s">
        <v>14</v>
      </c>
      <c r="AG173" s="77">
        <v>118</v>
      </c>
      <c r="AH173" s="77">
        <v>1</v>
      </c>
      <c r="AI173" s="77">
        <v>21</v>
      </c>
      <c r="AJ173" s="77">
        <v>52</v>
      </c>
      <c r="AK173" s="77">
        <v>31</v>
      </c>
      <c r="AL173" s="77">
        <v>10</v>
      </c>
      <c r="AM173" s="77">
        <v>2</v>
      </c>
      <c r="AN173" s="77">
        <v>1</v>
      </c>
      <c r="AO173" s="77" t="s">
        <v>2</v>
      </c>
      <c r="AP173" s="77" t="s">
        <v>2</v>
      </c>
      <c r="AQ173" s="77" t="s">
        <v>2</v>
      </c>
      <c r="AR173" s="77" t="s">
        <v>2</v>
      </c>
      <c r="AS173" s="77" t="s">
        <v>2</v>
      </c>
      <c r="AT173" s="77" t="s">
        <v>2</v>
      </c>
      <c r="AU173" s="77" t="s">
        <v>14</v>
      </c>
      <c r="AV173" s="77" t="s">
        <v>14</v>
      </c>
      <c r="AW173" s="77" t="s">
        <v>14</v>
      </c>
      <c r="AX173" s="77" t="s">
        <v>14</v>
      </c>
      <c r="AY173" s="77" t="s">
        <v>14</v>
      </c>
      <c r="AZ173" s="77" t="s">
        <v>14</v>
      </c>
      <c r="BA173" s="77" t="s">
        <v>14</v>
      </c>
      <c r="BB173" s="77" t="s">
        <v>14</v>
      </c>
      <c r="BC173" s="77" t="s">
        <v>14</v>
      </c>
      <c r="BD173" s="77" t="s">
        <v>14</v>
      </c>
      <c r="BE173" s="77" t="s">
        <v>14</v>
      </c>
      <c r="BF173" s="77" t="s">
        <v>14</v>
      </c>
      <c r="BG173" s="77" t="s">
        <v>14</v>
      </c>
      <c r="BH173" s="77" t="s">
        <v>14</v>
      </c>
      <c r="BI173" s="77">
        <v>10723</v>
      </c>
      <c r="BJ173" s="77">
        <v>22</v>
      </c>
      <c r="BK173" s="77">
        <v>833</v>
      </c>
      <c r="BL173" s="77">
        <v>3729</v>
      </c>
      <c r="BM173" s="77">
        <v>3655</v>
      </c>
      <c r="BN173" s="77">
        <v>1710</v>
      </c>
      <c r="BO173" s="77">
        <v>456</v>
      </c>
      <c r="BP173" s="77">
        <v>318</v>
      </c>
      <c r="BQ173" s="77" t="s">
        <v>2</v>
      </c>
      <c r="BR173" s="77" t="s">
        <v>2</v>
      </c>
      <c r="BS173" s="77" t="s">
        <v>2</v>
      </c>
      <c r="BT173" s="77" t="s">
        <v>2</v>
      </c>
      <c r="BU173" s="77" t="s">
        <v>2</v>
      </c>
      <c r="BV173" s="77" t="s">
        <v>2</v>
      </c>
      <c r="BW173" s="77">
        <v>2293</v>
      </c>
      <c r="BX173" s="77" t="s">
        <v>14</v>
      </c>
      <c r="BY173" s="77" t="s">
        <v>14</v>
      </c>
      <c r="BZ173" s="77" t="s">
        <v>14</v>
      </c>
      <c r="CA173" s="77" t="s">
        <v>14</v>
      </c>
      <c r="CB173" s="77" t="s">
        <v>14</v>
      </c>
      <c r="CC173" s="77" t="s">
        <v>14</v>
      </c>
      <c r="CD173" s="77" t="s">
        <v>14</v>
      </c>
      <c r="CE173" s="77" t="s">
        <v>14</v>
      </c>
      <c r="CF173" s="77" t="s">
        <v>14</v>
      </c>
      <c r="CG173" s="77" t="s">
        <v>14</v>
      </c>
      <c r="CH173" s="77" t="s">
        <v>14</v>
      </c>
      <c r="CI173" s="77" t="s">
        <v>14</v>
      </c>
      <c r="CJ173" s="77" t="s">
        <v>14</v>
      </c>
      <c r="CK173" s="77" t="s">
        <v>14</v>
      </c>
      <c r="CL173" s="77" t="s">
        <v>14</v>
      </c>
      <c r="CM173" s="90">
        <v>112</v>
      </c>
      <c r="CN173" s="90" t="s">
        <v>2</v>
      </c>
      <c r="CO173" s="90" t="s">
        <v>2</v>
      </c>
      <c r="CP173" s="90" t="s">
        <v>2</v>
      </c>
      <c r="CQ173" s="90" t="s">
        <v>2</v>
      </c>
      <c r="CR173" s="90">
        <v>52</v>
      </c>
      <c r="CS173" s="90" t="s">
        <v>2</v>
      </c>
      <c r="CT173" s="90">
        <v>60</v>
      </c>
      <c r="CU173" s="90" t="s">
        <v>2</v>
      </c>
      <c r="CV173" s="90" t="s">
        <v>2</v>
      </c>
      <c r="CW173" s="90" t="s">
        <v>2</v>
      </c>
      <c r="CX173" s="90" t="s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 t="s">
        <v>14</v>
      </c>
      <c r="DD173" s="90" t="s">
        <v>14</v>
      </c>
      <c r="DE173" s="90" t="s">
        <v>14</v>
      </c>
      <c r="DF173" s="90" t="s">
        <v>14</v>
      </c>
      <c r="DG173" s="90" t="s">
        <v>14</v>
      </c>
      <c r="DH173" s="90" t="s">
        <v>14</v>
      </c>
      <c r="DI173" s="90" t="s">
        <v>14</v>
      </c>
      <c r="DJ173" s="90" t="s">
        <v>14</v>
      </c>
      <c r="DK173" s="90" t="s">
        <v>14</v>
      </c>
      <c r="DL173" s="90" t="s">
        <v>14</v>
      </c>
      <c r="DM173" s="90" t="s">
        <v>14</v>
      </c>
      <c r="DN173" s="90" t="s">
        <v>14</v>
      </c>
      <c r="DO173" s="90" t="s">
        <v>14</v>
      </c>
      <c r="DP173" s="90" t="s">
        <v>14</v>
      </c>
      <c r="DQ173" s="90" t="s">
        <v>14</v>
      </c>
      <c r="DR173" s="90" t="s">
        <v>14</v>
      </c>
      <c r="DS173" s="27">
        <v>51</v>
      </c>
      <c r="DT173" s="27" t="s">
        <v>2</v>
      </c>
      <c r="DU173" s="27" t="s">
        <v>2</v>
      </c>
      <c r="DV173" s="27" t="s">
        <v>2</v>
      </c>
      <c r="DW173" s="27">
        <v>8</v>
      </c>
      <c r="DX173" s="27">
        <v>1</v>
      </c>
      <c r="DY173" s="27">
        <v>8</v>
      </c>
      <c r="DZ173" s="27">
        <v>6</v>
      </c>
      <c r="EA173" s="27">
        <v>1</v>
      </c>
      <c r="EB173" s="27">
        <v>84</v>
      </c>
      <c r="EC173" s="27">
        <v>1</v>
      </c>
      <c r="ED173" s="27">
        <v>95</v>
      </c>
      <c r="EE173" s="27" t="s">
        <v>2</v>
      </c>
      <c r="EF173" s="27">
        <v>1</v>
      </c>
      <c r="EG173" s="27">
        <v>1518</v>
      </c>
      <c r="EH173" s="27" t="s">
        <v>2</v>
      </c>
      <c r="EI173" s="27" t="s">
        <v>2</v>
      </c>
      <c r="EJ173" s="27" t="s">
        <v>2</v>
      </c>
      <c r="EK173" s="27">
        <v>18</v>
      </c>
      <c r="EL173" s="27" t="s">
        <v>14</v>
      </c>
      <c r="EM173" s="27" t="s">
        <v>14</v>
      </c>
      <c r="EN173" s="27">
        <v>20</v>
      </c>
      <c r="EO173" s="27" t="s">
        <v>14</v>
      </c>
      <c r="EP173" s="27" t="s">
        <v>14</v>
      </c>
      <c r="EQ173" s="27" t="s">
        <v>14</v>
      </c>
      <c r="ER173" s="27" t="s">
        <v>14</v>
      </c>
      <c r="ES173" s="27" t="s">
        <v>2</v>
      </c>
      <c r="ET173" s="27" t="s">
        <v>14</v>
      </c>
      <c r="EU173" s="27" t="s">
        <v>14</v>
      </c>
      <c r="EV173" s="27" t="s">
        <v>14</v>
      </c>
      <c r="EW173" s="27" t="s">
        <v>14</v>
      </c>
      <c r="EX173" s="27" t="s">
        <v>14</v>
      </c>
      <c r="EY173" s="27" t="s">
        <v>14</v>
      </c>
      <c r="EZ173" s="27" t="s">
        <v>14</v>
      </c>
      <c r="FA173" s="27" t="s">
        <v>14</v>
      </c>
      <c r="FB173" s="27" t="s">
        <v>14</v>
      </c>
      <c r="FC173" s="27" t="s">
        <v>14</v>
      </c>
      <c r="FD173" s="27" t="s">
        <v>14</v>
      </c>
      <c r="FE173" s="27" t="s">
        <v>14</v>
      </c>
      <c r="FF173" s="27" t="s">
        <v>14</v>
      </c>
      <c r="FG173" s="27" t="s">
        <v>14</v>
      </c>
      <c r="FH173" s="27" t="s">
        <v>14</v>
      </c>
      <c r="FI173" s="27" t="s">
        <v>14</v>
      </c>
      <c r="FJ173" s="27" t="s">
        <v>14</v>
      </c>
      <c r="FK173" s="27" t="s">
        <v>14</v>
      </c>
      <c r="FL173" s="27" t="s">
        <v>14</v>
      </c>
      <c r="FM173" s="27" t="s">
        <v>14</v>
      </c>
      <c r="FN173" s="27" t="s">
        <v>14</v>
      </c>
      <c r="FO173" s="27" t="s">
        <v>14</v>
      </c>
      <c r="FP173" s="27" t="s">
        <v>14</v>
      </c>
      <c r="FQ173" s="27" t="s">
        <v>14</v>
      </c>
      <c r="FR173" s="27" t="s">
        <v>14</v>
      </c>
      <c r="FS173" s="27" t="s">
        <v>14</v>
      </c>
      <c r="FT173" s="27" t="s">
        <v>14</v>
      </c>
      <c r="FU173" s="27" t="s">
        <v>14</v>
      </c>
      <c r="FV173" s="27" t="s">
        <v>14</v>
      </c>
      <c r="FW173" s="77">
        <v>31</v>
      </c>
      <c r="FX173" s="77">
        <v>1</v>
      </c>
      <c r="FY173" s="87">
        <v>31</v>
      </c>
      <c r="FZ173" s="87" t="s">
        <v>2</v>
      </c>
      <c r="GA173" s="87" t="s">
        <v>2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 t="s">
        <v>14</v>
      </c>
      <c r="GG173" s="17" t="s">
        <v>14</v>
      </c>
      <c r="GH173" s="17" t="s">
        <v>14</v>
      </c>
      <c r="GI173" s="17" t="s">
        <v>14</v>
      </c>
      <c r="GJ173" s="17" t="s">
        <v>14</v>
      </c>
      <c r="GK173" s="17" t="s">
        <v>14</v>
      </c>
      <c r="GL173" s="17" t="s">
        <v>14</v>
      </c>
      <c r="GM173" s="17" t="s">
        <v>14</v>
      </c>
      <c r="GN173" s="17" t="s">
        <v>14</v>
      </c>
      <c r="GO173" s="25">
        <v>2</v>
      </c>
      <c r="GP173" s="25" t="s">
        <v>14</v>
      </c>
      <c r="GQ173" s="25">
        <v>2</v>
      </c>
      <c r="GR173" s="25">
        <v>2</v>
      </c>
      <c r="GS173" s="136" t="s">
        <v>2</v>
      </c>
      <c r="GT173" s="77" t="s">
        <v>2</v>
      </c>
      <c r="GU173" s="77">
        <v>1</v>
      </c>
      <c r="GV173" s="17">
        <v>112</v>
      </c>
      <c r="GW173" s="17">
        <v>21</v>
      </c>
      <c r="GX173" s="17">
        <v>65</v>
      </c>
      <c r="GY173" s="17">
        <v>25</v>
      </c>
      <c r="GZ173" s="17">
        <v>1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14</v>
      </c>
      <c r="HF173" s="17" t="s">
        <v>14</v>
      </c>
      <c r="HG173" s="17" t="s">
        <v>14</v>
      </c>
      <c r="HH173" s="17" t="s">
        <v>14</v>
      </c>
      <c r="HI173" s="17" t="s">
        <v>14</v>
      </c>
      <c r="HJ173" s="17" t="s">
        <v>14</v>
      </c>
      <c r="HK173" s="17" t="s">
        <v>14</v>
      </c>
      <c r="HL173" s="17" t="s">
        <v>14</v>
      </c>
      <c r="HM173" s="17" t="s">
        <v>14</v>
      </c>
      <c r="HN173" s="659">
        <v>1934602000</v>
      </c>
      <c r="HO173" s="657" t="s">
        <v>483</v>
      </c>
      <c r="HP173" s="657" t="s">
        <v>454</v>
      </c>
      <c r="HQ173" s="657" t="s">
        <v>663</v>
      </c>
      <c r="HR173" s="657" t="s">
        <v>458</v>
      </c>
      <c r="HS173" s="657" t="s">
        <v>455</v>
      </c>
    </row>
    <row r="174" spans="1:227" ht="14.25" customHeight="1">
      <c r="A174" s="614" t="s">
        <v>767</v>
      </c>
      <c r="B174" s="614" t="s">
        <v>910</v>
      </c>
      <c r="C174" s="614" t="s">
        <v>913</v>
      </c>
      <c r="D174" s="4" t="s">
        <v>588</v>
      </c>
      <c r="E174" s="17" t="s">
        <v>2</v>
      </c>
      <c r="F174" s="17" t="s">
        <v>2</v>
      </c>
      <c r="G174" s="17" t="s">
        <v>2</v>
      </c>
      <c r="H174" s="17" t="s">
        <v>2</v>
      </c>
      <c r="I174" s="17" t="s">
        <v>2</v>
      </c>
      <c r="J174" s="17" t="s">
        <v>2</v>
      </c>
      <c r="K174" s="17" t="s">
        <v>2</v>
      </c>
      <c r="L174" s="17" t="s">
        <v>2</v>
      </c>
      <c r="M174" s="665" t="s">
        <v>2</v>
      </c>
      <c r="N174" s="17" t="s">
        <v>2</v>
      </c>
      <c r="O174" s="17" t="s">
        <v>2</v>
      </c>
      <c r="P174" s="17" t="s">
        <v>2</v>
      </c>
      <c r="Q174" s="17" t="s">
        <v>2</v>
      </c>
      <c r="R174" s="17" t="s">
        <v>2</v>
      </c>
      <c r="S174" s="17" t="s">
        <v>2</v>
      </c>
      <c r="T174" s="17" t="s">
        <v>2</v>
      </c>
      <c r="U174" s="25" t="s">
        <v>2</v>
      </c>
      <c r="V174" s="671" t="s">
        <v>2</v>
      </c>
      <c r="W174" s="25" t="s">
        <v>2</v>
      </c>
      <c r="X174" s="25" t="s">
        <v>2</v>
      </c>
      <c r="Y174" s="25" t="s">
        <v>2</v>
      </c>
      <c r="Z174" s="25" t="s">
        <v>2</v>
      </c>
      <c r="AA174" s="136" t="s">
        <v>2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43" t="s">
        <v>2</v>
      </c>
      <c r="AG174" s="77" t="s">
        <v>2</v>
      </c>
      <c r="AH174" s="77" t="s">
        <v>2</v>
      </c>
      <c r="AI174" s="77" t="s">
        <v>2</v>
      </c>
      <c r="AJ174" s="77" t="s">
        <v>2</v>
      </c>
      <c r="AK174" s="77" t="s">
        <v>2</v>
      </c>
      <c r="AL174" s="77" t="s">
        <v>2</v>
      </c>
      <c r="AM174" s="77" t="s">
        <v>2</v>
      </c>
      <c r="AN174" s="77" t="s">
        <v>2</v>
      </c>
      <c r="AO174" s="77" t="s">
        <v>2</v>
      </c>
      <c r="AP174" s="77" t="s">
        <v>2</v>
      </c>
      <c r="AQ174" s="77" t="s">
        <v>2</v>
      </c>
      <c r="AR174" s="77" t="s">
        <v>2</v>
      </c>
      <c r="AS174" s="77" t="s">
        <v>2</v>
      </c>
      <c r="AT174" s="77" t="s">
        <v>2</v>
      </c>
      <c r="AU174" s="77" t="s">
        <v>2</v>
      </c>
      <c r="AV174" s="77" t="s">
        <v>2</v>
      </c>
      <c r="AW174" s="77" t="s">
        <v>2</v>
      </c>
      <c r="AX174" s="77" t="s">
        <v>2</v>
      </c>
      <c r="AY174" s="77" t="s">
        <v>2</v>
      </c>
      <c r="AZ174" s="77" t="s">
        <v>2</v>
      </c>
      <c r="BA174" s="77" t="s">
        <v>2</v>
      </c>
      <c r="BB174" s="77" t="s">
        <v>2</v>
      </c>
      <c r="BC174" s="77" t="s">
        <v>2</v>
      </c>
      <c r="BD174" s="77" t="s">
        <v>2</v>
      </c>
      <c r="BE174" s="77" t="s">
        <v>2</v>
      </c>
      <c r="BF174" s="77" t="s">
        <v>2</v>
      </c>
      <c r="BG174" s="77" t="s">
        <v>2</v>
      </c>
      <c r="BH174" s="77" t="s">
        <v>2</v>
      </c>
      <c r="BI174" s="77" t="s">
        <v>2</v>
      </c>
      <c r="BJ174" s="77" t="s">
        <v>2</v>
      </c>
      <c r="BK174" s="77" t="s">
        <v>2</v>
      </c>
      <c r="BL174" s="77" t="s">
        <v>2</v>
      </c>
      <c r="BM174" s="77" t="s">
        <v>2</v>
      </c>
      <c r="BN174" s="77" t="s">
        <v>2</v>
      </c>
      <c r="BO174" s="77" t="s">
        <v>2</v>
      </c>
      <c r="BP174" s="77" t="s">
        <v>2</v>
      </c>
      <c r="BQ174" s="77" t="s">
        <v>2</v>
      </c>
      <c r="BR174" s="77" t="s">
        <v>2</v>
      </c>
      <c r="BS174" s="77" t="s">
        <v>2</v>
      </c>
      <c r="BT174" s="77" t="s">
        <v>2</v>
      </c>
      <c r="BU174" s="77" t="s">
        <v>2</v>
      </c>
      <c r="BV174" s="77" t="s">
        <v>2</v>
      </c>
      <c r="BW174" s="77" t="s">
        <v>2</v>
      </c>
      <c r="BX174" s="77" t="s">
        <v>2</v>
      </c>
      <c r="BY174" s="77" t="s">
        <v>2</v>
      </c>
      <c r="BZ174" s="77" t="s">
        <v>2</v>
      </c>
      <c r="CA174" s="77" t="s">
        <v>2</v>
      </c>
      <c r="CB174" s="77" t="s">
        <v>2</v>
      </c>
      <c r="CC174" s="77" t="s">
        <v>2</v>
      </c>
      <c r="CD174" s="77" t="s">
        <v>2</v>
      </c>
      <c r="CE174" s="77" t="s">
        <v>2</v>
      </c>
      <c r="CF174" s="77" t="s">
        <v>2</v>
      </c>
      <c r="CG174" s="77" t="s">
        <v>2</v>
      </c>
      <c r="CH174" s="77" t="s">
        <v>2</v>
      </c>
      <c r="CI174" s="77" t="s">
        <v>2</v>
      </c>
      <c r="CJ174" s="77" t="s">
        <v>2</v>
      </c>
      <c r="CK174" s="77" t="s">
        <v>2</v>
      </c>
      <c r="CL174" s="77" t="s">
        <v>2</v>
      </c>
      <c r="CM174" s="90" t="s">
        <v>2</v>
      </c>
      <c r="CN174" s="90" t="s">
        <v>2</v>
      </c>
      <c r="CO174" s="90" t="s">
        <v>2</v>
      </c>
      <c r="CP174" s="90" t="s">
        <v>2</v>
      </c>
      <c r="CQ174" s="90" t="s">
        <v>2</v>
      </c>
      <c r="CR174" s="90" t="s">
        <v>2</v>
      </c>
      <c r="CS174" s="90" t="s">
        <v>2</v>
      </c>
      <c r="CT174" s="90" t="s">
        <v>2</v>
      </c>
      <c r="CU174" s="90" t="s">
        <v>2</v>
      </c>
      <c r="CV174" s="90" t="s">
        <v>2</v>
      </c>
      <c r="CW174" s="90" t="s">
        <v>2</v>
      </c>
      <c r="CX174" s="90" t="s">
        <v>2</v>
      </c>
      <c r="CY174" s="90" t="s">
        <v>2</v>
      </c>
      <c r="CZ174" s="90" t="s">
        <v>2</v>
      </c>
      <c r="DA174" s="90" t="s">
        <v>2</v>
      </c>
      <c r="DB174" s="90" t="s">
        <v>2</v>
      </c>
      <c r="DC174" s="90" t="s">
        <v>2</v>
      </c>
      <c r="DD174" s="90" t="s">
        <v>2</v>
      </c>
      <c r="DE174" s="90" t="s">
        <v>2</v>
      </c>
      <c r="DF174" s="90" t="s">
        <v>2</v>
      </c>
      <c r="DG174" s="90" t="s">
        <v>2</v>
      </c>
      <c r="DH174" s="90" t="s">
        <v>2</v>
      </c>
      <c r="DI174" s="90" t="s">
        <v>2</v>
      </c>
      <c r="DJ174" s="90" t="s">
        <v>2</v>
      </c>
      <c r="DK174" s="90" t="s">
        <v>2</v>
      </c>
      <c r="DL174" s="90" t="s">
        <v>2</v>
      </c>
      <c r="DM174" s="90" t="s">
        <v>2</v>
      </c>
      <c r="DN174" s="90" t="s">
        <v>2</v>
      </c>
      <c r="DO174" s="90" t="s">
        <v>2</v>
      </c>
      <c r="DP174" s="90" t="s">
        <v>2</v>
      </c>
      <c r="DQ174" s="90" t="s">
        <v>2</v>
      </c>
      <c r="DR174" s="90" t="s">
        <v>2</v>
      </c>
      <c r="DS174" s="27" t="s">
        <v>2</v>
      </c>
      <c r="DT174" s="27" t="s">
        <v>2</v>
      </c>
      <c r="DU174" s="27" t="s">
        <v>2</v>
      </c>
      <c r="DV174" s="27" t="s">
        <v>2</v>
      </c>
      <c r="DW174" s="27" t="s">
        <v>2</v>
      </c>
      <c r="DX174" s="27" t="s">
        <v>2</v>
      </c>
      <c r="DY174" s="27" t="s">
        <v>2</v>
      </c>
      <c r="DZ174" s="27" t="s">
        <v>2</v>
      </c>
      <c r="EA174" s="27" t="s">
        <v>2</v>
      </c>
      <c r="EB174" s="27" t="s">
        <v>2</v>
      </c>
      <c r="EC174" s="27" t="s">
        <v>2</v>
      </c>
      <c r="ED174" s="27" t="s">
        <v>2</v>
      </c>
      <c r="EE174" s="27" t="s">
        <v>2</v>
      </c>
      <c r="EF174" s="27" t="s">
        <v>2</v>
      </c>
      <c r="EG174" s="27" t="s">
        <v>2</v>
      </c>
      <c r="EH174" s="27" t="s">
        <v>2</v>
      </c>
      <c r="EI174" s="27" t="s">
        <v>2</v>
      </c>
      <c r="EJ174" s="27" t="s">
        <v>2</v>
      </c>
      <c r="EK174" s="27" t="s">
        <v>2</v>
      </c>
      <c r="EL174" s="27" t="s">
        <v>2</v>
      </c>
      <c r="EM174" s="27" t="s">
        <v>2</v>
      </c>
      <c r="EN174" s="27" t="s">
        <v>2</v>
      </c>
      <c r="EO174" s="27" t="s">
        <v>2</v>
      </c>
      <c r="EP174" s="27" t="s">
        <v>2</v>
      </c>
      <c r="EQ174" s="27" t="s">
        <v>2</v>
      </c>
      <c r="ER174" s="27" t="s">
        <v>2</v>
      </c>
      <c r="ES174" s="27" t="s">
        <v>2</v>
      </c>
      <c r="ET174" s="27" t="s">
        <v>2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27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27" t="s">
        <v>2</v>
      </c>
      <c r="FW174" s="77" t="s">
        <v>2</v>
      </c>
      <c r="FX174" s="77" t="s">
        <v>2</v>
      </c>
      <c r="FY174" s="87" t="s">
        <v>2</v>
      </c>
      <c r="FZ174" s="87" t="s">
        <v>2</v>
      </c>
      <c r="GA174" s="87" t="s">
        <v>2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 t="s">
        <v>2</v>
      </c>
      <c r="GG174" s="17" t="s">
        <v>2</v>
      </c>
      <c r="GH174" s="17" t="s">
        <v>2</v>
      </c>
      <c r="GI174" s="17" t="s">
        <v>2</v>
      </c>
      <c r="GJ174" s="17" t="s">
        <v>2</v>
      </c>
      <c r="GK174" s="17" t="s">
        <v>2</v>
      </c>
      <c r="GL174" s="17" t="s">
        <v>2</v>
      </c>
      <c r="GM174" s="17" t="s">
        <v>2</v>
      </c>
      <c r="GN174" s="17" t="s">
        <v>2</v>
      </c>
      <c r="GO174" s="25" t="s">
        <v>2</v>
      </c>
      <c r="GP174" s="25" t="s">
        <v>2</v>
      </c>
      <c r="GQ174" s="25" t="s">
        <v>2</v>
      </c>
      <c r="GR174" s="25" t="s">
        <v>2</v>
      </c>
      <c r="GS174" s="136" t="s">
        <v>2</v>
      </c>
      <c r="GT174" s="77" t="s">
        <v>2</v>
      </c>
      <c r="GU174" s="77" t="s">
        <v>2</v>
      </c>
      <c r="GV174" s="17" t="s">
        <v>2</v>
      </c>
      <c r="GW174" s="17" t="s">
        <v>2</v>
      </c>
      <c r="GX174" s="17" t="s">
        <v>2</v>
      </c>
      <c r="GY174" s="17" t="s">
        <v>2</v>
      </c>
      <c r="GZ174" s="17" t="s">
        <v>2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9">
        <v>1934603000</v>
      </c>
      <c r="HO174" s="657" t="s">
        <v>483</v>
      </c>
      <c r="HP174" s="657" t="s">
        <v>454</v>
      </c>
      <c r="HQ174" s="657" t="s">
        <v>663</v>
      </c>
      <c r="HR174" s="657" t="s">
        <v>459</v>
      </c>
      <c r="HS174" s="657" t="s">
        <v>455</v>
      </c>
    </row>
    <row r="175" spans="1:227" ht="14.25" customHeight="1">
      <c r="A175" s="614" t="s">
        <v>767</v>
      </c>
      <c r="B175" s="614" t="s">
        <v>914</v>
      </c>
      <c r="C175" s="614" t="s">
        <v>915</v>
      </c>
      <c r="D175" s="4" t="s">
        <v>589</v>
      </c>
      <c r="E175" s="17">
        <v>15</v>
      </c>
      <c r="F175" s="17">
        <v>2</v>
      </c>
      <c r="G175" s="17" t="s">
        <v>2</v>
      </c>
      <c r="H175" s="17">
        <v>1</v>
      </c>
      <c r="I175" s="17">
        <v>1</v>
      </c>
      <c r="J175" s="17" t="s">
        <v>2</v>
      </c>
      <c r="K175" s="17" t="s">
        <v>2</v>
      </c>
      <c r="L175" s="17">
        <v>13</v>
      </c>
      <c r="M175" s="665">
        <v>2</v>
      </c>
      <c r="N175" s="17">
        <v>2</v>
      </c>
      <c r="O175" s="17" t="s">
        <v>14</v>
      </c>
      <c r="P175" s="17" t="s">
        <v>14</v>
      </c>
      <c r="Q175" s="17" t="s">
        <v>14</v>
      </c>
      <c r="R175" s="17" t="s">
        <v>14</v>
      </c>
      <c r="S175" s="17" t="s">
        <v>14</v>
      </c>
      <c r="T175" s="17" t="s">
        <v>14</v>
      </c>
      <c r="U175" s="25" t="s">
        <v>14</v>
      </c>
      <c r="V175" s="671">
        <v>1</v>
      </c>
      <c r="W175" s="25">
        <v>3</v>
      </c>
      <c r="X175" s="25">
        <v>1374</v>
      </c>
      <c r="Y175" s="25">
        <v>1</v>
      </c>
      <c r="Z175" s="25">
        <v>1360</v>
      </c>
      <c r="AA175" s="136">
        <v>12</v>
      </c>
      <c r="AB175" s="25" t="s">
        <v>14</v>
      </c>
      <c r="AC175" s="25" t="s">
        <v>14</v>
      </c>
      <c r="AD175" s="25" t="s">
        <v>14</v>
      </c>
      <c r="AE175" s="25" t="s">
        <v>14</v>
      </c>
      <c r="AF175" s="143" t="s">
        <v>14</v>
      </c>
      <c r="AG175" s="77">
        <v>14</v>
      </c>
      <c r="AH175" s="77">
        <v>3</v>
      </c>
      <c r="AI175" s="77">
        <v>8</v>
      </c>
      <c r="AJ175" s="77" t="s">
        <v>2</v>
      </c>
      <c r="AK175" s="77">
        <v>2</v>
      </c>
      <c r="AL175" s="77" t="s">
        <v>2</v>
      </c>
      <c r="AM175" s="77" t="s">
        <v>2</v>
      </c>
      <c r="AN175" s="77" t="s">
        <v>2</v>
      </c>
      <c r="AO175" s="77">
        <v>1</v>
      </c>
      <c r="AP175" s="77" t="s">
        <v>2</v>
      </c>
      <c r="AQ175" s="77" t="s">
        <v>2</v>
      </c>
      <c r="AR175" s="77" t="s">
        <v>2</v>
      </c>
      <c r="AS175" s="77" t="s">
        <v>2</v>
      </c>
      <c r="AT175" s="77" t="s">
        <v>2</v>
      </c>
      <c r="AU175" s="77" t="s">
        <v>14</v>
      </c>
      <c r="AV175" s="77" t="s">
        <v>14</v>
      </c>
      <c r="AW175" s="77" t="s">
        <v>14</v>
      </c>
      <c r="AX175" s="77" t="s">
        <v>14</v>
      </c>
      <c r="AY175" s="77" t="s">
        <v>14</v>
      </c>
      <c r="AZ175" s="77" t="s">
        <v>14</v>
      </c>
      <c r="BA175" s="77" t="s">
        <v>14</v>
      </c>
      <c r="BB175" s="77" t="s">
        <v>14</v>
      </c>
      <c r="BC175" s="77" t="s">
        <v>14</v>
      </c>
      <c r="BD175" s="77" t="s">
        <v>14</v>
      </c>
      <c r="BE175" s="77" t="s">
        <v>14</v>
      </c>
      <c r="BF175" s="77" t="s">
        <v>14</v>
      </c>
      <c r="BG175" s="77" t="s">
        <v>14</v>
      </c>
      <c r="BH175" s="77" t="s">
        <v>14</v>
      </c>
      <c r="BI175" s="77">
        <v>1224</v>
      </c>
      <c r="BJ175" s="77">
        <v>55</v>
      </c>
      <c r="BK175" s="77">
        <v>262</v>
      </c>
      <c r="BL175" s="77" t="s">
        <v>2</v>
      </c>
      <c r="BM175" s="77">
        <v>245</v>
      </c>
      <c r="BN175" s="77" t="s">
        <v>2</v>
      </c>
      <c r="BO175" s="77" t="s">
        <v>2</v>
      </c>
      <c r="BP175" s="77" t="s">
        <v>2</v>
      </c>
      <c r="BQ175" s="77">
        <v>662</v>
      </c>
      <c r="BR175" s="77" t="s">
        <v>2</v>
      </c>
      <c r="BS175" s="77" t="s">
        <v>2</v>
      </c>
      <c r="BT175" s="77" t="s">
        <v>2</v>
      </c>
      <c r="BU175" s="77" t="s">
        <v>2</v>
      </c>
      <c r="BV175" s="77" t="s">
        <v>2</v>
      </c>
      <c r="BW175" s="77">
        <v>829</v>
      </c>
      <c r="BX175" s="77" t="s">
        <v>14</v>
      </c>
      <c r="BY175" s="77" t="s">
        <v>14</v>
      </c>
      <c r="BZ175" s="77" t="s">
        <v>14</v>
      </c>
      <c r="CA175" s="77" t="s">
        <v>14</v>
      </c>
      <c r="CB175" s="77" t="s">
        <v>14</v>
      </c>
      <c r="CC175" s="77" t="s">
        <v>14</v>
      </c>
      <c r="CD175" s="77" t="s">
        <v>14</v>
      </c>
      <c r="CE175" s="77" t="s">
        <v>14</v>
      </c>
      <c r="CF175" s="77" t="s">
        <v>14</v>
      </c>
      <c r="CG175" s="77" t="s">
        <v>14</v>
      </c>
      <c r="CH175" s="77" t="s">
        <v>14</v>
      </c>
      <c r="CI175" s="77" t="s">
        <v>14</v>
      </c>
      <c r="CJ175" s="77" t="s">
        <v>14</v>
      </c>
      <c r="CK175" s="77" t="s">
        <v>14</v>
      </c>
      <c r="CL175" s="77" t="s">
        <v>14</v>
      </c>
      <c r="CM175" s="90">
        <v>10</v>
      </c>
      <c r="CN175" s="90">
        <v>2</v>
      </c>
      <c r="CO175" s="90" t="s">
        <v>2</v>
      </c>
      <c r="CP175" s="90" t="s">
        <v>2</v>
      </c>
      <c r="CQ175" s="90" t="s">
        <v>2</v>
      </c>
      <c r="CR175" s="90">
        <v>2</v>
      </c>
      <c r="CS175" s="90" t="s">
        <v>2</v>
      </c>
      <c r="CT175" s="90">
        <v>6</v>
      </c>
      <c r="CU175" s="90" t="s">
        <v>2</v>
      </c>
      <c r="CV175" s="90" t="s">
        <v>2</v>
      </c>
      <c r="CW175" s="90" t="s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14</v>
      </c>
      <c r="DD175" s="90" t="s">
        <v>14</v>
      </c>
      <c r="DE175" s="90" t="s">
        <v>14</v>
      </c>
      <c r="DF175" s="90" t="s">
        <v>14</v>
      </c>
      <c r="DG175" s="90" t="s">
        <v>14</v>
      </c>
      <c r="DH175" s="90" t="s">
        <v>14</v>
      </c>
      <c r="DI175" s="90" t="s">
        <v>14</v>
      </c>
      <c r="DJ175" s="90" t="s">
        <v>14</v>
      </c>
      <c r="DK175" s="90" t="s">
        <v>14</v>
      </c>
      <c r="DL175" s="90" t="s">
        <v>14</v>
      </c>
      <c r="DM175" s="90" t="s">
        <v>14</v>
      </c>
      <c r="DN175" s="90" t="s">
        <v>14</v>
      </c>
      <c r="DO175" s="90" t="s">
        <v>14</v>
      </c>
      <c r="DP175" s="90" t="s">
        <v>14</v>
      </c>
      <c r="DQ175" s="90" t="s">
        <v>14</v>
      </c>
      <c r="DR175" s="90" t="s">
        <v>14</v>
      </c>
      <c r="DS175" s="27">
        <v>3</v>
      </c>
      <c r="DT175" s="27" t="s">
        <v>2</v>
      </c>
      <c r="DU175" s="27" t="s">
        <v>2</v>
      </c>
      <c r="DV175" s="27" t="s">
        <v>2</v>
      </c>
      <c r="DW175" s="27" t="s">
        <v>2</v>
      </c>
      <c r="DX175" s="27" t="s">
        <v>2</v>
      </c>
      <c r="DY175" s="27" t="s">
        <v>2</v>
      </c>
      <c r="DZ175" s="27" t="s">
        <v>2</v>
      </c>
      <c r="EA175" s="27" t="s">
        <v>2</v>
      </c>
      <c r="EB175" s="27">
        <v>2</v>
      </c>
      <c r="EC175" s="27" t="s">
        <v>2</v>
      </c>
      <c r="ED175" s="27">
        <v>8</v>
      </c>
      <c r="EE175" s="27" t="s">
        <v>2</v>
      </c>
      <c r="EF175" s="27" t="s">
        <v>2</v>
      </c>
      <c r="EG175" s="27">
        <v>246</v>
      </c>
      <c r="EH175" s="27" t="s">
        <v>2</v>
      </c>
      <c r="EI175" s="27" t="s">
        <v>2</v>
      </c>
      <c r="EJ175" s="27" t="s">
        <v>2</v>
      </c>
      <c r="EK175" s="27" t="s">
        <v>2</v>
      </c>
      <c r="EL175" s="27" t="s">
        <v>2</v>
      </c>
      <c r="EM175" s="27" t="s">
        <v>2</v>
      </c>
      <c r="EN175" s="27" t="s">
        <v>2</v>
      </c>
      <c r="EO175" s="27" t="s">
        <v>2</v>
      </c>
      <c r="EP175" s="27" t="s">
        <v>14</v>
      </c>
      <c r="EQ175" s="27" t="s">
        <v>2</v>
      </c>
      <c r="ER175" s="27" t="s">
        <v>14</v>
      </c>
      <c r="ES175" s="27" t="s">
        <v>2</v>
      </c>
      <c r="ET175" s="27" t="s">
        <v>2</v>
      </c>
      <c r="EU175" s="27" t="s">
        <v>14</v>
      </c>
      <c r="EV175" s="27" t="s">
        <v>14</v>
      </c>
      <c r="EW175" s="27" t="s">
        <v>14</v>
      </c>
      <c r="EX175" s="27" t="s">
        <v>14</v>
      </c>
      <c r="EY175" s="27" t="s">
        <v>14</v>
      </c>
      <c r="EZ175" s="27" t="s">
        <v>14</v>
      </c>
      <c r="FA175" s="27" t="s">
        <v>14</v>
      </c>
      <c r="FB175" s="27" t="s">
        <v>14</v>
      </c>
      <c r="FC175" s="27" t="s">
        <v>14</v>
      </c>
      <c r="FD175" s="27" t="s">
        <v>14</v>
      </c>
      <c r="FE175" s="27" t="s">
        <v>14</v>
      </c>
      <c r="FF175" s="27" t="s">
        <v>14</v>
      </c>
      <c r="FG175" s="27" t="s">
        <v>14</v>
      </c>
      <c r="FH175" s="27" t="s">
        <v>14</v>
      </c>
      <c r="FI175" s="27" t="s">
        <v>14</v>
      </c>
      <c r="FJ175" s="27" t="s">
        <v>14</v>
      </c>
      <c r="FK175" s="27" t="s">
        <v>14</v>
      </c>
      <c r="FL175" s="27" t="s">
        <v>14</v>
      </c>
      <c r="FM175" s="27" t="s">
        <v>14</v>
      </c>
      <c r="FN175" s="27" t="s">
        <v>14</v>
      </c>
      <c r="FO175" s="27" t="s">
        <v>14</v>
      </c>
      <c r="FP175" s="27" t="s">
        <v>14</v>
      </c>
      <c r="FQ175" s="27" t="s">
        <v>14</v>
      </c>
      <c r="FR175" s="27" t="s">
        <v>14</v>
      </c>
      <c r="FS175" s="27" t="s">
        <v>14</v>
      </c>
      <c r="FT175" s="27" t="s">
        <v>14</v>
      </c>
      <c r="FU175" s="27" t="s">
        <v>14</v>
      </c>
      <c r="FV175" s="27" t="s">
        <v>14</v>
      </c>
      <c r="FW175" s="77">
        <v>6</v>
      </c>
      <c r="FX175" s="77">
        <v>1</v>
      </c>
      <c r="FY175" s="87">
        <v>5</v>
      </c>
      <c r="FZ175" s="87" t="s">
        <v>2</v>
      </c>
      <c r="GA175" s="87" t="s">
        <v>2</v>
      </c>
      <c r="GB175" s="87" t="s">
        <v>2</v>
      </c>
      <c r="GC175" s="87" t="s">
        <v>2</v>
      </c>
      <c r="GD175" s="87" t="s">
        <v>2</v>
      </c>
      <c r="GE175" s="87" t="s">
        <v>2</v>
      </c>
      <c r="GF175" s="17" t="s">
        <v>14</v>
      </c>
      <c r="GG175" s="17" t="s">
        <v>14</v>
      </c>
      <c r="GH175" s="17" t="s">
        <v>14</v>
      </c>
      <c r="GI175" s="17" t="s">
        <v>14</v>
      </c>
      <c r="GJ175" s="17" t="s">
        <v>14</v>
      </c>
      <c r="GK175" s="17" t="s">
        <v>14</v>
      </c>
      <c r="GL175" s="17" t="s">
        <v>14</v>
      </c>
      <c r="GM175" s="17" t="s">
        <v>14</v>
      </c>
      <c r="GN175" s="17" t="s">
        <v>14</v>
      </c>
      <c r="GO175" s="25">
        <v>2</v>
      </c>
      <c r="GP175" s="25" t="s">
        <v>14</v>
      </c>
      <c r="GQ175" s="25">
        <v>2</v>
      </c>
      <c r="GR175" s="25">
        <v>2</v>
      </c>
      <c r="GS175" s="136" t="s">
        <v>2</v>
      </c>
      <c r="GT175" s="77" t="s">
        <v>2</v>
      </c>
      <c r="GU175" s="77">
        <v>1</v>
      </c>
      <c r="GV175" s="17">
        <v>10</v>
      </c>
      <c r="GW175" s="17">
        <v>5</v>
      </c>
      <c r="GX175" s="17">
        <v>3</v>
      </c>
      <c r="GY175" s="17">
        <v>1</v>
      </c>
      <c r="GZ175" s="17">
        <v>1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14</v>
      </c>
      <c r="HF175" s="17" t="s">
        <v>14</v>
      </c>
      <c r="HG175" s="17" t="s">
        <v>14</v>
      </c>
      <c r="HH175" s="17" t="s">
        <v>14</v>
      </c>
      <c r="HI175" s="17" t="s">
        <v>14</v>
      </c>
      <c r="HJ175" s="17" t="s">
        <v>14</v>
      </c>
      <c r="HK175" s="17" t="s">
        <v>14</v>
      </c>
      <c r="HL175" s="17" t="s">
        <v>14</v>
      </c>
      <c r="HM175" s="17" t="s">
        <v>14</v>
      </c>
      <c r="HN175" s="659">
        <v>1934604000</v>
      </c>
      <c r="HO175" s="657" t="s">
        <v>483</v>
      </c>
      <c r="HP175" s="657" t="s">
        <v>454</v>
      </c>
      <c r="HQ175" s="657" t="s">
        <v>663</v>
      </c>
      <c r="HR175" s="657" t="s">
        <v>460</v>
      </c>
      <c r="HS175" s="657" t="s">
        <v>455</v>
      </c>
    </row>
    <row r="176" spans="1:227" ht="14.25" customHeight="1">
      <c r="A176" s="614" t="s">
        <v>767</v>
      </c>
      <c r="B176" s="614" t="s">
        <v>914</v>
      </c>
      <c r="C176" s="614" t="s">
        <v>916</v>
      </c>
      <c r="D176" s="4" t="s">
        <v>590</v>
      </c>
      <c r="E176" s="17">
        <v>13</v>
      </c>
      <c r="F176" s="17" t="s">
        <v>2</v>
      </c>
      <c r="G176" s="17" t="s">
        <v>2</v>
      </c>
      <c r="H176" s="17" t="s">
        <v>2</v>
      </c>
      <c r="I176" s="17" t="s">
        <v>2</v>
      </c>
      <c r="J176" s="17" t="s">
        <v>2</v>
      </c>
      <c r="K176" s="17" t="s">
        <v>2</v>
      </c>
      <c r="L176" s="17">
        <v>13</v>
      </c>
      <c r="M176" s="665">
        <v>4</v>
      </c>
      <c r="N176" s="17" t="s">
        <v>2</v>
      </c>
      <c r="O176" s="17" t="s">
        <v>2</v>
      </c>
      <c r="P176" s="17" t="s">
        <v>2</v>
      </c>
      <c r="Q176" s="17" t="s">
        <v>2</v>
      </c>
      <c r="R176" s="17" t="s">
        <v>2</v>
      </c>
      <c r="S176" s="17" t="s">
        <v>2</v>
      </c>
      <c r="T176" s="17" t="s">
        <v>2</v>
      </c>
      <c r="U176" s="25" t="s">
        <v>2</v>
      </c>
      <c r="V176" s="671" t="s">
        <v>2</v>
      </c>
      <c r="W176" s="25">
        <v>4</v>
      </c>
      <c r="X176" s="25">
        <v>123</v>
      </c>
      <c r="Y176" s="25" t="s">
        <v>2</v>
      </c>
      <c r="Z176" s="25" t="s">
        <v>2</v>
      </c>
      <c r="AA176" s="136">
        <v>9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43" t="s">
        <v>2</v>
      </c>
      <c r="AG176" s="77">
        <v>13</v>
      </c>
      <c r="AH176" s="77" t="s">
        <v>2</v>
      </c>
      <c r="AI176" s="77">
        <v>5</v>
      </c>
      <c r="AJ176" s="77">
        <v>1</v>
      </c>
      <c r="AK176" s="77">
        <v>4</v>
      </c>
      <c r="AL176" s="77">
        <v>2</v>
      </c>
      <c r="AM176" s="77">
        <v>1</v>
      </c>
      <c r="AN176" s="77" t="s">
        <v>2</v>
      </c>
      <c r="AO176" s="77" t="s">
        <v>2</v>
      </c>
      <c r="AP176" s="77" t="s">
        <v>2</v>
      </c>
      <c r="AQ176" s="77" t="s">
        <v>2</v>
      </c>
      <c r="AR176" s="77" t="s">
        <v>2</v>
      </c>
      <c r="AS176" s="77" t="s">
        <v>2</v>
      </c>
      <c r="AT176" s="77" t="s">
        <v>2</v>
      </c>
      <c r="AU176" s="77" t="s">
        <v>2</v>
      </c>
      <c r="AV176" s="77" t="s">
        <v>2</v>
      </c>
      <c r="AW176" s="77" t="s">
        <v>2</v>
      </c>
      <c r="AX176" s="77" t="s">
        <v>2</v>
      </c>
      <c r="AY176" s="77" t="s">
        <v>2</v>
      </c>
      <c r="AZ176" s="77" t="s">
        <v>2</v>
      </c>
      <c r="BA176" s="77" t="s">
        <v>2</v>
      </c>
      <c r="BB176" s="77" t="s">
        <v>2</v>
      </c>
      <c r="BC176" s="77" t="s">
        <v>2</v>
      </c>
      <c r="BD176" s="77" t="s">
        <v>2</v>
      </c>
      <c r="BE176" s="77" t="s">
        <v>2</v>
      </c>
      <c r="BF176" s="77" t="s">
        <v>2</v>
      </c>
      <c r="BG176" s="77" t="s">
        <v>2</v>
      </c>
      <c r="BH176" s="77" t="s">
        <v>2</v>
      </c>
      <c r="BI176" s="77">
        <v>1246</v>
      </c>
      <c r="BJ176" s="77" t="s">
        <v>2</v>
      </c>
      <c r="BK176" s="77">
        <v>187</v>
      </c>
      <c r="BL176" s="77">
        <v>62</v>
      </c>
      <c r="BM176" s="77">
        <v>478</v>
      </c>
      <c r="BN176" s="77">
        <v>319</v>
      </c>
      <c r="BO176" s="77">
        <v>200</v>
      </c>
      <c r="BP176" s="77" t="s">
        <v>2</v>
      </c>
      <c r="BQ176" s="77" t="s">
        <v>2</v>
      </c>
      <c r="BR176" s="77" t="s">
        <v>2</v>
      </c>
      <c r="BS176" s="77" t="s">
        <v>2</v>
      </c>
      <c r="BT176" s="77" t="s">
        <v>2</v>
      </c>
      <c r="BU176" s="77" t="s">
        <v>2</v>
      </c>
      <c r="BV176" s="77" t="s">
        <v>2</v>
      </c>
      <c r="BW176" s="77">
        <v>524</v>
      </c>
      <c r="BX176" s="77" t="s">
        <v>2</v>
      </c>
      <c r="BY176" s="77" t="s">
        <v>2</v>
      </c>
      <c r="BZ176" s="77" t="s">
        <v>2</v>
      </c>
      <c r="CA176" s="77" t="s">
        <v>2</v>
      </c>
      <c r="CB176" s="77" t="s">
        <v>2</v>
      </c>
      <c r="CC176" s="77" t="s">
        <v>2</v>
      </c>
      <c r="CD176" s="77" t="s">
        <v>2</v>
      </c>
      <c r="CE176" s="77" t="s">
        <v>2</v>
      </c>
      <c r="CF176" s="77" t="s">
        <v>2</v>
      </c>
      <c r="CG176" s="77" t="s">
        <v>2</v>
      </c>
      <c r="CH176" s="77" t="s">
        <v>2</v>
      </c>
      <c r="CI176" s="77" t="s">
        <v>2</v>
      </c>
      <c r="CJ176" s="77" t="s">
        <v>2</v>
      </c>
      <c r="CK176" s="77" t="s">
        <v>2</v>
      </c>
      <c r="CL176" s="77" t="s">
        <v>2</v>
      </c>
      <c r="CM176" s="90">
        <v>8</v>
      </c>
      <c r="CN176" s="90">
        <v>3</v>
      </c>
      <c r="CO176" s="90" t="s">
        <v>2</v>
      </c>
      <c r="CP176" s="90" t="s">
        <v>2</v>
      </c>
      <c r="CQ176" s="90" t="s">
        <v>2</v>
      </c>
      <c r="CR176" s="90" t="s">
        <v>2</v>
      </c>
      <c r="CS176" s="90" t="s">
        <v>2</v>
      </c>
      <c r="CT176" s="90">
        <v>5</v>
      </c>
      <c r="CU176" s="90" t="s">
        <v>2</v>
      </c>
      <c r="CV176" s="90" t="s">
        <v>2</v>
      </c>
      <c r="CW176" s="90" t="s">
        <v>2</v>
      </c>
      <c r="CX176" s="90" t="s">
        <v>2</v>
      </c>
      <c r="CY176" s="90" t="s">
        <v>2</v>
      </c>
      <c r="CZ176" s="90" t="s">
        <v>2</v>
      </c>
      <c r="DA176" s="90" t="s">
        <v>2</v>
      </c>
      <c r="DB176" s="90" t="s">
        <v>2</v>
      </c>
      <c r="DC176" s="90" t="s">
        <v>2</v>
      </c>
      <c r="DD176" s="90" t="s">
        <v>2</v>
      </c>
      <c r="DE176" s="90" t="s">
        <v>2</v>
      </c>
      <c r="DF176" s="90" t="s">
        <v>2</v>
      </c>
      <c r="DG176" s="90" t="s">
        <v>2</v>
      </c>
      <c r="DH176" s="90" t="s">
        <v>2</v>
      </c>
      <c r="DI176" s="90" t="s">
        <v>2</v>
      </c>
      <c r="DJ176" s="90" t="s">
        <v>2</v>
      </c>
      <c r="DK176" s="90" t="s">
        <v>2</v>
      </c>
      <c r="DL176" s="90" t="s">
        <v>2</v>
      </c>
      <c r="DM176" s="90" t="s">
        <v>2</v>
      </c>
      <c r="DN176" s="90" t="s">
        <v>2</v>
      </c>
      <c r="DO176" s="90" t="s">
        <v>2</v>
      </c>
      <c r="DP176" s="90" t="s">
        <v>2</v>
      </c>
      <c r="DQ176" s="90" t="s">
        <v>2</v>
      </c>
      <c r="DR176" s="90" t="s">
        <v>2</v>
      </c>
      <c r="DS176" s="27">
        <v>3</v>
      </c>
      <c r="DT176" s="27" t="s">
        <v>2</v>
      </c>
      <c r="DU176" s="27" t="s">
        <v>2</v>
      </c>
      <c r="DV176" s="27">
        <v>1</v>
      </c>
      <c r="DW176" s="27" t="s">
        <v>2</v>
      </c>
      <c r="DX176" s="27" t="s">
        <v>2</v>
      </c>
      <c r="DY176" s="27" t="s">
        <v>2</v>
      </c>
      <c r="DZ176" s="27" t="s">
        <v>2</v>
      </c>
      <c r="EA176" s="27" t="s">
        <v>2</v>
      </c>
      <c r="EB176" s="27" t="s">
        <v>2</v>
      </c>
      <c r="EC176" s="27" t="s">
        <v>2</v>
      </c>
      <c r="ED176" s="27">
        <v>5</v>
      </c>
      <c r="EE176" s="27" t="s">
        <v>2</v>
      </c>
      <c r="EF176" s="27" t="s">
        <v>2</v>
      </c>
      <c r="EG176" s="27">
        <v>245</v>
      </c>
      <c r="EH176" s="27" t="s">
        <v>2</v>
      </c>
      <c r="EI176" s="27" t="s">
        <v>2</v>
      </c>
      <c r="EJ176" s="27" t="s">
        <v>14</v>
      </c>
      <c r="EK176" s="27" t="s">
        <v>2</v>
      </c>
      <c r="EL176" s="27" t="s">
        <v>2</v>
      </c>
      <c r="EM176" s="27" t="s">
        <v>2</v>
      </c>
      <c r="EN176" s="27" t="s">
        <v>2</v>
      </c>
      <c r="EO176" s="27" t="s">
        <v>2</v>
      </c>
      <c r="EP176" s="27" t="s">
        <v>2</v>
      </c>
      <c r="EQ176" s="27" t="s">
        <v>2</v>
      </c>
      <c r="ER176" s="27" t="s">
        <v>14</v>
      </c>
      <c r="ES176" s="27" t="s">
        <v>2</v>
      </c>
      <c r="ET176" s="27" t="s">
        <v>2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27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27" t="s">
        <v>2</v>
      </c>
      <c r="FW176" s="77">
        <v>4</v>
      </c>
      <c r="FX176" s="77">
        <v>2</v>
      </c>
      <c r="FY176" s="87">
        <v>4</v>
      </c>
      <c r="FZ176" s="87" t="s">
        <v>2</v>
      </c>
      <c r="GA176" s="87" t="s">
        <v>2</v>
      </c>
      <c r="GB176" s="87" t="s">
        <v>2</v>
      </c>
      <c r="GC176" s="87" t="s">
        <v>2</v>
      </c>
      <c r="GD176" s="87" t="s">
        <v>2</v>
      </c>
      <c r="GE176" s="87" t="s">
        <v>2</v>
      </c>
      <c r="GF176" s="17" t="s">
        <v>2</v>
      </c>
      <c r="GG176" s="17" t="s">
        <v>2</v>
      </c>
      <c r="GH176" s="17" t="s">
        <v>2</v>
      </c>
      <c r="GI176" s="17" t="s">
        <v>2</v>
      </c>
      <c r="GJ176" s="17" t="s">
        <v>2</v>
      </c>
      <c r="GK176" s="17" t="s">
        <v>2</v>
      </c>
      <c r="GL176" s="17" t="s">
        <v>2</v>
      </c>
      <c r="GM176" s="17" t="s">
        <v>2</v>
      </c>
      <c r="GN176" s="17" t="s">
        <v>2</v>
      </c>
      <c r="GO176" s="25">
        <v>2</v>
      </c>
      <c r="GP176" s="25" t="s">
        <v>2</v>
      </c>
      <c r="GQ176" s="25">
        <v>2</v>
      </c>
      <c r="GR176" s="25">
        <v>2</v>
      </c>
      <c r="GS176" s="136" t="s">
        <v>2</v>
      </c>
      <c r="GT176" s="77" t="s">
        <v>2</v>
      </c>
      <c r="GU176" s="77" t="s">
        <v>2</v>
      </c>
      <c r="GV176" s="17">
        <v>8</v>
      </c>
      <c r="GW176" s="17">
        <v>3</v>
      </c>
      <c r="GX176" s="17">
        <v>1</v>
      </c>
      <c r="GY176" s="17">
        <v>4</v>
      </c>
      <c r="GZ176" s="17" t="s">
        <v>2</v>
      </c>
      <c r="HA176" s="17" t="s">
        <v>2</v>
      </c>
      <c r="HB176" s="17" t="s">
        <v>2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9">
        <v>1934605000</v>
      </c>
      <c r="HO176" s="657" t="s">
        <v>483</v>
      </c>
      <c r="HP176" s="657" t="s">
        <v>454</v>
      </c>
      <c r="HQ176" s="657" t="s">
        <v>663</v>
      </c>
      <c r="HR176" s="657" t="s">
        <v>461</v>
      </c>
      <c r="HS176" s="657" t="s">
        <v>455</v>
      </c>
    </row>
    <row r="177" spans="1:227" ht="14.25" customHeight="1">
      <c r="A177" s="614" t="s">
        <v>767</v>
      </c>
      <c r="B177" s="614" t="s">
        <v>910</v>
      </c>
      <c r="C177" s="614" t="s">
        <v>917</v>
      </c>
      <c r="D177" s="4" t="s">
        <v>591</v>
      </c>
      <c r="E177" s="17">
        <v>6</v>
      </c>
      <c r="F177" s="17">
        <v>1</v>
      </c>
      <c r="G177" s="17" t="s">
        <v>2</v>
      </c>
      <c r="H177" s="17">
        <v>1</v>
      </c>
      <c r="I177" s="17" t="s">
        <v>2</v>
      </c>
      <c r="J177" s="17" t="s">
        <v>2</v>
      </c>
      <c r="K177" s="17" t="s">
        <v>2</v>
      </c>
      <c r="L177" s="17">
        <v>5</v>
      </c>
      <c r="M177" s="665" t="s">
        <v>2</v>
      </c>
      <c r="N177" s="17">
        <v>1</v>
      </c>
      <c r="O177" s="17" t="s">
        <v>14</v>
      </c>
      <c r="P177" s="17" t="s">
        <v>14</v>
      </c>
      <c r="Q177" s="17" t="s">
        <v>14</v>
      </c>
      <c r="R177" s="17" t="s">
        <v>14</v>
      </c>
      <c r="S177" s="17" t="s">
        <v>14</v>
      </c>
      <c r="T177" s="17" t="s">
        <v>14</v>
      </c>
      <c r="U177" s="25" t="s">
        <v>14</v>
      </c>
      <c r="V177" s="671" t="s">
        <v>2</v>
      </c>
      <c r="W177" s="25">
        <v>1</v>
      </c>
      <c r="X177" s="25">
        <v>780</v>
      </c>
      <c r="Y177" s="25">
        <v>1</v>
      </c>
      <c r="Z177" s="25">
        <v>540</v>
      </c>
      <c r="AA177" s="136">
        <v>5</v>
      </c>
      <c r="AB177" s="25" t="s">
        <v>14</v>
      </c>
      <c r="AC177" s="25" t="s">
        <v>14</v>
      </c>
      <c r="AD177" s="25" t="s">
        <v>14</v>
      </c>
      <c r="AE177" s="25" t="s">
        <v>14</v>
      </c>
      <c r="AF177" s="143" t="s">
        <v>14</v>
      </c>
      <c r="AG177" s="77">
        <v>6</v>
      </c>
      <c r="AH177" s="77" t="s">
        <v>2</v>
      </c>
      <c r="AI177" s="77">
        <v>2</v>
      </c>
      <c r="AJ177" s="77">
        <v>2</v>
      </c>
      <c r="AK177" s="77" t="s">
        <v>2</v>
      </c>
      <c r="AL177" s="77" t="s">
        <v>2</v>
      </c>
      <c r="AM177" s="77">
        <v>1</v>
      </c>
      <c r="AN177" s="77" t="s">
        <v>2</v>
      </c>
      <c r="AO177" s="77">
        <v>1</v>
      </c>
      <c r="AP177" s="77" t="s">
        <v>2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 t="s">
        <v>14</v>
      </c>
      <c r="AV177" s="77" t="s">
        <v>14</v>
      </c>
      <c r="AW177" s="77" t="s">
        <v>14</v>
      </c>
      <c r="AX177" s="77" t="s">
        <v>14</v>
      </c>
      <c r="AY177" s="77" t="s">
        <v>14</v>
      </c>
      <c r="AZ177" s="77" t="s">
        <v>14</v>
      </c>
      <c r="BA177" s="77" t="s">
        <v>14</v>
      </c>
      <c r="BB177" s="77" t="s">
        <v>14</v>
      </c>
      <c r="BC177" s="77" t="s">
        <v>14</v>
      </c>
      <c r="BD177" s="77" t="s">
        <v>14</v>
      </c>
      <c r="BE177" s="77" t="s">
        <v>14</v>
      </c>
      <c r="BF177" s="77" t="s">
        <v>14</v>
      </c>
      <c r="BG177" s="77" t="s">
        <v>14</v>
      </c>
      <c r="BH177" s="77" t="s">
        <v>14</v>
      </c>
      <c r="BI177" s="77">
        <v>997</v>
      </c>
      <c r="BJ177" s="77" t="s">
        <v>2</v>
      </c>
      <c r="BK177" s="77">
        <v>65</v>
      </c>
      <c r="BL177" s="77">
        <v>132</v>
      </c>
      <c r="BM177" s="77" t="s">
        <v>2</v>
      </c>
      <c r="BN177" s="77" t="s">
        <v>2</v>
      </c>
      <c r="BO177" s="77">
        <v>200</v>
      </c>
      <c r="BP177" s="77" t="s">
        <v>2</v>
      </c>
      <c r="BQ177" s="77">
        <v>600</v>
      </c>
      <c r="BR177" s="77" t="s">
        <v>2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835</v>
      </c>
      <c r="BX177" s="77" t="s">
        <v>14</v>
      </c>
      <c r="BY177" s="77" t="s">
        <v>14</v>
      </c>
      <c r="BZ177" s="77" t="s">
        <v>14</v>
      </c>
      <c r="CA177" s="77" t="s">
        <v>14</v>
      </c>
      <c r="CB177" s="77" t="s">
        <v>14</v>
      </c>
      <c r="CC177" s="77" t="s">
        <v>14</v>
      </c>
      <c r="CD177" s="77" t="s">
        <v>14</v>
      </c>
      <c r="CE177" s="77" t="s">
        <v>14</v>
      </c>
      <c r="CF177" s="77" t="s">
        <v>14</v>
      </c>
      <c r="CG177" s="77" t="s">
        <v>14</v>
      </c>
      <c r="CH177" s="77" t="s">
        <v>14</v>
      </c>
      <c r="CI177" s="77" t="s">
        <v>14</v>
      </c>
      <c r="CJ177" s="77" t="s">
        <v>14</v>
      </c>
      <c r="CK177" s="77" t="s">
        <v>14</v>
      </c>
      <c r="CL177" s="77" t="s">
        <v>14</v>
      </c>
      <c r="CM177" s="90">
        <v>3</v>
      </c>
      <c r="CN177" s="90">
        <v>1</v>
      </c>
      <c r="CO177" s="90" t="s">
        <v>2</v>
      </c>
      <c r="CP177" s="90" t="s">
        <v>2</v>
      </c>
      <c r="CQ177" s="90" t="s">
        <v>2</v>
      </c>
      <c r="CR177" s="90">
        <v>1</v>
      </c>
      <c r="CS177" s="90" t="s">
        <v>2</v>
      </c>
      <c r="CT177" s="90" t="s">
        <v>2</v>
      </c>
      <c r="CU177" s="90" t="s">
        <v>2</v>
      </c>
      <c r="CV177" s="90">
        <v>1</v>
      </c>
      <c r="CW177" s="90" t="s">
        <v>2</v>
      </c>
      <c r="CX177" s="90" t="s">
        <v>2</v>
      </c>
      <c r="CY177" s="90" t="s">
        <v>2</v>
      </c>
      <c r="CZ177" s="90" t="s">
        <v>2</v>
      </c>
      <c r="DA177" s="90" t="s">
        <v>2</v>
      </c>
      <c r="DB177" s="90" t="s">
        <v>2</v>
      </c>
      <c r="DC177" s="90" t="s">
        <v>14</v>
      </c>
      <c r="DD177" s="90" t="s">
        <v>14</v>
      </c>
      <c r="DE177" s="90" t="s">
        <v>14</v>
      </c>
      <c r="DF177" s="90" t="s">
        <v>14</v>
      </c>
      <c r="DG177" s="90" t="s">
        <v>14</v>
      </c>
      <c r="DH177" s="90" t="s">
        <v>14</v>
      </c>
      <c r="DI177" s="90" t="s">
        <v>14</v>
      </c>
      <c r="DJ177" s="90" t="s">
        <v>14</v>
      </c>
      <c r="DK177" s="90" t="s">
        <v>14</v>
      </c>
      <c r="DL177" s="90" t="s">
        <v>14</v>
      </c>
      <c r="DM177" s="90" t="s">
        <v>14</v>
      </c>
      <c r="DN177" s="90" t="s">
        <v>14</v>
      </c>
      <c r="DO177" s="90" t="s">
        <v>14</v>
      </c>
      <c r="DP177" s="90" t="s">
        <v>14</v>
      </c>
      <c r="DQ177" s="90" t="s">
        <v>14</v>
      </c>
      <c r="DR177" s="90" t="s">
        <v>14</v>
      </c>
      <c r="DS177" s="27">
        <v>1</v>
      </c>
      <c r="DT177" s="27" t="s">
        <v>2</v>
      </c>
      <c r="DU177" s="27" t="s">
        <v>2</v>
      </c>
      <c r="DV177" s="27" t="s">
        <v>2</v>
      </c>
      <c r="DW177" s="27">
        <v>1</v>
      </c>
      <c r="DX177" s="27" t="s">
        <v>2</v>
      </c>
      <c r="DY177" s="27">
        <v>1</v>
      </c>
      <c r="DZ177" s="27" t="s">
        <v>2</v>
      </c>
      <c r="EA177" s="27" t="s">
        <v>2</v>
      </c>
      <c r="EB177" s="27">
        <v>1</v>
      </c>
      <c r="EC177" s="27" t="s">
        <v>2</v>
      </c>
      <c r="ED177" s="27" t="s">
        <v>2</v>
      </c>
      <c r="EE177" s="27" t="s">
        <v>2</v>
      </c>
      <c r="EF177" s="27" t="s">
        <v>2</v>
      </c>
      <c r="EG177" s="27" t="s">
        <v>14</v>
      </c>
      <c r="EH177" s="27" t="s">
        <v>2</v>
      </c>
      <c r="EI177" s="27" t="s">
        <v>2</v>
      </c>
      <c r="EJ177" s="27" t="s">
        <v>2</v>
      </c>
      <c r="EK177" s="27" t="s">
        <v>14</v>
      </c>
      <c r="EL177" s="27" t="s">
        <v>2</v>
      </c>
      <c r="EM177" s="27" t="s">
        <v>14</v>
      </c>
      <c r="EN177" s="27" t="s">
        <v>2</v>
      </c>
      <c r="EO177" s="27" t="s">
        <v>2</v>
      </c>
      <c r="EP177" s="27" t="s">
        <v>14</v>
      </c>
      <c r="EQ177" s="27" t="s">
        <v>2</v>
      </c>
      <c r="ER177" s="27" t="s">
        <v>2</v>
      </c>
      <c r="ES177" s="27" t="s">
        <v>2</v>
      </c>
      <c r="ET177" s="27" t="s">
        <v>2</v>
      </c>
      <c r="EU177" s="27" t="s">
        <v>14</v>
      </c>
      <c r="EV177" s="27" t="s">
        <v>14</v>
      </c>
      <c r="EW177" s="27" t="s">
        <v>14</v>
      </c>
      <c r="EX177" s="27" t="s">
        <v>14</v>
      </c>
      <c r="EY177" s="27" t="s">
        <v>14</v>
      </c>
      <c r="EZ177" s="27" t="s">
        <v>14</v>
      </c>
      <c r="FA177" s="27" t="s">
        <v>14</v>
      </c>
      <c r="FB177" s="27" t="s">
        <v>14</v>
      </c>
      <c r="FC177" s="27" t="s">
        <v>14</v>
      </c>
      <c r="FD177" s="27" t="s">
        <v>14</v>
      </c>
      <c r="FE177" s="27" t="s">
        <v>14</v>
      </c>
      <c r="FF177" s="27" t="s">
        <v>14</v>
      </c>
      <c r="FG177" s="27" t="s">
        <v>14</v>
      </c>
      <c r="FH177" s="27" t="s">
        <v>14</v>
      </c>
      <c r="FI177" s="27" t="s">
        <v>14</v>
      </c>
      <c r="FJ177" s="27" t="s">
        <v>14</v>
      </c>
      <c r="FK177" s="27" t="s">
        <v>14</v>
      </c>
      <c r="FL177" s="27" t="s">
        <v>14</v>
      </c>
      <c r="FM177" s="27" t="s">
        <v>14</v>
      </c>
      <c r="FN177" s="27" t="s">
        <v>14</v>
      </c>
      <c r="FO177" s="27" t="s">
        <v>14</v>
      </c>
      <c r="FP177" s="27" t="s">
        <v>14</v>
      </c>
      <c r="FQ177" s="27" t="s">
        <v>14</v>
      </c>
      <c r="FR177" s="27" t="s">
        <v>14</v>
      </c>
      <c r="FS177" s="27" t="s">
        <v>14</v>
      </c>
      <c r="FT177" s="27" t="s">
        <v>14</v>
      </c>
      <c r="FU177" s="27" t="s">
        <v>14</v>
      </c>
      <c r="FV177" s="27" t="s">
        <v>14</v>
      </c>
      <c r="FW177" s="77">
        <v>2</v>
      </c>
      <c r="FX177" s="77">
        <v>1</v>
      </c>
      <c r="FY177" s="87">
        <v>2</v>
      </c>
      <c r="FZ177" s="87" t="s">
        <v>2</v>
      </c>
      <c r="GA177" s="87" t="s">
        <v>2</v>
      </c>
      <c r="GB177" s="87" t="s">
        <v>2</v>
      </c>
      <c r="GC177" s="87" t="s">
        <v>2</v>
      </c>
      <c r="GD177" s="87" t="s">
        <v>2</v>
      </c>
      <c r="GE177" s="87" t="s">
        <v>2</v>
      </c>
      <c r="GF177" s="17" t="s">
        <v>14</v>
      </c>
      <c r="GG177" s="17" t="s">
        <v>14</v>
      </c>
      <c r="GH177" s="17" t="s">
        <v>14</v>
      </c>
      <c r="GI177" s="17" t="s">
        <v>14</v>
      </c>
      <c r="GJ177" s="17" t="s">
        <v>14</v>
      </c>
      <c r="GK177" s="17" t="s">
        <v>14</v>
      </c>
      <c r="GL177" s="17" t="s">
        <v>14</v>
      </c>
      <c r="GM177" s="17" t="s">
        <v>14</v>
      </c>
      <c r="GN177" s="17" t="s">
        <v>14</v>
      </c>
      <c r="GO177" s="25">
        <v>1</v>
      </c>
      <c r="GP177" s="25" t="s">
        <v>14</v>
      </c>
      <c r="GQ177" s="25">
        <v>1</v>
      </c>
      <c r="GR177" s="25">
        <v>1</v>
      </c>
      <c r="GS177" s="136" t="s">
        <v>2</v>
      </c>
      <c r="GT177" s="77" t="s">
        <v>2</v>
      </c>
      <c r="GU177" s="77" t="s">
        <v>2</v>
      </c>
      <c r="GV177" s="17">
        <v>3</v>
      </c>
      <c r="GW177" s="17">
        <v>1</v>
      </c>
      <c r="GX177" s="17" t="s">
        <v>2</v>
      </c>
      <c r="GY177" s="17">
        <v>1</v>
      </c>
      <c r="GZ177" s="17" t="s">
        <v>2</v>
      </c>
      <c r="HA177" s="17">
        <v>1</v>
      </c>
      <c r="HB177" s="17">
        <v>1</v>
      </c>
      <c r="HC177" s="17" t="s">
        <v>2</v>
      </c>
      <c r="HD177" s="17" t="s">
        <v>2</v>
      </c>
      <c r="HE177" s="17" t="s">
        <v>14</v>
      </c>
      <c r="HF177" s="17" t="s">
        <v>14</v>
      </c>
      <c r="HG177" s="17" t="s">
        <v>14</v>
      </c>
      <c r="HH177" s="17" t="s">
        <v>14</v>
      </c>
      <c r="HI177" s="17" t="s">
        <v>14</v>
      </c>
      <c r="HJ177" s="17" t="s">
        <v>14</v>
      </c>
      <c r="HK177" s="17" t="s">
        <v>14</v>
      </c>
      <c r="HL177" s="17" t="s">
        <v>14</v>
      </c>
      <c r="HM177" s="17" t="s">
        <v>14</v>
      </c>
      <c r="HN177" s="659">
        <v>1934606000</v>
      </c>
      <c r="HO177" s="657" t="s">
        <v>483</v>
      </c>
      <c r="HP177" s="657" t="s">
        <v>454</v>
      </c>
      <c r="HQ177" s="657" t="s">
        <v>663</v>
      </c>
      <c r="HR177" s="657" t="s">
        <v>462</v>
      </c>
      <c r="HS177" s="657" t="s">
        <v>455</v>
      </c>
    </row>
    <row r="178" spans="1:227" ht="14.25" customHeight="1">
      <c r="A178" s="614" t="s">
        <v>767</v>
      </c>
      <c r="B178" s="614" t="s">
        <v>914</v>
      </c>
      <c r="C178" s="614" t="s">
        <v>918</v>
      </c>
      <c r="D178" s="4" t="s">
        <v>592</v>
      </c>
      <c r="E178" s="17">
        <v>5</v>
      </c>
      <c r="F178" s="17" t="s">
        <v>2</v>
      </c>
      <c r="G178" s="17" t="s">
        <v>2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5</v>
      </c>
      <c r="M178" s="665" t="s">
        <v>2</v>
      </c>
      <c r="N178" s="17" t="s">
        <v>2</v>
      </c>
      <c r="O178" s="17" t="s">
        <v>2</v>
      </c>
      <c r="P178" s="17" t="s">
        <v>2</v>
      </c>
      <c r="Q178" s="17" t="s">
        <v>2</v>
      </c>
      <c r="R178" s="17" t="s">
        <v>2</v>
      </c>
      <c r="S178" s="17" t="s">
        <v>2</v>
      </c>
      <c r="T178" s="17" t="s">
        <v>2</v>
      </c>
      <c r="U178" s="25" t="s">
        <v>2</v>
      </c>
      <c r="V178" s="671" t="s">
        <v>2</v>
      </c>
      <c r="W178" s="25">
        <v>1</v>
      </c>
      <c r="X178" s="25">
        <v>337</v>
      </c>
      <c r="Y178" s="25">
        <v>1</v>
      </c>
      <c r="Z178" s="25">
        <v>337</v>
      </c>
      <c r="AA178" s="136">
        <v>4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43" t="s">
        <v>2</v>
      </c>
      <c r="AG178" s="77">
        <v>5</v>
      </c>
      <c r="AH178" s="77">
        <v>1</v>
      </c>
      <c r="AI178" s="77">
        <v>2</v>
      </c>
      <c r="AJ178" s="77">
        <v>1</v>
      </c>
      <c r="AK178" s="77" t="s">
        <v>2</v>
      </c>
      <c r="AL178" s="77" t="s">
        <v>2</v>
      </c>
      <c r="AM178" s="77" t="s">
        <v>2</v>
      </c>
      <c r="AN178" s="77">
        <v>1</v>
      </c>
      <c r="AO178" s="77" t="s">
        <v>2</v>
      </c>
      <c r="AP178" s="77" t="s">
        <v>2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 t="s">
        <v>2</v>
      </c>
      <c r="AV178" s="77" t="s">
        <v>2</v>
      </c>
      <c r="AW178" s="77" t="s">
        <v>2</v>
      </c>
      <c r="AX178" s="77" t="s">
        <v>2</v>
      </c>
      <c r="AY178" s="77" t="s">
        <v>2</v>
      </c>
      <c r="AZ178" s="77" t="s">
        <v>2</v>
      </c>
      <c r="BA178" s="77" t="s">
        <v>2</v>
      </c>
      <c r="BB178" s="77" t="s">
        <v>2</v>
      </c>
      <c r="BC178" s="77" t="s">
        <v>2</v>
      </c>
      <c r="BD178" s="77" t="s">
        <v>2</v>
      </c>
      <c r="BE178" s="77" t="s">
        <v>2</v>
      </c>
      <c r="BF178" s="77" t="s">
        <v>2</v>
      </c>
      <c r="BG178" s="77" t="s">
        <v>2</v>
      </c>
      <c r="BH178" s="77" t="s">
        <v>2</v>
      </c>
      <c r="BI178" s="77">
        <v>467</v>
      </c>
      <c r="BJ178" s="77">
        <v>20</v>
      </c>
      <c r="BK178" s="77">
        <v>70</v>
      </c>
      <c r="BL178" s="77">
        <v>77</v>
      </c>
      <c r="BM178" s="77" t="s">
        <v>2</v>
      </c>
      <c r="BN178" s="77" t="s">
        <v>2</v>
      </c>
      <c r="BO178" s="77" t="s">
        <v>2</v>
      </c>
      <c r="BP178" s="77">
        <v>300</v>
      </c>
      <c r="BQ178" s="77" t="s">
        <v>2</v>
      </c>
      <c r="BR178" s="77" t="s">
        <v>2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385</v>
      </c>
      <c r="BX178" s="77" t="s">
        <v>2</v>
      </c>
      <c r="BY178" s="77" t="s">
        <v>2</v>
      </c>
      <c r="BZ178" s="77" t="s">
        <v>2</v>
      </c>
      <c r="CA178" s="77" t="s">
        <v>2</v>
      </c>
      <c r="CB178" s="77" t="s">
        <v>2</v>
      </c>
      <c r="CC178" s="77" t="s">
        <v>2</v>
      </c>
      <c r="CD178" s="77" t="s">
        <v>2</v>
      </c>
      <c r="CE178" s="77" t="s">
        <v>2</v>
      </c>
      <c r="CF178" s="77" t="s">
        <v>2</v>
      </c>
      <c r="CG178" s="77" t="s">
        <v>2</v>
      </c>
      <c r="CH178" s="77" t="s">
        <v>2</v>
      </c>
      <c r="CI178" s="77" t="s">
        <v>2</v>
      </c>
      <c r="CJ178" s="77" t="s">
        <v>2</v>
      </c>
      <c r="CK178" s="77" t="s">
        <v>2</v>
      </c>
      <c r="CL178" s="77" t="s">
        <v>2</v>
      </c>
      <c r="CM178" s="90">
        <v>5</v>
      </c>
      <c r="CN178" s="90">
        <v>2</v>
      </c>
      <c r="CO178" s="90" t="s">
        <v>2</v>
      </c>
      <c r="CP178" s="90" t="s">
        <v>2</v>
      </c>
      <c r="CQ178" s="90" t="s">
        <v>2</v>
      </c>
      <c r="CR178" s="90">
        <v>2</v>
      </c>
      <c r="CS178" s="90" t="s">
        <v>2</v>
      </c>
      <c r="CT178" s="90">
        <v>1</v>
      </c>
      <c r="CU178" s="90" t="s">
        <v>2</v>
      </c>
      <c r="CV178" s="90" t="s">
        <v>2</v>
      </c>
      <c r="CW178" s="90" t="s">
        <v>2</v>
      </c>
      <c r="CX178" s="90" t="s">
        <v>2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2</v>
      </c>
      <c r="DD178" s="90" t="s">
        <v>2</v>
      </c>
      <c r="DE178" s="90" t="s">
        <v>2</v>
      </c>
      <c r="DF178" s="90" t="s">
        <v>2</v>
      </c>
      <c r="DG178" s="90" t="s">
        <v>2</v>
      </c>
      <c r="DH178" s="90" t="s">
        <v>2</v>
      </c>
      <c r="DI178" s="90" t="s">
        <v>2</v>
      </c>
      <c r="DJ178" s="90" t="s">
        <v>2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 t="s">
        <v>2</v>
      </c>
      <c r="DQ178" s="90" t="s">
        <v>2</v>
      </c>
      <c r="DR178" s="90" t="s">
        <v>2</v>
      </c>
      <c r="DS178" s="27">
        <v>2</v>
      </c>
      <c r="DT178" s="27" t="s">
        <v>2</v>
      </c>
      <c r="DU178" s="27" t="s">
        <v>2</v>
      </c>
      <c r="DV178" s="27" t="s">
        <v>2</v>
      </c>
      <c r="DW178" s="27" t="s">
        <v>2</v>
      </c>
      <c r="DX178" s="27" t="s">
        <v>2</v>
      </c>
      <c r="DY178" s="27">
        <v>1</v>
      </c>
      <c r="DZ178" s="27">
        <v>1</v>
      </c>
      <c r="EA178" s="27" t="s">
        <v>2</v>
      </c>
      <c r="EB178" s="27">
        <v>2</v>
      </c>
      <c r="EC178" s="27">
        <v>1</v>
      </c>
      <c r="ED178" s="27">
        <v>1</v>
      </c>
      <c r="EE178" s="27" t="s">
        <v>2</v>
      </c>
      <c r="EF178" s="27" t="s">
        <v>2</v>
      </c>
      <c r="EG178" s="27" t="s">
        <v>14</v>
      </c>
      <c r="EH178" s="27" t="s">
        <v>2</v>
      </c>
      <c r="EI178" s="27" t="s">
        <v>2</v>
      </c>
      <c r="EJ178" s="27" t="s">
        <v>2</v>
      </c>
      <c r="EK178" s="27" t="s">
        <v>2</v>
      </c>
      <c r="EL178" s="27" t="s">
        <v>2</v>
      </c>
      <c r="EM178" s="27" t="s">
        <v>14</v>
      </c>
      <c r="EN178" s="27" t="s">
        <v>14</v>
      </c>
      <c r="EO178" s="27" t="s">
        <v>2</v>
      </c>
      <c r="EP178" s="27" t="s">
        <v>14</v>
      </c>
      <c r="EQ178" s="27" t="s">
        <v>14</v>
      </c>
      <c r="ER178" s="27" t="s">
        <v>14</v>
      </c>
      <c r="ES178" s="27" t="s">
        <v>2</v>
      </c>
      <c r="ET178" s="27" t="s">
        <v>2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27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27" t="s">
        <v>2</v>
      </c>
      <c r="FW178" s="77">
        <v>2</v>
      </c>
      <c r="FX178" s="77" t="s">
        <v>2</v>
      </c>
      <c r="FY178" s="87">
        <v>2</v>
      </c>
      <c r="FZ178" s="87" t="s">
        <v>2</v>
      </c>
      <c r="GA178" s="87" t="s">
        <v>2</v>
      </c>
      <c r="GB178" s="87" t="s">
        <v>2</v>
      </c>
      <c r="GC178" s="87" t="s">
        <v>2</v>
      </c>
      <c r="GD178" s="87" t="s">
        <v>2</v>
      </c>
      <c r="GE178" s="87" t="s">
        <v>2</v>
      </c>
      <c r="GF178" s="17" t="s">
        <v>2</v>
      </c>
      <c r="GG178" s="17" t="s">
        <v>2</v>
      </c>
      <c r="GH178" s="17" t="s">
        <v>2</v>
      </c>
      <c r="GI178" s="17" t="s">
        <v>2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 t="s">
        <v>2</v>
      </c>
      <c r="GP178" s="25" t="s">
        <v>2</v>
      </c>
      <c r="GQ178" s="25" t="s">
        <v>2</v>
      </c>
      <c r="GR178" s="25" t="s">
        <v>2</v>
      </c>
      <c r="GS178" s="136" t="s">
        <v>2</v>
      </c>
      <c r="GT178" s="77" t="s">
        <v>2</v>
      </c>
      <c r="GU178" s="77" t="s">
        <v>2</v>
      </c>
      <c r="GV178" s="17">
        <v>5</v>
      </c>
      <c r="GW178" s="17">
        <v>3</v>
      </c>
      <c r="GX178" s="17" t="s">
        <v>2</v>
      </c>
      <c r="GY178" s="17">
        <v>2</v>
      </c>
      <c r="GZ178" s="17" t="s">
        <v>2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9">
        <v>1934607000</v>
      </c>
      <c r="HO178" s="657" t="s">
        <v>483</v>
      </c>
      <c r="HP178" s="657" t="s">
        <v>454</v>
      </c>
      <c r="HQ178" s="657" t="s">
        <v>663</v>
      </c>
      <c r="HR178" s="657" t="s">
        <v>463</v>
      </c>
      <c r="HS178" s="657" t="s">
        <v>455</v>
      </c>
    </row>
    <row r="179" spans="1:227" ht="14.25" customHeight="1">
      <c r="A179" s="614" t="s">
        <v>767</v>
      </c>
      <c r="B179" s="614" t="s">
        <v>914</v>
      </c>
      <c r="C179" s="614" t="s">
        <v>919</v>
      </c>
      <c r="D179" s="4" t="s">
        <v>593</v>
      </c>
      <c r="E179" s="17">
        <v>3</v>
      </c>
      <c r="F179" s="17" t="s">
        <v>2</v>
      </c>
      <c r="G179" s="17" t="s">
        <v>2</v>
      </c>
      <c r="H179" s="17" t="s">
        <v>2</v>
      </c>
      <c r="I179" s="17" t="s">
        <v>2</v>
      </c>
      <c r="J179" s="17" t="s">
        <v>2</v>
      </c>
      <c r="K179" s="17" t="s">
        <v>2</v>
      </c>
      <c r="L179" s="17">
        <v>3</v>
      </c>
      <c r="M179" s="665" t="s">
        <v>2</v>
      </c>
      <c r="N179" s="17" t="s">
        <v>2</v>
      </c>
      <c r="O179" s="17" t="s">
        <v>2</v>
      </c>
      <c r="P179" s="17" t="s">
        <v>2</v>
      </c>
      <c r="Q179" s="17" t="s">
        <v>2</v>
      </c>
      <c r="R179" s="17" t="s">
        <v>2</v>
      </c>
      <c r="S179" s="17" t="s">
        <v>2</v>
      </c>
      <c r="T179" s="17" t="s">
        <v>2</v>
      </c>
      <c r="U179" s="25" t="s">
        <v>2</v>
      </c>
      <c r="V179" s="671" t="s">
        <v>2</v>
      </c>
      <c r="W179" s="25">
        <v>1</v>
      </c>
      <c r="X179" s="25">
        <v>15</v>
      </c>
      <c r="Y179" s="25" t="s">
        <v>2</v>
      </c>
      <c r="Z179" s="25" t="s">
        <v>2</v>
      </c>
      <c r="AA179" s="136">
        <v>2</v>
      </c>
      <c r="AB179" s="25" t="s">
        <v>2</v>
      </c>
      <c r="AC179" s="25" t="s">
        <v>2</v>
      </c>
      <c r="AD179" s="25" t="s">
        <v>2</v>
      </c>
      <c r="AE179" s="25" t="s">
        <v>2</v>
      </c>
      <c r="AF179" s="143" t="s">
        <v>2</v>
      </c>
      <c r="AG179" s="77">
        <v>3</v>
      </c>
      <c r="AH179" s="77" t="s">
        <v>2</v>
      </c>
      <c r="AI179" s="77">
        <v>2</v>
      </c>
      <c r="AJ179" s="77">
        <v>1</v>
      </c>
      <c r="AK179" s="77" t="s">
        <v>2</v>
      </c>
      <c r="AL179" s="77" t="s">
        <v>2</v>
      </c>
      <c r="AM179" s="77" t="s">
        <v>2</v>
      </c>
      <c r="AN179" s="77" t="s">
        <v>2</v>
      </c>
      <c r="AO179" s="77" t="s">
        <v>2</v>
      </c>
      <c r="AP179" s="77" t="s">
        <v>2</v>
      </c>
      <c r="AQ179" s="77" t="s">
        <v>2</v>
      </c>
      <c r="AR179" s="77" t="s">
        <v>2</v>
      </c>
      <c r="AS179" s="77" t="s">
        <v>2</v>
      </c>
      <c r="AT179" s="77" t="s">
        <v>2</v>
      </c>
      <c r="AU179" s="77" t="s">
        <v>2</v>
      </c>
      <c r="AV179" s="77" t="s">
        <v>2</v>
      </c>
      <c r="AW179" s="77" t="s">
        <v>2</v>
      </c>
      <c r="AX179" s="77" t="s">
        <v>2</v>
      </c>
      <c r="AY179" s="77" t="s">
        <v>2</v>
      </c>
      <c r="AZ179" s="77" t="s">
        <v>2</v>
      </c>
      <c r="BA179" s="77" t="s">
        <v>2</v>
      </c>
      <c r="BB179" s="77" t="s">
        <v>2</v>
      </c>
      <c r="BC179" s="77" t="s">
        <v>2</v>
      </c>
      <c r="BD179" s="77" t="s">
        <v>2</v>
      </c>
      <c r="BE179" s="77" t="s">
        <v>2</v>
      </c>
      <c r="BF179" s="77" t="s">
        <v>2</v>
      </c>
      <c r="BG179" s="77" t="s">
        <v>2</v>
      </c>
      <c r="BH179" s="77" t="s">
        <v>2</v>
      </c>
      <c r="BI179" s="77">
        <v>126</v>
      </c>
      <c r="BJ179" s="77" t="s">
        <v>2</v>
      </c>
      <c r="BK179" s="77">
        <v>76</v>
      </c>
      <c r="BL179" s="77">
        <v>50</v>
      </c>
      <c r="BM179" s="77" t="s">
        <v>2</v>
      </c>
      <c r="BN179" s="77" t="s">
        <v>2</v>
      </c>
      <c r="BO179" s="77" t="s">
        <v>2</v>
      </c>
      <c r="BP179" s="77" t="s">
        <v>2</v>
      </c>
      <c r="BQ179" s="77" t="s">
        <v>2</v>
      </c>
      <c r="BR179" s="77" t="s">
        <v>2</v>
      </c>
      <c r="BS179" s="77" t="s">
        <v>2</v>
      </c>
      <c r="BT179" s="77" t="s">
        <v>2</v>
      </c>
      <c r="BU179" s="77" t="s">
        <v>2</v>
      </c>
      <c r="BV179" s="77" t="s">
        <v>2</v>
      </c>
      <c r="BW179" s="77">
        <v>59</v>
      </c>
      <c r="BX179" s="77" t="s">
        <v>2</v>
      </c>
      <c r="BY179" s="77" t="s">
        <v>2</v>
      </c>
      <c r="BZ179" s="77" t="s">
        <v>2</v>
      </c>
      <c r="CA179" s="77" t="s">
        <v>2</v>
      </c>
      <c r="CB179" s="77" t="s">
        <v>2</v>
      </c>
      <c r="CC179" s="77" t="s">
        <v>2</v>
      </c>
      <c r="CD179" s="77" t="s">
        <v>2</v>
      </c>
      <c r="CE179" s="77" t="s">
        <v>2</v>
      </c>
      <c r="CF179" s="77" t="s">
        <v>2</v>
      </c>
      <c r="CG179" s="77" t="s">
        <v>2</v>
      </c>
      <c r="CH179" s="77" t="s">
        <v>2</v>
      </c>
      <c r="CI179" s="77" t="s">
        <v>2</v>
      </c>
      <c r="CJ179" s="77" t="s">
        <v>2</v>
      </c>
      <c r="CK179" s="77" t="s">
        <v>2</v>
      </c>
      <c r="CL179" s="77" t="s">
        <v>2</v>
      </c>
      <c r="CM179" s="90">
        <v>3</v>
      </c>
      <c r="CN179" s="90" t="s">
        <v>2</v>
      </c>
      <c r="CO179" s="90" t="s">
        <v>2</v>
      </c>
      <c r="CP179" s="90" t="s">
        <v>2</v>
      </c>
      <c r="CQ179" s="90" t="s">
        <v>2</v>
      </c>
      <c r="CR179" s="90" t="s">
        <v>2</v>
      </c>
      <c r="CS179" s="90" t="s">
        <v>2</v>
      </c>
      <c r="CT179" s="90">
        <v>3</v>
      </c>
      <c r="CU179" s="90" t="s">
        <v>2</v>
      </c>
      <c r="CV179" s="90" t="s">
        <v>2</v>
      </c>
      <c r="CW179" s="90" t="s">
        <v>2</v>
      </c>
      <c r="CX179" s="90" t="s">
        <v>2</v>
      </c>
      <c r="CY179" s="90" t="s">
        <v>2</v>
      </c>
      <c r="CZ179" s="90" t="s">
        <v>2</v>
      </c>
      <c r="DA179" s="90" t="s">
        <v>2</v>
      </c>
      <c r="DB179" s="90" t="s">
        <v>2</v>
      </c>
      <c r="DC179" s="90" t="s">
        <v>2</v>
      </c>
      <c r="DD179" s="90" t="s">
        <v>2</v>
      </c>
      <c r="DE179" s="90" t="s">
        <v>2</v>
      </c>
      <c r="DF179" s="90" t="s">
        <v>2</v>
      </c>
      <c r="DG179" s="90" t="s">
        <v>2</v>
      </c>
      <c r="DH179" s="90" t="s">
        <v>2</v>
      </c>
      <c r="DI179" s="90" t="s">
        <v>2</v>
      </c>
      <c r="DJ179" s="90" t="s">
        <v>2</v>
      </c>
      <c r="DK179" s="90" t="s">
        <v>2</v>
      </c>
      <c r="DL179" s="90" t="s">
        <v>2</v>
      </c>
      <c r="DM179" s="90" t="s">
        <v>2</v>
      </c>
      <c r="DN179" s="90" t="s">
        <v>2</v>
      </c>
      <c r="DO179" s="90" t="s">
        <v>2</v>
      </c>
      <c r="DP179" s="90" t="s">
        <v>2</v>
      </c>
      <c r="DQ179" s="90" t="s">
        <v>2</v>
      </c>
      <c r="DR179" s="90" t="s">
        <v>2</v>
      </c>
      <c r="DS179" s="27" t="s">
        <v>2</v>
      </c>
      <c r="DT179" s="27" t="s">
        <v>2</v>
      </c>
      <c r="DU179" s="27" t="s">
        <v>2</v>
      </c>
      <c r="DV179" s="27" t="s">
        <v>2</v>
      </c>
      <c r="DW179" s="27" t="s">
        <v>2</v>
      </c>
      <c r="DX179" s="27" t="s">
        <v>2</v>
      </c>
      <c r="DY179" s="27" t="s">
        <v>2</v>
      </c>
      <c r="DZ179" s="27" t="s">
        <v>2</v>
      </c>
      <c r="EA179" s="27" t="s">
        <v>2</v>
      </c>
      <c r="EB179" s="27">
        <v>2</v>
      </c>
      <c r="EC179" s="27" t="s">
        <v>2</v>
      </c>
      <c r="ED179" s="27">
        <v>3</v>
      </c>
      <c r="EE179" s="27" t="s">
        <v>2</v>
      </c>
      <c r="EF179" s="27" t="s">
        <v>2</v>
      </c>
      <c r="EG179" s="27" t="s">
        <v>2</v>
      </c>
      <c r="EH179" s="27" t="s">
        <v>2</v>
      </c>
      <c r="EI179" s="27" t="s">
        <v>2</v>
      </c>
      <c r="EJ179" s="27" t="s">
        <v>2</v>
      </c>
      <c r="EK179" s="27" t="s">
        <v>2</v>
      </c>
      <c r="EL179" s="27" t="s">
        <v>2</v>
      </c>
      <c r="EM179" s="27" t="s">
        <v>2</v>
      </c>
      <c r="EN179" s="27" t="s">
        <v>2</v>
      </c>
      <c r="EO179" s="27" t="s">
        <v>2</v>
      </c>
      <c r="EP179" s="27" t="s">
        <v>14</v>
      </c>
      <c r="EQ179" s="27" t="s">
        <v>2</v>
      </c>
      <c r="ER179" s="27" t="s">
        <v>14</v>
      </c>
      <c r="ES179" s="27" t="s">
        <v>2</v>
      </c>
      <c r="ET179" s="27" t="s">
        <v>2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27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27" t="s">
        <v>2</v>
      </c>
      <c r="FW179" s="77" t="s">
        <v>2</v>
      </c>
      <c r="FX179" s="77" t="s">
        <v>2</v>
      </c>
      <c r="FY179" s="87" t="s">
        <v>2</v>
      </c>
      <c r="FZ179" s="87" t="s">
        <v>2</v>
      </c>
      <c r="GA179" s="87" t="s">
        <v>2</v>
      </c>
      <c r="GB179" s="87" t="s">
        <v>2</v>
      </c>
      <c r="GC179" s="87" t="s">
        <v>2</v>
      </c>
      <c r="GD179" s="87" t="s">
        <v>2</v>
      </c>
      <c r="GE179" s="87" t="s">
        <v>2</v>
      </c>
      <c r="GF179" s="17" t="s">
        <v>2</v>
      </c>
      <c r="GG179" s="17" t="s">
        <v>2</v>
      </c>
      <c r="GH179" s="17" t="s">
        <v>2</v>
      </c>
      <c r="GI179" s="17" t="s">
        <v>2</v>
      </c>
      <c r="GJ179" s="17" t="s">
        <v>2</v>
      </c>
      <c r="GK179" s="17" t="s">
        <v>2</v>
      </c>
      <c r="GL179" s="17" t="s">
        <v>2</v>
      </c>
      <c r="GM179" s="17" t="s">
        <v>2</v>
      </c>
      <c r="GN179" s="17" t="s">
        <v>2</v>
      </c>
      <c r="GO179" s="25" t="s">
        <v>2</v>
      </c>
      <c r="GP179" s="25" t="s">
        <v>2</v>
      </c>
      <c r="GQ179" s="25" t="s">
        <v>2</v>
      </c>
      <c r="GR179" s="25" t="s">
        <v>2</v>
      </c>
      <c r="GS179" s="136" t="s">
        <v>2</v>
      </c>
      <c r="GT179" s="77" t="s">
        <v>2</v>
      </c>
      <c r="GU179" s="77" t="s">
        <v>2</v>
      </c>
      <c r="GV179" s="17">
        <v>3</v>
      </c>
      <c r="GW179" s="17">
        <v>3</v>
      </c>
      <c r="GX179" s="17" t="s">
        <v>2</v>
      </c>
      <c r="GY179" s="17" t="s">
        <v>2</v>
      </c>
      <c r="GZ179" s="17" t="s">
        <v>2</v>
      </c>
      <c r="HA179" s="17" t="s">
        <v>2</v>
      </c>
      <c r="HB179" s="17" t="s">
        <v>2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9">
        <v>1934608000</v>
      </c>
      <c r="HO179" s="657" t="s">
        <v>483</v>
      </c>
      <c r="HP179" s="657" t="s">
        <v>454</v>
      </c>
      <c r="HQ179" s="657" t="s">
        <v>663</v>
      </c>
      <c r="HR179" s="657" t="s">
        <v>453</v>
      </c>
      <c r="HS179" s="657" t="s">
        <v>455</v>
      </c>
    </row>
    <row r="180" spans="1:227" ht="14.25" customHeight="1">
      <c r="A180" s="614" t="s">
        <v>767</v>
      </c>
      <c r="B180" s="614" t="s">
        <v>910</v>
      </c>
      <c r="C180" s="614" t="s">
        <v>920</v>
      </c>
      <c r="D180" s="4" t="s">
        <v>594</v>
      </c>
      <c r="E180" s="17">
        <v>4</v>
      </c>
      <c r="F180" s="17">
        <v>1</v>
      </c>
      <c r="G180" s="17" t="s">
        <v>2</v>
      </c>
      <c r="H180" s="17" t="s">
        <v>2</v>
      </c>
      <c r="I180" s="17">
        <v>1</v>
      </c>
      <c r="J180" s="17" t="s">
        <v>2</v>
      </c>
      <c r="K180" s="17" t="s">
        <v>2</v>
      </c>
      <c r="L180" s="17">
        <v>3</v>
      </c>
      <c r="M180" s="665">
        <v>1</v>
      </c>
      <c r="N180" s="17">
        <v>1</v>
      </c>
      <c r="O180" s="17" t="s">
        <v>14</v>
      </c>
      <c r="P180" s="17" t="s">
        <v>14</v>
      </c>
      <c r="Q180" s="17" t="s">
        <v>14</v>
      </c>
      <c r="R180" s="17" t="s">
        <v>14</v>
      </c>
      <c r="S180" s="17" t="s">
        <v>14</v>
      </c>
      <c r="T180" s="17" t="s">
        <v>14</v>
      </c>
      <c r="U180" s="25" t="s">
        <v>14</v>
      </c>
      <c r="V180" s="671" t="s">
        <v>2</v>
      </c>
      <c r="W180" s="25" t="s">
        <v>2</v>
      </c>
      <c r="X180" s="25" t="s">
        <v>2</v>
      </c>
      <c r="Y180" s="25" t="s">
        <v>2</v>
      </c>
      <c r="Z180" s="25" t="s">
        <v>2</v>
      </c>
      <c r="AA180" s="136">
        <v>4</v>
      </c>
      <c r="AB180" s="25" t="s">
        <v>14</v>
      </c>
      <c r="AC180" s="25" t="s">
        <v>14</v>
      </c>
      <c r="AD180" s="25" t="s">
        <v>14</v>
      </c>
      <c r="AE180" s="25" t="s">
        <v>14</v>
      </c>
      <c r="AF180" s="143" t="s">
        <v>14</v>
      </c>
      <c r="AG180" s="77">
        <v>3</v>
      </c>
      <c r="AH180" s="77" t="s">
        <v>2</v>
      </c>
      <c r="AI180" s="77">
        <v>1</v>
      </c>
      <c r="AJ180" s="77">
        <v>2</v>
      </c>
      <c r="AK180" s="77" t="s">
        <v>2</v>
      </c>
      <c r="AL180" s="77" t="s">
        <v>2</v>
      </c>
      <c r="AM180" s="77" t="s">
        <v>2</v>
      </c>
      <c r="AN180" s="77" t="s">
        <v>2</v>
      </c>
      <c r="AO180" s="77" t="s">
        <v>2</v>
      </c>
      <c r="AP180" s="77" t="s">
        <v>2</v>
      </c>
      <c r="AQ180" s="77" t="s">
        <v>2</v>
      </c>
      <c r="AR180" s="77" t="s">
        <v>2</v>
      </c>
      <c r="AS180" s="77" t="s">
        <v>2</v>
      </c>
      <c r="AT180" s="77" t="s">
        <v>2</v>
      </c>
      <c r="AU180" s="77" t="s">
        <v>14</v>
      </c>
      <c r="AV180" s="77" t="s">
        <v>14</v>
      </c>
      <c r="AW180" s="77" t="s">
        <v>14</v>
      </c>
      <c r="AX180" s="77" t="s">
        <v>14</v>
      </c>
      <c r="AY180" s="77" t="s">
        <v>14</v>
      </c>
      <c r="AZ180" s="77" t="s">
        <v>14</v>
      </c>
      <c r="BA180" s="77" t="s">
        <v>14</v>
      </c>
      <c r="BB180" s="77" t="s">
        <v>14</v>
      </c>
      <c r="BC180" s="77" t="s">
        <v>14</v>
      </c>
      <c r="BD180" s="77" t="s">
        <v>14</v>
      </c>
      <c r="BE180" s="77" t="s">
        <v>14</v>
      </c>
      <c r="BF180" s="77" t="s">
        <v>14</v>
      </c>
      <c r="BG180" s="77" t="s">
        <v>14</v>
      </c>
      <c r="BH180" s="77" t="s">
        <v>14</v>
      </c>
      <c r="BI180" s="77">
        <v>135</v>
      </c>
      <c r="BJ180" s="77" t="s">
        <v>2</v>
      </c>
      <c r="BK180" s="77">
        <v>33</v>
      </c>
      <c r="BL180" s="77">
        <v>102</v>
      </c>
      <c r="BM180" s="77" t="s">
        <v>2</v>
      </c>
      <c r="BN180" s="77" t="s">
        <v>2</v>
      </c>
      <c r="BO180" s="77" t="s">
        <v>2</v>
      </c>
      <c r="BP180" s="77" t="s">
        <v>2</v>
      </c>
      <c r="BQ180" s="77" t="s">
        <v>2</v>
      </c>
      <c r="BR180" s="77" t="s">
        <v>2</v>
      </c>
      <c r="BS180" s="77" t="s">
        <v>2</v>
      </c>
      <c r="BT180" s="77" t="s">
        <v>2</v>
      </c>
      <c r="BU180" s="77" t="s">
        <v>2</v>
      </c>
      <c r="BV180" s="77" t="s">
        <v>2</v>
      </c>
      <c r="BW180" s="77">
        <v>44</v>
      </c>
      <c r="BX180" s="77" t="s">
        <v>14</v>
      </c>
      <c r="BY180" s="77" t="s">
        <v>14</v>
      </c>
      <c r="BZ180" s="77" t="s">
        <v>14</v>
      </c>
      <c r="CA180" s="77" t="s">
        <v>14</v>
      </c>
      <c r="CB180" s="77" t="s">
        <v>14</v>
      </c>
      <c r="CC180" s="77" t="s">
        <v>14</v>
      </c>
      <c r="CD180" s="77" t="s">
        <v>14</v>
      </c>
      <c r="CE180" s="77" t="s">
        <v>14</v>
      </c>
      <c r="CF180" s="77" t="s">
        <v>14</v>
      </c>
      <c r="CG180" s="77" t="s">
        <v>14</v>
      </c>
      <c r="CH180" s="77" t="s">
        <v>14</v>
      </c>
      <c r="CI180" s="77" t="s">
        <v>14</v>
      </c>
      <c r="CJ180" s="77" t="s">
        <v>14</v>
      </c>
      <c r="CK180" s="77" t="s">
        <v>14</v>
      </c>
      <c r="CL180" s="77" t="s">
        <v>14</v>
      </c>
      <c r="CM180" s="90">
        <v>1</v>
      </c>
      <c r="CN180" s="90" t="s">
        <v>2</v>
      </c>
      <c r="CO180" s="90" t="s">
        <v>2</v>
      </c>
      <c r="CP180" s="90" t="s">
        <v>2</v>
      </c>
      <c r="CQ180" s="90" t="s">
        <v>2</v>
      </c>
      <c r="CR180" s="90">
        <v>1</v>
      </c>
      <c r="CS180" s="90" t="s">
        <v>2</v>
      </c>
      <c r="CT180" s="90" t="s">
        <v>2</v>
      </c>
      <c r="CU180" s="90" t="s">
        <v>2</v>
      </c>
      <c r="CV180" s="90" t="s">
        <v>2</v>
      </c>
      <c r="CW180" s="90" t="s">
        <v>2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14</v>
      </c>
      <c r="DD180" s="90" t="s">
        <v>14</v>
      </c>
      <c r="DE180" s="90" t="s">
        <v>14</v>
      </c>
      <c r="DF180" s="90" t="s">
        <v>14</v>
      </c>
      <c r="DG180" s="90" t="s">
        <v>14</v>
      </c>
      <c r="DH180" s="90" t="s">
        <v>14</v>
      </c>
      <c r="DI180" s="90" t="s">
        <v>14</v>
      </c>
      <c r="DJ180" s="90" t="s">
        <v>14</v>
      </c>
      <c r="DK180" s="90" t="s">
        <v>14</v>
      </c>
      <c r="DL180" s="90" t="s">
        <v>14</v>
      </c>
      <c r="DM180" s="90" t="s">
        <v>14</v>
      </c>
      <c r="DN180" s="90" t="s">
        <v>14</v>
      </c>
      <c r="DO180" s="90" t="s">
        <v>14</v>
      </c>
      <c r="DP180" s="90" t="s">
        <v>14</v>
      </c>
      <c r="DQ180" s="90" t="s">
        <v>14</v>
      </c>
      <c r="DR180" s="90" t="s">
        <v>14</v>
      </c>
      <c r="DS180" s="27" t="s">
        <v>2</v>
      </c>
      <c r="DT180" s="27" t="s">
        <v>2</v>
      </c>
      <c r="DU180" s="27" t="s">
        <v>2</v>
      </c>
      <c r="DV180" s="27" t="s">
        <v>2</v>
      </c>
      <c r="DW180" s="27" t="s">
        <v>2</v>
      </c>
      <c r="DX180" s="27" t="s">
        <v>2</v>
      </c>
      <c r="DY180" s="27" t="s">
        <v>2</v>
      </c>
      <c r="DZ180" s="27" t="s">
        <v>2</v>
      </c>
      <c r="EA180" s="27" t="s">
        <v>2</v>
      </c>
      <c r="EB180" s="27">
        <v>1</v>
      </c>
      <c r="EC180" s="27" t="s">
        <v>2</v>
      </c>
      <c r="ED180" s="27" t="s">
        <v>2</v>
      </c>
      <c r="EE180" s="27" t="s">
        <v>2</v>
      </c>
      <c r="EF180" s="27" t="s">
        <v>2</v>
      </c>
      <c r="EG180" s="27" t="s">
        <v>2</v>
      </c>
      <c r="EH180" s="27" t="s">
        <v>2</v>
      </c>
      <c r="EI180" s="27" t="s">
        <v>2</v>
      </c>
      <c r="EJ180" s="27" t="s">
        <v>2</v>
      </c>
      <c r="EK180" s="27" t="s">
        <v>2</v>
      </c>
      <c r="EL180" s="27" t="s">
        <v>2</v>
      </c>
      <c r="EM180" s="27" t="s">
        <v>2</v>
      </c>
      <c r="EN180" s="27" t="s">
        <v>2</v>
      </c>
      <c r="EO180" s="27" t="s">
        <v>2</v>
      </c>
      <c r="EP180" s="27" t="s">
        <v>14</v>
      </c>
      <c r="EQ180" s="27" t="s">
        <v>2</v>
      </c>
      <c r="ER180" s="27" t="s">
        <v>2</v>
      </c>
      <c r="ES180" s="27" t="s">
        <v>2</v>
      </c>
      <c r="ET180" s="27" t="s">
        <v>2</v>
      </c>
      <c r="EU180" s="27" t="s">
        <v>14</v>
      </c>
      <c r="EV180" s="27" t="s">
        <v>14</v>
      </c>
      <c r="EW180" s="27" t="s">
        <v>14</v>
      </c>
      <c r="EX180" s="27" t="s">
        <v>14</v>
      </c>
      <c r="EY180" s="27" t="s">
        <v>14</v>
      </c>
      <c r="EZ180" s="27" t="s">
        <v>14</v>
      </c>
      <c r="FA180" s="27" t="s">
        <v>14</v>
      </c>
      <c r="FB180" s="27" t="s">
        <v>14</v>
      </c>
      <c r="FC180" s="27" t="s">
        <v>14</v>
      </c>
      <c r="FD180" s="27" t="s">
        <v>14</v>
      </c>
      <c r="FE180" s="27" t="s">
        <v>14</v>
      </c>
      <c r="FF180" s="27" t="s">
        <v>14</v>
      </c>
      <c r="FG180" s="27" t="s">
        <v>14</v>
      </c>
      <c r="FH180" s="27" t="s">
        <v>14</v>
      </c>
      <c r="FI180" s="27" t="s">
        <v>14</v>
      </c>
      <c r="FJ180" s="27" t="s">
        <v>14</v>
      </c>
      <c r="FK180" s="27" t="s">
        <v>14</v>
      </c>
      <c r="FL180" s="27" t="s">
        <v>14</v>
      </c>
      <c r="FM180" s="27" t="s">
        <v>14</v>
      </c>
      <c r="FN180" s="27" t="s">
        <v>14</v>
      </c>
      <c r="FO180" s="27" t="s">
        <v>14</v>
      </c>
      <c r="FP180" s="27" t="s">
        <v>14</v>
      </c>
      <c r="FQ180" s="27" t="s">
        <v>14</v>
      </c>
      <c r="FR180" s="27" t="s">
        <v>14</v>
      </c>
      <c r="FS180" s="27" t="s">
        <v>14</v>
      </c>
      <c r="FT180" s="27" t="s">
        <v>14</v>
      </c>
      <c r="FU180" s="27" t="s">
        <v>14</v>
      </c>
      <c r="FV180" s="27" t="s">
        <v>14</v>
      </c>
      <c r="FW180" s="77">
        <v>1</v>
      </c>
      <c r="FX180" s="77">
        <v>1</v>
      </c>
      <c r="FY180" s="87">
        <v>1</v>
      </c>
      <c r="FZ180" s="87" t="s">
        <v>2</v>
      </c>
      <c r="GA180" s="87" t="s">
        <v>2</v>
      </c>
      <c r="GB180" s="87" t="s">
        <v>2</v>
      </c>
      <c r="GC180" s="87" t="s">
        <v>2</v>
      </c>
      <c r="GD180" s="87" t="s">
        <v>2</v>
      </c>
      <c r="GE180" s="87" t="s">
        <v>2</v>
      </c>
      <c r="GF180" s="17" t="s">
        <v>14</v>
      </c>
      <c r="GG180" s="17" t="s">
        <v>14</v>
      </c>
      <c r="GH180" s="17" t="s">
        <v>14</v>
      </c>
      <c r="GI180" s="17" t="s">
        <v>14</v>
      </c>
      <c r="GJ180" s="17" t="s">
        <v>14</v>
      </c>
      <c r="GK180" s="17" t="s">
        <v>14</v>
      </c>
      <c r="GL180" s="17" t="s">
        <v>14</v>
      </c>
      <c r="GM180" s="17" t="s">
        <v>14</v>
      </c>
      <c r="GN180" s="17" t="s">
        <v>14</v>
      </c>
      <c r="GO180" s="25">
        <v>3</v>
      </c>
      <c r="GP180" s="25" t="s">
        <v>14</v>
      </c>
      <c r="GQ180" s="25">
        <v>3</v>
      </c>
      <c r="GR180" s="25">
        <v>3</v>
      </c>
      <c r="GS180" s="136" t="s">
        <v>2</v>
      </c>
      <c r="GT180" s="77" t="s">
        <v>2</v>
      </c>
      <c r="GU180" s="77">
        <v>1</v>
      </c>
      <c r="GV180" s="17">
        <v>1</v>
      </c>
      <c r="GW180" s="17" t="s">
        <v>2</v>
      </c>
      <c r="GX180" s="17">
        <v>1</v>
      </c>
      <c r="GY180" s="17" t="s">
        <v>2</v>
      </c>
      <c r="GZ180" s="17" t="s">
        <v>2</v>
      </c>
      <c r="HA180" s="17" t="s">
        <v>2</v>
      </c>
      <c r="HB180" s="17" t="s">
        <v>2</v>
      </c>
      <c r="HC180" s="17" t="s">
        <v>2</v>
      </c>
      <c r="HD180" s="17" t="s">
        <v>2</v>
      </c>
      <c r="HE180" s="17" t="s">
        <v>14</v>
      </c>
      <c r="HF180" s="17" t="s">
        <v>14</v>
      </c>
      <c r="HG180" s="17" t="s">
        <v>14</v>
      </c>
      <c r="HH180" s="17" t="s">
        <v>14</v>
      </c>
      <c r="HI180" s="17" t="s">
        <v>14</v>
      </c>
      <c r="HJ180" s="17" t="s">
        <v>14</v>
      </c>
      <c r="HK180" s="17" t="s">
        <v>14</v>
      </c>
      <c r="HL180" s="17" t="s">
        <v>14</v>
      </c>
      <c r="HM180" s="17" t="s">
        <v>14</v>
      </c>
      <c r="HN180" s="659">
        <v>1934609000</v>
      </c>
      <c r="HO180" s="657" t="s">
        <v>483</v>
      </c>
      <c r="HP180" s="657" t="s">
        <v>454</v>
      </c>
      <c r="HQ180" s="657" t="s">
        <v>663</v>
      </c>
      <c r="HR180" s="657" t="s">
        <v>464</v>
      </c>
      <c r="HS180" s="657" t="s">
        <v>455</v>
      </c>
    </row>
    <row r="181" spans="1:227" ht="14.25" customHeight="1">
      <c r="A181" s="614" t="s">
        <v>767</v>
      </c>
      <c r="B181" s="614" t="s">
        <v>910</v>
      </c>
      <c r="C181" s="614" t="s">
        <v>921</v>
      </c>
      <c r="D181" s="4" t="s">
        <v>595</v>
      </c>
      <c r="E181" s="17">
        <v>1</v>
      </c>
      <c r="F181" s="17" t="s">
        <v>14</v>
      </c>
      <c r="G181" s="17" t="s">
        <v>14</v>
      </c>
      <c r="H181" s="17" t="s">
        <v>14</v>
      </c>
      <c r="I181" s="17" t="s">
        <v>14</v>
      </c>
      <c r="J181" s="17" t="s">
        <v>14</v>
      </c>
      <c r="K181" s="17" t="s">
        <v>14</v>
      </c>
      <c r="L181" s="17" t="s">
        <v>14</v>
      </c>
      <c r="M181" s="665" t="s">
        <v>14</v>
      </c>
      <c r="N181" s="17" t="s">
        <v>2</v>
      </c>
      <c r="O181" s="17" t="s">
        <v>2</v>
      </c>
      <c r="P181" s="17" t="s">
        <v>2</v>
      </c>
      <c r="Q181" s="17" t="s">
        <v>2</v>
      </c>
      <c r="R181" s="17" t="s">
        <v>2</v>
      </c>
      <c r="S181" s="17" t="s">
        <v>2</v>
      </c>
      <c r="T181" s="17" t="s">
        <v>2</v>
      </c>
      <c r="U181" s="25" t="s">
        <v>2</v>
      </c>
      <c r="V181" s="671" t="s">
        <v>14</v>
      </c>
      <c r="W181" s="25" t="s">
        <v>14</v>
      </c>
      <c r="X181" s="25" t="s">
        <v>14</v>
      </c>
      <c r="Y181" s="25" t="s">
        <v>14</v>
      </c>
      <c r="Z181" s="25" t="s">
        <v>14</v>
      </c>
      <c r="AA181" s="136" t="s">
        <v>14</v>
      </c>
      <c r="AB181" s="25" t="s">
        <v>2</v>
      </c>
      <c r="AC181" s="25" t="s">
        <v>2</v>
      </c>
      <c r="AD181" s="25" t="s">
        <v>2</v>
      </c>
      <c r="AE181" s="25" t="s">
        <v>2</v>
      </c>
      <c r="AF181" s="143" t="s">
        <v>2</v>
      </c>
      <c r="AG181" s="77" t="s">
        <v>14</v>
      </c>
      <c r="AH181" s="77" t="s">
        <v>14</v>
      </c>
      <c r="AI181" s="77" t="s">
        <v>14</v>
      </c>
      <c r="AJ181" s="77" t="s">
        <v>14</v>
      </c>
      <c r="AK181" s="77" t="s">
        <v>14</v>
      </c>
      <c r="AL181" s="77" t="s">
        <v>14</v>
      </c>
      <c r="AM181" s="77" t="s">
        <v>14</v>
      </c>
      <c r="AN181" s="77" t="s">
        <v>14</v>
      </c>
      <c r="AO181" s="77" t="s">
        <v>14</v>
      </c>
      <c r="AP181" s="77" t="s">
        <v>14</v>
      </c>
      <c r="AQ181" s="77" t="s">
        <v>14</v>
      </c>
      <c r="AR181" s="77" t="s">
        <v>14</v>
      </c>
      <c r="AS181" s="77" t="s">
        <v>14</v>
      </c>
      <c r="AT181" s="77" t="s">
        <v>14</v>
      </c>
      <c r="AU181" s="77" t="s">
        <v>2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 t="s">
        <v>2</v>
      </c>
      <c r="BC181" s="77" t="s">
        <v>2</v>
      </c>
      <c r="BD181" s="77" t="s">
        <v>2</v>
      </c>
      <c r="BE181" s="77" t="s">
        <v>2</v>
      </c>
      <c r="BF181" s="77" t="s">
        <v>2</v>
      </c>
      <c r="BG181" s="77" t="s">
        <v>2</v>
      </c>
      <c r="BH181" s="77" t="s">
        <v>2</v>
      </c>
      <c r="BI181" s="77" t="s">
        <v>14</v>
      </c>
      <c r="BJ181" s="77" t="s">
        <v>14</v>
      </c>
      <c r="BK181" s="77" t="s">
        <v>14</v>
      </c>
      <c r="BL181" s="77" t="s">
        <v>14</v>
      </c>
      <c r="BM181" s="77" t="s">
        <v>14</v>
      </c>
      <c r="BN181" s="77" t="s">
        <v>14</v>
      </c>
      <c r="BO181" s="77" t="s">
        <v>14</v>
      </c>
      <c r="BP181" s="77" t="s">
        <v>14</v>
      </c>
      <c r="BQ181" s="77" t="s">
        <v>14</v>
      </c>
      <c r="BR181" s="77" t="s">
        <v>14</v>
      </c>
      <c r="BS181" s="77" t="s">
        <v>14</v>
      </c>
      <c r="BT181" s="77" t="s">
        <v>14</v>
      </c>
      <c r="BU181" s="77" t="s">
        <v>14</v>
      </c>
      <c r="BV181" s="77" t="s">
        <v>14</v>
      </c>
      <c r="BW181" s="77" t="s">
        <v>14</v>
      </c>
      <c r="BX181" s="77" t="s">
        <v>2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 t="s">
        <v>2</v>
      </c>
      <c r="CF181" s="77" t="s">
        <v>2</v>
      </c>
      <c r="CG181" s="77" t="s">
        <v>2</v>
      </c>
      <c r="CH181" s="77" t="s">
        <v>2</v>
      </c>
      <c r="CI181" s="77" t="s">
        <v>2</v>
      </c>
      <c r="CJ181" s="77" t="s">
        <v>2</v>
      </c>
      <c r="CK181" s="77" t="s">
        <v>2</v>
      </c>
      <c r="CL181" s="77" t="s">
        <v>2</v>
      </c>
      <c r="CM181" s="90" t="s">
        <v>14</v>
      </c>
      <c r="CN181" s="90" t="s">
        <v>14</v>
      </c>
      <c r="CO181" s="90" t="s">
        <v>14</v>
      </c>
      <c r="CP181" s="90" t="s">
        <v>14</v>
      </c>
      <c r="CQ181" s="90" t="s">
        <v>14</v>
      </c>
      <c r="CR181" s="90" t="s">
        <v>14</v>
      </c>
      <c r="CS181" s="90" t="s">
        <v>14</v>
      </c>
      <c r="CT181" s="90" t="s">
        <v>14</v>
      </c>
      <c r="CU181" s="90" t="s">
        <v>14</v>
      </c>
      <c r="CV181" s="90" t="s">
        <v>14</v>
      </c>
      <c r="CW181" s="90" t="s">
        <v>14</v>
      </c>
      <c r="CX181" s="90" t="s">
        <v>14</v>
      </c>
      <c r="CY181" s="90" t="s">
        <v>14</v>
      </c>
      <c r="CZ181" s="90" t="s">
        <v>14</v>
      </c>
      <c r="DA181" s="90" t="s">
        <v>14</v>
      </c>
      <c r="DB181" s="90" t="s">
        <v>14</v>
      </c>
      <c r="DC181" s="90" t="s">
        <v>2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 t="s">
        <v>2</v>
      </c>
      <c r="DI181" s="90" t="s">
        <v>2</v>
      </c>
      <c r="DJ181" s="90" t="s">
        <v>2</v>
      </c>
      <c r="DK181" s="90" t="s">
        <v>2</v>
      </c>
      <c r="DL181" s="90" t="s">
        <v>2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 t="s">
        <v>14</v>
      </c>
      <c r="DT181" s="27" t="s">
        <v>14</v>
      </c>
      <c r="DU181" s="27" t="s">
        <v>14</v>
      </c>
      <c r="DV181" s="27" t="s">
        <v>14</v>
      </c>
      <c r="DW181" s="27" t="s">
        <v>14</v>
      </c>
      <c r="DX181" s="27" t="s">
        <v>14</v>
      </c>
      <c r="DY181" s="27" t="s">
        <v>14</v>
      </c>
      <c r="DZ181" s="27" t="s">
        <v>14</v>
      </c>
      <c r="EA181" s="27" t="s">
        <v>14</v>
      </c>
      <c r="EB181" s="27" t="s">
        <v>14</v>
      </c>
      <c r="EC181" s="27" t="s">
        <v>14</v>
      </c>
      <c r="ED181" s="27" t="s">
        <v>14</v>
      </c>
      <c r="EE181" s="27" t="s">
        <v>14</v>
      </c>
      <c r="EF181" s="27" t="s">
        <v>14</v>
      </c>
      <c r="EG181" s="27" t="s">
        <v>14</v>
      </c>
      <c r="EH181" s="27" t="s">
        <v>14</v>
      </c>
      <c r="EI181" s="27" t="s">
        <v>14</v>
      </c>
      <c r="EJ181" s="27" t="s">
        <v>14</v>
      </c>
      <c r="EK181" s="27" t="s">
        <v>14</v>
      </c>
      <c r="EL181" s="27" t="s">
        <v>14</v>
      </c>
      <c r="EM181" s="27" t="s">
        <v>14</v>
      </c>
      <c r="EN181" s="27" t="s">
        <v>14</v>
      </c>
      <c r="EO181" s="27" t="s">
        <v>14</v>
      </c>
      <c r="EP181" s="27" t="s">
        <v>14</v>
      </c>
      <c r="EQ181" s="27" t="s">
        <v>14</v>
      </c>
      <c r="ER181" s="27" t="s">
        <v>14</v>
      </c>
      <c r="ES181" s="27" t="s">
        <v>14</v>
      </c>
      <c r="ET181" s="27" t="s">
        <v>14</v>
      </c>
      <c r="EU181" s="27" t="s">
        <v>2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 t="s">
        <v>2</v>
      </c>
      <c r="FE181" s="27" t="s">
        <v>2</v>
      </c>
      <c r="FF181" s="27" t="s">
        <v>2</v>
      </c>
      <c r="FG181" s="27" t="s">
        <v>2</v>
      </c>
      <c r="FH181" s="27" t="s">
        <v>2</v>
      </c>
      <c r="FI181" s="27" t="s">
        <v>2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</v>
      </c>
      <c r="FS181" s="27" t="s">
        <v>2</v>
      </c>
      <c r="FT181" s="27" t="s">
        <v>2</v>
      </c>
      <c r="FU181" s="27" t="s">
        <v>2</v>
      </c>
      <c r="FV181" s="27" t="s">
        <v>14</v>
      </c>
      <c r="FW181" s="77" t="s">
        <v>14</v>
      </c>
      <c r="FX181" s="77" t="s">
        <v>14</v>
      </c>
      <c r="FY181" s="87" t="s">
        <v>14</v>
      </c>
      <c r="FZ181" s="87" t="s">
        <v>14</v>
      </c>
      <c r="GA181" s="87" t="s">
        <v>14</v>
      </c>
      <c r="GB181" s="87" t="s">
        <v>14</v>
      </c>
      <c r="GC181" s="87" t="s">
        <v>14</v>
      </c>
      <c r="GD181" s="87" t="s">
        <v>14</v>
      </c>
      <c r="GE181" s="87" t="s">
        <v>14</v>
      </c>
      <c r="GF181" s="17" t="s">
        <v>2</v>
      </c>
      <c r="GG181" s="17" t="s">
        <v>2</v>
      </c>
      <c r="GH181" s="17" t="s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 t="s">
        <v>2</v>
      </c>
      <c r="GO181" s="25" t="s">
        <v>14</v>
      </c>
      <c r="GP181" s="25" t="s">
        <v>2</v>
      </c>
      <c r="GQ181" s="25" t="s">
        <v>14</v>
      </c>
      <c r="GR181" s="25" t="s">
        <v>14</v>
      </c>
      <c r="GS181" s="136" t="s">
        <v>14</v>
      </c>
      <c r="GT181" s="77" t="s">
        <v>14</v>
      </c>
      <c r="GU181" s="77" t="s">
        <v>2</v>
      </c>
      <c r="GV181" s="17" t="s">
        <v>14</v>
      </c>
      <c r="GW181" s="17" t="s">
        <v>14</v>
      </c>
      <c r="GX181" s="17" t="s">
        <v>14</v>
      </c>
      <c r="GY181" s="17" t="s">
        <v>14</v>
      </c>
      <c r="GZ181" s="17" t="s">
        <v>14</v>
      </c>
      <c r="HA181" s="17" t="s">
        <v>14</v>
      </c>
      <c r="HB181" s="17" t="s">
        <v>14</v>
      </c>
      <c r="HC181" s="17" t="s">
        <v>14</v>
      </c>
      <c r="HD181" s="17" t="s">
        <v>14</v>
      </c>
      <c r="HE181" s="17" t="s">
        <v>2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 t="s">
        <v>2</v>
      </c>
      <c r="HK181" s="17" t="s">
        <v>2</v>
      </c>
      <c r="HL181" s="17" t="s">
        <v>2</v>
      </c>
      <c r="HM181" s="17" t="s">
        <v>2</v>
      </c>
      <c r="HN181" s="659">
        <v>1934610000</v>
      </c>
      <c r="HO181" s="657" t="s">
        <v>483</v>
      </c>
      <c r="HP181" s="657" t="s">
        <v>454</v>
      </c>
      <c r="HQ181" s="657" t="s">
        <v>663</v>
      </c>
      <c r="HR181" s="657" t="s">
        <v>465</v>
      </c>
      <c r="HS181" s="657" t="s">
        <v>455</v>
      </c>
    </row>
    <row r="182" spans="1:227" ht="14.25" customHeight="1">
      <c r="A182" s="614" t="s">
        <v>767</v>
      </c>
      <c r="B182" s="614" t="s">
        <v>910</v>
      </c>
      <c r="C182" s="614" t="s">
        <v>922</v>
      </c>
      <c r="D182" s="4" t="s">
        <v>596</v>
      </c>
      <c r="E182" s="17">
        <v>2</v>
      </c>
      <c r="F182" s="17" t="s">
        <v>14</v>
      </c>
      <c r="G182" s="17" t="s">
        <v>14</v>
      </c>
      <c r="H182" s="17" t="s">
        <v>14</v>
      </c>
      <c r="I182" s="17" t="s">
        <v>14</v>
      </c>
      <c r="J182" s="17" t="s">
        <v>14</v>
      </c>
      <c r="K182" s="17" t="s">
        <v>14</v>
      </c>
      <c r="L182" s="17" t="s">
        <v>14</v>
      </c>
      <c r="M182" s="665" t="s">
        <v>14</v>
      </c>
      <c r="N182" s="17" t="s">
        <v>2</v>
      </c>
      <c r="O182" s="17" t="s">
        <v>2</v>
      </c>
      <c r="P182" s="17" t="s">
        <v>2</v>
      </c>
      <c r="Q182" s="17" t="s">
        <v>2</v>
      </c>
      <c r="R182" s="17" t="s">
        <v>2</v>
      </c>
      <c r="S182" s="17" t="s">
        <v>2</v>
      </c>
      <c r="T182" s="17" t="s">
        <v>2</v>
      </c>
      <c r="U182" s="25" t="s">
        <v>2</v>
      </c>
      <c r="V182" s="671" t="s">
        <v>14</v>
      </c>
      <c r="W182" s="25" t="s">
        <v>14</v>
      </c>
      <c r="X182" s="25" t="s">
        <v>14</v>
      </c>
      <c r="Y182" s="25" t="s">
        <v>14</v>
      </c>
      <c r="Z182" s="25" t="s">
        <v>14</v>
      </c>
      <c r="AA182" s="136" t="s">
        <v>14</v>
      </c>
      <c r="AB182" s="25" t="s">
        <v>2</v>
      </c>
      <c r="AC182" s="25" t="s">
        <v>2</v>
      </c>
      <c r="AD182" s="25" t="s">
        <v>2</v>
      </c>
      <c r="AE182" s="25" t="s">
        <v>2</v>
      </c>
      <c r="AF182" s="143" t="s">
        <v>2</v>
      </c>
      <c r="AG182" s="77" t="s">
        <v>14</v>
      </c>
      <c r="AH182" s="77" t="s">
        <v>14</v>
      </c>
      <c r="AI182" s="77" t="s">
        <v>14</v>
      </c>
      <c r="AJ182" s="77" t="s">
        <v>14</v>
      </c>
      <c r="AK182" s="77" t="s">
        <v>14</v>
      </c>
      <c r="AL182" s="77" t="s">
        <v>14</v>
      </c>
      <c r="AM182" s="77" t="s">
        <v>14</v>
      </c>
      <c r="AN182" s="77" t="s">
        <v>14</v>
      </c>
      <c r="AO182" s="77" t="s">
        <v>14</v>
      </c>
      <c r="AP182" s="77" t="s">
        <v>14</v>
      </c>
      <c r="AQ182" s="77" t="s">
        <v>14</v>
      </c>
      <c r="AR182" s="77" t="s">
        <v>14</v>
      </c>
      <c r="AS182" s="77" t="s">
        <v>14</v>
      </c>
      <c r="AT182" s="77" t="s">
        <v>14</v>
      </c>
      <c r="AU182" s="77" t="s">
        <v>2</v>
      </c>
      <c r="AV182" s="77" t="s">
        <v>2</v>
      </c>
      <c r="AW182" s="77" t="s">
        <v>2</v>
      </c>
      <c r="AX182" s="77" t="s">
        <v>2</v>
      </c>
      <c r="AY182" s="77" t="s">
        <v>2</v>
      </c>
      <c r="AZ182" s="77" t="s">
        <v>2</v>
      </c>
      <c r="BA182" s="77" t="s">
        <v>2</v>
      </c>
      <c r="BB182" s="77" t="s">
        <v>2</v>
      </c>
      <c r="BC182" s="77" t="s">
        <v>2</v>
      </c>
      <c r="BD182" s="77" t="s">
        <v>2</v>
      </c>
      <c r="BE182" s="77" t="s">
        <v>2</v>
      </c>
      <c r="BF182" s="77" t="s">
        <v>2</v>
      </c>
      <c r="BG182" s="77" t="s">
        <v>2</v>
      </c>
      <c r="BH182" s="77" t="s">
        <v>2</v>
      </c>
      <c r="BI182" s="77" t="s">
        <v>14</v>
      </c>
      <c r="BJ182" s="77" t="s">
        <v>14</v>
      </c>
      <c r="BK182" s="77" t="s">
        <v>14</v>
      </c>
      <c r="BL182" s="77" t="s">
        <v>14</v>
      </c>
      <c r="BM182" s="77" t="s">
        <v>14</v>
      </c>
      <c r="BN182" s="77" t="s">
        <v>14</v>
      </c>
      <c r="BO182" s="77" t="s">
        <v>14</v>
      </c>
      <c r="BP182" s="77" t="s">
        <v>14</v>
      </c>
      <c r="BQ182" s="77" t="s">
        <v>14</v>
      </c>
      <c r="BR182" s="77" t="s">
        <v>14</v>
      </c>
      <c r="BS182" s="77" t="s">
        <v>14</v>
      </c>
      <c r="BT182" s="77" t="s">
        <v>14</v>
      </c>
      <c r="BU182" s="77" t="s">
        <v>14</v>
      </c>
      <c r="BV182" s="77" t="s">
        <v>14</v>
      </c>
      <c r="BW182" s="77" t="s">
        <v>14</v>
      </c>
      <c r="BX182" s="77" t="s">
        <v>2</v>
      </c>
      <c r="BY182" s="77" t="s">
        <v>2</v>
      </c>
      <c r="BZ182" s="77" t="s">
        <v>2</v>
      </c>
      <c r="CA182" s="77" t="s">
        <v>2</v>
      </c>
      <c r="CB182" s="77" t="s">
        <v>2</v>
      </c>
      <c r="CC182" s="77" t="s">
        <v>2</v>
      </c>
      <c r="CD182" s="77" t="s">
        <v>2</v>
      </c>
      <c r="CE182" s="77" t="s">
        <v>2</v>
      </c>
      <c r="CF182" s="77" t="s">
        <v>2</v>
      </c>
      <c r="CG182" s="77" t="s">
        <v>2</v>
      </c>
      <c r="CH182" s="77" t="s">
        <v>2</v>
      </c>
      <c r="CI182" s="77" t="s">
        <v>2</v>
      </c>
      <c r="CJ182" s="77" t="s">
        <v>2</v>
      </c>
      <c r="CK182" s="77" t="s">
        <v>2</v>
      </c>
      <c r="CL182" s="77" t="s">
        <v>2</v>
      </c>
      <c r="CM182" s="90" t="s">
        <v>14</v>
      </c>
      <c r="CN182" s="90" t="s">
        <v>14</v>
      </c>
      <c r="CO182" s="90" t="s">
        <v>14</v>
      </c>
      <c r="CP182" s="90" t="s">
        <v>14</v>
      </c>
      <c r="CQ182" s="90" t="s">
        <v>14</v>
      </c>
      <c r="CR182" s="90" t="s">
        <v>14</v>
      </c>
      <c r="CS182" s="90" t="s">
        <v>14</v>
      </c>
      <c r="CT182" s="90" t="s">
        <v>14</v>
      </c>
      <c r="CU182" s="90" t="s">
        <v>14</v>
      </c>
      <c r="CV182" s="90" t="s">
        <v>14</v>
      </c>
      <c r="CW182" s="90" t="s">
        <v>14</v>
      </c>
      <c r="CX182" s="90" t="s">
        <v>14</v>
      </c>
      <c r="CY182" s="90" t="s">
        <v>14</v>
      </c>
      <c r="CZ182" s="90" t="s">
        <v>14</v>
      </c>
      <c r="DA182" s="90" t="s">
        <v>14</v>
      </c>
      <c r="DB182" s="90" t="s">
        <v>14</v>
      </c>
      <c r="DC182" s="90" t="s">
        <v>2</v>
      </c>
      <c r="DD182" s="90" t="s">
        <v>2</v>
      </c>
      <c r="DE182" s="90" t="s">
        <v>2</v>
      </c>
      <c r="DF182" s="90" t="s">
        <v>2</v>
      </c>
      <c r="DG182" s="90" t="s">
        <v>2</v>
      </c>
      <c r="DH182" s="90" t="s">
        <v>2</v>
      </c>
      <c r="DI182" s="90" t="s">
        <v>2</v>
      </c>
      <c r="DJ182" s="90" t="s">
        <v>2</v>
      </c>
      <c r="DK182" s="90" t="s">
        <v>2</v>
      </c>
      <c r="DL182" s="90" t="s">
        <v>2</v>
      </c>
      <c r="DM182" s="90" t="s">
        <v>2</v>
      </c>
      <c r="DN182" s="90" t="s">
        <v>2</v>
      </c>
      <c r="DO182" s="90" t="s">
        <v>2</v>
      </c>
      <c r="DP182" s="90" t="s">
        <v>2</v>
      </c>
      <c r="DQ182" s="90" t="s">
        <v>2</v>
      </c>
      <c r="DR182" s="90" t="s">
        <v>2</v>
      </c>
      <c r="DS182" s="27" t="s">
        <v>14</v>
      </c>
      <c r="DT182" s="27" t="s">
        <v>14</v>
      </c>
      <c r="DU182" s="27" t="s">
        <v>14</v>
      </c>
      <c r="DV182" s="27" t="s">
        <v>14</v>
      </c>
      <c r="DW182" s="27" t="s">
        <v>14</v>
      </c>
      <c r="DX182" s="27" t="s">
        <v>14</v>
      </c>
      <c r="DY182" s="27" t="s">
        <v>14</v>
      </c>
      <c r="DZ182" s="27" t="s">
        <v>14</v>
      </c>
      <c r="EA182" s="27" t="s">
        <v>14</v>
      </c>
      <c r="EB182" s="27" t="s">
        <v>14</v>
      </c>
      <c r="EC182" s="27" t="s">
        <v>14</v>
      </c>
      <c r="ED182" s="27" t="s">
        <v>14</v>
      </c>
      <c r="EE182" s="27" t="s">
        <v>14</v>
      </c>
      <c r="EF182" s="27" t="s">
        <v>14</v>
      </c>
      <c r="EG182" s="27" t="s">
        <v>14</v>
      </c>
      <c r="EH182" s="27" t="s">
        <v>14</v>
      </c>
      <c r="EI182" s="27" t="s">
        <v>14</v>
      </c>
      <c r="EJ182" s="27" t="s">
        <v>14</v>
      </c>
      <c r="EK182" s="27" t="s">
        <v>14</v>
      </c>
      <c r="EL182" s="27" t="s">
        <v>14</v>
      </c>
      <c r="EM182" s="27" t="s">
        <v>14</v>
      </c>
      <c r="EN182" s="27" t="s">
        <v>14</v>
      </c>
      <c r="EO182" s="27" t="s">
        <v>14</v>
      </c>
      <c r="EP182" s="27" t="s">
        <v>14</v>
      </c>
      <c r="EQ182" s="27" t="s">
        <v>14</v>
      </c>
      <c r="ER182" s="27" t="s">
        <v>14</v>
      </c>
      <c r="ES182" s="27" t="s">
        <v>14</v>
      </c>
      <c r="ET182" s="27" t="s">
        <v>14</v>
      </c>
      <c r="EU182" s="27" t="s">
        <v>2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 t="s">
        <v>2</v>
      </c>
      <c r="FG182" s="27" t="s">
        <v>2</v>
      </c>
      <c r="FH182" s="27" t="s">
        <v>2</v>
      </c>
      <c r="FI182" s="27" t="s">
        <v>2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</v>
      </c>
      <c r="FU182" s="27" t="s">
        <v>2</v>
      </c>
      <c r="FV182" s="27" t="s">
        <v>14</v>
      </c>
      <c r="FW182" s="77" t="s">
        <v>14</v>
      </c>
      <c r="FX182" s="77" t="s">
        <v>14</v>
      </c>
      <c r="FY182" s="87" t="s">
        <v>14</v>
      </c>
      <c r="FZ182" s="87" t="s">
        <v>14</v>
      </c>
      <c r="GA182" s="87" t="s">
        <v>14</v>
      </c>
      <c r="GB182" s="87" t="s">
        <v>14</v>
      </c>
      <c r="GC182" s="87" t="s">
        <v>14</v>
      </c>
      <c r="GD182" s="87" t="s">
        <v>14</v>
      </c>
      <c r="GE182" s="87" t="s">
        <v>14</v>
      </c>
      <c r="GF182" s="17" t="s">
        <v>2</v>
      </c>
      <c r="GG182" s="17" t="s">
        <v>2</v>
      </c>
      <c r="GH182" s="17" t="s">
        <v>2</v>
      </c>
      <c r="GI182" s="17" t="s">
        <v>2</v>
      </c>
      <c r="GJ182" s="17" t="s">
        <v>2</v>
      </c>
      <c r="GK182" s="17" t="s">
        <v>2</v>
      </c>
      <c r="GL182" s="17" t="s">
        <v>2</v>
      </c>
      <c r="GM182" s="17" t="s">
        <v>2</v>
      </c>
      <c r="GN182" s="17" t="s">
        <v>2</v>
      </c>
      <c r="GO182" s="25" t="s">
        <v>14</v>
      </c>
      <c r="GP182" s="25" t="s">
        <v>2</v>
      </c>
      <c r="GQ182" s="25" t="s">
        <v>14</v>
      </c>
      <c r="GR182" s="25" t="s">
        <v>14</v>
      </c>
      <c r="GS182" s="136" t="s">
        <v>14</v>
      </c>
      <c r="GT182" s="77" t="s">
        <v>14</v>
      </c>
      <c r="GU182" s="77" t="s">
        <v>2</v>
      </c>
      <c r="GV182" s="17" t="s">
        <v>14</v>
      </c>
      <c r="GW182" s="17" t="s">
        <v>14</v>
      </c>
      <c r="GX182" s="17" t="s">
        <v>14</v>
      </c>
      <c r="GY182" s="17" t="s">
        <v>14</v>
      </c>
      <c r="GZ182" s="17" t="s">
        <v>14</v>
      </c>
      <c r="HA182" s="17" t="s">
        <v>14</v>
      </c>
      <c r="HB182" s="17" t="s">
        <v>14</v>
      </c>
      <c r="HC182" s="17" t="s">
        <v>14</v>
      </c>
      <c r="HD182" s="17" t="s">
        <v>14</v>
      </c>
      <c r="HE182" s="17" t="s">
        <v>2</v>
      </c>
      <c r="HF182" s="17" t="s">
        <v>2</v>
      </c>
      <c r="HG182" s="17" t="s">
        <v>2</v>
      </c>
      <c r="HH182" s="17" t="s">
        <v>2</v>
      </c>
      <c r="HI182" s="17" t="s">
        <v>2</v>
      </c>
      <c r="HJ182" s="17" t="s">
        <v>2</v>
      </c>
      <c r="HK182" s="17" t="s">
        <v>2</v>
      </c>
      <c r="HL182" s="17" t="s">
        <v>2</v>
      </c>
      <c r="HM182" s="17" t="s">
        <v>2</v>
      </c>
      <c r="HN182" s="659">
        <v>1934611000</v>
      </c>
      <c r="HO182" s="657" t="s">
        <v>483</v>
      </c>
      <c r="HP182" s="657" t="s">
        <v>454</v>
      </c>
      <c r="HQ182" s="657" t="s">
        <v>663</v>
      </c>
      <c r="HR182" s="657" t="s">
        <v>466</v>
      </c>
      <c r="HS182" s="657" t="s">
        <v>455</v>
      </c>
    </row>
    <row r="183" spans="1:227" ht="14.25" customHeight="1">
      <c r="A183" s="614" t="s">
        <v>767</v>
      </c>
      <c r="B183" s="614" t="s">
        <v>910</v>
      </c>
      <c r="C183" s="614" t="s">
        <v>701</v>
      </c>
      <c r="D183" s="4" t="s">
        <v>597</v>
      </c>
      <c r="E183" s="17">
        <v>5</v>
      </c>
      <c r="F183" s="17" t="s">
        <v>2</v>
      </c>
      <c r="G183" s="17" t="s">
        <v>2</v>
      </c>
      <c r="H183" s="17" t="s">
        <v>2</v>
      </c>
      <c r="I183" s="17" t="s">
        <v>2</v>
      </c>
      <c r="J183" s="17" t="s">
        <v>2</v>
      </c>
      <c r="K183" s="17" t="s">
        <v>2</v>
      </c>
      <c r="L183" s="17">
        <v>5</v>
      </c>
      <c r="M183" s="665" t="s">
        <v>2</v>
      </c>
      <c r="N183" s="17" t="s">
        <v>2</v>
      </c>
      <c r="O183" s="17" t="s">
        <v>2</v>
      </c>
      <c r="P183" s="17" t="s">
        <v>2</v>
      </c>
      <c r="Q183" s="17" t="s">
        <v>2</v>
      </c>
      <c r="R183" s="17" t="s">
        <v>2</v>
      </c>
      <c r="S183" s="17" t="s">
        <v>2</v>
      </c>
      <c r="T183" s="17" t="s">
        <v>2</v>
      </c>
      <c r="U183" s="25" t="s">
        <v>2</v>
      </c>
      <c r="V183" s="671" t="s">
        <v>2</v>
      </c>
      <c r="W183" s="25" t="s">
        <v>2</v>
      </c>
      <c r="X183" s="25" t="s">
        <v>2</v>
      </c>
      <c r="Y183" s="25" t="s">
        <v>2</v>
      </c>
      <c r="Z183" s="25" t="s">
        <v>2</v>
      </c>
      <c r="AA183" s="136">
        <v>5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43" t="s">
        <v>2</v>
      </c>
      <c r="AG183" s="77">
        <v>5</v>
      </c>
      <c r="AH183" s="77" t="s">
        <v>2</v>
      </c>
      <c r="AI183" s="77">
        <v>4</v>
      </c>
      <c r="AJ183" s="77" t="s">
        <v>2</v>
      </c>
      <c r="AK183" s="77" t="s">
        <v>2</v>
      </c>
      <c r="AL183" s="77">
        <v>1</v>
      </c>
      <c r="AM183" s="77" t="s">
        <v>2</v>
      </c>
      <c r="AN183" s="77" t="s">
        <v>2</v>
      </c>
      <c r="AO183" s="77" t="s">
        <v>2</v>
      </c>
      <c r="AP183" s="77" t="s">
        <v>2</v>
      </c>
      <c r="AQ183" s="77" t="s">
        <v>2</v>
      </c>
      <c r="AR183" s="77" t="s">
        <v>2</v>
      </c>
      <c r="AS183" s="77" t="s">
        <v>2</v>
      </c>
      <c r="AT183" s="77" t="s">
        <v>2</v>
      </c>
      <c r="AU183" s="77" t="s">
        <v>2</v>
      </c>
      <c r="AV183" s="77" t="s">
        <v>2</v>
      </c>
      <c r="AW183" s="77" t="s">
        <v>2</v>
      </c>
      <c r="AX183" s="77" t="s">
        <v>2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 t="s">
        <v>2</v>
      </c>
      <c r="BE183" s="77" t="s">
        <v>2</v>
      </c>
      <c r="BF183" s="77" t="s">
        <v>2</v>
      </c>
      <c r="BG183" s="77" t="s">
        <v>2</v>
      </c>
      <c r="BH183" s="77" t="s">
        <v>2</v>
      </c>
      <c r="BI183" s="77">
        <v>319</v>
      </c>
      <c r="BJ183" s="77" t="s">
        <v>2</v>
      </c>
      <c r="BK183" s="77">
        <v>167</v>
      </c>
      <c r="BL183" s="77" t="s">
        <v>2</v>
      </c>
      <c r="BM183" s="77" t="s">
        <v>2</v>
      </c>
      <c r="BN183" s="77">
        <v>152</v>
      </c>
      <c r="BO183" s="77" t="s">
        <v>2</v>
      </c>
      <c r="BP183" s="77" t="s">
        <v>2</v>
      </c>
      <c r="BQ183" s="77" t="s">
        <v>2</v>
      </c>
      <c r="BR183" s="77" t="s">
        <v>2</v>
      </c>
      <c r="BS183" s="77" t="s">
        <v>2</v>
      </c>
      <c r="BT183" s="77" t="s">
        <v>2</v>
      </c>
      <c r="BU183" s="77" t="s">
        <v>2</v>
      </c>
      <c r="BV183" s="77" t="s">
        <v>2</v>
      </c>
      <c r="BW183" s="77">
        <v>137</v>
      </c>
      <c r="BX183" s="77" t="s">
        <v>2</v>
      </c>
      <c r="BY183" s="77" t="s">
        <v>2</v>
      </c>
      <c r="BZ183" s="77" t="s">
        <v>2</v>
      </c>
      <c r="CA183" s="77" t="s">
        <v>2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 t="s">
        <v>2</v>
      </c>
      <c r="CH183" s="77" t="s">
        <v>2</v>
      </c>
      <c r="CI183" s="77" t="s">
        <v>2</v>
      </c>
      <c r="CJ183" s="77" t="s">
        <v>2</v>
      </c>
      <c r="CK183" s="77" t="s">
        <v>2</v>
      </c>
      <c r="CL183" s="77" t="s">
        <v>2</v>
      </c>
      <c r="CM183" s="90">
        <v>2</v>
      </c>
      <c r="CN183" s="90">
        <v>2</v>
      </c>
      <c r="CO183" s="90" t="s">
        <v>2</v>
      </c>
      <c r="CP183" s="90" t="s">
        <v>2</v>
      </c>
      <c r="CQ183" s="90" t="s">
        <v>2</v>
      </c>
      <c r="CR183" s="90" t="s">
        <v>2</v>
      </c>
      <c r="CS183" s="90" t="s">
        <v>2</v>
      </c>
      <c r="CT183" s="90" t="s">
        <v>2</v>
      </c>
      <c r="CU183" s="90" t="s">
        <v>2</v>
      </c>
      <c r="CV183" s="90" t="s">
        <v>2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 t="s">
        <v>2</v>
      </c>
      <c r="DD183" s="90" t="s">
        <v>2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 t="s">
        <v>2</v>
      </c>
      <c r="DJ183" s="90" t="s">
        <v>2</v>
      </c>
      <c r="DK183" s="90" t="s">
        <v>2</v>
      </c>
      <c r="DL183" s="90" t="s">
        <v>2</v>
      </c>
      <c r="DM183" s="90" t="s">
        <v>2</v>
      </c>
      <c r="DN183" s="90" t="s">
        <v>2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2</v>
      </c>
      <c r="DT183" s="27" t="s">
        <v>2</v>
      </c>
      <c r="DU183" s="27" t="s">
        <v>2</v>
      </c>
      <c r="DV183" s="27" t="s">
        <v>2</v>
      </c>
      <c r="DW183" s="27" t="s">
        <v>2</v>
      </c>
      <c r="DX183" s="27" t="s">
        <v>2</v>
      </c>
      <c r="DY183" s="27" t="s">
        <v>2</v>
      </c>
      <c r="DZ183" s="27" t="s">
        <v>2</v>
      </c>
      <c r="EA183" s="27" t="s">
        <v>2</v>
      </c>
      <c r="EB183" s="27" t="s">
        <v>2</v>
      </c>
      <c r="EC183" s="27" t="s">
        <v>2</v>
      </c>
      <c r="ED183" s="27" t="s">
        <v>2</v>
      </c>
      <c r="EE183" s="27" t="s">
        <v>2</v>
      </c>
      <c r="EF183" s="27" t="s">
        <v>2</v>
      </c>
      <c r="EG183" s="27" t="s">
        <v>14</v>
      </c>
      <c r="EH183" s="27" t="s">
        <v>2</v>
      </c>
      <c r="EI183" s="27" t="s">
        <v>2</v>
      </c>
      <c r="EJ183" s="27" t="s">
        <v>2</v>
      </c>
      <c r="EK183" s="27" t="s">
        <v>2</v>
      </c>
      <c r="EL183" s="27" t="s">
        <v>2</v>
      </c>
      <c r="EM183" s="27" t="s">
        <v>2</v>
      </c>
      <c r="EN183" s="27" t="s">
        <v>2</v>
      </c>
      <c r="EO183" s="27" t="s">
        <v>2</v>
      </c>
      <c r="EP183" s="27" t="s">
        <v>2</v>
      </c>
      <c r="EQ183" s="27" t="s">
        <v>2</v>
      </c>
      <c r="ER183" s="27" t="s">
        <v>2</v>
      </c>
      <c r="ES183" s="27" t="s">
        <v>2</v>
      </c>
      <c r="ET183" s="27" t="s">
        <v>2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27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27" t="s">
        <v>2</v>
      </c>
      <c r="FW183" s="77">
        <v>1</v>
      </c>
      <c r="FX183" s="77">
        <v>1</v>
      </c>
      <c r="FY183" s="87">
        <v>1</v>
      </c>
      <c r="FZ183" s="87" t="s">
        <v>2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 t="s">
        <v>2</v>
      </c>
      <c r="GF183" s="17" t="s">
        <v>2</v>
      </c>
      <c r="GG183" s="17" t="s">
        <v>2</v>
      </c>
      <c r="GH183" s="17" t="s">
        <v>2</v>
      </c>
      <c r="GI183" s="17" t="s">
        <v>2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1</v>
      </c>
      <c r="GP183" s="25" t="s">
        <v>2</v>
      </c>
      <c r="GQ183" s="25">
        <v>1</v>
      </c>
      <c r="GR183" s="25">
        <v>1</v>
      </c>
      <c r="GS183" s="136" t="s">
        <v>2</v>
      </c>
      <c r="GT183" s="77" t="s">
        <v>2</v>
      </c>
      <c r="GU183" s="77" t="s">
        <v>2</v>
      </c>
      <c r="GV183" s="17">
        <v>2</v>
      </c>
      <c r="GW183" s="17">
        <v>1</v>
      </c>
      <c r="GX183" s="17">
        <v>1</v>
      </c>
      <c r="GY183" s="17" t="s">
        <v>2</v>
      </c>
      <c r="GZ183" s="17" t="s">
        <v>2</v>
      </c>
      <c r="HA183" s="17" t="s">
        <v>2</v>
      </c>
      <c r="HB183" s="17" t="s">
        <v>2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9">
        <v>1934612000</v>
      </c>
      <c r="HO183" s="657" t="s">
        <v>483</v>
      </c>
      <c r="HP183" s="657" t="s">
        <v>454</v>
      </c>
      <c r="HQ183" s="657" t="s">
        <v>663</v>
      </c>
      <c r="HR183" s="657" t="s">
        <v>467</v>
      </c>
      <c r="HS183" s="657" t="s">
        <v>455</v>
      </c>
    </row>
    <row r="184" spans="1:227" ht="14.25" customHeight="1">
      <c r="A184" s="614" t="s">
        <v>767</v>
      </c>
      <c r="B184" s="614" t="s">
        <v>910</v>
      </c>
      <c r="C184" s="614" t="s">
        <v>923</v>
      </c>
      <c r="D184" s="4" t="s">
        <v>598</v>
      </c>
      <c r="E184" s="17">
        <v>6</v>
      </c>
      <c r="F184" s="17" t="s">
        <v>2</v>
      </c>
      <c r="G184" s="17" t="s">
        <v>2</v>
      </c>
      <c r="H184" s="17" t="s">
        <v>2</v>
      </c>
      <c r="I184" s="17" t="s">
        <v>2</v>
      </c>
      <c r="J184" s="17" t="s">
        <v>2</v>
      </c>
      <c r="K184" s="17" t="s">
        <v>2</v>
      </c>
      <c r="L184" s="17">
        <v>6</v>
      </c>
      <c r="M184" s="665" t="s">
        <v>2</v>
      </c>
      <c r="N184" s="17" t="s">
        <v>2</v>
      </c>
      <c r="O184" s="17" t="s">
        <v>2</v>
      </c>
      <c r="P184" s="17" t="s">
        <v>2</v>
      </c>
      <c r="Q184" s="17" t="s">
        <v>2</v>
      </c>
      <c r="R184" s="17" t="s">
        <v>2</v>
      </c>
      <c r="S184" s="17" t="s">
        <v>2</v>
      </c>
      <c r="T184" s="17" t="s">
        <v>2</v>
      </c>
      <c r="U184" s="25" t="s">
        <v>2</v>
      </c>
      <c r="V184" s="671" t="s">
        <v>2</v>
      </c>
      <c r="W184" s="25">
        <v>1</v>
      </c>
      <c r="X184" s="25">
        <v>10</v>
      </c>
      <c r="Y184" s="25" t="s">
        <v>2</v>
      </c>
      <c r="Z184" s="25" t="s">
        <v>2</v>
      </c>
      <c r="AA184" s="136">
        <v>5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43" t="s">
        <v>2</v>
      </c>
      <c r="AG184" s="77">
        <v>6</v>
      </c>
      <c r="AH184" s="77" t="s">
        <v>2</v>
      </c>
      <c r="AI184" s="77">
        <v>2</v>
      </c>
      <c r="AJ184" s="77">
        <v>3</v>
      </c>
      <c r="AK184" s="77">
        <v>1</v>
      </c>
      <c r="AL184" s="77" t="s">
        <v>2</v>
      </c>
      <c r="AM184" s="77" t="s">
        <v>2</v>
      </c>
      <c r="AN184" s="77" t="s">
        <v>2</v>
      </c>
      <c r="AO184" s="77" t="s">
        <v>2</v>
      </c>
      <c r="AP184" s="77" t="s">
        <v>2</v>
      </c>
      <c r="AQ184" s="77" t="s">
        <v>2</v>
      </c>
      <c r="AR184" s="77" t="s">
        <v>2</v>
      </c>
      <c r="AS184" s="77" t="s">
        <v>2</v>
      </c>
      <c r="AT184" s="77" t="s">
        <v>2</v>
      </c>
      <c r="AU184" s="77" t="s">
        <v>2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 t="s">
        <v>2</v>
      </c>
      <c r="BC184" s="77" t="s">
        <v>2</v>
      </c>
      <c r="BD184" s="77" t="s">
        <v>2</v>
      </c>
      <c r="BE184" s="77" t="s">
        <v>2</v>
      </c>
      <c r="BF184" s="77" t="s">
        <v>2</v>
      </c>
      <c r="BG184" s="77" t="s">
        <v>2</v>
      </c>
      <c r="BH184" s="77" t="s">
        <v>2</v>
      </c>
      <c r="BI184" s="77">
        <v>448</v>
      </c>
      <c r="BJ184" s="77" t="s">
        <v>2</v>
      </c>
      <c r="BK184" s="77">
        <v>80</v>
      </c>
      <c r="BL184" s="77">
        <v>228</v>
      </c>
      <c r="BM184" s="77">
        <v>140</v>
      </c>
      <c r="BN184" s="77" t="s">
        <v>2</v>
      </c>
      <c r="BO184" s="77" t="s">
        <v>2</v>
      </c>
      <c r="BP184" s="77" t="s">
        <v>2</v>
      </c>
      <c r="BQ184" s="77" t="s">
        <v>2</v>
      </c>
      <c r="BR184" s="77" t="s">
        <v>2</v>
      </c>
      <c r="BS184" s="77" t="s">
        <v>2</v>
      </c>
      <c r="BT184" s="77" t="s">
        <v>2</v>
      </c>
      <c r="BU184" s="77" t="s">
        <v>2</v>
      </c>
      <c r="BV184" s="77" t="s">
        <v>2</v>
      </c>
      <c r="BW184" s="77">
        <v>128</v>
      </c>
      <c r="BX184" s="77" t="s">
        <v>2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 t="s">
        <v>2</v>
      </c>
      <c r="CF184" s="77" t="s">
        <v>2</v>
      </c>
      <c r="CG184" s="77" t="s">
        <v>2</v>
      </c>
      <c r="CH184" s="77" t="s">
        <v>2</v>
      </c>
      <c r="CI184" s="77" t="s">
        <v>2</v>
      </c>
      <c r="CJ184" s="77" t="s">
        <v>2</v>
      </c>
      <c r="CK184" s="77" t="s">
        <v>2</v>
      </c>
      <c r="CL184" s="77" t="s">
        <v>2</v>
      </c>
      <c r="CM184" s="90">
        <v>4</v>
      </c>
      <c r="CN184" s="90">
        <v>3</v>
      </c>
      <c r="CO184" s="90" t="s">
        <v>2</v>
      </c>
      <c r="CP184" s="90">
        <v>1</v>
      </c>
      <c r="CQ184" s="90" t="s">
        <v>2</v>
      </c>
      <c r="CR184" s="90" t="s">
        <v>2</v>
      </c>
      <c r="CS184" s="90" t="s">
        <v>2</v>
      </c>
      <c r="CT184" s="90" t="s">
        <v>2</v>
      </c>
      <c r="CU184" s="90" t="s">
        <v>2</v>
      </c>
      <c r="CV184" s="90" t="s">
        <v>2</v>
      </c>
      <c r="CW184" s="90" t="s">
        <v>2</v>
      </c>
      <c r="CX184" s="90" t="s">
        <v>2</v>
      </c>
      <c r="CY184" s="90" t="s">
        <v>2</v>
      </c>
      <c r="CZ184" s="90" t="s">
        <v>2</v>
      </c>
      <c r="DA184" s="90" t="s">
        <v>2</v>
      </c>
      <c r="DB184" s="90" t="s">
        <v>2</v>
      </c>
      <c r="DC184" s="90" t="s">
        <v>2</v>
      </c>
      <c r="DD184" s="90" t="s">
        <v>2</v>
      </c>
      <c r="DE184" s="90" t="s">
        <v>2</v>
      </c>
      <c r="DF184" s="90" t="s">
        <v>2</v>
      </c>
      <c r="DG184" s="90" t="s">
        <v>2</v>
      </c>
      <c r="DH184" s="90" t="s">
        <v>2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>
        <v>4</v>
      </c>
      <c r="DT184" s="27">
        <v>1</v>
      </c>
      <c r="DU184" s="27" t="s">
        <v>2</v>
      </c>
      <c r="DV184" s="27">
        <v>1</v>
      </c>
      <c r="DW184" s="27">
        <v>2</v>
      </c>
      <c r="DX184" s="27">
        <v>1</v>
      </c>
      <c r="DY184" s="27">
        <v>2</v>
      </c>
      <c r="DZ184" s="27">
        <v>2</v>
      </c>
      <c r="EA184" s="27" t="s">
        <v>2</v>
      </c>
      <c r="EB184" s="27">
        <v>2</v>
      </c>
      <c r="EC184" s="27" t="s">
        <v>2</v>
      </c>
      <c r="ED184" s="27" t="s">
        <v>2</v>
      </c>
      <c r="EE184" s="27" t="s">
        <v>2</v>
      </c>
      <c r="EF184" s="27" t="s">
        <v>2</v>
      </c>
      <c r="EG184" s="27">
        <v>185</v>
      </c>
      <c r="EH184" s="27" t="s">
        <v>14</v>
      </c>
      <c r="EI184" s="27" t="s">
        <v>2</v>
      </c>
      <c r="EJ184" s="27" t="s">
        <v>14</v>
      </c>
      <c r="EK184" s="27" t="s">
        <v>14</v>
      </c>
      <c r="EL184" s="27" t="s">
        <v>14</v>
      </c>
      <c r="EM184" s="27" t="s">
        <v>14</v>
      </c>
      <c r="EN184" s="27" t="s">
        <v>14</v>
      </c>
      <c r="EO184" s="27" t="s">
        <v>2</v>
      </c>
      <c r="EP184" s="27" t="s">
        <v>14</v>
      </c>
      <c r="EQ184" s="27" t="s">
        <v>2</v>
      </c>
      <c r="ER184" s="27" t="s">
        <v>2</v>
      </c>
      <c r="ES184" s="27" t="s">
        <v>2</v>
      </c>
      <c r="ET184" s="27" t="s">
        <v>2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27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27" t="s">
        <v>2</v>
      </c>
      <c r="FW184" s="77">
        <v>1</v>
      </c>
      <c r="FX184" s="77" t="s">
        <v>2</v>
      </c>
      <c r="FY184" s="87">
        <v>1</v>
      </c>
      <c r="FZ184" s="87" t="s">
        <v>2</v>
      </c>
      <c r="GA184" s="87" t="s">
        <v>2</v>
      </c>
      <c r="GB184" s="87" t="s">
        <v>2</v>
      </c>
      <c r="GC184" s="87" t="s">
        <v>2</v>
      </c>
      <c r="GD184" s="87" t="s">
        <v>2</v>
      </c>
      <c r="GE184" s="87" t="s">
        <v>2</v>
      </c>
      <c r="GF184" s="17" t="s">
        <v>2</v>
      </c>
      <c r="GG184" s="17" t="s">
        <v>2</v>
      </c>
      <c r="GH184" s="17" t="s">
        <v>2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 t="s">
        <v>2</v>
      </c>
      <c r="GP184" s="25" t="s">
        <v>2</v>
      </c>
      <c r="GQ184" s="25" t="s">
        <v>2</v>
      </c>
      <c r="GR184" s="25" t="s">
        <v>2</v>
      </c>
      <c r="GS184" s="136" t="s">
        <v>2</v>
      </c>
      <c r="GT184" s="77" t="s">
        <v>2</v>
      </c>
      <c r="GU184" s="77" t="s">
        <v>2</v>
      </c>
      <c r="GV184" s="17">
        <v>4</v>
      </c>
      <c r="GW184" s="17">
        <v>3</v>
      </c>
      <c r="GX184" s="17">
        <v>1</v>
      </c>
      <c r="GY184" s="17" t="s">
        <v>2</v>
      </c>
      <c r="GZ184" s="17" t="s">
        <v>2</v>
      </c>
      <c r="HA184" s="17" t="s">
        <v>2</v>
      </c>
      <c r="HB184" s="17" t="s">
        <v>2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9">
        <v>1934613000</v>
      </c>
      <c r="HO184" s="657" t="s">
        <v>483</v>
      </c>
      <c r="HP184" s="657" t="s">
        <v>454</v>
      </c>
      <c r="HQ184" s="657" t="s">
        <v>663</v>
      </c>
      <c r="HR184" s="657" t="s">
        <v>468</v>
      </c>
      <c r="HS184" s="657" t="s">
        <v>455</v>
      </c>
    </row>
    <row r="185" spans="1:227" ht="14.25" customHeight="1">
      <c r="A185" s="614" t="s">
        <v>767</v>
      </c>
      <c r="B185" s="614" t="s">
        <v>924</v>
      </c>
      <c r="C185" s="614"/>
      <c r="D185" s="4" t="s">
        <v>439</v>
      </c>
      <c r="E185" s="17">
        <v>6</v>
      </c>
      <c r="F185" s="17">
        <v>3</v>
      </c>
      <c r="G185" s="17">
        <v>1</v>
      </c>
      <c r="H185" s="17">
        <v>1</v>
      </c>
      <c r="I185" s="17" t="s">
        <v>2</v>
      </c>
      <c r="J185" s="17">
        <v>1</v>
      </c>
      <c r="K185" s="17" t="s">
        <v>2</v>
      </c>
      <c r="L185" s="17">
        <v>3</v>
      </c>
      <c r="M185" s="665">
        <v>1</v>
      </c>
      <c r="N185" s="17">
        <v>3</v>
      </c>
      <c r="O185" s="17" t="s">
        <v>14</v>
      </c>
      <c r="P185" s="17" t="s">
        <v>14</v>
      </c>
      <c r="Q185" s="17" t="s">
        <v>14</v>
      </c>
      <c r="R185" s="17" t="s">
        <v>14</v>
      </c>
      <c r="S185" s="17" t="s">
        <v>14</v>
      </c>
      <c r="T185" s="17" t="s">
        <v>14</v>
      </c>
      <c r="U185" s="25" t="s">
        <v>14</v>
      </c>
      <c r="V185" s="671" t="s">
        <v>2</v>
      </c>
      <c r="W185" s="25">
        <v>2</v>
      </c>
      <c r="X185" s="25">
        <v>1131</v>
      </c>
      <c r="Y185" s="25">
        <v>1</v>
      </c>
      <c r="Z185" s="25">
        <v>1040</v>
      </c>
      <c r="AA185" s="136">
        <v>4</v>
      </c>
      <c r="AB185" s="25" t="s">
        <v>14</v>
      </c>
      <c r="AC185" s="25" t="s">
        <v>14</v>
      </c>
      <c r="AD185" s="25" t="s">
        <v>14</v>
      </c>
      <c r="AE185" s="25" t="s">
        <v>14</v>
      </c>
      <c r="AF185" s="143" t="s">
        <v>14</v>
      </c>
      <c r="AG185" s="77">
        <v>5</v>
      </c>
      <c r="AH185" s="77">
        <v>1</v>
      </c>
      <c r="AI185" s="77">
        <v>1</v>
      </c>
      <c r="AJ185" s="77">
        <v>2</v>
      </c>
      <c r="AK185" s="77">
        <v>1</v>
      </c>
      <c r="AL185" s="77" t="s">
        <v>2</v>
      </c>
      <c r="AM185" s="77" t="s">
        <v>2</v>
      </c>
      <c r="AN185" s="77" t="s">
        <v>2</v>
      </c>
      <c r="AO185" s="77" t="s">
        <v>2</v>
      </c>
      <c r="AP185" s="77" t="s">
        <v>2</v>
      </c>
      <c r="AQ185" s="77" t="s">
        <v>2</v>
      </c>
      <c r="AR185" s="77" t="s">
        <v>2</v>
      </c>
      <c r="AS185" s="77" t="s">
        <v>2</v>
      </c>
      <c r="AT185" s="77" t="s">
        <v>2</v>
      </c>
      <c r="AU185" s="77" t="s">
        <v>14</v>
      </c>
      <c r="AV185" s="77" t="s">
        <v>14</v>
      </c>
      <c r="AW185" s="77" t="s">
        <v>14</v>
      </c>
      <c r="AX185" s="77" t="s">
        <v>14</v>
      </c>
      <c r="AY185" s="77" t="s">
        <v>14</v>
      </c>
      <c r="AZ185" s="77" t="s">
        <v>14</v>
      </c>
      <c r="BA185" s="77" t="s">
        <v>14</v>
      </c>
      <c r="BB185" s="77" t="s">
        <v>14</v>
      </c>
      <c r="BC185" s="77" t="s">
        <v>14</v>
      </c>
      <c r="BD185" s="77" t="s">
        <v>14</v>
      </c>
      <c r="BE185" s="77" t="s">
        <v>14</v>
      </c>
      <c r="BF185" s="77" t="s">
        <v>14</v>
      </c>
      <c r="BG185" s="77" t="s">
        <v>14</v>
      </c>
      <c r="BH185" s="77" t="s">
        <v>14</v>
      </c>
      <c r="BI185" s="77">
        <v>271</v>
      </c>
      <c r="BJ185" s="77">
        <v>8</v>
      </c>
      <c r="BK185" s="77">
        <v>40</v>
      </c>
      <c r="BL185" s="77">
        <v>101</v>
      </c>
      <c r="BM185" s="77">
        <v>122</v>
      </c>
      <c r="BN185" s="77" t="s">
        <v>2</v>
      </c>
      <c r="BO185" s="77" t="s">
        <v>2</v>
      </c>
      <c r="BP185" s="77" t="s">
        <v>2</v>
      </c>
      <c r="BQ185" s="77" t="s">
        <v>2</v>
      </c>
      <c r="BR185" s="77" t="s">
        <v>2</v>
      </c>
      <c r="BS185" s="77" t="s">
        <v>2</v>
      </c>
      <c r="BT185" s="77" t="s">
        <v>2</v>
      </c>
      <c r="BU185" s="77" t="s">
        <v>2</v>
      </c>
      <c r="BV185" s="77" t="s">
        <v>2</v>
      </c>
      <c r="BW185" s="77">
        <v>144</v>
      </c>
      <c r="BX185" s="77" t="s">
        <v>14</v>
      </c>
      <c r="BY185" s="77" t="s">
        <v>14</v>
      </c>
      <c r="BZ185" s="77" t="s">
        <v>14</v>
      </c>
      <c r="CA185" s="77" t="s">
        <v>14</v>
      </c>
      <c r="CB185" s="77" t="s">
        <v>14</v>
      </c>
      <c r="CC185" s="77" t="s">
        <v>14</v>
      </c>
      <c r="CD185" s="77" t="s">
        <v>14</v>
      </c>
      <c r="CE185" s="77" t="s">
        <v>14</v>
      </c>
      <c r="CF185" s="77" t="s">
        <v>14</v>
      </c>
      <c r="CG185" s="77" t="s">
        <v>14</v>
      </c>
      <c r="CH185" s="77" t="s">
        <v>14</v>
      </c>
      <c r="CI185" s="77" t="s">
        <v>14</v>
      </c>
      <c r="CJ185" s="77" t="s">
        <v>14</v>
      </c>
      <c r="CK185" s="77" t="s">
        <v>14</v>
      </c>
      <c r="CL185" s="77" t="s">
        <v>14</v>
      </c>
      <c r="CM185" s="90">
        <v>6</v>
      </c>
      <c r="CN185" s="90" t="s">
        <v>2</v>
      </c>
      <c r="CO185" s="90" t="s">
        <v>2</v>
      </c>
      <c r="CP185" s="90">
        <v>1</v>
      </c>
      <c r="CQ185" s="90">
        <v>2</v>
      </c>
      <c r="CR185" s="90">
        <v>1</v>
      </c>
      <c r="CS185" s="90" t="s">
        <v>2</v>
      </c>
      <c r="CT185" s="90">
        <v>1</v>
      </c>
      <c r="CU185" s="90" t="s">
        <v>2</v>
      </c>
      <c r="CV185" s="90" t="s">
        <v>2</v>
      </c>
      <c r="CW185" s="90" t="s">
        <v>2</v>
      </c>
      <c r="CX185" s="90" t="s">
        <v>2</v>
      </c>
      <c r="CY185" s="90">
        <v>1</v>
      </c>
      <c r="CZ185" s="90" t="s">
        <v>2</v>
      </c>
      <c r="DA185" s="90" t="s">
        <v>2</v>
      </c>
      <c r="DB185" s="90" t="s">
        <v>2</v>
      </c>
      <c r="DC185" s="90" t="s">
        <v>14</v>
      </c>
      <c r="DD185" s="90" t="s">
        <v>14</v>
      </c>
      <c r="DE185" s="90" t="s">
        <v>14</v>
      </c>
      <c r="DF185" s="90" t="s">
        <v>14</v>
      </c>
      <c r="DG185" s="90" t="s">
        <v>14</v>
      </c>
      <c r="DH185" s="90" t="s">
        <v>14</v>
      </c>
      <c r="DI185" s="90" t="s">
        <v>14</v>
      </c>
      <c r="DJ185" s="90" t="s">
        <v>14</v>
      </c>
      <c r="DK185" s="90" t="s">
        <v>14</v>
      </c>
      <c r="DL185" s="90" t="s">
        <v>14</v>
      </c>
      <c r="DM185" s="90" t="s">
        <v>14</v>
      </c>
      <c r="DN185" s="90" t="s">
        <v>14</v>
      </c>
      <c r="DO185" s="90" t="s">
        <v>14</v>
      </c>
      <c r="DP185" s="90" t="s">
        <v>14</v>
      </c>
      <c r="DQ185" s="90" t="s">
        <v>14</v>
      </c>
      <c r="DR185" s="90" t="s">
        <v>14</v>
      </c>
      <c r="DS185" s="27" t="s">
        <v>2</v>
      </c>
      <c r="DT185" s="27" t="s">
        <v>2</v>
      </c>
      <c r="DU185" s="27" t="s">
        <v>2</v>
      </c>
      <c r="DV185" s="27">
        <v>2</v>
      </c>
      <c r="DW185" s="27">
        <v>2</v>
      </c>
      <c r="DX185" s="27">
        <v>1</v>
      </c>
      <c r="DY185" s="27">
        <v>2</v>
      </c>
      <c r="DZ185" s="27">
        <v>1</v>
      </c>
      <c r="EA185" s="27">
        <v>3</v>
      </c>
      <c r="EB185" s="27">
        <v>1</v>
      </c>
      <c r="EC185" s="27" t="s">
        <v>2</v>
      </c>
      <c r="ED185" s="27">
        <v>1</v>
      </c>
      <c r="EE185" s="27" t="s">
        <v>2</v>
      </c>
      <c r="EF185" s="27" t="s">
        <v>2</v>
      </c>
      <c r="EG185" s="27" t="s">
        <v>2</v>
      </c>
      <c r="EH185" s="27" t="s">
        <v>2</v>
      </c>
      <c r="EI185" s="27" t="s">
        <v>2</v>
      </c>
      <c r="EJ185" s="27" t="s">
        <v>14</v>
      </c>
      <c r="EK185" s="27" t="s">
        <v>14</v>
      </c>
      <c r="EL185" s="27" t="s">
        <v>14</v>
      </c>
      <c r="EM185" s="27" t="s">
        <v>14</v>
      </c>
      <c r="EN185" s="27" t="s">
        <v>14</v>
      </c>
      <c r="EO185" s="27">
        <v>65</v>
      </c>
      <c r="EP185" s="27" t="s">
        <v>14</v>
      </c>
      <c r="EQ185" s="27" t="s">
        <v>2</v>
      </c>
      <c r="ER185" s="27" t="s">
        <v>14</v>
      </c>
      <c r="ES185" s="27" t="s">
        <v>2</v>
      </c>
      <c r="ET185" s="27" t="s">
        <v>2</v>
      </c>
      <c r="EU185" s="27" t="s">
        <v>14</v>
      </c>
      <c r="EV185" s="27" t="s">
        <v>14</v>
      </c>
      <c r="EW185" s="27" t="s">
        <v>14</v>
      </c>
      <c r="EX185" s="27" t="s">
        <v>14</v>
      </c>
      <c r="EY185" s="27" t="s">
        <v>14</v>
      </c>
      <c r="EZ185" s="27" t="s">
        <v>14</v>
      </c>
      <c r="FA185" s="27" t="s">
        <v>14</v>
      </c>
      <c r="FB185" s="27" t="s">
        <v>14</v>
      </c>
      <c r="FC185" s="27" t="s">
        <v>14</v>
      </c>
      <c r="FD185" s="27" t="s">
        <v>14</v>
      </c>
      <c r="FE185" s="27" t="s">
        <v>14</v>
      </c>
      <c r="FF185" s="27" t="s">
        <v>14</v>
      </c>
      <c r="FG185" s="27" t="s">
        <v>14</v>
      </c>
      <c r="FH185" s="27" t="s">
        <v>14</v>
      </c>
      <c r="FI185" s="27" t="s">
        <v>14</v>
      </c>
      <c r="FJ185" s="27" t="s">
        <v>14</v>
      </c>
      <c r="FK185" s="27" t="s">
        <v>14</v>
      </c>
      <c r="FL185" s="27" t="s">
        <v>14</v>
      </c>
      <c r="FM185" s="27" t="s">
        <v>14</v>
      </c>
      <c r="FN185" s="27" t="s">
        <v>14</v>
      </c>
      <c r="FO185" s="27" t="s">
        <v>14</v>
      </c>
      <c r="FP185" s="27" t="s">
        <v>14</v>
      </c>
      <c r="FQ185" s="27" t="s">
        <v>14</v>
      </c>
      <c r="FR185" s="27" t="s">
        <v>14</v>
      </c>
      <c r="FS185" s="27" t="s">
        <v>14</v>
      </c>
      <c r="FT185" s="27" t="s">
        <v>14</v>
      </c>
      <c r="FU185" s="27" t="s">
        <v>14</v>
      </c>
      <c r="FV185" s="27" t="s">
        <v>14</v>
      </c>
      <c r="FW185" s="77">
        <v>5</v>
      </c>
      <c r="FX185" s="77">
        <v>1</v>
      </c>
      <c r="FY185" s="87">
        <v>3</v>
      </c>
      <c r="FZ185" s="87" t="s">
        <v>2</v>
      </c>
      <c r="GA185" s="87" t="s">
        <v>2</v>
      </c>
      <c r="GB185" s="87" t="s">
        <v>2</v>
      </c>
      <c r="GC185" s="87" t="s">
        <v>2</v>
      </c>
      <c r="GD185" s="87" t="s">
        <v>2</v>
      </c>
      <c r="GE185" s="87">
        <v>1</v>
      </c>
      <c r="GF185" s="17" t="s">
        <v>14</v>
      </c>
      <c r="GG185" s="17" t="s">
        <v>14</v>
      </c>
      <c r="GH185" s="17" t="s">
        <v>14</v>
      </c>
      <c r="GI185" s="17" t="s">
        <v>14</v>
      </c>
      <c r="GJ185" s="17" t="s">
        <v>14</v>
      </c>
      <c r="GK185" s="17" t="s">
        <v>14</v>
      </c>
      <c r="GL185" s="17" t="s">
        <v>14</v>
      </c>
      <c r="GM185" s="17" t="s">
        <v>14</v>
      </c>
      <c r="GN185" s="17" t="s">
        <v>14</v>
      </c>
      <c r="GO185" s="25" t="s">
        <v>2</v>
      </c>
      <c r="GP185" s="25" t="s">
        <v>14</v>
      </c>
      <c r="GQ185" s="25" t="s">
        <v>2</v>
      </c>
      <c r="GR185" s="25" t="s">
        <v>2</v>
      </c>
      <c r="GS185" s="136" t="s">
        <v>2</v>
      </c>
      <c r="GT185" s="77" t="s">
        <v>2</v>
      </c>
      <c r="GU185" s="77" t="s">
        <v>2</v>
      </c>
      <c r="GV185" s="17">
        <v>6</v>
      </c>
      <c r="GW185" s="17">
        <v>2</v>
      </c>
      <c r="GX185" s="17">
        <v>2</v>
      </c>
      <c r="GY185" s="17">
        <v>1</v>
      </c>
      <c r="GZ185" s="17" t="s">
        <v>2</v>
      </c>
      <c r="HA185" s="17">
        <v>1</v>
      </c>
      <c r="HB185" s="17">
        <v>1</v>
      </c>
      <c r="HC185" s="17" t="s">
        <v>2</v>
      </c>
      <c r="HD185" s="17" t="s">
        <v>2</v>
      </c>
      <c r="HE185" s="17" t="s">
        <v>14</v>
      </c>
      <c r="HF185" s="17" t="s">
        <v>14</v>
      </c>
      <c r="HG185" s="17" t="s">
        <v>14</v>
      </c>
      <c r="HH185" s="17" t="s">
        <v>14</v>
      </c>
      <c r="HI185" s="17" t="s">
        <v>14</v>
      </c>
      <c r="HJ185" s="17" t="s">
        <v>14</v>
      </c>
      <c r="HK185" s="17" t="s">
        <v>14</v>
      </c>
      <c r="HL185" s="17" t="s">
        <v>14</v>
      </c>
      <c r="HM185" s="17" t="s">
        <v>14</v>
      </c>
      <c r="HN185" s="659">
        <v>1936400000</v>
      </c>
      <c r="HO185" s="657" t="s">
        <v>483</v>
      </c>
      <c r="HP185" s="657" t="s">
        <v>454</v>
      </c>
      <c r="HQ185" s="657" t="s">
        <v>499</v>
      </c>
      <c r="HR185" s="657" t="s">
        <v>454</v>
      </c>
      <c r="HS185" s="657" t="s">
        <v>455</v>
      </c>
    </row>
    <row r="186" spans="1:227" ht="14.25" customHeight="1">
      <c r="A186" s="614" t="s">
        <v>767</v>
      </c>
      <c r="B186" s="614" t="s">
        <v>924</v>
      </c>
      <c r="C186" s="614" t="s">
        <v>925</v>
      </c>
      <c r="D186" s="4" t="s">
        <v>440</v>
      </c>
      <c r="E186" s="17">
        <v>3</v>
      </c>
      <c r="F186" s="17">
        <v>2</v>
      </c>
      <c r="G186" s="17" t="s">
        <v>2</v>
      </c>
      <c r="H186" s="17">
        <v>1</v>
      </c>
      <c r="I186" s="17" t="s">
        <v>2</v>
      </c>
      <c r="J186" s="17">
        <v>1</v>
      </c>
      <c r="K186" s="17" t="s">
        <v>2</v>
      </c>
      <c r="L186" s="17">
        <v>1</v>
      </c>
      <c r="M186" s="665" t="s">
        <v>2</v>
      </c>
      <c r="N186" s="17">
        <v>2</v>
      </c>
      <c r="O186" s="17" t="s">
        <v>14</v>
      </c>
      <c r="P186" s="17" t="s">
        <v>14</v>
      </c>
      <c r="Q186" s="17" t="s">
        <v>14</v>
      </c>
      <c r="R186" s="17" t="s">
        <v>14</v>
      </c>
      <c r="S186" s="17" t="s">
        <v>14</v>
      </c>
      <c r="T186" s="17" t="s">
        <v>14</v>
      </c>
      <c r="U186" s="25" t="s">
        <v>14</v>
      </c>
      <c r="V186" s="671" t="s">
        <v>2</v>
      </c>
      <c r="W186" s="25">
        <v>2</v>
      </c>
      <c r="X186" s="25">
        <v>1131</v>
      </c>
      <c r="Y186" s="25">
        <v>1</v>
      </c>
      <c r="Z186" s="25">
        <v>1040</v>
      </c>
      <c r="AA186" s="136">
        <v>1</v>
      </c>
      <c r="AB186" s="25" t="s">
        <v>14</v>
      </c>
      <c r="AC186" s="25" t="s">
        <v>14</v>
      </c>
      <c r="AD186" s="25" t="s">
        <v>14</v>
      </c>
      <c r="AE186" s="25" t="s">
        <v>14</v>
      </c>
      <c r="AF186" s="143" t="s">
        <v>14</v>
      </c>
      <c r="AG186" s="77">
        <v>2</v>
      </c>
      <c r="AH186" s="77" t="s">
        <v>2</v>
      </c>
      <c r="AI186" s="77">
        <v>1</v>
      </c>
      <c r="AJ186" s="77" t="s">
        <v>2</v>
      </c>
      <c r="AK186" s="77">
        <v>1</v>
      </c>
      <c r="AL186" s="77" t="s">
        <v>2</v>
      </c>
      <c r="AM186" s="77" t="s">
        <v>2</v>
      </c>
      <c r="AN186" s="77" t="s">
        <v>2</v>
      </c>
      <c r="AO186" s="77" t="s">
        <v>2</v>
      </c>
      <c r="AP186" s="77" t="s">
        <v>2</v>
      </c>
      <c r="AQ186" s="77" t="s">
        <v>2</v>
      </c>
      <c r="AR186" s="77" t="s">
        <v>2</v>
      </c>
      <c r="AS186" s="77" t="s">
        <v>2</v>
      </c>
      <c r="AT186" s="77" t="s">
        <v>2</v>
      </c>
      <c r="AU186" s="77" t="s">
        <v>14</v>
      </c>
      <c r="AV186" s="77" t="s">
        <v>14</v>
      </c>
      <c r="AW186" s="77" t="s">
        <v>14</v>
      </c>
      <c r="AX186" s="77" t="s">
        <v>14</v>
      </c>
      <c r="AY186" s="77" t="s">
        <v>14</v>
      </c>
      <c r="AZ186" s="77" t="s">
        <v>14</v>
      </c>
      <c r="BA186" s="77" t="s">
        <v>14</v>
      </c>
      <c r="BB186" s="77" t="s">
        <v>14</v>
      </c>
      <c r="BC186" s="77" t="s">
        <v>14</v>
      </c>
      <c r="BD186" s="77" t="s">
        <v>14</v>
      </c>
      <c r="BE186" s="77" t="s">
        <v>14</v>
      </c>
      <c r="BF186" s="77" t="s">
        <v>14</v>
      </c>
      <c r="BG186" s="77" t="s">
        <v>14</v>
      </c>
      <c r="BH186" s="77" t="s">
        <v>14</v>
      </c>
      <c r="BI186" s="77">
        <v>162</v>
      </c>
      <c r="BJ186" s="77" t="s">
        <v>2</v>
      </c>
      <c r="BK186" s="77">
        <v>40</v>
      </c>
      <c r="BL186" s="77" t="s">
        <v>2</v>
      </c>
      <c r="BM186" s="77">
        <v>122</v>
      </c>
      <c r="BN186" s="77" t="s">
        <v>2</v>
      </c>
      <c r="BO186" s="77" t="s">
        <v>2</v>
      </c>
      <c r="BP186" s="77" t="s">
        <v>2</v>
      </c>
      <c r="BQ186" s="77" t="s">
        <v>2</v>
      </c>
      <c r="BR186" s="77" t="s">
        <v>2</v>
      </c>
      <c r="BS186" s="77" t="s">
        <v>2</v>
      </c>
      <c r="BT186" s="77" t="s">
        <v>2</v>
      </c>
      <c r="BU186" s="77" t="s">
        <v>2</v>
      </c>
      <c r="BV186" s="77" t="s">
        <v>2</v>
      </c>
      <c r="BW186" s="77">
        <v>132</v>
      </c>
      <c r="BX186" s="77" t="s">
        <v>14</v>
      </c>
      <c r="BY186" s="77" t="s">
        <v>14</v>
      </c>
      <c r="BZ186" s="77" t="s">
        <v>14</v>
      </c>
      <c r="CA186" s="77" t="s">
        <v>14</v>
      </c>
      <c r="CB186" s="77" t="s">
        <v>14</v>
      </c>
      <c r="CC186" s="77" t="s">
        <v>14</v>
      </c>
      <c r="CD186" s="77" t="s">
        <v>14</v>
      </c>
      <c r="CE186" s="77" t="s">
        <v>14</v>
      </c>
      <c r="CF186" s="77" t="s">
        <v>14</v>
      </c>
      <c r="CG186" s="77" t="s">
        <v>14</v>
      </c>
      <c r="CH186" s="77" t="s">
        <v>14</v>
      </c>
      <c r="CI186" s="77" t="s">
        <v>14</v>
      </c>
      <c r="CJ186" s="77" t="s">
        <v>14</v>
      </c>
      <c r="CK186" s="77" t="s">
        <v>14</v>
      </c>
      <c r="CL186" s="77" t="s">
        <v>14</v>
      </c>
      <c r="CM186" s="90">
        <v>3</v>
      </c>
      <c r="CN186" s="90" t="s">
        <v>2</v>
      </c>
      <c r="CO186" s="90" t="s">
        <v>2</v>
      </c>
      <c r="CP186" s="90" t="s">
        <v>2</v>
      </c>
      <c r="CQ186" s="90" t="s">
        <v>2</v>
      </c>
      <c r="CR186" s="90">
        <v>1</v>
      </c>
      <c r="CS186" s="90" t="s">
        <v>2</v>
      </c>
      <c r="CT186" s="90">
        <v>1</v>
      </c>
      <c r="CU186" s="90" t="s">
        <v>2</v>
      </c>
      <c r="CV186" s="90" t="s">
        <v>2</v>
      </c>
      <c r="CW186" s="90" t="s">
        <v>2</v>
      </c>
      <c r="CX186" s="90" t="s">
        <v>2</v>
      </c>
      <c r="CY186" s="90">
        <v>1</v>
      </c>
      <c r="CZ186" s="90" t="s">
        <v>2</v>
      </c>
      <c r="DA186" s="90" t="s">
        <v>2</v>
      </c>
      <c r="DB186" s="90" t="s">
        <v>2</v>
      </c>
      <c r="DC186" s="90" t="s">
        <v>14</v>
      </c>
      <c r="DD186" s="90" t="s">
        <v>14</v>
      </c>
      <c r="DE186" s="90" t="s">
        <v>14</v>
      </c>
      <c r="DF186" s="90" t="s">
        <v>14</v>
      </c>
      <c r="DG186" s="90" t="s">
        <v>14</v>
      </c>
      <c r="DH186" s="90" t="s">
        <v>14</v>
      </c>
      <c r="DI186" s="90" t="s">
        <v>14</v>
      </c>
      <c r="DJ186" s="90" t="s">
        <v>14</v>
      </c>
      <c r="DK186" s="90" t="s">
        <v>14</v>
      </c>
      <c r="DL186" s="90" t="s">
        <v>14</v>
      </c>
      <c r="DM186" s="90" t="s">
        <v>14</v>
      </c>
      <c r="DN186" s="90" t="s">
        <v>14</v>
      </c>
      <c r="DO186" s="90" t="s">
        <v>14</v>
      </c>
      <c r="DP186" s="90" t="s">
        <v>14</v>
      </c>
      <c r="DQ186" s="90" t="s">
        <v>14</v>
      </c>
      <c r="DR186" s="90" t="s">
        <v>14</v>
      </c>
      <c r="DS186" s="27" t="s">
        <v>2</v>
      </c>
      <c r="DT186" s="27" t="s">
        <v>2</v>
      </c>
      <c r="DU186" s="27" t="s">
        <v>2</v>
      </c>
      <c r="DV186" s="27" t="s">
        <v>2</v>
      </c>
      <c r="DW186" s="27">
        <v>1</v>
      </c>
      <c r="DX186" s="27">
        <v>1</v>
      </c>
      <c r="DY186" s="27">
        <v>1</v>
      </c>
      <c r="DZ186" s="27" t="s">
        <v>2</v>
      </c>
      <c r="EA186" s="27">
        <v>1</v>
      </c>
      <c r="EB186" s="27">
        <v>1</v>
      </c>
      <c r="EC186" s="27" t="s">
        <v>2</v>
      </c>
      <c r="ED186" s="27">
        <v>1</v>
      </c>
      <c r="EE186" s="27" t="s">
        <v>2</v>
      </c>
      <c r="EF186" s="27" t="s">
        <v>2</v>
      </c>
      <c r="EG186" s="27" t="s">
        <v>2</v>
      </c>
      <c r="EH186" s="27" t="s">
        <v>2</v>
      </c>
      <c r="EI186" s="27" t="s">
        <v>2</v>
      </c>
      <c r="EJ186" s="27" t="s">
        <v>2</v>
      </c>
      <c r="EK186" s="27" t="s">
        <v>14</v>
      </c>
      <c r="EL186" s="27" t="s">
        <v>14</v>
      </c>
      <c r="EM186" s="27" t="s">
        <v>14</v>
      </c>
      <c r="EN186" s="27" t="s">
        <v>2</v>
      </c>
      <c r="EO186" s="27" t="s">
        <v>14</v>
      </c>
      <c r="EP186" s="27" t="s">
        <v>14</v>
      </c>
      <c r="EQ186" s="27" t="s">
        <v>2</v>
      </c>
      <c r="ER186" s="27" t="s">
        <v>14</v>
      </c>
      <c r="ES186" s="27" t="s">
        <v>2</v>
      </c>
      <c r="ET186" s="27" t="s">
        <v>2</v>
      </c>
      <c r="EU186" s="27" t="s">
        <v>14</v>
      </c>
      <c r="EV186" s="27" t="s">
        <v>14</v>
      </c>
      <c r="EW186" s="27" t="s">
        <v>14</v>
      </c>
      <c r="EX186" s="27" t="s">
        <v>14</v>
      </c>
      <c r="EY186" s="27" t="s">
        <v>14</v>
      </c>
      <c r="EZ186" s="27" t="s">
        <v>14</v>
      </c>
      <c r="FA186" s="27" t="s">
        <v>14</v>
      </c>
      <c r="FB186" s="27" t="s">
        <v>14</v>
      </c>
      <c r="FC186" s="27" t="s">
        <v>14</v>
      </c>
      <c r="FD186" s="27" t="s">
        <v>14</v>
      </c>
      <c r="FE186" s="27" t="s">
        <v>14</v>
      </c>
      <c r="FF186" s="27" t="s">
        <v>14</v>
      </c>
      <c r="FG186" s="27" t="s">
        <v>14</v>
      </c>
      <c r="FH186" s="27" t="s">
        <v>14</v>
      </c>
      <c r="FI186" s="27" t="s">
        <v>14</v>
      </c>
      <c r="FJ186" s="27" t="s">
        <v>14</v>
      </c>
      <c r="FK186" s="27" t="s">
        <v>14</v>
      </c>
      <c r="FL186" s="27" t="s">
        <v>14</v>
      </c>
      <c r="FM186" s="27" t="s">
        <v>14</v>
      </c>
      <c r="FN186" s="27" t="s">
        <v>14</v>
      </c>
      <c r="FO186" s="27" t="s">
        <v>14</v>
      </c>
      <c r="FP186" s="27" t="s">
        <v>14</v>
      </c>
      <c r="FQ186" s="27" t="s">
        <v>14</v>
      </c>
      <c r="FR186" s="27" t="s">
        <v>14</v>
      </c>
      <c r="FS186" s="27" t="s">
        <v>14</v>
      </c>
      <c r="FT186" s="27" t="s">
        <v>14</v>
      </c>
      <c r="FU186" s="27" t="s">
        <v>14</v>
      </c>
      <c r="FV186" s="27" t="s">
        <v>14</v>
      </c>
      <c r="FW186" s="77">
        <v>2</v>
      </c>
      <c r="FX186" s="77" t="s">
        <v>2</v>
      </c>
      <c r="FY186" s="87">
        <v>1</v>
      </c>
      <c r="FZ186" s="87" t="s">
        <v>2</v>
      </c>
      <c r="GA186" s="87" t="s">
        <v>2</v>
      </c>
      <c r="GB186" s="87" t="s">
        <v>2</v>
      </c>
      <c r="GC186" s="87" t="s">
        <v>2</v>
      </c>
      <c r="GD186" s="87" t="s">
        <v>2</v>
      </c>
      <c r="GE186" s="87">
        <v>1</v>
      </c>
      <c r="GF186" s="17" t="s">
        <v>14</v>
      </c>
      <c r="GG186" s="17" t="s">
        <v>14</v>
      </c>
      <c r="GH186" s="17" t="s">
        <v>14</v>
      </c>
      <c r="GI186" s="17" t="s">
        <v>14</v>
      </c>
      <c r="GJ186" s="17" t="s">
        <v>14</v>
      </c>
      <c r="GK186" s="17" t="s">
        <v>14</v>
      </c>
      <c r="GL186" s="17" t="s">
        <v>14</v>
      </c>
      <c r="GM186" s="17" t="s">
        <v>14</v>
      </c>
      <c r="GN186" s="17" t="s">
        <v>14</v>
      </c>
      <c r="GO186" s="25" t="s">
        <v>2</v>
      </c>
      <c r="GP186" s="25" t="s">
        <v>14</v>
      </c>
      <c r="GQ186" s="25" t="s">
        <v>2</v>
      </c>
      <c r="GR186" s="25" t="s">
        <v>2</v>
      </c>
      <c r="GS186" s="136" t="s">
        <v>2</v>
      </c>
      <c r="GT186" s="77" t="s">
        <v>2</v>
      </c>
      <c r="GU186" s="77" t="s">
        <v>2</v>
      </c>
      <c r="GV186" s="17">
        <v>3</v>
      </c>
      <c r="GW186" s="17">
        <v>1</v>
      </c>
      <c r="GX186" s="17">
        <v>1</v>
      </c>
      <c r="GY186" s="17" t="s">
        <v>2</v>
      </c>
      <c r="GZ186" s="17" t="s">
        <v>2</v>
      </c>
      <c r="HA186" s="17">
        <v>1</v>
      </c>
      <c r="HB186" s="17">
        <v>1</v>
      </c>
      <c r="HC186" s="17" t="s">
        <v>2</v>
      </c>
      <c r="HD186" s="17" t="s">
        <v>2</v>
      </c>
      <c r="HE186" s="17" t="s">
        <v>14</v>
      </c>
      <c r="HF186" s="17" t="s">
        <v>14</v>
      </c>
      <c r="HG186" s="17" t="s">
        <v>14</v>
      </c>
      <c r="HH186" s="17" t="s">
        <v>14</v>
      </c>
      <c r="HI186" s="17" t="s">
        <v>14</v>
      </c>
      <c r="HJ186" s="17" t="s">
        <v>14</v>
      </c>
      <c r="HK186" s="17" t="s">
        <v>14</v>
      </c>
      <c r="HL186" s="17" t="s">
        <v>14</v>
      </c>
      <c r="HM186" s="17" t="s">
        <v>14</v>
      </c>
      <c r="HN186" s="659">
        <v>1936401000</v>
      </c>
      <c r="HO186" s="657" t="s">
        <v>483</v>
      </c>
      <c r="HP186" s="657" t="s">
        <v>454</v>
      </c>
      <c r="HQ186" s="657" t="s">
        <v>499</v>
      </c>
      <c r="HR186" s="657" t="s">
        <v>457</v>
      </c>
      <c r="HS186" s="657" t="s">
        <v>455</v>
      </c>
    </row>
    <row r="187" spans="1:227" ht="14.25" customHeight="1">
      <c r="A187" s="614" t="s">
        <v>767</v>
      </c>
      <c r="B187" s="614" t="s">
        <v>924</v>
      </c>
      <c r="C187" s="614" t="s">
        <v>702</v>
      </c>
      <c r="D187" s="4" t="s">
        <v>441</v>
      </c>
      <c r="E187" s="17" t="s">
        <v>2</v>
      </c>
      <c r="F187" s="17" t="s">
        <v>2</v>
      </c>
      <c r="G187" s="17" t="s">
        <v>2</v>
      </c>
      <c r="H187" s="17" t="s">
        <v>2</v>
      </c>
      <c r="I187" s="17" t="s">
        <v>2</v>
      </c>
      <c r="J187" s="17" t="s">
        <v>2</v>
      </c>
      <c r="K187" s="17" t="s">
        <v>2</v>
      </c>
      <c r="L187" s="17" t="s">
        <v>2</v>
      </c>
      <c r="M187" s="665" t="s">
        <v>2</v>
      </c>
      <c r="N187" s="17" t="s">
        <v>2</v>
      </c>
      <c r="O187" s="17" t="s">
        <v>2</v>
      </c>
      <c r="P187" s="17" t="s">
        <v>2</v>
      </c>
      <c r="Q187" s="17" t="s">
        <v>2</v>
      </c>
      <c r="R187" s="17" t="s">
        <v>2</v>
      </c>
      <c r="S187" s="17" t="s">
        <v>2</v>
      </c>
      <c r="T187" s="17" t="s">
        <v>2</v>
      </c>
      <c r="U187" s="25" t="s">
        <v>2</v>
      </c>
      <c r="V187" s="671" t="s">
        <v>2</v>
      </c>
      <c r="W187" s="25" t="s">
        <v>2</v>
      </c>
      <c r="X187" s="25" t="s">
        <v>2</v>
      </c>
      <c r="Y187" s="25" t="s">
        <v>2</v>
      </c>
      <c r="Z187" s="25" t="s">
        <v>2</v>
      </c>
      <c r="AA187" s="136" t="s">
        <v>2</v>
      </c>
      <c r="AB187" s="25" t="s">
        <v>2</v>
      </c>
      <c r="AC187" s="25" t="s">
        <v>2</v>
      </c>
      <c r="AD187" s="25" t="s">
        <v>2</v>
      </c>
      <c r="AE187" s="25" t="s">
        <v>2</v>
      </c>
      <c r="AF187" s="143" t="s">
        <v>2</v>
      </c>
      <c r="AG187" s="77" t="s">
        <v>2</v>
      </c>
      <c r="AH187" s="77" t="s">
        <v>2</v>
      </c>
      <c r="AI187" s="77" t="s">
        <v>2</v>
      </c>
      <c r="AJ187" s="77" t="s">
        <v>2</v>
      </c>
      <c r="AK187" s="77" t="s">
        <v>2</v>
      </c>
      <c r="AL187" s="77" t="s">
        <v>2</v>
      </c>
      <c r="AM187" s="77" t="s">
        <v>2</v>
      </c>
      <c r="AN187" s="77" t="s">
        <v>2</v>
      </c>
      <c r="AO187" s="77" t="s">
        <v>2</v>
      </c>
      <c r="AP187" s="77" t="s">
        <v>2</v>
      </c>
      <c r="AQ187" s="77" t="s">
        <v>2</v>
      </c>
      <c r="AR187" s="77" t="s">
        <v>2</v>
      </c>
      <c r="AS187" s="77" t="s">
        <v>2</v>
      </c>
      <c r="AT187" s="77" t="s">
        <v>2</v>
      </c>
      <c r="AU187" s="77" t="s">
        <v>2</v>
      </c>
      <c r="AV187" s="77" t="s">
        <v>2</v>
      </c>
      <c r="AW187" s="77" t="s">
        <v>2</v>
      </c>
      <c r="AX187" s="77" t="s">
        <v>2</v>
      </c>
      <c r="AY187" s="77" t="s">
        <v>2</v>
      </c>
      <c r="AZ187" s="77" t="s">
        <v>2</v>
      </c>
      <c r="BA187" s="77" t="s">
        <v>2</v>
      </c>
      <c r="BB187" s="77" t="s">
        <v>2</v>
      </c>
      <c r="BC187" s="77" t="s">
        <v>2</v>
      </c>
      <c r="BD187" s="77" t="s">
        <v>2</v>
      </c>
      <c r="BE187" s="77" t="s">
        <v>2</v>
      </c>
      <c r="BF187" s="77" t="s">
        <v>2</v>
      </c>
      <c r="BG187" s="77" t="s">
        <v>2</v>
      </c>
      <c r="BH187" s="77" t="s">
        <v>2</v>
      </c>
      <c r="BI187" s="77" t="s">
        <v>2</v>
      </c>
      <c r="BJ187" s="77" t="s">
        <v>2</v>
      </c>
      <c r="BK187" s="77" t="s">
        <v>2</v>
      </c>
      <c r="BL187" s="77" t="s">
        <v>2</v>
      </c>
      <c r="BM187" s="77" t="s">
        <v>2</v>
      </c>
      <c r="BN187" s="77" t="s">
        <v>2</v>
      </c>
      <c r="BO187" s="77" t="s">
        <v>2</v>
      </c>
      <c r="BP187" s="77" t="s">
        <v>2</v>
      </c>
      <c r="BQ187" s="77" t="s">
        <v>2</v>
      </c>
      <c r="BR187" s="77" t="s">
        <v>2</v>
      </c>
      <c r="BS187" s="77" t="s">
        <v>2</v>
      </c>
      <c r="BT187" s="77" t="s">
        <v>2</v>
      </c>
      <c r="BU187" s="77" t="s">
        <v>2</v>
      </c>
      <c r="BV187" s="77" t="s">
        <v>2</v>
      </c>
      <c r="BW187" s="77" t="s">
        <v>2</v>
      </c>
      <c r="BX187" s="77" t="s">
        <v>2</v>
      </c>
      <c r="BY187" s="77" t="s">
        <v>2</v>
      </c>
      <c r="BZ187" s="77" t="s">
        <v>2</v>
      </c>
      <c r="CA187" s="77" t="s">
        <v>2</v>
      </c>
      <c r="CB187" s="77" t="s">
        <v>2</v>
      </c>
      <c r="CC187" s="77" t="s">
        <v>2</v>
      </c>
      <c r="CD187" s="77" t="s">
        <v>2</v>
      </c>
      <c r="CE187" s="77" t="s">
        <v>2</v>
      </c>
      <c r="CF187" s="77" t="s">
        <v>2</v>
      </c>
      <c r="CG187" s="77" t="s">
        <v>2</v>
      </c>
      <c r="CH187" s="77" t="s">
        <v>2</v>
      </c>
      <c r="CI187" s="77" t="s">
        <v>2</v>
      </c>
      <c r="CJ187" s="77" t="s">
        <v>2</v>
      </c>
      <c r="CK187" s="77" t="s">
        <v>2</v>
      </c>
      <c r="CL187" s="77" t="s">
        <v>2</v>
      </c>
      <c r="CM187" s="90" t="s">
        <v>2</v>
      </c>
      <c r="CN187" s="90" t="s">
        <v>2</v>
      </c>
      <c r="CO187" s="90" t="s">
        <v>2</v>
      </c>
      <c r="CP187" s="90" t="s">
        <v>2</v>
      </c>
      <c r="CQ187" s="90" t="s">
        <v>2</v>
      </c>
      <c r="CR187" s="90" t="s">
        <v>2</v>
      </c>
      <c r="CS187" s="90" t="s">
        <v>2</v>
      </c>
      <c r="CT187" s="90" t="s">
        <v>2</v>
      </c>
      <c r="CU187" s="90" t="s">
        <v>2</v>
      </c>
      <c r="CV187" s="90" t="s">
        <v>2</v>
      </c>
      <c r="CW187" s="90" t="s">
        <v>2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2</v>
      </c>
      <c r="DD187" s="90" t="s">
        <v>2</v>
      </c>
      <c r="DE187" s="90" t="s">
        <v>2</v>
      </c>
      <c r="DF187" s="90" t="s">
        <v>2</v>
      </c>
      <c r="DG187" s="90" t="s">
        <v>2</v>
      </c>
      <c r="DH187" s="90" t="s">
        <v>2</v>
      </c>
      <c r="DI187" s="90" t="s">
        <v>2</v>
      </c>
      <c r="DJ187" s="90" t="s">
        <v>2</v>
      </c>
      <c r="DK187" s="90" t="s">
        <v>2</v>
      </c>
      <c r="DL187" s="90" t="s">
        <v>2</v>
      </c>
      <c r="DM187" s="90" t="s">
        <v>2</v>
      </c>
      <c r="DN187" s="90" t="s">
        <v>2</v>
      </c>
      <c r="DO187" s="90" t="s">
        <v>2</v>
      </c>
      <c r="DP187" s="90" t="s">
        <v>2</v>
      </c>
      <c r="DQ187" s="90" t="s">
        <v>2</v>
      </c>
      <c r="DR187" s="90" t="s">
        <v>2</v>
      </c>
      <c r="DS187" s="27" t="s">
        <v>2</v>
      </c>
      <c r="DT187" s="27" t="s">
        <v>2</v>
      </c>
      <c r="DU187" s="27" t="s">
        <v>2</v>
      </c>
      <c r="DV187" s="27" t="s">
        <v>2</v>
      </c>
      <c r="DW187" s="27" t="s">
        <v>2</v>
      </c>
      <c r="DX187" s="27" t="s">
        <v>2</v>
      </c>
      <c r="DY187" s="27" t="s">
        <v>2</v>
      </c>
      <c r="DZ187" s="27" t="s">
        <v>2</v>
      </c>
      <c r="EA187" s="27" t="s">
        <v>2</v>
      </c>
      <c r="EB187" s="27" t="s">
        <v>2</v>
      </c>
      <c r="EC187" s="27" t="s">
        <v>2</v>
      </c>
      <c r="ED187" s="27" t="s">
        <v>2</v>
      </c>
      <c r="EE187" s="27" t="s">
        <v>2</v>
      </c>
      <c r="EF187" s="27" t="s">
        <v>2</v>
      </c>
      <c r="EG187" s="27" t="s">
        <v>2</v>
      </c>
      <c r="EH187" s="27" t="s">
        <v>2</v>
      </c>
      <c r="EI187" s="27" t="s">
        <v>2</v>
      </c>
      <c r="EJ187" s="27" t="s">
        <v>2</v>
      </c>
      <c r="EK187" s="27" t="s">
        <v>2</v>
      </c>
      <c r="EL187" s="27" t="s">
        <v>2</v>
      </c>
      <c r="EM187" s="27" t="s">
        <v>2</v>
      </c>
      <c r="EN187" s="27" t="s">
        <v>2</v>
      </c>
      <c r="EO187" s="27" t="s">
        <v>2</v>
      </c>
      <c r="EP187" s="27" t="s">
        <v>2</v>
      </c>
      <c r="EQ187" s="27" t="s">
        <v>2</v>
      </c>
      <c r="ER187" s="27" t="s">
        <v>2</v>
      </c>
      <c r="ES187" s="27" t="s">
        <v>2</v>
      </c>
      <c r="ET187" s="27" t="s">
        <v>2</v>
      </c>
      <c r="EU187" s="27" t="s">
        <v>2</v>
      </c>
      <c r="EV187" s="27" t="s">
        <v>2</v>
      </c>
      <c r="EW187" s="27" t="s">
        <v>2</v>
      </c>
      <c r="EX187" s="27" t="s">
        <v>2</v>
      </c>
      <c r="EY187" s="27" t="s">
        <v>2</v>
      </c>
      <c r="EZ187" s="27" t="s">
        <v>2</v>
      </c>
      <c r="FA187" s="27" t="s">
        <v>2</v>
      </c>
      <c r="FB187" s="27" t="s">
        <v>2</v>
      </c>
      <c r="FC187" s="27" t="s">
        <v>2</v>
      </c>
      <c r="FD187" s="27" t="s">
        <v>2</v>
      </c>
      <c r="FE187" s="27" t="s">
        <v>2</v>
      </c>
      <c r="FF187" s="27" t="s">
        <v>2</v>
      </c>
      <c r="FG187" s="27" t="s">
        <v>2</v>
      </c>
      <c r="FH187" s="27" t="s">
        <v>2</v>
      </c>
      <c r="FI187" s="27" t="s">
        <v>2</v>
      </c>
      <c r="FJ187" s="27" t="s">
        <v>2</v>
      </c>
      <c r="FK187" s="27" t="s">
        <v>2</v>
      </c>
      <c r="FL187" s="27" t="s">
        <v>2</v>
      </c>
      <c r="FM187" s="27" t="s">
        <v>2</v>
      </c>
      <c r="FN187" s="27" t="s">
        <v>2</v>
      </c>
      <c r="FO187" s="27" t="s">
        <v>2</v>
      </c>
      <c r="FP187" s="27" t="s">
        <v>2</v>
      </c>
      <c r="FQ187" s="27" t="s">
        <v>2</v>
      </c>
      <c r="FR187" s="27" t="s">
        <v>2</v>
      </c>
      <c r="FS187" s="27" t="s">
        <v>2</v>
      </c>
      <c r="FT187" s="27" t="s">
        <v>2</v>
      </c>
      <c r="FU187" s="27" t="s">
        <v>2</v>
      </c>
      <c r="FV187" s="27" t="s">
        <v>2</v>
      </c>
      <c r="FW187" s="77" t="s">
        <v>2</v>
      </c>
      <c r="FX187" s="77" t="s">
        <v>2</v>
      </c>
      <c r="FY187" s="87" t="s">
        <v>2</v>
      </c>
      <c r="FZ187" s="87" t="s">
        <v>2</v>
      </c>
      <c r="GA187" s="87" t="s">
        <v>2</v>
      </c>
      <c r="GB187" s="87" t="s">
        <v>2</v>
      </c>
      <c r="GC187" s="87" t="s">
        <v>2</v>
      </c>
      <c r="GD187" s="87" t="s">
        <v>2</v>
      </c>
      <c r="GE187" s="87" t="s">
        <v>2</v>
      </c>
      <c r="GF187" s="17" t="s">
        <v>2</v>
      </c>
      <c r="GG187" s="17" t="s">
        <v>2</v>
      </c>
      <c r="GH187" s="17" t="s">
        <v>2</v>
      </c>
      <c r="GI187" s="17" t="s">
        <v>2</v>
      </c>
      <c r="GJ187" s="17" t="s">
        <v>2</v>
      </c>
      <c r="GK187" s="17" t="s">
        <v>2</v>
      </c>
      <c r="GL187" s="17" t="s">
        <v>2</v>
      </c>
      <c r="GM187" s="17" t="s">
        <v>2</v>
      </c>
      <c r="GN187" s="17" t="s">
        <v>2</v>
      </c>
      <c r="GO187" s="25" t="s">
        <v>2</v>
      </c>
      <c r="GP187" s="25" t="s">
        <v>2</v>
      </c>
      <c r="GQ187" s="25" t="s">
        <v>2</v>
      </c>
      <c r="GR187" s="25" t="s">
        <v>2</v>
      </c>
      <c r="GS187" s="136" t="s">
        <v>2</v>
      </c>
      <c r="GT187" s="77" t="s">
        <v>2</v>
      </c>
      <c r="GU187" s="77" t="s">
        <v>2</v>
      </c>
      <c r="GV187" s="17" t="s">
        <v>2</v>
      </c>
      <c r="GW187" s="17" t="s">
        <v>2</v>
      </c>
      <c r="GX187" s="17" t="s">
        <v>2</v>
      </c>
      <c r="GY187" s="17" t="s">
        <v>2</v>
      </c>
      <c r="GZ187" s="17" t="s">
        <v>2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 t="s">
        <v>2</v>
      </c>
      <c r="HF187" s="17" t="s">
        <v>2</v>
      </c>
      <c r="HG187" s="17" t="s">
        <v>2</v>
      </c>
      <c r="HH187" s="17" t="s">
        <v>2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9">
        <v>1936402000</v>
      </c>
      <c r="HO187" s="657" t="s">
        <v>483</v>
      </c>
      <c r="HP187" s="657" t="s">
        <v>454</v>
      </c>
      <c r="HQ187" s="657" t="s">
        <v>499</v>
      </c>
      <c r="HR187" s="657" t="s">
        <v>458</v>
      </c>
      <c r="HS187" s="657" t="s">
        <v>455</v>
      </c>
    </row>
    <row r="188" spans="1:227" ht="14.25" customHeight="1">
      <c r="A188" s="614" t="s">
        <v>767</v>
      </c>
      <c r="B188" s="614" t="s">
        <v>924</v>
      </c>
      <c r="C188" s="614" t="s">
        <v>926</v>
      </c>
      <c r="D188" s="4" t="s">
        <v>442</v>
      </c>
      <c r="E188" s="17">
        <v>1</v>
      </c>
      <c r="F188" s="17" t="s">
        <v>14</v>
      </c>
      <c r="G188" s="17" t="s">
        <v>14</v>
      </c>
      <c r="H188" s="17" t="s">
        <v>14</v>
      </c>
      <c r="I188" s="17" t="s">
        <v>14</v>
      </c>
      <c r="J188" s="17" t="s">
        <v>14</v>
      </c>
      <c r="K188" s="17" t="s">
        <v>14</v>
      </c>
      <c r="L188" s="17" t="s">
        <v>14</v>
      </c>
      <c r="M188" s="665" t="s">
        <v>14</v>
      </c>
      <c r="N188" s="17" t="s">
        <v>2</v>
      </c>
      <c r="O188" s="17" t="s">
        <v>2</v>
      </c>
      <c r="P188" s="17" t="s">
        <v>2</v>
      </c>
      <c r="Q188" s="17" t="s">
        <v>2</v>
      </c>
      <c r="R188" s="17" t="s">
        <v>2</v>
      </c>
      <c r="S188" s="17" t="s">
        <v>2</v>
      </c>
      <c r="T188" s="17" t="s">
        <v>2</v>
      </c>
      <c r="U188" s="25" t="s">
        <v>2</v>
      </c>
      <c r="V188" s="671" t="s">
        <v>14</v>
      </c>
      <c r="W188" s="25" t="s">
        <v>14</v>
      </c>
      <c r="X188" s="25" t="s">
        <v>14</v>
      </c>
      <c r="Y188" s="25" t="s">
        <v>14</v>
      </c>
      <c r="Z188" s="25" t="s">
        <v>14</v>
      </c>
      <c r="AA188" s="136" t="s">
        <v>14</v>
      </c>
      <c r="AB188" s="25" t="s">
        <v>2</v>
      </c>
      <c r="AC188" s="25" t="s">
        <v>2</v>
      </c>
      <c r="AD188" s="25" t="s">
        <v>2</v>
      </c>
      <c r="AE188" s="25" t="s">
        <v>2</v>
      </c>
      <c r="AF188" s="143" t="s">
        <v>2</v>
      </c>
      <c r="AG188" s="77" t="s">
        <v>14</v>
      </c>
      <c r="AH188" s="77" t="s">
        <v>14</v>
      </c>
      <c r="AI188" s="77" t="s">
        <v>14</v>
      </c>
      <c r="AJ188" s="77" t="s">
        <v>14</v>
      </c>
      <c r="AK188" s="77" t="s">
        <v>14</v>
      </c>
      <c r="AL188" s="77" t="s">
        <v>14</v>
      </c>
      <c r="AM188" s="77" t="s">
        <v>14</v>
      </c>
      <c r="AN188" s="77" t="s">
        <v>14</v>
      </c>
      <c r="AO188" s="77" t="s">
        <v>14</v>
      </c>
      <c r="AP188" s="77" t="s">
        <v>14</v>
      </c>
      <c r="AQ188" s="77" t="s">
        <v>14</v>
      </c>
      <c r="AR188" s="77" t="s">
        <v>14</v>
      </c>
      <c r="AS188" s="77" t="s">
        <v>14</v>
      </c>
      <c r="AT188" s="77" t="s">
        <v>14</v>
      </c>
      <c r="AU188" s="77" t="s">
        <v>2</v>
      </c>
      <c r="AV188" s="77" t="s">
        <v>2</v>
      </c>
      <c r="AW188" s="77" t="s">
        <v>2</v>
      </c>
      <c r="AX188" s="77" t="s">
        <v>2</v>
      </c>
      <c r="AY188" s="77" t="s">
        <v>2</v>
      </c>
      <c r="AZ188" s="77" t="s">
        <v>2</v>
      </c>
      <c r="BA188" s="77" t="s">
        <v>2</v>
      </c>
      <c r="BB188" s="77" t="s">
        <v>2</v>
      </c>
      <c r="BC188" s="77" t="s">
        <v>2</v>
      </c>
      <c r="BD188" s="77" t="s">
        <v>2</v>
      </c>
      <c r="BE188" s="77" t="s">
        <v>2</v>
      </c>
      <c r="BF188" s="77" t="s">
        <v>2</v>
      </c>
      <c r="BG188" s="77" t="s">
        <v>2</v>
      </c>
      <c r="BH188" s="77" t="s">
        <v>2</v>
      </c>
      <c r="BI188" s="77" t="s">
        <v>14</v>
      </c>
      <c r="BJ188" s="77" t="s">
        <v>14</v>
      </c>
      <c r="BK188" s="77" t="s">
        <v>14</v>
      </c>
      <c r="BL188" s="77" t="s">
        <v>14</v>
      </c>
      <c r="BM188" s="77" t="s">
        <v>14</v>
      </c>
      <c r="BN188" s="77" t="s">
        <v>14</v>
      </c>
      <c r="BO188" s="77" t="s">
        <v>14</v>
      </c>
      <c r="BP188" s="77" t="s">
        <v>14</v>
      </c>
      <c r="BQ188" s="77" t="s">
        <v>14</v>
      </c>
      <c r="BR188" s="77" t="s">
        <v>14</v>
      </c>
      <c r="BS188" s="77" t="s">
        <v>14</v>
      </c>
      <c r="BT188" s="77" t="s">
        <v>14</v>
      </c>
      <c r="BU188" s="77" t="s">
        <v>14</v>
      </c>
      <c r="BV188" s="77" t="s">
        <v>14</v>
      </c>
      <c r="BW188" s="77" t="s">
        <v>14</v>
      </c>
      <c r="BX188" s="77" t="s">
        <v>2</v>
      </c>
      <c r="BY188" s="77" t="s">
        <v>2</v>
      </c>
      <c r="BZ188" s="77" t="s">
        <v>2</v>
      </c>
      <c r="CA188" s="77" t="s">
        <v>2</v>
      </c>
      <c r="CB188" s="77" t="s">
        <v>2</v>
      </c>
      <c r="CC188" s="77" t="s">
        <v>2</v>
      </c>
      <c r="CD188" s="77" t="s">
        <v>2</v>
      </c>
      <c r="CE188" s="77" t="s">
        <v>2</v>
      </c>
      <c r="CF188" s="77" t="s">
        <v>2</v>
      </c>
      <c r="CG188" s="77" t="s">
        <v>2</v>
      </c>
      <c r="CH188" s="77" t="s">
        <v>2</v>
      </c>
      <c r="CI188" s="77" t="s">
        <v>2</v>
      </c>
      <c r="CJ188" s="77" t="s">
        <v>2</v>
      </c>
      <c r="CK188" s="77" t="s">
        <v>2</v>
      </c>
      <c r="CL188" s="77" t="s">
        <v>2</v>
      </c>
      <c r="CM188" s="90" t="s">
        <v>14</v>
      </c>
      <c r="CN188" s="90" t="s">
        <v>14</v>
      </c>
      <c r="CO188" s="90" t="s">
        <v>14</v>
      </c>
      <c r="CP188" s="90" t="s">
        <v>14</v>
      </c>
      <c r="CQ188" s="90" t="s">
        <v>14</v>
      </c>
      <c r="CR188" s="90" t="s">
        <v>14</v>
      </c>
      <c r="CS188" s="90" t="s">
        <v>14</v>
      </c>
      <c r="CT188" s="90" t="s">
        <v>14</v>
      </c>
      <c r="CU188" s="90" t="s">
        <v>14</v>
      </c>
      <c r="CV188" s="90" t="s">
        <v>14</v>
      </c>
      <c r="CW188" s="90" t="s">
        <v>14</v>
      </c>
      <c r="CX188" s="90" t="s">
        <v>14</v>
      </c>
      <c r="CY188" s="90" t="s">
        <v>14</v>
      </c>
      <c r="CZ188" s="90" t="s">
        <v>14</v>
      </c>
      <c r="DA188" s="90" t="s">
        <v>14</v>
      </c>
      <c r="DB188" s="90" t="s">
        <v>14</v>
      </c>
      <c r="DC188" s="90" t="s">
        <v>2</v>
      </c>
      <c r="DD188" s="90" t="s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 t="s">
        <v>2</v>
      </c>
      <c r="DJ188" s="90" t="s">
        <v>2</v>
      </c>
      <c r="DK188" s="90" t="s">
        <v>2</v>
      </c>
      <c r="DL188" s="90" t="s">
        <v>2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 t="s">
        <v>14</v>
      </c>
      <c r="DT188" s="27" t="s">
        <v>14</v>
      </c>
      <c r="DU188" s="27" t="s">
        <v>14</v>
      </c>
      <c r="DV188" s="27" t="s">
        <v>14</v>
      </c>
      <c r="DW188" s="27" t="s">
        <v>14</v>
      </c>
      <c r="DX188" s="27" t="s">
        <v>14</v>
      </c>
      <c r="DY188" s="27" t="s">
        <v>14</v>
      </c>
      <c r="DZ188" s="27" t="s">
        <v>14</v>
      </c>
      <c r="EA188" s="27" t="s">
        <v>14</v>
      </c>
      <c r="EB188" s="27" t="s">
        <v>14</v>
      </c>
      <c r="EC188" s="27" t="s">
        <v>14</v>
      </c>
      <c r="ED188" s="27" t="s">
        <v>14</v>
      </c>
      <c r="EE188" s="27" t="s">
        <v>14</v>
      </c>
      <c r="EF188" s="27" t="s">
        <v>14</v>
      </c>
      <c r="EG188" s="27" t="s">
        <v>14</v>
      </c>
      <c r="EH188" s="27" t="s">
        <v>14</v>
      </c>
      <c r="EI188" s="27" t="s">
        <v>14</v>
      </c>
      <c r="EJ188" s="27" t="s">
        <v>14</v>
      </c>
      <c r="EK188" s="27" t="s">
        <v>14</v>
      </c>
      <c r="EL188" s="27" t="s">
        <v>14</v>
      </c>
      <c r="EM188" s="27" t="s">
        <v>14</v>
      </c>
      <c r="EN188" s="27" t="s">
        <v>14</v>
      </c>
      <c r="EO188" s="27" t="s">
        <v>14</v>
      </c>
      <c r="EP188" s="27" t="s">
        <v>14</v>
      </c>
      <c r="EQ188" s="27" t="s">
        <v>14</v>
      </c>
      <c r="ER188" s="27" t="s">
        <v>14</v>
      </c>
      <c r="ES188" s="27" t="s">
        <v>14</v>
      </c>
      <c r="ET188" s="27" t="s">
        <v>14</v>
      </c>
      <c r="EU188" s="27" t="s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27" t="s">
        <v>2</v>
      </c>
      <c r="FI188" s="27" t="s">
        <v>2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27" t="s">
        <v>14</v>
      </c>
      <c r="FW188" s="77" t="s">
        <v>14</v>
      </c>
      <c r="FX188" s="77" t="s">
        <v>14</v>
      </c>
      <c r="FY188" s="87" t="s">
        <v>14</v>
      </c>
      <c r="FZ188" s="87" t="s">
        <v>14</v>
      </c>
      <c r="GA188" s="87" t="s">
        <v>14</v>
      </c>
      <c r="GB188" s="87" t="s">
        <v>14</v>
      </c>
      <c r="GC188" s="87" t="s">
        <v>14</v>
      </c>
      <c r="GD188" s="87" t="s">
        <v>14</v>
      </c>
      <c r="GE188" s="87" t="s">
        <v>14</v>
      </c>
      <c r="GF188" s="17" t="s">
        <v>2</v>
      </c>
      <c r="GG188" s="17" t="s">
        <v>2</v>
      </c>
      <c r="GH188" s="17" t="s">
        <v>2</v>
      </c>
      <c r="GI188" s="17" t="s">
        <v>2</v>
      </c>
      <c r="GJ188" s="17" t="s">
        <v>2</v>
      </c>
      <c r="GK188" s="17" t="s">
        <v>2</v>
      </c>
      <c r="GL188" s="17" t="s">
        <v>2</v>
      </c>
      <c r="GM188" s="17" t="s">
        <v>2</v>
      </c>
      <c r="GN188" s="17" t="s">
        <v>2</v>
      </c>
      <c r="GO188" s="25" t="s">
        <v>14</v>
      </c>
      <c r="GP188" s="25" t="s">
        <v>2</v>
      </c>
      <c r="GQ188" s="25" t="s">
        <v>14</v>
      </c>
      <c r="GR188" s="25" t="s">
        <v>14</v>
      </c>
      <c r="GS188" s="136" t="s">
        <v>14</v>
      </c>
      <c r="GT188" s="77" t="s">
        <v>14</v>
      </c>
      <c r="GU188" s="77" t="s">
        <v>2</v>
      </c>
      <c r="GV188" s="17" t="s">
        <v>14</v>
      </c>
      <c r="GW188" s="17" t="s">
        <v>14</v>
      </c>
      <c r="GX188" s="17" t="s">
        <v>14</v>
      </c>
      <c r="GY188" s="17" t="s">
        <v>14</v>
      </c>
      <c r="GZ188" s="17" t="s">
        <v>14</v>
      </c>
      <c r="HA188" s="17" t="s">
        <v>14</v>
      </c>
      <c r="HB188" s="17" t="s">
        <v>14</v>
      </c>
      <c r="HC188" s="17" t="s">
        <v>14</v>
      </c>
      <c r="HD188" s="17" t="s">
        <v>14</v>
      </c>
      <c r="HE188" s="17" t="s">
        <v>2</v>
      </c>
      <c r="HF188" s="17" t="s">
        <v>2</v>
      </c>
      <c r="HG188" s="17" t="s">
        <v>2</v>
      </c>
      <c r="HH188" s="17" t="s">
        <v>2</v>
      </c>
      <c r="HI188" s="17" t="s">
        <v>2</v>
      </c>
      <c r="HJ188" s="17" t="s">
        <v>2</v>
      </c>
      <c r="HK188" s="17" t="s">
        <v>2</v>
      </c>
      <c r="HL188" s="17" t="s">
        <v>2</v>
      </c>
      <c r="HM188" s="17" t="s">
        <v>2</v>
      </c>
      <c r="HN188" s="659">
        <v>1936403000</v>
      </c>
      <c r="HO188" s="657" t="s">
        <v>483</v>
      </c>
      <c r="HP188" s="657" t="s">
        <v>454</v>
      </c>
      <c r="HQ188" s="657" t="s">
        <v>499</v>
      </c>
      <c r="HR188" s="657" t="s">
        <v>459</v>
      </c>
      <c r="HS188" s="657" t="s">
        <v>455</v>
      </c>
    </row>
    <row r="189" spans="1:227" ht="14.25" customHeight="1">
      <c r="A189" s="614" t="s">
        <v>767</v>
      </c>
      <c r="B189" s="614" t="s">
        <v>924</v>
      </c>
      <c r="C189" s="614" t="s">
        <v>927</v>
      </c>
      <c r="D189" s="4" t="s">
        <v>443</v>
      </c>
      <c r="E189" s="17" t="s">
        <v>2</v>
      </c>
      <c r="F189" s="17" t="s">
        <v>2</v>
      </c>
      <c r="G189" s="17" t="s">
        <v>2</v>
      </c>
      <c r="H189" s="17" t="s">
        <v>2</v>
      </c>
      <c r="I189" s="17" t="s">
        <v>2</v>
      </c>
      <c r="J189" s="17" t="s">
        <v>2</v>
      </c>
      <c r="K189" s="17" t="s">
        <v>2</v>
      </c>
      <c r="L189" s="17" t="s">
        <v>2</v>
      </c>
      <c r="M189" s="665" t="s">
        <v>2</v>
      </c>
      <c r="N189" s="17" t="s">
        <v>2</v>
      </c>
      <c r="O189" s="17" t="s">
        <v>2</v>
      </c>
      <c r="P189" s="17" t="s">
        <v>2</v>
      </c>
      <c r="Q189" s="17" t="s">
        <v>2</v>
      </c>
      <c r="R189" s="17" t="s">
        <v>2</v>
      </c>
      <c r="S189" s="17" t="s">
        <v>2</v>
      </c>
      <c r="T189" s="17" t="s">
        <v>2</v>
      </c>
      <c r="U189" s="25" t="s">
        <v>2</v>
      </c>
      <c r="V189" s="671" t="s">
        <v>2</v>
      </c>
      <c r="W189" s="25" t="s">
        <v>2</v>
      </c>
      <c r="X189" s="25" t="s">
        <v>2</v>
      </c>
      <c r="Y189" s="25" t="s">
        <v>2</v>
      </c>
      <c r="Z189" s="25" t="s">
        <v>2</v>
      </c>
      <c r="AA189" s="136" t="s">
        <v>2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43" t="s">
        <v>2</v>
      </c>
      <c r="AG189" s="77" t="s">
        <v>2</v>
      </c>
      <c r="AH189" s="77" t="s">
        <v>2</v>
      </c>
      <c r="AI189" s="77" t="s">
        <v>2</v>
      </c>
      <c r="AJ189" s="77" t="s">
        <v>2</v>
      </c>
      <c r="AK189" s="77" t="s">
        <v>2</v>
      </c>
      <c r="AL189" s="77" t="s">
        <v>2</v>
      </c>
      <c r="AM189" s="77" t="s">
        <v>2</v>
      </c>
      <c r="AN189" s="77" t="s">
        <v>2</v>
      </c>
      <c r="AO189" s="77" t="s">
        <v>2</v>
      </c>
      <c r="AP189" s="77" t="s">
        <v>2</v>
      </c>
      <c r="AQ189" s="77" t="s">
        <v>2</v>
      </c>
      <c r="AR189" s="77" t="s">
        <v>2</v>
      </c>
      <c r="AS189" s="77" t="s">
        <v>2</v>
      </c>
      <c r="AT189" s="77" t="s">
        <v>2</v>
      </c>
      <c r="AU189" s="77" t="s">
        <v>2</v>
      </c>
      <c r="AV189" s="77" t="s">
        <v>2</v>
      </c>
      <c r="AW189" s="77" t="s">
        <v>2</v>
      </c>
      <c r="AX189" s="77" t="s">
        <v>2</v>
      </c>
      <c r="AY189" s="77" t="s">
        <v>2</v>
      </c>
      <c r="AZ189" s="77" t="s">
        <v>2</v>
      </c>
      <c r="BA189" s="77" t="s">
        <v>2</v>
      </c>
      <c r="BB189" s="77" t="s">
        <v>2</v>
      </c>
      <c r="BC189" s="77" t="s">
        <v>2</v>
      </c>
      <c r="BD189" s="77" t="s">
        <v>2</v>
      </c>
      <c r="BE189" s="77" t="s">
        <v>2</v>
      </c>
      <c r="BF189" s="77" t="s">
        <v>2</v>
      </c>
      <c r="BG189" s="77" t="s">
        <v>2</v>
      </c>
      <c r="BH189" s="77" t="s">
        <v>2</v>
      </c>
      <c r="BI189" s="77" t="s">
        <v>2</v>
      </c>
      <c r="BJ189" s="77" t="s">
        <v>2</v>
      </c>
      <c r="BK189" s="77" t="s">
        <v>2</v>
      </c>
      <c r="BL189" s="77" t="s">
        <v>2</v>
      </c>
      <c r="BM189" s="77" t="s">
        <v>2</v>
      </c>
      <c r="BN189" s="77" t="s">
        <v>2</v>
      </c>
      <c r="BO189" s="77" t="s">
        <v>2</v>
      </c>
      <c r="BP189" s="77" t="s">
        <v>2</v>
      </c>
      <c r="BQ189" s="77" t="s">
        <v>2</v>
      </c>
      <c r="BR189" s="77" t="s">
        <v>2</v>
      </c>
      <c r="BS189" s="77" t="s">
        <v>2</v>
      </c>
      <c r="BT189" s="77" t="s">
        <v>2</v>
      </c>
      <c r="BU189" s="77" t="s">
        <v>2</v>
      </c>
      <c r="BV189" s="77" t="s">
        <v>2</v>
      </c>
      <c r="BW189" s="77" t="s">
        <v>2</v>
      </c>
      <c r="BX189" s="77" t="s">
        <v>2</v>
      </c>
      <c r="BY189" s="77" t="s">
        <v>2</v>
      </c>
      <c r="BZ189" s="77" t="s">
        <v>2</v>
      </c>
      <c r="CA189" s="77" t="s">
        <v>2</v>
      </c>
      <c r="CB189" s="77" t="s">
        <v>2</v>
      </c>
      <c r="CC189" s="77" t="s">
        <v>2</v>
      </c>
      <c r="CD189" s="77" t="s">
        <v>2</v>
      </c>
      <c r="CE189" s="77" t="s">
        <v>2</v>
      </c>
      <c r="CF189" s="77" t="s">
        <v>2</v>
      </c>
      <c r="CG189" s="77" t="s">
        <v>2</v>
      </c>
      <c r="CH189" s="77" t="s">
        <v>2</v>
      </c>
      <c r="CI189" s="77" t="s">
        <v>2</v>
      </c>
      <c r="CJ189" s="77" t="s">
        <v>2</v>
      </c>
      <c r="CK189" s="77" t="s">
        <v>2</v>
      </c>
      <c r="CL189" s="77" t="s">
        <v>2</v>
      </c>
      <c r="CM189" s="90" t="s">
        <v>2</v>
      </c>
      <c r="CN189" s="90" t="s">
        <v>2</v>
      </c>
      <c r="CO189" s="90" t="s">
        <v>2</v>
      </c>
      <c r="CP189" s="90" t="s">
        <v>2</v>
      </c>
      <c r="CQ189" s="90" t="s">
        <v>2</v>
      </c>
      <c r="CR189" s="90" t="s">
        <v>2</v>
      </c>
      <c r="CS189" s="90" t="s">
        <v>2</v>
      </c>
      <c r="CT189" s="90" t="s">
        <v>2</v>
      </c>
      <c r="CU189" s="90" t="s">
        <v>2</v>
      </c>
      <c r="CV189" s="90" t="s">
        <v>2</v>
      </c>
      <c r="CW189" s="90" t="s">
        <v>2</v>
      </c>
      <c r="CX189" s="90" t="s">
        <v>2</v>
      </c>
      <c r="CY189" s="90" t="s">
        <v>2</v>
      </c>
      <c r="CZ189" s="90" t="s">
        <v>2</v>
      </c>
      <c r="DA189" s="90" t="s">
        <v>2</v>
      </c>
      <c r="DB189" s="90" t="s">
        <v>2</v>
      </c>
      <c r="DC189" s="90" t="s">
        <v>2</v>
      </c>
      <c r="DD189" s="90" t="s">
        <v>2</v>
      </c>
      <c r="DE189" s="90" t="s">
        <v>2</v>
      </c>
      <c r="DF189" s="90" t="s">
        <v>2</v>
      </c>
      <c r="DG189" s="90" t="s">
        <v>2</v>
      </c>
      <c r="DH189" s="90" t="s">
        <v>2</v>
      </c>
      <c r="DI189" s="90" t="s">
        <v>2</v>
      </c>
      <c r="DJ189" s="90" t="s">
        <v>2</v>
      </c>
      <c r="DK189" s="90" t="s">
        <v>2</v>
      </c>
      <c r="DL189" s="90" t="s">
        <v>2</v>
      </c>
      <c r="DM189" s="90" t="s">
        <v>2</v>
      </c>
      <c r="DN189" s="90" t="s">
        <v>2</v>
      </c>
      <c r="DO189" s="90" t="s">
        <v>2</v>
      </c>
      <c r="DP189" s="90" t="s">
        <v>2</v>
      </c>
      <c r="DQ189" s="90" t="s">
        <v>2</v>
      </c>
      <c r="DR189" s="90" t="s">
        <v>2</v>
      </c>
      <c r="DS189" s="27" t="s">
        <v>2</v>
      </c>
      <c r="DT189" s="27" t="s">
        <v>2</v>
      </c>
      <c r="DU189" s="27" t="s">
        <v>2</v>
      </c>
      <c r="DV189" s="27" t="s">
        <v>2</v>
      </c>
      <c r="DW189" s="27" t="s">
        <v>2</v>
      </c>
      <c r="DX189" s="27" t="s">
        <v>2</v>
      </c>
      <c r="DY189" s="27" t="s">
        <v>2</v>
      </c>
      <c r="DZ189" s="27" t="s">
        <v>2</v>
      </c>
      <c r="EA189" s="27" t="s">
        <v>2</v>
      </c>
      <c r="EB189" s="27" t="s">
        <v>2</v>
      </c>
      <c r="EC189" s="27" t="s">
        <v>2</v>
      </c>
      <c r="ED189" s="27" t="s">
        <v>2</v>
      </c>
      <c r="EE189" s="27" t="s">
        <v>2</v>
      </c>
      <c r="EF189" s="27" t="s">
        <v>2</v>
      </c>
      <c r="EG189" s="27" t="s">
        <v>2</v>
      </c>
      <c r="EH189" s="27" t="s">
        <v>2</v>
      </c>
      <c r="EI189" s="27" t="s">
        <v>2</v>
      </c>
      <c r="EJ189" s="27" t="s">
        <v>2</v>
      </c>
      <c r="EK189" s="27" t="s">
        <v>2</v>
      </c>
      <c r="EL189" s="27" t="s">
        <v>2</v>
      </c>
      <c r="EM189" s="27" t="s">
        <v>2</v>
      </c>
      <c r="EN189" s="27" t="s">
        <v>2</v>
      </c>
      <c r="EO189" s="27" t="s">
        <v>2</v>
      </c>
      <c r="EP189" s="27" t="s">
        <v>2</v>
      </c>
      <c r="EQ189" s="27" t="s">
        <v>2</v>
      </c>
      <c r="ER189" s="27" t="s">
        <v>2</v>
      </c>
      <c r="ES189" s="27" t="s">
        <v>2</v>
      </c>
      <c r="ET189" s="27" t="s">
        <v>2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27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27" t="s">
        <v>2</v>
      </c>
      <c r="FW189" s="77" t="s">
        <v>2</v>
      </c>
      <c r="FX189" s="77" t="s">
        <v>2</v>
      </c>
      <c r="FY189" s="87" t="s">
        <v>2</v>
      </c>
      <c r="FZ189" s="87" t="s">
        <v>2</v>
      </c>
      <c r="GA189" s="87" t="s">
        <v>2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 t="s">
        <v>2</v>
      </c>
      <c r="GG189" s="17" t="s">
        <v>2</v>
      </c>
      <c r="GH189" s="17" t="s">
        <v>2</v>
      </c>
      <c r="GI189" s="17" t="s">
        <v>2</v>
      </c>
      <c r="GJ189" s="17" t="s">
        <v>2</v>
      </c>
      <c r="GK189" s="17" t="s">
        <v>2</v>
      </c>
      <c r="GL189" s="17" t="s">
        <v>2</v>
      </c>
      <c r="GM189" s="17" t="s">
        <v>2</v>
      </c>
      <c r="GN189" s="17" t="s">
        <v>2</v>
      </c>
      <c r="GO189" s="25" t="s">
        <v>2</v>
      </c>
      <c r="GP189" s="25" t="s">
        <v>2</v>
      </c>
      <c r="GQ189" s="25" t="s">
        <v>2</v>
      </c>
      <c r="GR189" s="25" t="s">
        <v>2</v>
      </c>
      <c r="GS189" s="136" t="s">
        <v>2</v>
      </c>
      <c r="GT189" s="77" t="s">
        <v>2</v>
      </c>
      <c r="GU189" s="77" t="s">
        <v>2</v>
      </c>
      <c r="GV189" s="17" t="s">
        <v>2</v>
      </c>
      <c r="GW189" s="17" t="s">
        <v>2</v>
      </c>
      <c r="GX189" s="17" t="s">
        <v>2</v>
      </c>
      <c r="GY189" s="17" t="s">
        <v>2</v>
      </c>
      <c r="GZ189" s="17" t="s">
        <v>2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9">
        <v>1936404000</v>
      </c>
      <c r="HO189" s="657" t="s">
        <v>483</v>
      </c>
      <c r="HP189" s="657" t="s">
        <v>454</v>
      </c>
      <c r="HQ189" s="657" t="s">
        <v>499</v>
      </c>
      <c r="HR189" s="657" t="s">
        <v>460</v>
      </c>
      <c r="HS189" s="657" t="s">
        <v>455</v>
      </c>
    </row>
    <row r="190" spans="1:227" ht="14.25" customHeight="1">
      <c r="A190" s="614" t="s">
        <v>767</v>
      </c>
      <c r="B190" s="614" t="s">
        <v>924</v>
      </c>
      <c r="C190" s="614" t="s">
        <v>928</v>
      </c>
      <c r="D190" s="4" t="s">
        <v>444</v>
      </c>
      <c r="E190" s="17" t="s">
        <v>2</v>
      </c>
      <c r="F190" s="17" t="s">
        <v>2</v>
      </c>
      <c r="G190" s="17" t="s">
        <v>2</v>
      </c>
      <c r="H190" s="17" t="s">
        <v>2</v>
      </c>
      <c r="I190" s="17" t="s">
        <v>2</v>
      </c>
      <c r="J190" s="17" t="s">
        <v>2</v>
      </c>
      <c r="K190" s="17" t="s">
        <v>2</v>
      </c>
      <c r="L190" s="17" t="s">
        <v>2</v>
      </c>
      <c r="M190" s="665" t="s">
        <v>2</v>
      </c>
      <c r="N190" s="17" t="s">
        <v>2</v>
      </c>
      <c r="O190" s="17" t="s">
        <v>2</v>
      </c>
      <c r="P190" s="17" t="s">
        <v>2</v>
      </c>
      <c r="Q190" s="17" t="s">
        <v>2</v>
      </c>
      <c r="R190" s="17" t="s">
        <v>2</v>
      </c>
      <c r="S190" s="17" t="s">
        <v>2</v>
      </c>
      <c r="T190" s="17" t="s">
        <v>2</v>
      </c>
      <c r="U190" s="25" t="s">
        <v>2</v>
      </c>
      <c r="V190" s="671" t="s">
        <v>2</v>
      </c>
      <c r="W190" s="25" t="s">
        <v>2</v>
      </c>
      <c r="X190" s="25" t="s">
        <v>2</v>
      </c>
      <c r="Y190" s="25" t="s">
        <v>2</v>
      </c>
      <c r="Z190" s="25" t="s">
        <v>2</v>
      </c>
      <c r="AA190" s="136" t="s">
        <v>2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43" t="s">
        <v>2</v>
      </c>
      <c r="AG190" s="77" t="s">
        <v>2</v>
      </c>
      <c r="AH190" s="77" t="s">
        <v>2</v>
      </c>
      <c r="AI190" s="77" t="s">
        <v>2</v>
      </c>
      <c r="AJ190" s="77" t="s">
        <v>2</v>
      </c>
      <c r="AK190" s="77" t="s">
        <v>2</v>
      </c>
      <c r="AL190" s="77" t="s">
        <v>2</v>
      </c>
      <c r="AM190" s="77" t="s">
        <v>2</v>
      </c>
      <c r="AN190" s="77" t="s">
        <v>2</v>
      </c>
      <c r="AO190" s="77" t="s">
        <v>2</v>
      </c>
      <c r="AP190" s="77" t="s">
        <v>2</v>
      </c>
      <c r="AQ190" s="77" t="s">
        <v>2</v>
      </c>
      <c r="AR190" s="77" t="s">
        <v>2</v>
      </c>
      <c r="AS190" s="77" t="s">
        <v>2</v>
      </c>
      <c r="AT190" s="77" t="s">
        <v>2</v>
      </c>
      <c r="AU190" s="77" t="s">
        <v>2</v>
      </c>
      <c r="AV190" s="77" t="s">
        <v>2</v>
      </c>
      <c r="AW190" s="77" t="s">
        <v>2</v>
      </c>
      <c r="AX190" s="77" t="s">
        <v>2</v>
      </c>
      <c r="AY190" s="77" t="s">
        <v>2</v>
      </c>
      <c r="AZ190" s="77" t="s">
        <v>2</v>
      </c>
      <c r="BA190" s="77" t="s">
        <v>2</v>
      </c>
      <c r="BB190" s="77" t="s">
        <v>2</v>
      </c>
      <c r="BC190" s="77" t="s">
        <v>2</v>
      </c>
      <c r="BD190" s="77" t="s">
        <v>2</v>
      </c>
      <c r="BE190" s="77" t="s">
        <v>2</v>
      </c>
      <c r="BF190" s="77" t="s">
        <v>2</v>
      </c>
      <c r="BG190" s="77" t="s">
        <v>2</v>
      </c>
      <c r="BH190" s="77" t="s">
        <v>2</v>
      </c>
      <c r="BI190" s="77" t="s">
        <v>2</v>
      </c>
      <c r="BJ190" s="77" t="s">
        <v>2</v>
      </c>
      <c r="BK190" s="77" t="s">
        <v>2</v>
      </c>
      <c r="BL190" s="77" t="s">
        <v>2</v>
      </c>
      <c r="BM190" s="77" t="s">
        <v>2</v>
      </c>
      <c r="BN190" s="77" t="s">
        <v>2</v>
      </c>
      <c r="BO190" s="77" t="s">
        <v>2</v>
      </c>
      <c r="BP190" s="77" t="s">
        <v>2</v>
      </c>
      <c r="BQ190" s="77" t="s">
        <v>2</v>
      </c>
      <c r="BR190" s="77" t="s">
        <v>2</v>
      </c>
      <c r="BS190" s="77" t="s">
        <v>2</v>
      </c>
      <c r="BT190" s="77" t="s">
        <v>2</v>
      </c>
      <c r="BU190" s="77" t="s">
        <v>2</v>
      </c>
      <c r="BV190" s="77" t="s">
        <v>2</v>
      </c>
      <c r="BW190" s="77" t="s">
        <v>2</v>
      </c>
      <c r="BX190" s="77" t="s">
        <v>2</v>
      </c>
      <c r="BY190" s="77" t="s">
        <v>2</v>
      </c>
      <c r="BZ190" s="77" t="s">
        <v>2</v>
      </c>
      <c r="CA190" s="77" t="s">
        <v>2</v>
      </c>
      <c r="CB190" s="77" t="s">
        <v>2</v>
      </c>
      <c r="CC190" s="77" t="s">
        <v>2</v>
      </c>
      <c r="CD190" s="77" t="s">
        <v>2</v>
      </c>
      <c r="CE190" s="77" t="s">
        <v>2</v>
      </c>
      <c r="CF190" s="77" t="s">
        <v>2</v>
      </c>
      <c r="CG190" s="77" t="s">
        <v>2</v>
      </c>
      <c r="CH190" s="77" t="s">
        <v>2</v>
      </c>
      <c r="CI190" s="77" t="s">
        <v>2</v>
      </c>
      <c r="CJ190" s="77" t="s">
        <v>2</v>
      </c>
      <c r="CK190" s="77" t="s">
        <v>2</v>
      </c>
      <c r="CL190" s="77" t="s">
        <v>2</v>
      </c>
      <c r="CM190" s="90" t="s">
        <v>2</v>
      </c>
      <c r="CN190" s="90" t="s">
        <v>2</v>
      </c>
      <c r="CO190" s="90" t="s">
        <v>2</v>
      </c>
      <c r="CP190" s="90" t="s">
        <v>2</v>
      </c>
      <c r="CQ190" s="90" t="s">
        <v>2</v>
      </c>
      <c r="CR190" s="90" t="s">
        <v>2</v>
      </c>
      <c r="CS190" s="90" t="s">
        <v>2</v>
      </c>
      <c r="CT190" s="90" t="s">
        <v>2</v>
      </c>
      <c r="CU190" s="90" t="s">
        <v>2</v>
      </c>
      <c r="CV190" s="90" t="s">
        <v>2</v>
      </c>
      <c r="CW190" s="90" t="s">
        <v>2</v>
      </c>
      <c r="CX190" s="90" t="s">
        <v>2</v>
      </c>
      <c r="CY190" s="90" t="s">
        <v>2</v>
      </c>
      <c r="CZ190" s="90" t="s">
        <v>2</v>
      </c>
      <c r="DA190" s="90" t="s">
        <v>2</v>
      </c>
      <c r="DB190" s="90" t="s">
        <v>2</v>
      </c>
      <c r="DC190" s="90" t="s">
        <v>2</v>
      </c>
      <c r="DD190" s="90" t="s">
        <v>2</v>
      </c>
      <c r="DE190" s="90" t="s">
        <v>2</v>
      </c>
      <c r="DF190" s="90" t="s">
        <v>2</v>
      </c>
      <c r="DG190" s="90" t="s">
        <v>2</v>
      </c>
      <c r="DH190" s="90" t="s">
        <v>2</v>
      </c>
      <c r="DI190" s="90" t="s">
        <v>2</v>
      </c>
      <c r="DJ190" s="90" t="s">
        <v>2</v>
      </c>
      <c r="DK190" s="90" t="s">
        <v>2</v>
      </c>
      <c r="DL190" s="90" t="s">
        <v>2</v>
      </c>
      <c r="DM190" s="90" t="s">
        <v>2</v>
      </c>
      <c r="DN190" s="90" t="s">
        <v>2</v>
      </c>
      <c r="DO190" s="90" t="s">
        <v>2</v>
      </c>
      <c r="DP190" s="90" t="s">
        <v>2</v>
      </c>
      <c r="DQ190" s="90" t="s">
        <v>2</v>
      </c>
      <c r="DR190" s="90" t="s">
        <v>2</v>
      </c>
      <c r="DS190" s="27" t="s">
        <v>2</v>
      </c>
      <c r="DT190" s="27" t="s">
        <v>2</v>
      </c>
      <c r="DU190" s="27" t="s">
        <v>2</v>
      </c>
      <c r="DV190" s="27" t="s">
        <v>2</v>
      </c>
      <c r="DW190" s="27" t="s">
        <v>2</v>
      </c>
      <c r="DX190" s="27" t="s">
        <v>2</v>
      </c>
      <c r="DY190" s="27" t="s">
        <v>2</v>
      </c>
      <c r="DZ190" s="27" t="s">
        <v>2</v>
      </c>
      <c r="EA190" s="27" t="s">
        <v>2</v>
      </c>
      <c r="EB190" s="27" t="s">
        <v>2</v>
      </c>
      <c r="EC190" s="27" t="s">
        <v>2</v>
      </c>
      <c r="ED190" s="27" t="s">
        <v>2</v>
      </c>
      <c r="EE190" s="27" t="s">
        <v>2</v>
      </c>
      <c r="EF190" s="27" t="s">
        <v>2</v>
      </c>
      <c r="EG190" s="27" t="s">
        <v>2</v>
      </c>
      <c r="EH190" s="27" t="s">
        <v>2</v>
      </c>
      <c r="EI190" s="27" t="s">
        <v>2</v>
      </c>
      <c r="EJ190" s="27" t="s">
        <v>2</v>
      </c>
      <c r="EK190" s="27" t="s">
        <v>2</v>
      </c>
      <c r="EL190" s="27" t="s">
        <v>2</v>
      </c>
      <c r="EM190" s="27" t="s">
        <v>2</v>
      </c>
      <c r="EN190" s="27" t="s">
        <v>2</v>
      </c>
      <c r="EO190" s="27" t="s">
        <v>2</v>
      </c>
      <c r="EP190" s="27" t="s">
        <v>2</v>
      </c>
      <c r="EQ190" s="27" t="s">
        <v>2</v>
      </c>
      <c r="ER190" s="27" t="s">
        <v>2</v>
      </c>
      <c r="ES190" s="27" t="s">
        <v>2</v>
      </c>
      <c r="ET190" s="27" t="s">
        <v>2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27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27" t="s">
        <v>2</v>
      </c>
      <c r="FW190" s="77" t="s">
        <v>2</v>
      </c>
      <c r="FX190" s="77" t="s">
        <v>2</v>
      </c>
      <c r="FY190" s="87" t="s">
        <v>2</v>
      </c>
      <c r="FZ190" s="87" t="s">
        <v>2</v>
      </c>
      <c r="GA190" s="87" t="s">
        <v>2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2</v>
      </c>
      <c r="GG190" s="17" t="s">
        <v>2</v>
      </c>
      <c r="GH190" s="17" t="s">
        <v>2</v>
      </c>
      <c r="GI190" s="17" t="s">
        <v>2</v>
      </c>
      <c r="GJ190" s="17" t="s">
        <v>2</v>
      </c>
      <c r="GK190" s="17" t="s">
        <v>2</v>
      </c>
      <c r="GL190" s="17" t="s">
        <v>2</v>
      </c>
      <c r="GM190" s="17" t="s">
        <v>2</v>
      </c>
      <c r="GN190" s="17" t="s">
        <v>2</v>
      </c>
      <c r="GO190" s="25" t="s">
        <v>2</v>
      </c>
      <c r="GP190" s="25" t="s">
        <v>2</v>
      </c>
      <c r="GQ190" s="25" t="s">
        <v>2</v>
      </c>
      <c r="GR190" s="25" t="s">
        <v>2</v>
      </c>
      <c r="GS190" s="136" t="s">
        <v>2</v>
      </c>
      <c r="GT190" s="77" t="s">
        <v>2</v>
      </c>
      <c r="GU190" s="77" t="s">
        <v>2</v>
      </c>
      <c r="GV190" s="17" t="s">
        <v>2</v>
      </c>
      <c r="GW190" s="17" t="s">
        <v>2</v>
      </c>
      <c r="GX190" s="17" t="s">
        <v>2</v>
      </c>
      <c r="GY190" s="17" t="s">
        <v>2</v>
      </c>
      <c r="GZ190" s="17" t="s">
        <v>2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9">
        <v>1936405000</v>
      </c>
      <c r="HO190" s="657" t="s">
        <v>483</v>
      </c>
      <c r="HP190" s="657" t="s">
        <v>454</v>
      </c>
      <c r="HQ190" s="657" t="s">
        <v>499</v>
      </c>
      <c r="HR190" s="657" t="s">
        <v>461</v>
      </c>
      <c r="HS190" s="657" t="s">
        <v>455</v>
      </c>
    </row>
    <row r="191" spans="1:227" ht="14.25" customHeight="1">
      <c r="A191" s="614" t="s">
        <v>767</v>
      </c>
      <c r="B191" s="614" t="s">
        <v>924</v>
      </c>
      <c r="C191" s="614" t="s">
        <v>703</v>
      </c>
      <c r="D191" s="4" t="s">
        <v>445</v>
      </c>
      <c r="E191" s="17">
        <v>2</v>
      </c>
      <c r="F191" s="17" t="s">
        <v>14</v>
      </c>
      <c r="G191" s="17" t="s">
        <v>14</v>
      </c>
      <c r="H191" s="17" t="s">
        <v>14</v>
      </c>
      <c r="I191" s="17" t="s">
        <v>14</v>
      </c>
      <c r="J191" s="17" t="s">
        <v>14</v>
      </c>
      <c r="K191" s="17" t="s">
        <v>14</v>
      </c>
      <c r="L191" s="17" t="s">
        <v>14</v>
      </c>
      <c r="M191" s="665" t="s">
        <v>14</v>
      </c>
      <c r="N191" s="17">
        <v>1</v>
      </c>
      <c r="O191" s="17" t="s">
        <v>14</v>
      </c>
      <c r="P191" s="17" t="s">
        <v>14</v>
      </c>
      <c r="Q191" s="17" t="s">
        <v>14</v>
      </c>
      <c r="R191" s="17" t="s">
        <v>14</v>
      </c>
      <c r="S191" s="17" t="s">
        <v>14</v>
      </c>
      <c r="T191" s="17" t="s">
        <v>14</v>
      </c>
      <c r="U191" s="25" t="s">
        <v>14</v>
      </c>
      <c r="V191" s="671" t="s">
        <v>14</v>
      </c>
      <c r="W191" s="25" t="s">
        <v>14</v>
      </c>
      <c r="X191" s="25" t="s">
        <v>14</v>
      </c>
      <c r="Y191" s="25" t="s">
        <v>14</v>
      </c>
      <c r="Z191" s="25" t="s">
        <v>14</v>
      </c>
      <c r="AA191" s="136" t="s">
        <v>14</v>
      </c>
      <c r="AB191" s="25" t="s">
        <v>14</v>
      </c>
      <c r="AC191" s="25" t="s">
        <v>14</v>
      </c>
      <c r="AD191" s="25" t="s">
        <v>14</v>
      </c>
      <c r="AE191" s="25" t="s">
        <v>14</v>
      </c>
      <c r="AF191" s="143" t="s">
        <v>14</v>
      </c>
      <c r="AG191" s="77" t="s">
        <v>14</v>
      </c>
      <c r="AH191" s="77" t="s">
        <v>14</v>
      </c>
      <c r="AI191" s="77" t="s">
        <v>14</v>
      </c>
      <c r="AJ191" s="77" t="s">
        <v>14</v>
      </c>
      <c r="AK191" s="77" t="s">
        <v>14</v>
      </c>
      <c r="AL191" s="77" t="s">
        <v>14</v>
      </c>
      <c r="AM191" s="77" t="s">
        <v>14</v>
      </c>
      <c r="AN191" s="77" t="s">
        <v>14</v>
      </c>
      <c r="AO191" s="77" t="s">
        <v>14</v>
      </c>
      <c r="AP191" s="77" t="s">
        <v>14</v>
      </c>
      <c r="AQ191" s="77" t="s">
        <v>14</v>
      </c>
      <c r="AR191" s="77" t="s">
        <v>14</v>
      </c>
      <c r="AS191" s="77" t="s">
        <v>14</v>
      </c>
      <c r="AT191" s="77" t="s">
        <v>14</v>
      </c>
      <c r="AU191" s="77" t="s">
        <v>14</v>
      </c>
      <c r="AV191" s="77" t="s">
        <v>14</v>
      </c>
      <c r="AW191" s="77" t="s">
        <v>14</v>
      </c>
      <c r="AX191" s="77" t="s">
        <v>14</v>
      </c>
      <c r="AY191" s="77" t="s">
        <v>14</v>
      </c>
      <c r="AZ191" s="77" t="s">
        <v>14</v>
      </c>
      <c r="BA191" s="77" t="s">
        <v>14</v>
      </c>
      <c r="BB191" s="77" t="s">
        <v>14</v>
      </c>
      <c r="BC191" s="77" t="s">
        <v>14</v>
      </c>
      <c r="BD191" s="77" t="s">
        <v>14</v>
      </c>
      <c r="BE191" s="77" t="s">
        <v>14</v>
      </c>
      <c r="BF191" s="77" t="s">
        <v>14</v>
      </c>
      <c r="BG191" s="77" t="s">
        <v>14</v>
      </c>
      <c r="BH191" s="77" t="s">
        <v>14</v>
      </c>
      <c r="BI191" s="77" t="s">
        <v>14</v>
      </c>
      <c r="BJ191" s="77" t="s">
        <v>14</v>
      </c>
      <c r="BK191" s="77" t="s">
        <v>14</v>
      </c>
      <c r="BL191" s="77" t="s">
        <v>14</v>
      </c>
      <c r="BM191" s="77" t="s">
        <v>14</v>
      </c>
      <c r="BN191" s="77" t="s">
        <v>14</v>
      </c>
      <c r="BO191" s="77" t="s">
        <v>14</v>
      </c>
      <c r="BP191" s="77" t="s">
        <v>14</v>
      </c>
      <c r="BQ191" s="77" t="s">
        <v>14</v>
      </c>
      <c r="BR191" s="77" t="s">
        <v>14</v>
      </c>
      <c r="BS191" s="77" t="s">
        <v>14</v>
      </c>
      <c r="BT191" s="77" t="s">
        <v>14</v>
      </c>
      <c r="BU191" s="77" t="s">
        <v>14</v>
      </c>
      <c r="BV191" s="77" t="s">
        <v>14</v>
      </c>
      <c r="BW191" s="77" t="s">
        <v>14</v>
      </c>
      <c r="BX191" s="77" t="s">
        <v>14</v>
      </c>
      <c r="BY191" s="77" t="s">
        <v>14</v>
      </c>
      <c r="BZ191" s="77" t="s">
        <v>14</v>
      </c>
      <c r="CA191" s="77" t="s">
        <v>14</v>
      </c>
      <c r="CB191" s="77" t="s">
        <v>14</v>
      </c>
      <c r="CC191" s="77" t="s">
        <v>14</v>
      </c>
      <c r="CD191" s="77" t="s">
        <v>14</v>
      </c>
      <c r="CE191" s="77" t="s">
        <v>14</v>
      </c>
      <c r="CF191" s="77" t="s">
        <v>14</v>
      </c>
      <c r="CG191" s="77" t="s">
        <v>14</v>
      </c>
      <c r="CH191" s="77" t="s">
        <v>14</v>
      </c>
      <c r="CI191" s="77" t="s">
        <v>14</v>
      </c>
      <c r="CJ191" s="77" t="s">
        <v>14</v>
      </c>
      <c r="CK191" s="77" t="s">
        <v>14</v>
      </c>
      <c r="CL191" s="77" t="s">
        <v>14</v>
      </c>
      <c r="CM191" s="90" t="s">
        <v>14</v>
      </c>
      <c r="CN191" s="90" t="s">
        <v>14</v>
      </c>
      <c r="CO191" s="90" t="s">
        <v>14</v>
      </c>
      <c r="CP191" s="90" t="s">
        <v>14</v>
      </c>
      <c r="CQ191" s="90" t="s">
        <v>14</v>
      </c>
      <c r="CR191" s="90" t="s">
        <v>14</v>
      </c>
      <c r="CS191" s="90" t="s">
        <v>14</v>
      </c>
      <c r="CT191" s="90" t="s">
        <v>14</v>
      </c>
      <c r="CU191" s="90" t="s">
        <v>14</v>
      </c>
      <c r="CV191" s="90" t="s">
        <v>14</v>
      </c>
      <c r="CW191" s="90" t="s">
        <v>14</v>
      </c>
      <c r="CX191" s="90" t="s">
        <v>14</v>
      </c>
      <c r="CY191" s="90" t="s">
        <v>14</v>
      </c>
      <c r="CZ191" s="90" t="s">
        <v>14</v>
      </c>
      <c r="DA191" s="90" t="s">
        <v>14</v>
      </c>
      <c r="DB191" s="90" t="s">
        <v>14</v>
      </c>
      <c r="DC191" s="90" t="s">
        <v>14</v>
      </c>
      <c r="DD191" s="90" t="s">
        <v>14</v>
      </c>
      <c r="DE191" s="90" t="s">
        <v>14</v>
      </c>
      <c r="DF191" s="90" t="s">
        <v>14</v>
      </c>
      <c r="DG191" s="90" t="s">
        <v>14</v>
      </c>
      <c r="DH191" s="90" t="s">
        <v>14</v>
      </c>
      <c r="DI191" s="90" t="s">
        <v>14</v>
      </c>
      <c r="DJ191" s="90" t="s">
        <v>14</v>
      </c>
      <c r="DK191" s="90" t="s">
        <v>14</v>
      </c>
      <c r="DL191" s="90" t="s">
        <v>14</v>
      </c>
      <c r="DM191" s="90" t="s">
        <v>14</v>
      </c>
      <c r="DN191" s="90" t="s">
        <v>14</v>
      </c>
      <c r="DO191" s="90" t="s">
        <v>14</v>
      </c>
      <c r="DP191" s="90" t="s">
        <v>14</v>
      </c>
      <c r="DQ191" s="90" t="s">
        <v>14</v>
      </c>
      <c r="DR191" s="90" t="s">
        <v>14</v>
      </c>
      <c r="DS191" s="27" t="s">
        <v>14</v>
      </c>
      <c r="DT191" s="27" t="s">
        <v>14</v>
      </c>
      <c r="DU191" s="27" t="s">
        <v>14</v>
      </c>
      <c r="DV191" s="27" t="s">
        <v>14</v>
      </c>
      <c r="DW191" s="27" t="s">
        <v>14</v>
      </c>
      <c r="DX191" s="27" t="s">
        <v>14</v>
      </c>
      <c r="DY191" s="27" t="s">
        <v>14</v>
      </c>
      <c r="DZ191" s="27" t="s">
        <v>14</v>
      </c>
      <c r="EA191" s="27" t="s">
        <v>14</v>
      </c>
      <c r="EB191" s="27" t="s">
        <v>14</v>
      </c>
      <c r="EC191" s="27" t="s">
        <v>14</v>
      </c>
      <c r="ED191" s="27" t="s">
        <v>14</v>
      </c>
      <c r="EE191" s="27" t="s">
        <v>14</v>
      </c>
      <c r="EF191" s="27" t="s">
        <v>14</v>
      </c>
      <c r="EG191" s="27" t="s">
        <v>14</v>
      </c>
      <c r="EH191" s="27" t="s">
        <v>14</v>
      </c>
      <c r="EI191" s="27" t="s">
        <v>14</v>
      </c>
      <c r="EJ191" s="27" t="s">
        <v>14</v>
      </c>
      <c r="EK191" s="27" t="s">
        <v>14</v>
      </c>
      <c r="EL191" s="27" t="s">
        <v>14</v>
      </c>
      <c r="EM191" s="27" t="s">
        <v>14</v>
      </c>
      <c r="EN191" s="27" t="s">
        <v>14</v>
      </c>
      <c r="EO191" s="27" t="s">
        <v>14</v>
      </c>
      <c r="EP191" s="27" t="s">
        <v>14</v>
      </c>
      <c r="EQ191" s="27" t="s">
        <v>14</v>
      </c>
      <c r="ER191" s="27" t="s">
        <v>14</v>
      </c>
      <c r="ES191" s="27" t="s">
        <v>14</v>
      </c>
      <c r="ET191" s="27" t="s">
        <v>14</v>
      </c>
      <c r="EU191" s="27" t="s">
        <v>14</v>
      </c>
      <c r="EV191" s="27" t="s">
        <v>14</v>
      </c>
      <c r="EW191" s="27" t="s">
        <v>14</v>
      </c>
      <c r="EX191" s="27" t="s">
        <v>14</v>
      </c>
      <c r="EY191" s="27" t="s">
        <v>14</v>
      </c>
      <c r="EZ191" s="27" t="s">
        <v>14</v>
      </c>
      <c r="FA191" s="27" t="s">
        <v>14</v>
      </c>
      <c r="FB191" s="27" t="s">
        <v>14</v>
      </c>
      <c r="FC191" s="27" t="s">
        <v>14</v>
      </c>
      <c r="FD191" s="27" t="s">
        <v>14</v>
      </c>
      <c r="FE191" s="27" t="s">
        <v>14</v>
      </c>
      <c r="FF191" s="27" t="s">
        <v>14</v>
      </c>
      <c r="FG191" s="27" t="s">
        <v>14</v>
      </c>
      <c r="FH191" s="27" t="s">
        <v>14</v>
      </c>
      <c r="FI191" s="27" t="s">
        <v>14</v>
      </c>
      <c r="FJ191" s="27" t="s">
        <v>14</v>
      </c>
      <c r="FK191" s="27" t="s">
        <v>14</v>
      </c>
      <c r="FL191" s="27" t="s">
        <v>14</v>
      </c>
      <c r="FM191" s="27" t="s">
        <v>14</v>
      </c>
      <c r="FN191" s="27" t="s">
        <v>14</v>
      </c>
      <c r="FO191" s="27" t="s">
        <v>14</v>
      </c>
      <c r="FP191" s="27" t="s">
        <v>14</v>
      </c>
      <c r="FQ191" s="27" t="s">
        <v>14</v>
      </c>
      <c r="FR191" s="27" t="s">
        <v>14</v>
      </c>
      <c r="FS191" s="27" t="s">
        <v>14</v>
      </c>
      <c r="FT191" s="27" t="s">
        <v>14</v>
      </c>
      <c r="FU191" s="27" t="s">
        <v>14</v>
      </c>
      <c r="FV191" s="27" t="s">
        <v>14</v>
      </c>
      <c r="FW191" s="77" t="s">
        <v>14</v>
      </c>
      <c r="FX191" s="77" t="s">
        <v>14</v>
      </c>
      <c r="FY191" s="87" t="s">
        <v>14</v>
      </c>
      <c r="FZ191" s="87" t="s">
        <v>14</v>
      </c>
      <c r="GA191" s="87" t="s">
        <v>14</v>
      </c>
      <c r="GB191" s="87" t="s">
        <v>14</v>
      </c>
      <c r="GC191" s="87" t="s">
        <v>14</v>
      </c>
      <c r="GD191" s="87" t="s">
        <v>14</v>
      </c>
      <c r="GE191" s="87" t="s">
        <v>14</v>
      </c>
      <c r="GF191" s="17" t="s">
        <v>14</v>
      </c>
      <c r="GG191" s="17" t="s">
        <v>14</v>
      </c>
      <c r="GH191" s="17" t="s">
        <v>14</v>
      </c>
      <c r="GI191" s="17" t="s">
        <v>14</v>
      </c>
      <c r="GJ191" s="17" t="s">
        <v>14</v>
      </c>
      <c r="GK191" s="17" t="s">
        <v>14</v>
      </c>
      <c r="GL191" s="17" t="s">
        <v>14</v>
      </c>
      <c r="GM191" s="17" t="s">
        <v>14</v>
      </c>
      <c r="GN191" s="17" t="s">
        <v>14</v>
      </c>
      <c r="GO191" s="25" t="s">
        <v>14</v>
      </c>
      <c r="GP191" s="25" t="s">
        <v>14</v>
      </c>
      <c r="GQ191" s="25" t="s">
        <v>14</v>
      </c>
      <c r="GR191" s="25" t="s">
        <v>14</v>
      </c>
      <c r="GS191" s="136" t="s">
        <v>14</v>
      </c>
      <c r="GT191" s="77" t="s">
        <v>14</v>
      </c>
      <c r="GU191" s="77" t="s">
        <v>2</v>
      </c>
      <c r="GV191" s="17" t="s">
        <v>14</v>
      </c>
      <c r="GW191" s="17" t="s">
        <v>14</v>
      </c>
      <c r="GX191" s="17" t="s">
        <v>14</v>
      </c>
      <c r="GY191" s="17" t="s">
        <v>14</v>
      </c>
      <c r="GZ191" s="17" t="s">
        <v>14</v>
      </c>
      <c r="HA191" s="17" t="s">
        <v>14</v>
      </c>
      <c r="HB191" s="17" t="s">
        <v>14</v>
      </c>
      <c r="HC191" s="17" t="s">
        <v>14</v>
      </c>
      <c r="HD191" s="17" t="s">
        <v>14</v>
      </c>
      <c r="HE191" s="17" t="s">
        <v>14</v>
      </c>
      <c r="HF191" s="17" t="s">
        <v>14</v>
      </c>
      <c r="HG191" s="17" t="s">
        <v>14</v>
      </c>
      <c r="HH191" s="17" t="s">
        <v>14</v>
      </c>
      <c r="HI191" s="17" t="s">
        <v>14</v>
      </c>
      <c r="HJ191" s="17" t="s">
        <v>14</v>
      </c>
      <c r="HK191" s="17" t="s">
        <v>14</v>
      </c>
      <c r="HL191" s="17" t="s">
        <v>14</v>
      </c>
      <c r="HM191" s="17" t="s">
        <v>14</v>
      </c>
      <c r="HN191" s="659">
        <v>1936406000</v>
      </c>
      <c r="HO191" s="657" t="s">
        <v>483</v>
      </c>
      <c r="HP191" s="657" t="s">
        <v>454</v>
      </c>
      <c r="HQ191" s="657" t="s">
        <v>499</v>
      </c>
      <c r="HR191" s="657" t="s">
        <v>462</v>
      </c>
      <c r="HS191" s="657" t="s">
        <v>455</v>
      </c>
    </row>
    <row r="192" spans="1:227" ht="14.25" customHeight="1">
      <c r="A192" s="614" t="s">
        <v>767</v>
      </c>
      <c r="B192" s="614" t="s">
        <v>929</v>
      </c>
      <c r="C192" s="614"/>
      <c r="D192" s="4" t="s">
        <v>601</v>
      </c>
      <c r="E192" s="17">
        <v>85</v>
      </c>
      <c r="F192" s="17">
        <v>9</v>
      </c>
      <c r="G192" s="17">
        <v>3</v>
      </c>
      <c r="H192" s="17">
        <v>4</v>
      </c>
      <c r="I192" s="17">
        <v>1</v>
      </c>
      <c r="J192" s="17">
        <v>1</v>
      </c>
      <c r="K192" s="17" t="s">
        <v>2</v>
      </c>
      <c r="L192" s="17">
        <v>76</v>
      </c>
      <c r="M192" s="665">
        <v>3</v>
      </c>
      <c r="N192" s="17">
        <v>9</v>
      </c>
      <c r="O192" s="17">
        <v>9</v>
      </c>
      <c r="P192" s="17">
        <v>3</v>
      </c>
      <c r="Q192" s="17">
        <v>4</v>
      </c>
      <c r="R192" s="17">
        <v>1</v>
      </c>
      <c r="S192" s="17">
        <v>1</v>
      </c>
      <c r="T192" s="17" t="s">
        <v>2</v>
      </c>
      <c r="U192" s="25" t="s">
        <v>2</v>
      </c>
      <c r="V192" s="671" t="s">
        <v>2</v>
      </c>
      <c r="W192" s="25">
        <v>21</v>
      </c>
      <c r="X192" s="25">
        <v>7068</v>
      </c>
      <c r="Y192" s="25">
        <v>6</v>
      </c>
      <c r="Z192" s="25">
        <v>4580</v>
      </c>
      <c r="AA192" s="136">
        <v>64</v>
      </c>
      <c r="AB192" s="25">
        <v>6</v>
      </c>
      <c r="AC192" s="25">
        <v>6515</v>
      </c>
      <c r="AD192" s="25">
        <v>5</v>
      </c>
      <c r="AE192" s="25">
        <v>4380</v>
      </c>
      <c r="AF192" s="143">
        <v>3</v>
      </c>
      <c r="AG192" s="77">
        <v>83</v>
      </c>
      <c r="AH192" s="77">
        <v>2</v>
      </c>
      <c r="AI192" s="77">
        <v>35</v>
      </c>
      <c r="AJ192" s="77">
        <v>34</v>
      </c>
      <c r="AK192" s="77">
        <v>6</v>
      </c>
      <c r="AL192" s="77">
        <v>2</v>
      </c>
      <c r="AM192" s="77">
        <v>2</v>
      </c>
      <c r="AN192" s="77">
        <v>2</v>
      </c>
      <c r="AO192" s="77" t="s">
        <v>2</v>
      </c>
      <c r="AP192" s="77" t="s">
        <v>2</v>
      </c>
      <c r="AQ192" s="77" t="s">
        <v>2</v>
      </c>
      <c r="AR192" s="77" t="s">
        <v>2</v>
      </c>
      <c r="AS192" s="77" t="s">
        <v>2</v>
      </c>
      <c r="AT192" s="77" t="s">
        <v>2</v>
      </c>
      <c r="AU192" s="77">
        <v>7</v>
      </c>
      <c r="AV192" s="77" t="s">
        <v>2</v>
      </c>
      <c r="AW192" s="77">
        <v>1</v>
      </c>
      <c r="AX192" s="77">
        <v>2</v>
      </c>
      <c r="AY192" s="77">
        <v>1</v>
      </c>
      <c r="AZ192" s="77">
        <v>1</v>
      </c>
      <c r="BA192" s="77" t="s">
        <v>2</v>
      </c>
      <c r="BB192" s="77">
        <v>2</v>
      </c>
      <c r="BC192" s="77" t="s">
        <v>2</v>
      </c>
      <c r="BD192" s="77" t="s">
        <v>2</v>
      </c>
      <c r="BE192" s="77" t="s">
        <v>2</v>
      </c>
      <c r="BF192" s="77" t="s">
        <v>2</v>
      </c>
      <c r="BG192" s="77" t="s">
        <v>2</v>
      </c>
      <c r="BH192" s="77" t="s">
        <v>2</v>
      </c>
      <c r="BI192" s="77">
        <v>5854</v>
      </c>
      <c r="BJ192" s="77">
        <v>25</v>
      </c>
      <c r="BK192" s="77">
        <v>1391</v>
      </c>
      <c r="BL192" s="77">
        <v>2258</v>
      </c>
      <c r="BM192" s="77">
        <v>720</v>
      </c>
      <c r="BN192" s="77">
        <v>360</v>
      </c>
      <c r="BO192" s="77">
        <v>464</v>
      </c>
      <c r="BP192" s="77">
        <v>636</v>
      </c>
      <c r="BQ192" s="77" t="s">
        <v>2</v>
      </c>
      <c r="BR192" s="77" t="s">
        <v>2</v>
      </c>
      <c r="BS192" s="77" t="s">
        <v>2</v>
      </c>
      <c r="BT192" s="77" t="s">
        <v>2</v>
      </c>
      <c r="BU192" s="77" t="s">
        <v>2</v>
      </c>
      <c r="BV192" s="77" t="s">
        <v>2</v>
      </c>
      <c r="BW192" s="77">
        <v>3261</v>
      </c>
      <c r="BX192" s="77">
        <v>1139</v>
      </c>
      <c r="BY192" s="77" t="s">
        <v>2</v>
      </c>
      <c r="BZ192" s="77">
        <v>44</v>
      </c>
      <c r="CA192" s="77">
        <v>159</v>
      </c>
      <c r="CB192" s="77">
        <v>130</v>
      </c>
      <c r="CC192" s="77">
        <v>170</v>
      </c>
      <c r="CD192" s="77" t="s">
        <v>2</v>
      </c>
      <c r="CE192" s="77">
        <v>636</v>
      </c>
      <c r="CF192" s="77" t="s">
        <v>2</v>
      </c>
      <c r="CG192" s="77" t="s">
        <v>2</v>
      </c>
      <c r="CH192" s="77" t="s">
        <v>2</v>
      </c>
      <c r="CI192" s="77" t="s">
        <v>2</v>
      </c>
      <c r="CJ192" s="77" t="s">
        <v>2</v>
      </c>
      <c r="CK192" s="77" t="s">
        <v>2</v>
      </c>
      <c r="CL192" s="77">
        <v>1070</v>
      </c>
      <c r="CM192" s="90">
        <v>56</v>
      </c>
      <c r="CN192" s="90">
        <v>12</v>
      </c>
      <c r="CO192" s="90" t="s">
        <v>2</v>
      </c>
      <c r="CP192" s="90">
        <v>29</v>
      </c>
      <c r="CQ192" s="90">
        <v>3</v>
      </c>
      <c r="CR192" s="90">
        <v>5</v>
      </c>
      <c r="CS192" s="90" t="s">
        <v>2</v>
      </c>
      <c r="CT192" s="90">
        <v>2</v>
      </c>
      <c r="CU192" s="90" t="s">
        <v>2</v>
      </c>
      <c r="CV192" s="90">
        <v>3</v>
      </c>
      <c r="CW192" s="90" t="s">
        <v>2</v>
      </c>
      <c r="CX192" s="90" t="s">
        <v>2</v>
      </c>
      <c r="CY192" s="90" t="s">
        <v>2</v>
      </c>
      <c r="CZ192" s="90">
        <v>2</v>
      </c>
      <c r="DA192" s="90" t="s">
        <v>2</v>
      </c>
      <c r="DB192" s="90" t="s">
        <v>2</v>
      </c>
      <c r="DC192" s="90">
        <v>9</v>
      </c>
      <c r="DD192" s="90" t="s">
        <v>2</v>
      </c>
      <c r="DE192" s="90" t="s">
        <v>2</v>
      </c>
      <c r="DF192" s="90">
        <v>5</v>
      </c>
      <c r="DG192" s="90" t="s">
        <v>2</v>
      </c>
      <c r="DH192" s="90">
        <v>3</v>
      </c>
      <c r="DI192" s="90" t="s">
        <v>2</v>
      </c>
      <c r="DJ192" s="90" t="s">
        <v>2</v>
      </c>
      <c r="DK192" s="90" t="s">
        <v>2</v>
      </c>
      <c r="DL192" s="90" t="s">
        <v>2</v>
      </c>
      <c r="DM192" s="90" t="s">
        <v>2</v>
      </c>
      <c r="DN192" s="90" t="s">
        <v>2</v>
      </c>
      <c r="DO192" s="90" t="s">
        <v>2</v>
      </c>
      <c r="DP192" s="90">
        <v>1</v>
      </c>
      <c r="DQ192" s="90" t="s">
        <v>2</v>
      </c>
      <c r="DR192" s="90" t="s">
        <v>2</v>
      </c>
      <c r="DS192" s="27">
        <v>32</v>
      </c>
      <c r="DT192" s="27">
        <v>6</v>
      </c>
      <c r="DU192" s="27" t="s">
        <v>2</v>
      </c>
      <c r="DV192" s="27">
        <v>1</v>
      </c>
      <c r="DW192" s="27">
        <v>4</v>
      </c>
      <c r="DX192" s="27">
        <v>2</v>
      </c>
      <c r="DY192" s="27">
        <v>38</v>
      </c>
      <c r="DZ192" s="27">
        <v>36</v>
      </c>
      <c r="EA192" s="27">
        <v>5</v>
      </c>
      <c r="EB192" s="27">
        <v>19</v>
      </c>
      <c r="EC192" s="27" t="s">
        <v>2</v>
      </c>
      <c r="ED192" s="27">
        <v>5</v>
      </c>
      <c r="EE192" s="27" t="s">
        <v>2</v>
      </c>
      <c r="EF192" s="27">
        <v>2</v>
      </c>
      <c r="EG192" s="27">
        <v>1249</v>
      </c>
      <c r="EH192" s="27">
        <v>105</v>
      </c>
      <c r="EI192" s="27" t="s">
        <v>2</v>
      </c>
      <c r="EJ192" s="27" t="s">
        <v>14</v>
      </c>
      <c r="EK192" s="27">
        <v>10</v>
      </c>
      <c r="EL192" s="27" t="s">
        <v>14</v>
      </c>
      <c r="EM192" s="27" t="s">
        <v>14</v>
      </c>
      <c r="EN192" s="27">
        <v>1084</v>
      </c>
      <c r="EO192" s="27">
        <v>64</v>
      </c>
      <c r="EP192" s="27" t="s">
        <v>14</v>
      </c>
      <c r="EQ192" s="27" t="s">
        <v>2</v>
      </c>
      <c r="ER192" s="27" t="s">
        <v>14</v>
      </c>
      <c r="ES192" s="27" t="s">
        <v>2</v>
      </c>
      <c r="ET192" s="27" t="s">
        <v>14</v>
      </c>
      <c r="EU192" s="27">
        <v>5</v>
      </c>
      <c r="EV192" s="27">
        <v>2</v>
      </c>
      <c r="EW192" s="27" t="s">
        <v>2</v>
      </c>
      <c r="EX192" s="27">
        <v>1</v>
      </c>
      <c r="EY192" s="27">
        <v>1</v>
      </c>
      <c r="EZ192" s="27">
        <v>1</v>
      </c>
      <c r="FA192" s="27">
        <v>6</v>
      </c>
      <c r="FB192" s="27">
        <v>6</v>
      </c>
      <c r="FC192" s="27">
        <v>1</v>
      </c>
      <c r="FD192" s="27" t="s">
        <v>14</v>
      </c>
      <c r="FE192" s="27" t="s">
        <v>2</v>
      </c>
      <c r="FF192" s="27" t="s">
        <v>14</v>
      </c>
      <c r="FG192" s="27" t="s">
        <v>2</v>
      </c>
      <c r="FH192" s="27">
        <v>1</v>
      </c>
      <c r="FI192" s="27">
        <v>286</v>
      </c>
      <c r="FJ192" s="27" t="s">
        <v>14</v>
      </c>
      <c r="FK192" s="27" t="s">
        <v>2</v>
      </c>
      <c r="FL192" s="27" t="s">
        <v>14</v>
      </c>
      <c r="FM192" s="27" t="s">
        <v>14</v>
      </c>
      <c r="FN192" s="27" t="s">
        <v>14</v>
      </c>
      <c r="FO192" s="27" t="s">
        <v>14</v>
      </c>
      <c r="FP192" s="27">
        <v>316</v>
      </c>
      <c r="FQ192" s="27" t="s">
        <v>14</v>
      </c>
      <c r="FR192" s="27" t="s">
        <v>14</v>
      </c>
      <c r="FS192" s="27" t="s">
        <v>2</v>
      </c>
      <c r="FT192" s="27" t="s">
        <v>14</v>
      </c>
      <c r="FU192" s="27" t="s">
        <v>2</v>
      </c>
      <c r="FV192" s="27" t="s">
        <v>14</v>
      </c>
      <c r="FW192" s="77">
        <v>29</v>
      </c>
      <c r="FX192" s="77">
        <v>9</v>
      </c>
      <c r="FY192" s="87">
        <v>26</v>
      </c>
      <c r="FZ192" s="87">
        <v>4</v>
      </c>
      <c r="GA192" s="87">
        <v>3</v>
      </c>
      <c r="GB192" s="87" t="s">
        <v>2</v>
      </c>
      <c r="GC192" s="87" t="s">
        <v>2</v>
      </c>
      <c r="GD192" s="87" t="s">
        <v>2</v>
      </c>
      <c r="GE192" s="87">
        <v>1</v>
      </c>
      <c r="GF192" s="17">
        <v>8</v>
      </c>
      <c r="GG192" s="17">
        <v>5</v>
      </c>
      <c r="GH192" s="17">
        <v>7</v>
      </c>
      <c r="GI192" s="17">
        <v>3</v>
      </c>
      <c r="GJ192" s="17">
        <v>2</v>
      </c>
      <c r="GK192" s="17" t="s">
        <v>2</v>
      </c>
      <c r="GL192" s="17" t="s">
        <v>2</v>
      </c>
      <c r="GM192" s="17" t="s">
        <v>2</v>
      </c>
      <c r="GN192" s="17">
        <v>1</v>
      </c>
      <c r="GO192" s="25">
        <v>3</v>
      </c>
      <c r="GP192" s="25">
        <v>1</v>
      </c>
      <c r="GQ192" s="25">
        <v>3</v>
      </c>
      <c r="GR192" s="25">
        <v>3</v>
      </c>
      <c r="GS192" s="136" t="s">
        <v>2</v>
      </c>
      <c r="GT192" s="77" t="s">
        <v>2</v>
      </c>
      <c r="GU192" s="77" t="s">
        <v>2</v>
      </c>
      <c r="GV192" s="17">
        <v>56</v>
      </c>
      <c r="GW192" s="17">
        <v>38</v>
      </c>
      <c r="GX192" s="17">
        <v>12</v>
      </c>
      <c r="GY192" s="17">
        <v>5</v>
      </c>
      <c r="GZ192" s="17">
        <v>1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>
        <v>9</v>
      </c>
      <c r="HF192" s="17">
        <v>1</v>
      </c>
      <c r="HG192" s="17">
        <v>3</v>
      </c>
      <c r="HH192" s="17">
        <v>5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9">
        <v>1936500000</v>
      </c>
      <c r="HO192" s="657" t="s">
        <v>483</v>
      </c>
      <c r="HP192" s="657" t="s">
        <v>454</v>
      </c>
      <c r="HQ192" s="657" t="s">
        <v>664</v>
      </c>
      <c r="HR192" s="657" t="s">
        <v>454</v>
      </c>
      <c r="HS192" s="657" t="s">
        <v>455</v>
      </c>
    </row>
    <row r="193" spans="1:227" ht="14.25" customHeight="1">
      <c r="A193" s="614" t="s">
        <v>767</v>
      </c>
      <c r="B193" s="614" t="s">
        <v>929</v>
      </c>
      <c r="C193" s="614" t="s">
        <v>930</v>
      </c>
      <c r="D193" s="4" t="s">
        <v>602</v>
      </c>
      <c r="E193" s="17">
        <v>6</v>
      </c>
      <c r="F193" s="17" t="s">
        <v>2</v>
      </c>
      <c r="G193" s="17" t="s">
        <v>2</v>
      </c>
      <c r="H193" s="17" t="s">
        <v>2</v>
      </c>
      <c r="I193" s="17" t="s">
        <v>2</v>
      </c>
      <c r="J193" s="17" t="s">
        <v>2</v>
      </c>
      <c r="K193" s="17" t="s">
        <v>2</v>
      </c>
      <c r="L193" s="17">
        <v>6</v>
      </c>
      <c r="M193" s="665" t="s">
        <v>2</v>
      </c>
      <c r="N193" s="17" t="s">
        <v>2</v>
      </c>
      <c r="O193" s="17" t="s">
        <v>2</v>
      </c>
      <c r="P193" s="17" t="s">
        <v>2</v>
      </c>
      <c r="Q193" s="17" t="s">
        <v>2</v>
      </c>
      <c r="R193" s="17" t="s">
        <v>2</v>
      </c>
      <c r="S193" s="17" t="s">
        <v>2</v>
      </c>
      <c r="T193" s="17" t="s">
        <v>2</v>
      </c>
      <c r="U193" s="25" t="s">
        <v>2</v>
      </c>
      <c r="V193" s="671" t="s">
        <v>2</v>
      </c>
      <c r="W193" s="25">
        <v>1</v>
      </c>
      <c r="X193" s="25">
        <v>100</v>
      </c>
      <c r="Y193" s="25" t="s">
        <v>2</v>
      </c>
      <c r="Z193" s="25" t="s">
        <v>2</v>
      </c>
      <c r="AA193" s="136">
        <v>5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43" t="s">
        <v>2</v>
      </c>
      <c r="AG193" s="77">
        <v>6</v>
      </c>
      <c r="AH193" s="77">
        <v>1</v>
      </c>
      <c r="AI193" s="77">
        <v>3</v>
      </c>
      <c r="AJ193" s="77">
        <v>2</v>
      </c>
      <c r="AK193" s="77" t="s">
        <v>2</v>
      </c>
      <c r="AL193" s="77" t="s">
        <v>2</v>
      </c>
      <c r="AM193" s="77" t="s">
        <v>2</v>
      </c>
      <c r="AN193" s="77" t="s">
        <v>2</v>
      </c>
      <c r="AO193" s="77" t="s">
        <v>2</v>
      </c>
      <c r="AP193" s="77" t="s">
        <v>2</v>
      </c>
      <c r="AQ193" s="77" t="s">
        <v>2</v>
      </c>
      <c r="AR193" s="77" t="s">
        <v>2</v>
      </c>
      <c r="AS193" s="77" t="s">
        <v>2</v>
      </c>
      <c r="AT193" s="77" t="s">
        <v>2</v>
      </c>
      <c r="AU193" s="77" t="s">
        <v>2</v>
      </c>
      <c r="AV193" s="77" t="s">
        <v>2</v>
      </c>
      <c r="AW193" s="77" t="s">
        <v>2</v>
      </c>
      <c r="AX193" s="77" t="s">
        <v>2</v>
      </c>
      <c r="AY193" s="77" t="s">
        <v>2</v>
      </c>
      <c r="AZ193" s="77" t="s">
        <v>2</v>
      </c>
      <c r="BA193" s="77" t="s">
        <v>2</v>
      </c>
      <c r="BB193" s="77" t="s">
        <v>2</v>
      </c>
      <c r="BC193" s="77" t="s">
        <v>2</v>
      </c>
      <c r="BD193" s="77" t="s">
        <v>2</v>
      </c>
      <c r="BE193" s="77" t="s">
        <v>2</v>
      </c>
      <c r="BF193" s="77" t="s">
        <v>2</v>
      </c>
      <c r="BG193" s="77" t="s">
        <v>2</v>
      </c>
      <c r="BH193" s="77" t="s">
        <v>2</v>
      </c>
      <c r="BI193" s="77">
        <v>253</v>
      </c>
      <c r="BJ193" s="77">
        <v>15</v>
      </c>
      <c r="BK193" s="77">
        <v>109</v>
      </c>
      <c r="BL193" s="77">
        <v>129</v>
      </c>
      <c r="BM193" s="77" t="s">
        <v>2</v>
      </c>
      <c r="BN193" s="77" t="s">
        <v>2</v>
      </c>
      <c r="BO193" s="77" t="s">
        <v>2</v>
      </c>
      <c r="BP193" s="77" t="s">
        <v>2</v>
      </c>
      <c r="BQ193" s="77" t="s">
        <v>2</v>
      </c>
      <c r="BR193" s="77" t="s">
        <v>2</v>
      </c>
      <c r="BS193" s="77" t="s">
        <v>2</v>
      </c>
      <c r="BT193" s="77" t="s">
        <v>2</v>
      </c>
      <c r="BU193" s="77" t="s">
        <v>2</v>
      </c>
      <c r="BV193" s="77" t="s">
        <v>2</v>
      </c>
      <c r="BW193" s="77">
        <v>129</v>
      </c>
      <c r="BX193" s="77" t="s">
        <v>2</v>
      </c>
      <c r="BY193" s="77" t="s">
        <v>2</v>
      </c>
      <c r="BZ193" s="77" t="s">
        <v>2</v>
      </c>
      <c r="CA193" s="77" t="s">
        <v>2</v>
      </c>
      <c r="CB193" s="77" t="s">
        <v>2</v>
      </c>
      <c r="CC193" s="77" t="s">
        <v>2</v>
      </c>
      <c r="CD193" s="77" t="s">
        <v>2</v>
      </c>
      <c r="CE193" s="77" t="s">
        <v>2</v>
      </c>
      <c r="CF193" s="77" t="s">
        <v>2</v>
      </c>
      <c r="CG193" s="77" t="s">
        <v>2</v>
      </c>
      <c r="CH193" s="77" t="s">
        <v>2</v>
      </c>
      <c r="CI193" s="77" t="s">
        <v>2</v>
      </c>
      <c r="CJ193" s="77" t="s">
        <v>2</v>
      </c>
      <c r="CK193" s="77" t="s">
        <v>2</v>
      </c>
      <c r="CL193" s="77" t="s">
        <v>2</v>
      </c>
      <c r="CM193" s="90">
        <v>1</v>
      </c>
      <c r="CN193" s="90" t="s">
        <v>2</v>
      </c>
      <c r="CO193" s="90" t="s">
        <v>2</v>
      </c>
      <c r="CP193" s="90" t="s">
        <v>2</v>
      </c>
      <c r="CQ193" s="90" t="s">
        <v>2</v>
      </c>
      <c r="CR193" s="90" t="s">
        <v>2</v>
      </c>
      <c r="CS193" s="90" t="s">
        <v>2</v>
      </c>
      <c r="CT193" s="90" t="s">
        <v>2</v>
      </c>
      <c r="CU193" s="90" t="s">
        <v>2</v>
      </c>
      <c r="CV193" s="90" t="s">
        <v>2</v>
      </c>
      <c r="CW193" s="90" t="s">
        <v>2</v>
      </c>
      <c r="CX193" s="90" t="s">
        <v>2</v>
      </c>
      <c r="CY193" s="90" t="s">
        <v>2</v>
      </c>
      <c r="CZ193" s="90">
        <v>1</v>
      </c>
      <c r="DA193" s="90" t="s">
        <v>2</v>
      </c>
      <c r="DB193" s="90" t="s">
        <v>2</v>
      </c>
      <c r="DC193" s="90" t="s">
        <v>2</v>
      </c>
      <c r="DD193" s="90" t="s">
        <v>2</v>
      </c>
      <c r="DE193" s="90" t="s">
        <v>2</v>
      </c>
      <c r="DF193" s="90" t="s">
        <v>2</v>
      </c>
      <c r="DG193" s="90" t="s">
        <v>2</v>
      </c>
      <c r="DH193" s="90" t="s">
        <v>2</v>
      </c>
      <c r="DI193" s="90" t="s">
        <v>2</v>
      </c>
      <c r="DJ193" s="90" t="s">
        <v>2</v>
      </c>
      <c r="DK193" s="90" t="s">
        <v>2</v>
      </c>
      <c r="DL193" s="90" t="s">
        <v>2</v>
      </c>
      <c r="DM193" s="90" t="s">
        <v>2</v>
      </c>
      <c r="DN193" s="90" t="s">
        <v>2</v>
      </c>
      <c r="DO193" s="90" t="s">
        <v>2</v>
      </c>
      <c r="DP193" s="90" t="s">
        <v>2</v>
      </c>
      <c r="DQ193" s="90" t="s">
        <v>2</v>
      </c>
      <c r="DR193" s="90" t="s">
        <v>2</v>
      </c>
      <c r="DS193" s="27">
        <v>1</v>
      </c>
      <c r="DT193" s="27" t="s">
        <v>2</v>
      </c>
      <c r="DU193" s="27" t="s">
        <v>2</v>
      </c>
      <c r="DV193" s="27" t="s">
        <v>2</v>
      </c>
      <c r="DW193" s="27" t="s">
        <v>2</v>
      </c>
      <c r="DX193" s="27" t="s">
        <v>2</v>
      </c>
      <c r="DY193" s="27" t="s">
        <v>2</v>
      </c>
      <c r="DZ193" s="27" t="s">
        <v>2</v>
      </c>
      <c r="EA193" s="27" t="s">
        <v>2</v>
      </c>
      <c r="EB193" s="27" t="s">
        <v>2</v>
      </c>
      <c r="EC193" s="27" t="s">
        <v>2</v>
      </c>
      <c r="ED193" s="27" t="s">
        <v>2</v>
      </c>
      <c r="EE193" s="27" t="s">
        <v>2</v>
      </c>
      <c r="EF193" s="27" t="s">
        <v>2</v>
      </c>
      <c r="EG193" s="27" t="s">
        <v>14</v>
      </c>
      <c r="EH193" s="27" t="s">
        <v>2</v>
      </c>
      <c r="EI193" s="27" t="s">
        <v>2</v>
      </c>
      <c r="EJ193" s="27" t="s">
        <v>2</v>
      </c>
      <c r="EK193" s="27" t="s">
        <v>2</v>
      </c>
      <c r="EL193" s="27" t="s">
        <v>2</v>
      </c>
      <c r="EM193" s="27" t="s">
        <v>2</v>
      </c>
      <c r="EN193" s="27" t="s">
        <v>2</v>
      </c>
      <c r="EO193" s="27" t="s">
        <v>2</v>
      </c>
      <c r="EP193" s="27" t="s">
        <v>2</v>
      </c>
      <c r="EQ193" s="27" t="s">
        <v>2</v>
      </c>
      <c r="ER193" s="27" t="s">
        <v>2</v>
      </c>
      <c r="ES193" s="27" t="s">
        <v>2</v>
      </c>
      <c r="ET193" s="27" t="s">
        <v>2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27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27" t="s">
        <v>2</v>
      </c>
      <c r="FW193" s="77" t="s">
        <v>2</v>
      </c>
      <c r="FX193" s="77" t="s">
        <v>2</v>
      </c>
      <c r="FY193" s="87" t="s">
        <v>2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 t="s">
        <v>2</v>
      </c>
      <c r="GF193" s="17" t="s">
        <v>2</v>
      </c>
      <c r="GG193" s="17" t="s">
        <v>2</v>
      </c>
      <c r="GH193" s="17" t="s">
        <v>2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 t="s">
        <v>2</v>
      </c>
      <c r="GO193" s="25" t="s">
        <v>2</v>
      </c>
      <c r="GP193" s="25" t="s">
        <v>2</v>
      </c>
      <c r="GQ193" s="25" t="s">
        <v>2</v>
      </c>
      <c r="GR193" s="25" t="s">
        <v>2</v>
      </c>
      <c r="GS193" s="136" t="s">
        <v>2</v>
      </c>
      <c r="GT193" s="77" t="s">
        <v>2</v>
      </c>
      <c r="GU193" s="77" t="s">
        <v>2</v>
      </c>
      <c r="GV193" s="17">
        <v>1</v>
      </c>
      <c r="GW193" s="17" t="s">
        <v>2</v>
      </c>
      <c r="GX193" s="17" t="s">
        <v>2</v>
      </c>
      <c r="GY193" s="17" t="s">
        <v>2</v>
      </c>
      <c r="GZ193" s="17">
        <v>1</v>
      </c>
      <c r="HA193" s="17" t="s">
        <v>2</v>
      </c>
      <c r="HB193" s="17" t="s">
        <v>2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9">
        <v>1936501000</v>
      </c>
      <c r="HO193" s="657" t="s">
        <v>483</v>
      </c>
      <c r="HP193" s="657" t="s">
        <v>454</v>
      </c>
      <c r="HQ193" s="657" t="s">
        <v>664</v>
      </c>
      <c r="HR193" s="657" t="s">
        <v>457</v>
      </c>
      <c r="HS193" s="657" t="s">
        <v>455</v>
      </c>
    </row>
    <row r="194" spans="1:227" ht="14.25" customHeight="1">
      <c r="A194" s="614" t="s">
        <v>767</v>
      </c>
      <c r="B194" s="614" t="s">
        <v>929</v>
      </c>
      <c r="C194" s="614" t="s">
        <v>929</v>
      </c>
      <c r="D194" s="4" t="s">
        <v>603</v>
      </c>
      <c r="E194" s="17">
        <v>2</v>
      </c>
      <c r="F194" s="17" t="s">
        <v>14</v>
      </c>
      <c r="G194" s="17" t="s">
        <v>14</v>
      </c>
      <c r="H194" s="17" t="s">
        <v>14</v>
      </c>
      <c r="I194" s="17" t="s">
        <v>14</v>
      </c>
      <c r="J194" s="17" t="s">
        <v>14</v>
      </c>
      <c r="K194" s="17" t="s">
        <v>14</v>
      </c>
      <c r="L194" s="17" t="s">
        <v>14</v>
      </c>
      <c r="M194" s="665" t="s">
        <v>14</v>
      </c>
      <c r="N194" s="17" t="s">
        <v>2</v>
      </c>
      <c r="O194" s="17" t="s">
        <v>2</v>
      </c>
      <c r="P194" s="17" t="s">
        <v>2</v>
      </c>
      <c r="Q194" s="17" t="s">
        <v>2</v>
      </c>
      <c r="R194" s="17" t="s">
        <v>2</v>
      </c>
      <c r="S194" s="17" t="s">
        <v>2</v>
      </c>
      <c r="T194" s="17" t="s">
        <v>2</v>
      </c>
      <c r="U194" s="25" t="s">
        <v>2</v>
      </c>
      <c r="V194" s="671" t="s">
        <v>14</v>
      </c>
      <c r="W194" s="25" t="s">
        <v>14</v>
      </c>
      <c r="X194" s="25" t="s">
        <v>14</v>
      </c>
      <c r="Y194" s="25" t="s">
        <v>14</v>
      </c>
      <c r="Z194" s="25" t="s">
        <v>14</v>
      </c>
      <c r="AA194" s="136" t="s">
        <v>14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43" t="s">
        <v>2</v>
      </c>
      <c r="AG194" s="77" t="s">
        <v>14</v>
      </c>
      <c r="AH194" s="77" t="s">
        <v>14</v>
      </c>
      <c r="AI194" s="77" t="s">
        <v>14</v>
      </c>
      <c r="AJ194" s="77" t="s">
        <v>14</v>
      </c>
      <c r="AK194" s="77" t="s">
        <v>14</v>
      </c>
      <c r="AL194" s="77" t="s">
        <v>14</v>
      </c>
      <c r="AM194" s="77" t="s">
        <v>14</v>
      </c>
      <c r="AN194" s="77" t="s">
        <v>14</v>
      </c>
      <c r="AO194" s="77" t="s">
        <v>14</v>
      </c>
      <c r="AP194" s="77" t="s">
        <v>14</v>
      </c>
      <c r="AQ194" s="77" t="s">
        <v>14</v>
      </c>
      <c r="AR194" s="77" t="s">
        <v>14</v>
      </c>
      <c r="AS194" s="77" t="s">
        <v>14</v>
      </c>
      <c r="AT194" s="77" t="s">
        <v>14</v>
      </c>
      <c r="AU194" s="77" t="s">
        <v>2</v>
      </c>
      <c r="AV194" s="77" t="s">
        <v>2</v>
      </c>
      <c r="AW194" s="77" t="s">
        <v>2</v>
      </c>
      <c r="AX194" s="77" t="s">
        <v>2</v>
      </c>
      <c r="AY194" s="77" t="s">
        <v>2</v>
      </c>
      <c r="AZ194" s="77" t="s">
        <v>2</v>
      </c>
      <c r="BA194" s="77" t="s">
        <v>2</v>
      </c>
      <c r="BB194" s="77" t="s">
        <v>2</v>
      </c>
      <c r="BC194" s="77" t="s">
        <v>2</v>
      </c>
      <c r="BD194" s="77" t="s">
        <v>2</v>
      </c>
      <c r="BE194" s="77" t="s">
        <v>2</v>
      </c>
      <c r="BF194" s="77" t="s">
        <v>2</v>
      </c>
      <c r="BG194" s="77" t="s">
        <v>2</v>
      </c>
      <c r="BH194" s="77" t="s">
        <v>2</v>
      </c>
      <c r="BI194" s="77" t="s">
        <v>14</v>
      </c>
      <c r="BJ194" s="77" t="s">
        <v>14</v>
      </c>
      <c r="BK194" s="77" t="s">
        <v>14</v>
      </c>
      <c r="BL194" s="77" t="s">
        <v>14</v>
      </c>
      <c r="BM194" s="77" t="s">
        <v>14</v>
      </c>
      <c r="BN194" s="77" t="s">
        <v>14</v>
      </c>
      <c r="BO194" s="77" t="s">
        <v>14</v>
      </c>
      <c r="BP194" s="77" t="s">
        <v>14</v>
      </c>
      <c r="BQ194" s="77" t="s">
        <v>14</v>
      </c>
      <c r="BR194" s="77" t="s">
        <v>14</v>
      </c>
      <c r="BS194" s="77" t="s">
        <v>14</v>
      </c>
      <c r="BT194" s="77" t="s">
        <v>14</v>
      </c>
      <c r="BU194" s="77" t="s">
        <v>14</v>
      </c>
      <c r="BV194" s="77" t="s">
        <v>14</v>
      </c>
      <c r="BW194" s="77" t="s">
        <v>14</v>
      </c>
      <c r="BX194" s="77" t="s">
        <v>2</v>
      </c>
      <c r="BY194" s="77" t="s">
        <v>2</v>
      </c>
      <c r="BZ194" s="77" t="s">
        <v>2</v>
      </c>
      <c r="CA194" s="77" t="s">
        <v>2</v>
      </c>
      <c r="CB194" s="77" t="s">
        <v>2</v>
      </c>
      <c r="CC194" s="77" t="s">
        <v>2</v>
      </c>
      <c r="CD194" s="77" t="s">
        <v>2</v>
      </c>
      <c r="CE194" s="77" t="s">
        <v>2</v>
      </c>
      <c r="CF194" s="77" t="s">
        <v>2</v>
      </c>
      <c r="CG194" s="77" t="s">
        <v>2</v>
      </c>
      <c r="CH194" s="77" t="s">
        <v>2</v>
      </c>
      <c r="CI194" s="77" t="s">
        <v>2</v>
      </c>
      <c r="CJ194" s="77" t="s">
        <v>2</v>
      </c>
      <c r="CK194" s="77" t="s">
        <v>2</v>
      </c>
      <c r="CL194" s="77" t="s">
        <v>2</v>
      </c>
      <c r="CM194" s="90" t="s">
        <v>14</v>
      </c>
      <c r="CN194" s="90" t="s">
        <v>14</v>
      </c>
      <c r="CO194" s="90" t="s">
        <v>14</v>
      </c>
      <c r="CP194" s="90" t="s">
        <v>14</v>
      </c>
      <c r="CQ194" s="90" t="s">
        <v>14</v>
      </c>
      <c r="CR194" s="90" t="s">
        <v>14</v>
      </c>
      <c r="CS194" s="90" t="s">
        <v>14</v>
      </c>
      <c r="CT194" s="90" t="s">
        <v>14</v>
      </c>
      <c r="CU194" s="90" t="s">
        <v>14</v>
      </c>
      <c r="CV194" s="90" t="s">
        <v>14</v>
      </c>
      <c r="CW194" s="90" t="s">
        <v>14</v>
      </c>
      <c r="CX194" s="90" t="s">
        <v>14</v>
      </c>
      <c r="CY194" s="90" t="s">
        <v>14</v>
      </c>
      <c r="CZ194" s="90" t="s">
        <v>14</v>
      </c>
      <c r="DA194" s="90" t="s">
        <v>14</v>
      </c>
      <c r="DB194" s="90" t="s">
        <v>14</v>
      </c>
      <c r="DC194" s="90" t="s">
        <v>2</v>
      </c>
      <c r="DD194" s="90" t="s">
        <v>2</v>
      </c>
      <c r="DE194" s="90" t="s">
        <v>2</v>
      </c>
      <c r="DF194" s="90" t="s">
        <v>2</v>
      </c>
      <c r="DG194" s="90" t="s">
        <v>2</v>
      </c>
      <c r="DH194" s="90" t="s">
        <v>2</v>
      </c>
      <c r="DI194" s="90" t="s">
        <v>2</v>
      </c>
      <c r="DJ194" s="90" t="s">
        <v>2</v>
      </c>
      <c r="DK194" s="90" t="s">
        <v>2</v>
      </c>
      <c r="DL194" s="90" t="s">
        <v>2</v>
      </c>
      <c r="DM194" s="90" t="s">
        <v>2</v>
      </c>
      <c r="DN194" s="90" t="s">
        <v>2</v>
      </c>
      <c r="DO194" s="90" t="s">
        <v>2</v>
      </c>
      <c r="DP194" s="90" t="s">
        <v>2</v>
      </c>
      <c r="DQ194" s="90" t="s">
        <v>2</v>
      </c>
      <c r="DR194" s="90" t="s">
        <v>2</v>
      </c>
      <c r="DS194" s="27" t="s">
        <v>14</v>
      </c>
      <c r="DT194" s="27" t="s">
        <v>14</v>
      </c>
      <c r="DU194" s="27" t="s">
        <v>14</v>
      </c>
      <c r="DV194" s="27" t="s">
        <v>14</v>
      </c>
      <c r="DW194" s="27" t="s">
        <v>14</v>
      </c>
      <c r="DX194" s="27" t="s">
        <v>14</v>
      </c>
      <c r="DY194" s="27" t="s">
        <v>14</v>
      </c>
      <c r="DZ194" s="27" t="s">
        <v>14</v>
      </c>
      <c r="EA194" s="27" t="s">
        <v>14</v>
      </c>
      <c r="EB194" s="27" t="s">
        <v>14</v>
      </c>
      <c r="EC194" s="27" t="s">
        <v>14</v>
      </c>
      <c r="ED194" s="27" t="s">
        <v>14</v>
      </c>
      <c r="EE194" s="27" t="s">
        <v>14</v>
      </c>
      <c r="EF194" s="27" t="s">
        <v>14</v>
      </c>
      <c r="EG194" s="27" t="s">
        <v>14</v>
      </c>
      <c r="EH194" s="27" t="s">
        <v>14</v>
      </c>
      <c r="EI194" s="27" t="s">
        <v>14</v>
      </c>
      <c r="EJ194" s="27" t="s">
        <v>14</v>
      </c>
      <c r="EK194" s="27" t="s">
        <v>14</v>
      </c>
      <c r="EL194" s="27" t="s">
        <v>14</v>
      </c>
      <c r="EM194" s="27" t="s">
        <v>14</v>
      </c>
      <c r="EN194" s="27" t="s">
        <v>14</v>
      </c>
      <c r="EO194" s="27" t="s">
        <v>14</v>
      </c>
      <c r="EP194" s="27" t="s">
        <v>14</v>
      </c>
      <c r="EQ194" s="27" t="s">
        <v>14</v>
      </c>
      <c r="ER194" s="27" t="s">
        <v>14</v>
      </c>
      <c r="ES194" s="27" t="s">
        <v>14</v>
      </c>
      <c r="ET194" s="27" t="s">
        <v>14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27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27" t="s">
        <v>14</v>
      </c>
      <c r="FW194" s="77" t="s">
        <v>14</v>
      </c>
      <c r="FX194" s="77" t="s">
        <v>14</v>
      </c>
      <c r="FY194" s="87" t="s">
        <v>14</v>
      </c>
      <c r="FZ194" s="87" t="s">
        <v>14</v>
      </c>
      <c r="GA194" s="87" t="s">
        <v>14</v>
      </c>
      <c r="GB194" s="87" t="s">
        <v>14</v>
      </c>
      <c r="GC194" s="87" t="s">
        <v>14</v>
      </c>
      <c r="GD194" s="87" t="s">
        <v>14</v>
      </c>
      <c r="GE194" s="87" t="s">
        <v>14</v>
      </c>
      <c r="GF194" s="17" t="s">
        <v>2</v>
      </c>
      <c r="GG194" s="17" t="s">
        <v>2</v>
      </c>
      <c r="GH194" s="17" t="s">
        <v>2</v>
      </c>
      <c r="GI194" s="17" t="s">
        <v>2</v>
      </c>
      <c r="GJ194" s="17" t="s">
        <v>2</v>
      </c>
      <c r="GK194" s="17" t="s">
        <v>2</v>
      </c>
      <c r="GL194" s="17" t="s">
        <v>2</v>
      </c>
      <c r="GM194" s="17" t="s">
        <v>2</v>
      </c>
      <c r="GN194" s="17" t="s">
        <v>2</v>
      </c>
      <c r="GO194" s="25" t="s">
        <v>14</v>
      </c>
      <c r="GP194" s="25" t="s">
        <v>2</v>
      </c>
      <c r="GQ194" s="25" t="s">
        <v>14</v>
      </c>
      <c r="GR194" s="25" t="s">
        <v>14</v>
      </c>
      <c r="GS194" s="136" t="s">
        <v>14</v>
      </c>
      <c r="GT194" s="77" t="s">
        <v>14</v>
      </c>
      <c r="GU194" s="77" t="s">
        <v>2</v>
      </c>
      <c r="GV194" s="17" t="s">
        <v>14</v>
      </c>
      <c r="GW194" s="17" t="s">
        <v>14</v>
      </c>
      <c r="GX194" s="17" t="s">
        <v>14</v>
      </c>
      <c r="GY194" s="17" t="s">
        <v>14</v>
      </c>
      <c r="GZ194" s="17" t="s">
        <v>14</v>
      </c>
      <c r="HA194" s="17" t="s">
        <v>14</v>
      </c>
      <c r="HB194" s="17" t="s">
        <v>14</v>
      </c>
      <c r="HC194" s="17" t="s">
        <v>14</v>
      </c>
      <c r="HD194" s="17" t="s">
        <v>14</v>
      </c>
      <c r="HE194" s="17" t="s">
        <v>2</v>
      </c>
      <c r="HF194" s="17" t="s">
        <v>2</v>
      </c>
      <c r="HG194" s="17" t="s">
        <v>2</v>
      </c>
      <c r="HH194" s="17" t="s">
        <v>2</v>
      </c>
      <c r="HI194" s="17" t="s">
        <v>2</v>
      </c>
      <c r="HJ194" s="17" t="s">
        <v>2</v>
      </c>
      <c r="HK194" s="17" t="s">
        <v>2</v>
      </c>
      <c r="HL194" s="17" t="s">
        <v>2</v>
      </c>
      <c r="HM194" s="17" t="s">
        <v>2</v>
      </c>
      <c r="HN194" s="659">
        <v>1936502000</v>
      </c>
      <c r="HO194" s="657" t="s">
        <v>483</v>
      </c>
      <c r="HP194" s="657" t="s">
        <v>454</v>
      </c>
      <c r="HQ194" s="657" t="s">
        <v>664</v>
      </c>
      <c r="HR194" s="657" t="s">
        <v>458</v>
      </c>
      <c r="HS194" s="657" t="s">
        <v>455</v>
      </c>
    </row>
    <row r="195" spans="1:227" ht="14.25" customHeight="1">
      <c r="A195" s="614" t="s">
        <v>767</v>
      </c>
      <c r="B195" s="614" t="s">
        <v>929</v>
      </c>
      <c r="C195" s="614" t="s">
        <v>931</v>
      </c>
      <c r="D195" s="4" t="s">
        <v>604</v>
      </c>
      <c r="E195" s="17">
        <v>6</v>
      </c>
      <c r="F195" s="17">
        <v>1</v>
      </c>
      <c r="G195" s="17" t="s">
        <v>2</v>
      </c>
      <c r="H195" s="17">
        <v>1</v>
      </c>
      <c r="I195" s="17" t="s">
        <v>2</v>
      </c>
      <c r="J195" s="17" t="s">
        <v>2</v>
      </c>
      <c r="K195" s="17" t="s">
        <v>2</v>
      </c>
      <c r="L195" s="17">
        <v>5</v>
      </c>
      <c r="M195" s="665" t="s">
        <v>2</v>
      </c>
      <c r="N195" s="17">
        <v>1</v>
      </c>
      <c r="O195" s="17" t="s">
        <v>14</v>
      </c>
      <c r="P195" s="17" t="s">
        <v>14</v>
      </c>
      <c r="Q195" s="17" t="s">
        <v>14</v>
      </c>
      <c r="R195" s="17" t="s">
        <v>14</v>
      </c>
      <c r="S195" s="17" t="s">
        <v>14</v>
      </c>
      <c r="T195" s="17" t="s">
        <v>14</v>
      </c>
      <c r="U195" s="25" t="s">
        <v>14</v>
      </c>
      <c r="V195" s="671" t="s">
        <v>2</v>
      </c>
      <c r="W195" s="25">
        <v>2</v>
      </c>
      <c r="X195" s="25">
        <v>503</v>
      </c>
      <c r="Y195" s="25">
        <v>1</v>
      </c>
      <c r="Z195" s="25">
        <v>480</v>
      </c>
      <c r="AA195" s="136">
        <v>4</v>
      </c>
      <c r="AB195" s="25" t="s">
        <v>14</v>
      </c>
      <c r="AC195" s="25" t="s">
        <v>14</v>
      </c>
      <c r="AD195" s="25" t="s">
        <v>14</v>
      </c>
      <c r="AE195" s="25" t="s">
        <v>14</v>
      </c>
      <c r="AF195" s="143" t="s">
        <v>14</v>
      </c>
      <c r="AG195" s="77">
        <v>6</v>
      </c>
      <c r="AH195" s="77" t="s">
        <v>2</v>
      </c>
      <c r="AI195" s="77">
        <v>2</v>
      </c>
      <c r="AJ195" s="77">
        <v>2</v>
      </c>
      <c r="AK195" s="77">
        <v>1</v>
      </c>
      <c r="AL195" s="77" t="s">
        <v>2</v>
      </c>
      <c r="AM195" s="77" t="s">
        <v>2</v>
      </c>
      <c r="AN195" s="77">
        <v>1</v>
      </c>
      <c r="AO195" s="77" t="s">
        <v>2</v>
      </c>
      <c r="AP195" s="77" t="s">
        <v>2</v>
      </c>
      <c r="AQ195" s="77" t="s">
        <v>2</v>
      </c>
      <c r="AR195" s="77" t="s">
        <v>2</v>
      </c>
      <c r="AS195" s="77" t="s">
        <v>2</v>
      </c>
      <c r="AT195" s="77" t="s">
        <v>2</v>
      </c>
      <c r="AU195" s="77" t="s">
        <v>14</v>
      </c>
      <c r="AV195" s="77" t="s">
        <v>14</v>
      </c>
      <c r="AW195" s="77" t="s">
        <v>14</v>
      </c>
      <c r="AX195" s="77" t="s">
        <v>14</v>
      </c>
      <c r="AY195" s="77" t="s">
        <v>14</v>
      </c>
      <c r="AZ195" s="77" t="s">
        <v>14</v>
      </c>
      <c r="BA195" s="77" t="s">
        <v>14</v>
      </c>
      <c r="BB195" s="77" t="s">
        <v>14</v>
      </c>
      <c r="BC195" s="77" t="s">
        <v>14</v>
      </c>
      <c r="BD195" s="77" t="s">
        <v>14</v>
      </c>
      <c r="BE195" s="77" t="s">
        <v>14</v>
      </c>
      <c r="BF195" s="77" t="s">
        <v>14</v>
      </c>
      <c r="BG195" s="77" t="s">
        <v>14</v>
      </c>
      <c r="BH195" s="77" t="s">
        <v>14</v>
      </c>
      <c r="BI195" s="77">
        <v>632</v>
      </c>
      <c r="BJ195" s="77" t="s">
        <v>2</v>
      </c>
      <c r="BK195" s="77">
        <v>71</v>
      </c>
      <c r="BL195" s="77">
        <v>130</v>
      </c>
      <c r="BM195" s="77">
        <v>115</v>
      </c>
      <c r="BN195" s="77" t="s">
        <v>2</v>
      </c>
      <c r="BO195" s="77" t="s">
        <v>2</v>
      </c>
      <c r="BP195" s="77">
        <v>316</v>
      </c>
      <c r="BQ195" s="77" t="s">
        <v>2</v>
      </c>
      <c r="BR195" s="77" t="s">
        <v>2</v>
      </c>
      <c r="BS195" s="77" t="s">
        <v>2</v>
      </c>
      <c r="BT195" s="77" t="s">
        <v>2</v>
      </c>
      <c r="BU195" s="77" t="s">
        <v>2</v>
      </c>
      <c r="BV195" s="77" t="s">
        <v>2</v>
      </c>
      <c r="BW195" s="77">
        <v>476</v>
      </c>
      <c r="BX195" s="77" t="s">
        <v>14</v>
      </c>
      <c r="BY195" s="77" t="s">
        <v>14</v>
      </c>
      <c r="BZ195" s="77" t="s">
        <v>14</v>
      </c>
      <c r="CA195" s="77" t="s">
        <v>14</v>
      </c>
      <c r="CB195" s="77" t="s">
        <v>14</v>
      </c>
      <c r="CC195" s="77" t="s">
        <v>14</v>
      </c>
      <c r="CD195" s="77" t="s">
        <v>14</v>
      </c>
      <c r="CE195" s="77" t="s">
        <v>14</v>
      </c>
      <c r="CF195" s="77" t="s">
        <v>14</v>
      </c>
      <c r="CG195" s="77" t="s">
        <v>14</v>
      </c>
      <c r="CH195" s="77" t="s">
        <v>14</v>
      </c>
      <c r="CI195" s="77" t="s">
        <v>14</v>
      </c>
      <c r="CJ195" s="77" t="s">
        <v>14</v>
      </c>
      <c r="CK195" s="77" t="s">
        <v>14</v>
      </c>
      <c r="CL195" s="77" t="s">
        <v>14</v>
      </c>
      <c r="CM195" s="90">
        <v>5</v>
      </c>
      <c r="CN195" s="90" t="s">
        <v>2</v>
      </c>
      <c r="CO195" s="90" t="s">
        <v>2</v>
      </c>
      <c r="CP195" s="90">
        <v>2</v>
      </c>
      <c r="CQ195" s="90">
        <v>1</v>
      </c>
      <c r="CR195" s="90" t="s">
        <v>2</v>
      </c>
      <c r="CS195" s="90" t="s">
        <v>2</v>
      </c>
      <c r="CT195" s="90">
        <v>1</v>
      </c>
      <c r="CU195" s="90" t="s">
        <v>2</v>
      </c>
      <c r="CV195" s="90">
        <v>1</v>
      </c>
      <c r="CW195" s="90" t="s">
        <v>2</v>
      </c>
      <c r="CX195" s="90" t="s">
        <v>2</v>
      </c>
      <c r="CY195" s="90" t="s">
        <v>2</v>
      </c>
      <c r="CZ195" s="90" t="s">
        <v>2</v>
      </c>
      <c r="DA195" s="90" t="s">
        <v>2</v>
      </c>
      <c r="DB195" s="90" t="s">
        <v>2</v>
      </c>
      <c r="DC195" s="90" t="s">
        <v>14</v>
      </c>
      <c r="DD195" s="90" t="s">
        <v>14</v>
      </c>
      <c r="DE195" s="90" t="s">
        <v>14</v>
      </c>
      <c r="DF195" s="90" t="s">
        <v>14</v>
      </c>
      <c r="DG195" s="90" t="s">
        <v>14</v>
      </c>
      <c r="DH195" s="90" t="s">
        <v>14</v>
      </c>
      <c r="DI195" s="90" t="s">
        <v>14</v>
      </c>
      <c r="DJ195" s="90" t="s">
        <v>14</v>
      </c>
      <c r="DK195" s="90" t="s">
        <v>14</v>
      </c>
      <c r="DL195" s="90" t="s">
        <v>14</v>
      </c>
      <c r="DM195" s="90" t="s">
        <v>14</v>
      </c>
      <c r="DN195" s="90" t="s">
        <v>14</v>
      </c>
      <c r="DO195" s="90" t="s">
        <v>14</v>
      </c>
      <c r="DP195" s="90" t="s">
        <v>14</v>
      </c>
      <c r="DQ195" s="90" t="s">
        <v>14</v>
      </c>
      <c r="DR195" s="90" t="s">
        <v>14</v>
      </c>
      <c r="DS195" s="27">
        <v>2</v>
      </c>
      <c r="DT195" s="27" t="s">
        <v>2</v>
      </c>
      <c r="DU195" s="27" t="s">
        <v>2</v>
      </c>
      <c r="DV195" s="27" t="s">
        <v>2</v>
      </c>
      <c r="DW195" s="27">
        <v>1</v>
      </c>
      <c r="DX195" s="27" t="s">
        <v>2</v>
      </c>
      <c r="DY195" s="27">
        <v>2</v>
      </c>
      <c r="DZ195" s="27">
        <v>2</v>
      </c>
      <c r="EA195" s="27">
        <v>2</v>
      </c>
      <c r="EB195" s="27">
        <v>2</v>
      </c>
      <c r="EC195" s="27" t="s">
        <v>2</v>
      </c>
      <c r="ED195" s="27">
        <v>1</v>
      </c>
      <c r="EE195" s="27" t="s">
        <v>2</v>
      </c>
      <c r="EF195" s="27" t="s">
        <v>2</v>
      </c>
      <c r="EG195" s="27" t="s">
        <v>14</v>
      </c>
      <c r="EH195" s="27" t="s">
        <v>2</v>
      </c>
      <c r="EI195" s="27" t="s">
        <v>2</v>
      </c>
      <c r="EJ195" s="27" t="s">
        <v>2</v>
      </c>
      <c r="EK195" s="27" t="s">
        <v>14</v>
      </c>
      <c r="EL195" s="27" t="s">
        <v>2</v>
      </c>
      <c r="EM195" s="27" t="s">
        <v>14</v>
      </c>
      <c r="EN195" s="27" t="s">
        <v>14</v>
      </c>
      <c r="EO195" s="27" t="s">
        <v>14</v>
      </c>
      <c r="EP195" s="27" t="s">
        <v>14</v>
      </c>
      <c r="EQ195" s="27" t="s">
        <v>2</v>
      </c>
      <c r="ER195" s="27" t="s">
        <v>14</v>
      </c>
      <c r="ES195" s="27" t="s">
        <v>2</v>
      </c>
      <c r="ET195" s="27" t="s">
        <v>2</v>
      </c>
      <c r="EU195" s="27" t="s">
        <v>14</v>
      </c>
      <c r="EV195" s="27" t="s">
        <v>14</v>
      </c>
      <c r="EW195" s="27" t="s">
        <v>14</v>
      </c>
      <c r="EX195" s="27" t="s">
        <v>14</v>
      </c>
      <c r="EY195" s="27" t="s">
        <v>14</v>
      </c>
      <c r="EZ195" s="27" t="s">
        <v>14</v>
      </c>
      <c r="FA195" s="27" t="s">
        <v>14</v>
      </c>
      <c r="FB195" s="27" t="s">
        <v>14</v>
      </c>
      <c r="FC195" s="27" t="s">
        <v>14</v>
      </c>
      <c r="FD195" s="27" t="s">
        <v>14</v>
      </c>
      <c r="FE195" s="27" t="s">
        <v>14</v>
      </c>
      <c r="FF195" s="27" t="s">
        <v>14</v>
      </c>
      <c r="FG195" s="27" t="s">
        <v>14</v>
      </c>
      <c r="FH195" s="27" t="s">
        <v>14</v>
      </c>
      <c r="FI195" s="27" t="s">
        <v>14</v>
      </c>
      <c r="FJ195" s="27" t="s">
        <v>14</v>
      </c>
      <c r="FK195" s="27" t="s">
        <v>14</v>
      </c>
      <c r="FL195" s="27" t="s">
        <v>14</v>
      </c>
      <c r="FM195" s="27" t="s">
        <v>14</v>
      </c>
      <c r="FN195" s="27" t="s">
        <v>14</v>
      </c>
      <c r="FO195" s="27" t="s">
        <v>14</v>
      </c>
      <c r="FP195" s="27" t="s">
        <v>14</v>
      </c>
      <c r="FQ195" s="27" t="s">
        <v>14</v>
      </c>
      <c r="FR195" s="27" t="s">
        <v>14</v>
      </c>
      <c r="FS195" s="27" t="s">
        <v>14</v>
      </c>
      <c r="FT195" s="27" t="s">
        <v>14</v>
      </c>
      <c r="FU195" s="27" t="s">
        <v>14</v>
      </c>
      <c r="FV195" s="27" t="s">
        <v>14</v>
      </c>
      <c r="FW195" s="77">
        <v>4</v>
      </c>
      <c r="FX195" s="77">
        <v>2</v>
      </c>
      <c r="FY195" s="87">
        <v>4</v>
      </c>
      <c r="FZ195" s="87">
        <v>2</v>
      </c>
      <c r="GA195" s="87">
        <v>2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 t="s">
        <v>14</v>
      </c>
      <c r="GG195" s="17" t="s">
        <v>14</v>
      </c>
      <c r="GH195" s="17" t="s">
        <v>14</v>
      </c>
      <c r="GI195" s="17" t="s">
        <v>14</v>
      </c>
      <c r="GJ195" s="17" t="s">
        <v>14</v>
      </c>
      <c r="GK195" s="17" t="s">
        <v>14</v>
      </c>
      <c r="GL195" s="17" t="s">
        <v>14</v>
      </c>
      <c r="GM195" s="17" t="s">
        <v>14</v>
      </c>
      <c r="GN195" s="17" t="s">
        <v>14</v>
      </c>
      <c r="GO195" s="25" t="s">
        <v>2</v>
      </c>
      <c r="GP195" s="25" t="s">
        <v>14</v>
      </c>
      <c r="GQ195" s="25" t="s">
        <v>2</v>
      </c>
      <c r="GR195" s="25" t="s">
        <v>2</v>
      </c>
      <c r="GS195" s="136" t="s">
        <v>2</v>
      </c>
      <c r="GT195" s="77" t="s">
        <v>2</v>
      </c>
      <c r="GU195" s="77" t="s">
        <v>2</v>
      </c>
      <c r="GV195" s="17">
        <v>5</v>
      </c>
      <c r="GW195" s="17">
        <v>3</v>
      </c>
      <c r="GX195" s="17">
        <v>2</v>
      </c>
      <c r="GY195" s="17" t="s">
        <v>2</v>
      </c>
      <c r="GZ195" s="17" t="s">
        <v>2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 t="s">
        <v>14</v>
      </c>
      <c r="HF195" s="17" t="s">
        <v>14</v>
      </c>
      <c r="HG195" s="17" t="s">
        <v>14</v>
      </c>
      <c r="HH195" s="17" t="s">
        <v>14</v>
      </c>
      <c r="HI195" s="17" t="s">
        <v>14</v>
      </c>
      <c r="HJ195" s="17" t="s">
        <v>14</v>
      </c>
      <c r="HK195" s="17" t="s">
        <v>14</v>
      </c>
      <c r="HL195" s="17" t="s">
        <v>14</v>
      </c>
      <c r="HM195" s="17" t="s">
        <v>14</v>
      </c>
      <c r="HN195" s="659">
        <v>1936503000</v>
      </c>
      <c r="HO195" s="657" t="s">
        <v>483</v>
      </c>
      <c r="HP195" s="657" t="s">
        <v>454</v>
      </c>
      <c r="HQ195" s="657" t="s">
        <v>664</v>
      </c>
      <c r="HR195" s="657" t="s">
        <v>459</v>
      </c>
      <c r="HS195" s="657" t="s">
        <v>455</v>
      </c>
    </row>
    <row r="196" spans="1:227" ht="14.25" customHeight="1">
      <c r="A196" s="614" t="s">
        <v>767</v>
      </c>
      <c r="B196" s="614" t="s">
        <v>929</v>
      </c>
      <c r="C196" s="614" t="s">
        <v>932</v>
      </c>
      <c r="D196" s="4" t="s">
        <v>605</v>
      </c>
      <c r="E196" s="17">
        <v>20</v>
      </c>
      <c r="F196" s="17">
        <v>1</v>
      </c>
      <c r="G196" s="17" t="s">
        <v>2</v>
      </c>
      <c r="H196" s="17">
        <v>1</v>
      </c>
      <c r="I196" s="17" t="s">
        <v>2</v>
      </c>
      <c r="J196" s="17" t="s">
        <v>2</v>
      </c>
      <c r="K196" s="17" t="s">
        <v>2</v>
      </c>
      <c r="L196" s="17">
        <v>19</v>
      </c>
      <c r="M196" s="665" t="s">
        <v>2</v>
      </c>
      <c r="N196" s="17">
        <v>1</v>
      </c>
      <c r="O196" s="17" t="s">
        <v>14</v>
      </c>
      <c r="P196" s="17" t="s">
        <v>14</v>
      </c>
      <c r="Q196" s="17" t="s">
        <v>14</v>
      </c>
      <c r="R196" s="17" t="s">
        <v>14</v>
      </c>
      <c r="S196" s="17" t="s">
        <v>14</v>
      </c>
      <c r="T196" s="17" t="s">
        <v>14</v>
      </c>
      <c r="U196" s="25" t="s">
        <v>14</v>
      </c>
      <c r="V196" s="671" t="s">
        <v>2</v>
      </c>
      <c r="W196" s="25">
        <v>3</v>
      </c>
      <c r="X196" s="25">
        <v>47</v>
      </c>
      <c r="Y196" s="25" t="s">
        <v>2</v>
      </c>
      <c r="Z196" s="25" t="s">
        <v>2</v>
      </c>
      <c r="AA196" s="136">
        <v>17</v>
      </c>
      <c r="AB196" s="25" t="s">
        <v>14</v>
      </c>
      <c r="AC196" s="25" t="s">
        <v>14</v>
      </c>
      <c r="AD196" s="25" t="s">
        <v>14</v>
      </c>
      <c r="AE196" s="25" t="s">
        <v>14</v>
      </c>
      <c r="AF196" s="143" t="s">
        <v>14</v>
      </c>
      <c r="AG196" s="77">
        <v>20</v>
      </c>
      <c r="AH196" s="77">
        <v>1</v>
      </c>
      <c r="AI196" s="77">
        <v>7</v>
      </c>
      <c r="AJ196" s="77">
        <v>11</v>
      </c>
      <c r="AK196" s="77">
        <v>1</v>
      </c>
      <c r="AL196" s="77" t="s">
        <v>2</v>
      </c>
      <c r="AM196" s="77" t="s">
        <v>2</v>
      </c>
      <c r="AN196" s="77" t="s">
        <v>2</v>
      </c>
      <c r="AO196" s="77" t="s">
        <v>2</v>
      </c>
      <c r="AP196" s="77" t="s">
        <v>2</v>
      </c>
      <c r="AQ196" s="77" t="s">
        <v>2</v>
      </c>
      <c r="AR196" s="77" t="s">
        <v>2</v>
      </c>
      <c r="AS196" s="77" t="s">
        <v>2</v>
      </c>
      <c r="AT196" s="77" t="s">
        <v>2</v>
      </c>
      <c r="AU196" s="77" t="s">
        <v>14</v>
      </c>
      <c r="AV196" s="77" t="s">
        <v>14</v>
      </c>
      <c r="AW196" s="77" t="s">
        <v>14</v>
      </c>
      <c r="AX196" s="77" t="s">
        <v>14</v>
      </c>
      <c r="AY196" s="77" t="s">
        <v>14</v>
      </c>
      <c r="AZ196" s="77" t="s">
        <v>14</v>
      </c>
      <c r="BA196" s="77" t="s">
        <v>14</v>
      </c>
      <c r="BB196" s="77" t="s">
        <v>14</v>
      </c>
      <c r="BC196" s="77" t="s">
        <v>14</v>
      </c>
      <c r="BD196" s="77" t="s">
        <v>14</v>
      </c>
      <c r="BE196" s="77" t="s">
        <v>14</v>
      </c>
      <c r="BF196" s="77" t="s">
        <v>14</v>
      </c>
      <c r="BG196" s="77" t="s">
        <v>14</v>
      </c>
      <c r="BH196" s="77" t="s">
        <v>14</v>
      </c>
      <c r="BI196" s="77">
        <v>1187</v>
      </c>
      <c r="BJ196" s="77">
        <v>10</v>
      </c>
      <c r="BK196" s="77">
        <v>264</v>
      </c>
      <c r="BL196" s="77">
        <v>795</v>
      </c>
      <c r="BM196" s="77">
        <v>118</v>
      </c>
      <c r="BN196" s="77" t="s">
        <v>2</v>
      </c>
      <c r="BO196" s="77" t="s">
        <v>2</v>
      </c>
      <c r="BP196" s="77" t="s">
        <v>2</v>
      </c>
      <c r="BQ196" s="77" t="s">
        <v>2</v>
      </c>
      <c r="BR196" s="77" t="s">
        <v>2</v>
      </c>
      <c r="BS196" s="77" t="s">
        <v>2</v>
      </c>
      <c r="BT196" s="77" t="s">
        <v>2</v>
      </c>
      <c r="BU196" s="77" t="s">
        <v>2</v>
      </c>
      <c r="BV196" s="77" t="s">
        <v>2</v>
      </c>
      <c r="BW196" s="77">
        <v>345</v>
      </c>
      <c r="BX196" s="77" t="s">
        <v>14</v>
      </c>
      <c r="BY196" s="77" t="s">
        <v>14</v>
      </c>
      <c r="BZ196" s="77" t="s">
        <v>14</v>
      </c>
      <c r="CA196" s="77" t="s">
        <v>14</v>
      </c>
      <c r="CB196" s="77" t="s">
        <v>14</v>
      </c>
      <c r="CC196" s="77" t="s">
        <v>14</v>
      </c>
      <c r="CD196" s="77" t="s">
        <v>14</v>
      </c>
      <c r="CE196" s="77" t="s">
        <v>14</v>
      </c>
      <c r="CF196" s="77" t="s">
        <v>14</v>
      </c>
      <c r="CG196" s="77" t="s">
        <v>14</v>
      </c>
      <c r="CH196" s="77" t="s">
        <v>14</v>
      </c>
      <c r="CI196" s="77" t="s">
        <v>14</v>
      </c>
      <c r="CJ196" s="77" t="s">
        <v>14</v>
      </c>
      <c r="CK196" s="77" t="s">
        <v>14</v>
      </c>
      <c r="CL196" s="77" t="s">
        <v>14</v>
      </c>
      <c r="CM196" s="90">
        <v>9</v>
      </c>
      <c r="CN196" s="90">
        <v>4</v>
      </c>
      <c r="CO196" s="90" t="s">
        <v>2</v>
      </c>
      <c r="CP196" s="90">
        <v>1</v>
      </c>
      <c r="CQ196" s="90">
        <v>2</v>
      </c>
      <c r="CR196" s="90">
        <v>1</v>
      </c>
      <c r="CS196" s="90" t="s">
        <v>2</v>
      </c>
      <c r="CT196" s="90" t="s">
        <v>2</v>
      </c>
      <c r="CU196" s="90" t="s">
        <v>2</v>
      </c>
      <c r="CV196" s="90">
        <v>1</v>
      </c>
      <c r="CW196" s="90" t="s">
        <v>2</v>
      </c>
      <c r="CX196" s="90" t="s">
        <v>2</v>
      </c>
      <c r="CY196" s="90" t="s">
        <v>2</v>
      </c>
      <c r="CZ196" s="90" t="s">
        <v>2</v>
      </c>
      <c r="DA196" s="90" t="s">
        <v>2</v>
      </c>
      <c r="DB196" s="90" t="s">
        <v>2</v>
      </c>
      <c r="DC196" s="90" t="s">
        <v>14</v>
      </c>
      <c r="DD196" s="90" t="s">
        <v>14</v>
      </c>
      <c r="DE196" s="90" t="s">
        <v>14</v>
      </c>
      <c r="DF196" s="90" t="s">
        <v>14</v>
      </c>
      <c r="DG196" s="90" t="s">
        <v>14</v>
      </c>
      <c r="DH196" s="90" t="s">
        <v>14</v>
      </c>
      <c r="DI196" s="90" t="s">
        <v>14</v>
      </c>
      <c r="DJ196" s="90" t="s">
        <v>14</v>
      </c>
      <c r="DK196" s="90" t="s">
        <v>14</v>
      </c>
      <c r="DL196" s="90" t="s">
        <v>14</v>
      </c>
      <c r="DM196" s="90" t="s">
        <v>14</v>
      </c>
      <c r="DN196" s="90" t="s">
        <v>14</v>
      </c>
      <c r="DO196" s="90" t="s">
        <v>14</v>
      </c>
      <c r="DP196" s="90" t="s">
        <v>14</v>
      </c>
      <c r="DQ196" s="90" t="s">
        <v>14</v>
      </c>
      <c r="DR196" s="90" t="s">
        <v>14</v>
      </c>
      <c r="DS196" s="27">
        <v>8</v>
      </c>
      <c r="DT196" s="27">
        <v>1</v>
      </c>
      <c r="DU196" s="27" t="s">
        <v>2</v>
      </c>
      <c r="DV196" s="27" t="s">
        <v>2</v>
      </c>
      <c r="DW196" s="27">
        <v>1</v>
      </c>
      <c r="DX196" s="27" t="s">
        <v>2</v>
      </c>
      <c r="DY196" s="27">
        <v>3</v>
      </c>
      <c r="DZ196" s="27">
        <v>3</v>
      </c>
      <c r="EA196" s="27">
        <v>3</v>
      </c>
      <c r="EB196" s="27">
        <v>1</v>
      </c>
      <c r="EC196" s="27" t="s">
        <v>2</v>
      </c>
      <c r="ED196" s="27">
        <v>1</v>
      </c>
      <c r="EE196" s="27" t="s">
        <v>2</v>
      </c>
      <c r="EF196" s="27">
        <v>1</v>
      </c>
      <c r="EG196" s="27">
        <v>318</v>
      </c>
      <c r="EH196" s="27" t="s">
        <v>14</v>
      </c>
      <c r="EI196" s="27" t="s">
        <v>2</v>
      </c>
      <c r="EJ196" s="27" t="s">
        <v>2</v>
      </c>
      <c r="EK196" s="27" t="s">
        <v>14</v>
      </c>
      <c r="EL196" s="27" t="s">
        <v>2</v>
      </c>
      <c r="EM196" s="27" t="s">
        <v>14</v>
      </c>
      <c r="EN196" s="27">
        <v>40</v>
      </c>
      <c r="EO196" s="27" t="s">
        <v>14</v>
      </c>
      <c r="EP196" s="27" t="s">
        <v>14</v>
      </c>
      <c r="EQ196" s="27" t="s">
        <v>2</v>
      </c>
      <c r="ER196" s="27" t="s">
        <v>14</v>
      </c>
      <c r="ES196" s="27" t="s">
        <v>2</v>
      </c>
      <c r="ET196" s="27" t="s">
        <v>14</v>
      </c>
      <c r="EU196" s="27" t="s">
        <v>14</v>
      </c>
      <c r="EV196" s="27" t="s">
        <v>14</v>
      </c>
      <c r="EW196" s="27" t="s">
        <v>14</v>
      </c>
      <c r="EX196" s="27" t="s">
        <v>14</v>
      </c>
      <c r="EY196" s="27" t="s">
        <v>14</v>
      </c>
      <c r="EZ196" s="27" t="s">
        <v>14</v>
      </c>
      <c r="FA196" s="27" t="s">
        <v>14</v>
      </c>
      <c r="FB196" s="27" t="s">
        <v>14</v>
      </c>
      <c r="FC196" s="27" t="s">
        <v>14</v>
      </c>
      <c r="FD196" s="27" t="s">
        <v>14</v>
      </c>
      <c r="FE196" s="27" t="s">
        <v>14</v>
      </c>
      <c r="FF196" s="27" t="s">
        <v>14</v>
      </c>
      <c r="FG196" s="27" t="s">
        <v>14</v>
      </c>
      <c r="FH196" s="27" t="s">
        <v>14</v>
      </c>
      <c r="FI196" s="27" t="s">
        <v>14</v>
      </c>
      <c r="FJ196" s="27" t="s">
        <v>14</v>
      </c>
      <c r="FK196" s="27" t="s">
        <v>14</v>
      </c>
      <c r="FL196" s="27" t="s">
        <v>14</v>
      </c>
      <c r="FM196" s="27" t="s">
        <v>14</v>
      </c>
      <c r="FN196" s="27" t="s">
        <v>14</v>
      </c>
      <c r="FO196" s="27" t="s">
        <v>14</v>
      </c>
      <c r="FP196" s="27" t="s">
        <v>14</v>
      </c>
      <c r="FQ196" s="27" t="s">
        <v>14</v>
      </c>
      <c r="FR196" s="27" t="s">
        <v>14</v>
      </c>
      <c r="FS196" s="27" t="s">
        <v>14</v>
      </c>
      <c r="FT196" s="27" t="s">
        <v>14</v>
      </c>
      <c r="FU196" s="27" t="s">
        <v>14</v>
      </c>
      <c r="FV196" s="27" t="s">
        <v>14</v>
      </c>
      <c r="FW196" s="77">
        <v>4</v>
      </c>
      <c r="FX196" s="77" t="s">
        <v>2</v>
      </c>
      <c r="FY196" s="87">
        <v>3</v>
      </c>
      <c r="FZ196" s="87" t="s">
        <v>2</v>
      </c>
      <c r="GA196" s="87" t="s">
        <v>2</v>
      </c>
      <c r="GB196" s="87" t="s">
        <v>2</v>
      </c>
      <c r="GC196" s="87" t="s">
        <v>2</v>
      </c>
      <c r="GD196" s="87" t="s">
        <v>2</v>
      </c>
      <c r="GE196" s="87">
        <v>1</v>
      </c>
      <c r="GF196" s="17" t="s">
        <v>14</v>
      </c>
      <c r="GG196" s="17" t="s">
        <v>14</v>
      </c>
      <c r="GH196" s="17" t="s">
        <v>14</v>
      </c>
      <c r="GI196" s="17" t="s">
        <v>14</v>
      </c>
      <c r="GJ196" s="17" t="s">
        <v>14</v>
      </c>
      <c r="GK196" s="17" t="s">
        <v>14</v>
      </c>
      <c r="GL196" s="17" t="s">
        <v>14</v>
      </c>
      <c r="GM196" s="17" t="s">
        <v>14</v>
      </c>
      <c r="GN196" s="17" t="s">
        <v>14</v>
      </c>
      <c r="GO196" s="25">
        <v>1</v>
      </c>
      <c r="GP196" s="25" t="s">
        <v>14</v>
      </c>
      <c r="GQ196" s="25">
        <v>1</v>
      </c>
      <c r="GR196" s="25">
        <v>1</v>
      </c>
      <c r="GS196" s="136" t="s">
        <v>2</v>
      </c>
      <c r="GT196" s="77" t="s">
        <v>2</v>
      </c>
      <c r="GU196" s="77" t="s">
        <v>2</v>
      </c>
      <c r="GV196" s="17">
        <v>9</v>
      </c>
      <c r="GW196" s="17">
        <v>6</v>
      </c>
      <c r="GX196" s="17">
        <v>3</v>
      </c>
      <c r="GY196" s="17" t="s">
        <v>2</v>
      </c>
      <c r="GZ196" s="17" t="s">
        <v>2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 t="s">
        <v>14</v>
      </c>
      <c r="HF196" s="17" t="s">
        <v>14</v>
      </c>
      <c r="HG196" s="17" t="s">
        <v>14</v>
      </c>
      <c r="HH196" s="17" t="s">
        <v>14</v>
      </c>
      <c r="HI196" s="17" t="s">
        <v>14</v>
      </c>
      <c r="HJ196" s="17" t="s">
        <v>14</v>
      </c>
      <c r="HK196" s="17" t="s">
        <v>14</v>
      </c>
      <c r="HL196" s="17" t="s">
        <v>14</v>
      </c>
      <c r="HM196" s="17" t="s">
        <v>14</v>
      </c>
      <c r="HN196" s="659">
        <v>1936504000</v>
      </c>
      <c r="HO196" s="657" t="s">
        <v>483</v>
      </c>
      <c r="HP196" s="657" t="s">
        <v>454</v>
      </c>
      <c r="HQ196" s="657" t="s">
        <v>664</v>
      </c>
      <c r="HR196" s="657" t="s">
        <v>460</v>
      </c>
      <c r="HS196" s="657" t="s">
        <v>455</v>
      </c>
    </row>
    <row r="197" spans="1:227" ht="14.25" customHeight="1">
      <c r="A197" s="614" t="s">
        <v>767</v>
      </c>
      <c r="B197" s="614" t="s">
        <v>929</v>
      </c>
      <c r="C197" s="614" t="s">
        <v>933</v>
      </c>
      <c r="D197" s="4" t="s">
        <v>606</v>
      </c>
      <c r="E197" s="17">
        <v>7</v>
      </c>
      <c r="F197" s="17" t="s">
        <v>2</v>
      </c>
      <c r="G197" s="17" t="s">
        <v>2</v>
      </c>
      <c r="H197" s="17" t="s">
        <v>2</v>
      </c>
      <c r="I197" s="17" t="s">
        <v>2</v>
      </c>
      <c r="J197" s="17" t="s">
        <v>2</v>
      </c>
      <c r="K197" s="17" t="s">
        <v>2</v>
      </c>
      <c r="L197" s="17">
        <v>7</v>
      </c>
      <c r="M197" s="665">
        <v>1</v>
      </c>
      <c r="N197" s="17" t="s">
        <v>2</v>
      </c>
      <c r="O197" s="17" t="s">
        <v>2</v>
      </c>
      <c r="P197" s="17" t="s">
        <v>2</v>
      </c>
      <c r="Q197" s="17" t="s">
        <v>2</v>
      </c>
      <c r="R197" s="17" t="s">
        <v>2</v>
      </c>
      <c r="S197" s="17" t="s">
        <v>2</v>
      </c>
      <c r="T197" s="17" t="s">
        <v>2</v>
      </c>
      <c r="U197" s="25" t="s">
        <v>2</v>
      </c>
      <c r="V197" s="671" t="s">
        <v>2</v>
      </c>
      <c r="W197" s="25">
        <v>3</v>
      </c>
      <c r="X197" s="25">
        <v>218</v>
      </c>
      <c r="Y197" s="25">
        <v>1</v>
      </c>
      <c r="Z197" s="25">
        <v>200</v>
      </c>
      <c r="AA197" s="136">
        <v>4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43" t="s">
        <v>2</v>
      </c>
      <c r="AG197" s="77">
        <v>7</v>
      </c>
      <c r="AH197" s="77" t="s">
        <v>2</v>
      </c>
      <c r="AI197" s="77">
        <v>2</v>
      </c>
      <c r="AJ197" s="77">
        <v>4</v>
      </c>
      <c r="AK197" s="77" t="s">
        <v>2</v>
      </c>
      <c r="AL197" s="77" t="s">
        <v>2</v>
      </c>
      <c r="AM197" s="77">
        <v>1</v>
      </c>
      <c r="AN197" s="77" t="s">
        <v>2</v>
      </c>
      <c r="AO197" s="77" t="s">
        <v>2</v>
      </c>
      <c r="AP197" s="77" t="s">
        <v>2</v>
      </c>
      <c r="AQ197" s="77" t="s">
        <v>2</v>
      </c>
      <c r="AR197" s="77" t="s">
        <v>2</v>
      </c>
      <c r="AS197" s="77" t="s">
        <v>2</v>
      </c>
      <c r="AT197" s="77" t="s">
        <v>2</v>
      </c>
      <c r="AU197" s="77" t="s">
        <v>2</v>
      </c>
      <c r="AV197" s="77" t="s">
        <v>2</v>
      </c>
      <c r="AW197" s="77" t="s">
        <v>2</v>
      </c>
      <c r="AX197" s="77" t="s">
        <v>2</v>
      </c>
      <c r="AY197" s="77" t="s">
        <v>2</v>
      </c>
      <c r="AZ197" s="77" t="s">
        <v>2</v>
      </c>
      <c r="BA197" s="77" t="s">
        <v>2</v>
      </c>
      <c r="BB197" s="77" t="s">
        <v>2</v>
      </c>
      <c r="BC197" s="77" t="s">
        <v>2</v>
      </c>
      <c r="BD197" s="77" t="s">
        <v>2</v>
      </c>
      <c r="BE197" s="77" t="s">
        <v>2</v>
      </c>
      <c r="BF197" s="77" t="s">
        <v>2</v>
      </c>
      <c r="BG197" s="77" t="s">
        <v>2</v>
      </c>
      <c r="BH197" s="77" t="s">
        <v>2</v>
      </c>
      <c r="BI197" s="77">
        <v>540</v>
      </c>
      <c r="BJ197" s="77" t="s">
        <v>2</v>
      </c>
      <c r="BK197" s="77">
        <v>80</v>
      </c>
      <c r="BL197" s="77">
        <v>225</v>
      </c>
      <c r="BM197" s="77" t="s">
        <v>2</v>
      </c>
      <c r="BN197" s="77" t="s">
        <v>2</v>
      </c>
      <c r="BO197" s="77">
        <v>235</v>
      </c>
      <c r="BP197" s="77" t="s">
        <v>2</v>
      </c>
      <c r="BQ197" s="77" t="s">
        <v>2</v>
      </c>
      <c r="BR197" s="77" t="s">
        <v>2</v>
      </c>
      <c r="BS197" s="77" t="s">
        <v>2</v>
      </c>
      <c r="BT197" s="77" t="s">
        <v>2</v>
      </c>
      <c r="BU197" s="77" t="s">
        <v>2</v>
      </c>
      <c r="BV197" s="77" t="s">
        <v>2</v>
      </c>
      <c r="BW197" s="77">
        <v>283</v>
      </c>
      <c r="BX197" s="77" t="s">
        <v>2</v>
      </c>
      <c r="BY197" s="77" t="s">
        <v>2</v>
      </c>
      <c r="BZ197" s="77" t="s">
        <v>2</v>
      </c>
      <c r="CA197" s="77" t="s">
        <v>2</v>
      </c>
      <c r="CB197" s="77" t="s">
        <v>2</v>
      </c>
      <c r="CC197" s="77" t="s">
        <v>2</v>
      </c>
      <c r="CD197" s="77" t="s">
        <v>2</v>
      </c>
      <c r="CE197" s="77" t="s">
        <v>2</v>
      </c>
      <c r="CF197" s="77" t="s">
        <v>2</v>
      </c>
      <c r="CG197" s="77" t="s">
        <v>2</v>
      </c>
      <c r="CH197" s="77" t="s">
        <v>2</v>
      </c>
      <c r="CI197" s="77" t="s">
        <v>2</v>
      </c>
      <c r="CJ197" s="77" t="s">
        <v>2</v>
      </c>
      <c r="CK197" s="77" t="s">
        <v>2</v>
      </c>
      <c r="CL197" s="77" t="s">
        <v>2</v>
      </c>
      <c r="CM197" s="90">
        <v>6</v>
      </c>
      <c r="CN197" s="90">
        <v>2</v>
      </c>
      <c r="CO197" s="90" t="s">
        <v>2</v>
      </c>
      <c r="CP197" s="90">
        <v>3</v>
      </c>
      <c r="CQ197" s="90" t="s">
        <v>2</v>
      </c>
      <c r="CR197" s="90" t="s">
        <v>2</v>
      </c>
      <c r="CS197" s="90" t="s">
        <v>2</v>
      </c>
      <c r="CT197" s="90" t="s">
        <v>2</v>
      </c>
      <c r="CU197" s="90" t="s">
        <v>2</v>
      </c>
      <c r="CV197" s="90">
        <v>1</v>
      </c>
      <c r="CW197" s="90" t="s">
        <v>2</v>
      </c>
      <c r="CX197" s="90" t="s">
        <v>2</v>
      </c>
      <c r="CY197" s="90" t="s">
        <v>2</v>
      </c>
      <c r="CZ197" s="90" t="s">
        <v>2</v>
      </c>
      <c r="DA197" s="90" t="s">
        <v>2</v>
      </c>
      <c r="DB197" s="90" t="s">
        <v>2</v>
      </c>
      <c r="DC197" s="90" t="s">
        <v>2</v>
      </c>
      <c r="DD197" s="90" t="s">
        <v>2</v>
      </c>
      <c r="DE197" s="90" t="s">
        <v>2</v>
      </c>
      <c r="DF197" s="90" t="s">
        <v>2</v>
      </c>
      <c r="DG197" s="90" t="s">
        <v>2</v>
      </c>
      <c r="DH197" s="90" t="s">
        <v>2</v>
      </c>
      <c r="DI197" s="90" t="s">
        <v>2</v>
      </c>
      <c r="DJ197" s="90" t="s">
        <v>2</v>
      </c>
      <c r="DK197" s="90" t="s">
        <v>2</v>
      </c>
      <c r="DL197" s="90" t="s">
        <v>2</v>
      </c>
      <c r="DM197" s="90" t="s">
        <v>2</v>
      </c>
      <c r="DN197" s="90" t="s">
        <v>2</v>
      </c>
      <c r="DO197" s="90" t="s">
        <v>2</v>
      </c>
      <c r="DP197" s="90" t="s">
        <v>2</v>
      </c>
      <c r="DQ197" s="90" t="s">
        <v>2</v>
      </c>
      <c r="DR197" s="90" t="s">
        <v>2</v>
      </c>
      <c r="DS197" s="27">
        <v>2</v>
      </c>
      <c r="DT197" s="27">
        <v>1</v>
      </c>
      <c r="DU197" s="27" t="s">
        <v>2</v>
      </c>
      <c r="DV197" s="27" t="s">
        <v>2</v>
      </c>
      <c r="DW197" s="27" t="s">
        <v>2</v>
      </c>
      <c r="DX197" s="27" t="s">
        <v>2</v>
      </c>
      <c r="DY197" s="27">
        <v>6</v>
      </c>
      <c r="DZ197" s="27">
        <v>6</v>
      </c>
      <c r="EA197" s="27" t="s">
        <v>2</v>
      </c>
      <c r="EB197" s="27">
        <v>3</v>
      </c>
      <c r="EC197" s="27" t="s">
        <v>2</v>
      </c>
      <c r="ED197" s="27" t="s">
        <v>2</v>
      </c>
      <c r="EE197" s="27" t="s">
        <v>2</v>
      </c>
      <c r="EF197" s="27" t="s">
        <v>2</v>
      </c>
      <c r="EG197" s="27" t="s">
        <v>14</v>
      </c>
      <c r="EH197" s="27" t="s">
        <v>14</v>
      </c>
      <c r="EI197" s="27" t="s">
        <v>2</v>
      </c>
      <c r="EJ197" s="27" t="s">
        <v>2</v>
      </c>
      <c r="EK197" s="27" t="s">
        <v>2</v>
      </c>
      <c r="EL197" s="27" t="s">
        <v>2</v>
      </c>
      <c r="EM197" s="27">
        <v>102</v>
      </c>
      <c r="EN197" s="27">
        <v>102</v>
      </c>
      <c r="EO197" s="27" t="s">
        <v>2</v>
      </c>
      <c r="EP197" s="27" t="s">
        <v>14</v>
      </c>
      <c r="EQ197" s="27" t="s">
        <v>2</v>
      </c>
      <c r="ER197" s="27" t="s">
        <v>2</v>
      </c>
      <c r="ES197" s="27" t="s">
        <v>2</v>
      </c>
      <c r="ET197" s="27" t="s">
        <v>2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27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27" t="s">
        <v>2</v>
      </c>
      <c r="FW197" s="77">
        <v>3</v>
      </c>
      <c r="FX197" s="77">
        <v>1</v>
      </c>
      <c r="FY197" s="87">
        <v>3</v>
      </c>
      <c r="FZ197" s="87" t="s">
        <v>2</v>
      </c>
      <c r="GA197" s="87" t="s">
        <v>2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 t="s">
        <v>2</v>
      </c>
      <c r="GG197" s="17" t="s">
        <v>2</v>
      </c>
      <c r="GH197" s="17" t="s">
        <v>2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 t="s">
        <v>2</v>
      </c>
      <c r="GP197" s="25" t="s">
        <v>2</v>
      </c>
      <c r="GQ197" s="25" t="s">
        <v>2</v>
      </c>
      <c r="GR197" s="25" t="s">
        <v>2</v>
      </c>
      <c r="GS197" s="136" t="s">
        <v>2</v>
      </c>
      <c r="GT197" s="77" t="s">
        <v>2</v>
      </c>
      <c r="GU197" s="77" t="s">
        <v>2</v>
      </c>
      <c r="GV197" s="17">
        <v>6</v>
      </c>
      <c r="GW197" s="17">
        <v>4</v>
      </c>
      <c r="GX197" s="17">
        <v>2</v>
      </c>
      <c r="GY197" s="17" t="s">
        <v>2</v>
      </c>
      <c r="GZ197" s="17" t="s">
        <v>2</v>
      </c>
      <c r="HA197" s="17" t="s">
        <v>2</v>
      </c>
      <c r="HB197" s="17" t="s">
        <v>2</v>
      </c>
      <c r="HC197" s="17" t="s">
        <v>2</v>
      </c>
      <c r="HD197" s="17" t="s">
        <v>2</v>
      </c>
      <c r="HE197" s="17" t="s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9">
        <v>1936505000</v>
      </c>
      <c r="HO197" s="657" t="s">
        <v>483</v>
      </c>
      <c r="HP197" s="657" t="s">
        <v>454</v>
      </c>
      <c r="HQ197" s="657" t="s">
        <v>664</v>
      </c>
      <c r="HR197" s="657" t="s">
        <v>461</v>
      </c>
      <c r="HS197" s="657" t="s">
        <v>455</v>
      </c>
    </row>
    <row r="198" spans="1:227" ht="14.25" customHeight="1">
      <c r="A198" s="614" t="s">
        <v>767</v>
      </c>
      <c r="B198" s="614" t="s">
        <v>929</v>
      </c>
      <c r="C198" s="614" t="s">
        <v>934</v>
      </c>
      <c r="D198" s="4" t="s">
        <v>607</v>
      </c>
      <c r="E198" s="17">
        <v>9</v>
      </c>
      <c r="F198" s="17">
        <v>1</v>
      </c>
      <c r="G198" s="17" t="s">
        <v>2</v>
      </c>
      <c r="H198" s="17" t="s">
        <v>2</v>
      </c>
      <c r="I198" s="17">
        <v>1</v>
      </c>
      <c r="J198" s="17" t="s">
        <v>2</v>
      </c>
      <c r="K198" s="17" t="s">
        <v>2</v>
      </c>
      <c r="L198" s="17">
        <v>8</v>
      </c>
      <c r="M198" s="665" t="s">
        <v>2</v>
      </c>
      <c r="N198" s="17">
        <v>1</v>
      </c>
      <c r="O198" s="17" t="s">
        <v>14</v>
      </c>
      <c r="P198" s="17" t="s">
        <v>14</v>
      </c>
      <c r="Q198" s="17" t="s">
        <v>14</v>
      </c>
      <c r="R198" s="17" t="s">
        <v>14</v>
      </c>
      <c r="S198" s="17" t="s">
        <v>14</v>
      </c>
      <c r="T198" s="17" t="s">
        <v>14</v>
      </c>
      <c r="U198" s="25" t="s">
        <v>14</v>
      </c>
      <c r="V198" s="671" t="s">
        <v>2</v>
      </c>
      <c r="W198" s="25">
        <v>2</v>
      </c>
      <c r="X198" s="25">
        <v>2720</v>
      </c>
      <c r="Y198" s="25">
        <v>1</v>
      </c>
      <c r="Z198" s="25">
        <v>2400</v>
      </c>
      <c r="AA198" s="136">
        <v>7</v>
      </c>
      <c r="AB198" s="25" t="s">
        <v>14</v>
      </c>
      <c r="AC198" s="25" t="s">
        <v>14</v>
      </c>
      <c r="AD198" s="25" t="s">
        <v>14</v>
      </c>
      <c r="AE198" s="25" t="s">
        <v>14</v>
      </c>
      <c r="AF198" s="143" t="s">
        <v>14</v>
      </c>
      <c r="AG198" s="77">
        <v>8</v>
      </c>
      <c r="AH198" s="77" t="s">
        <v>2</v>
      </c>
      <c r="AI198" s="77">
        <v>4</v>
      </c>
      <c r="AJ198" s="77">
        <v>3</v>
      </c>
      <c r="AK198" s="77">
        <v>1</v>
      </c>
      <c r="AL198" s="77" t="s">
        <v>2</v>
      </c>
      <c r="AM198" s="77" t="s">
        <v>2</v>
      </c>
      <c r="AN198" s="77" t="s">
        <v>2</v>
      </c>
      <c r="AO198" s="77" t="s">
        <v>2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14</v>
      </c>
      <c r="AV198" s="77" t="s">
        <v>14</v>
      </c>
      <c r="AW198" s="77" t="s">
        <v>14</v>
      </c>
      <c r="AX198" s="77" t="s">
        <v>14</v>
      </c>
      <c r="AY198" s="77" t="s">
        <v>14</v>
      </c>
      <c r="AZ198" s="77" t="s">
        <v>14</v>
      </c>
      <c r="BA198" s="77" t="s">
        <v>14</v>
      </c>
      <c r="BB198" s="77" t="s">
        <v>14</v>
      </c>
      <c r="BC198" s="77" t="s">
        <v>14</v>
      </c>
      <c r="BD198" s="77" t="s">
        <v>14</v>
      </c>
      <c r="BE198" s="77" t="s">
        <v>14</v>
      </c>
      <c r="BF198" s="77" t="s">
        <v>14</v>
      </c>
      <c r="BG198" s="77" t="s">
        <v>14</v>
      </c>
      <c r="BH198" s="77" t="s">
        <v>14</v>
      </c>
      <c r="BI198" s="77">
        <v>472</v>
      </c>
      <c r="BJ198" s="77" t="s">
        <v>2</v>
      </c>
      <c r="BK198" s="77">
        <v>174</v>
      </c>
      <c r="BL198" s="77">
        <v>195</v>
      </c>
      <c r="BM198" s="77">
        <v>103</v>
      </c>
      <c r="BN198" s="77" t="s">
        <v>2</v>
      </c>
      <c r="BO198" s="77" t="s">
        <v>2</v>
      </c>
      <c r="BP198" s="77" t="s">
        <v>2</v>
      </c>
      <c r="BQ198" s="77" t="s">
        <v>2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213</v>
      </c>
      <c r="BX198" s="77" t="s">
        <v>14</v>
      </c>
      <c r="BY198" s="77" t="s">
        <v>14</v>
      </c>
      <c r="BZ198" s="77" t="s">
        <v>14</v>
      </c>
      <c r="CA198" s="77" t="s">
        <v>14</v>
      </c>
      <c r="CB198" s="77" t="s">
        <v>14</v>
      </c>
      <c r="CC198" s="77" t="s">
        <v>14</v>
      </c>
      <c r="CD198" s="77" t="s">
        <v>14</v>
      </c>
      <c r="CE198" s="77" t="s">
        <v>14</v>
      </c>
      <c r="CF198" s="77" t="s">
        <v>14</v>
      </c>
      <c r="CG198" s="77" t="s">
        <v>14</v>
      </c>
      <c r="CH198" s="77" t="s">
        <v>14</v>
      </c>
      <c r="CI198" s="77" t="s">
        <v>14</v>
      </c>
      <c r="CJ198" s="77" t="s">
        <v>14</v>
      </c>
      <c r="CK198" s="77" t="s">
        <v>14</v>
      </c>
      <c r="CL198" s="77" t="s">
        <v>14</v>
      </c>
      <c r="CM198" s="90">
        <v>7</v>
      </c>
      <c r="CN198" s="90" t="s">
        <v>2</v>
      </c>
      <c r="CO198" s="90" t="s">
        <v>2</v>
      </c>
      <c r="CP198" s="90">
        <v>6</v>
      </c>
      <c r="CQ198" s="90" t="s">
        <v>2</v>
      </c>
      <c r="CR198" s="90">
        <v>1</v>
      </c>
      <c r="CS198" s="90" t="s">
        <v>2</v>
      </c>
      <c r="CT198" s="90" t="s">
        <v>2</v>
      </c>
      <c r="CU198" s="90" t="s">
        <v>2</v>
      </c>
      <c r="CV198" s="90" t="s">
        <v>2</v>
      </c>
      <c r="CW198" s="90" t="s">
        <v>2</v>
      </c>
      <c r="CX198" s="90" t="s">
        <v>2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14</v>
      </c>
      <c r="DD198" s="90" t="s">
        <v>14</v>
      </c>
      <c r="DE198" s="90" t="s">
        <v>14</v>
      </c>
      <c r="DF198" s="90" t="s">
        <v>14</v>
      </c>
      <c r="DG198" s="90" t="s">
        <v>14</v>
      </c>
      <c r="DH198" s="90" t="s">
        <v>14</v>
      </c>
      <c r="DI198" s="90" t="s">
        <v>14</v>
      </c>
      <c r="DJ198" s="90" t="s">
        <v>14</v>
      </c>
      <c r="DK198" s="90" t="s">
        <v>14</v>
      </c>
      <c r="DL198" s="90" t="s">
        <v>14</v>
      </c>
      <c r="DM198" s="90" t="s">
        <v>14</v>
      </c>
      <c r="DN198" s="90" t="s">
        <v>14</v>
      </c>
      <c r="DO198" s="90" t="s">
        <v>14</v>
      </c>
      <c r="DP198" s="90" t="s">
        <v>14</v>
      </c>
      <c r="DQ198" s="90" t="s">
        <v>14</v>
      </c>
      <c r="DR198" s="90" t="s">
        <v>14</v>
      </c>
      <c r="DS198" s="27">
        <v>5</v>
      </c>
      <c r="DT198" s="27">
        <v>1</v>
      </c>
      <c r="DU198" s="27" t="s">
        <v>2</v>
      </c>
      <c r="DV198" s="27" t="s">
        <v>2</v>
      </c>
      <c r="DW198" s="27" t="s">
        <v>2</v>
      </c>
      <c r="DX198" s="27">
        <v>1</v>
      </c>
      <c r="DY198" s="27">
        <v>6</v>
      </c>
      <c r="DZ198" s="27">
        <v>6</v>
      </c>
      <c r="EA198" s="27" t="s">
        <v>2</v>
      </c>
      <c r="EB198" s="27">
        <v>4</v>
      </c>
      <c r="EC198" s="27" t="s">
        <v>2</v>
      </c>
      <c r="ED198" s="27">
        <v>1</v>
      </c>
      <c r="EE198" s="27" t="s">
        <v>2</v>
      </c>
      <c r="EF198" s="27" t="s">
        <v>2</v>
      </c>
      <c r="EG198" s="27">
        <v>93</v>
      </c>
      <c r="EH198" s="27" t="s">
        <v>14</v>
      </c>
      <c r="EI198" s="27" t="s">
        <v>2</v>
      </c>
      <c r="EJ198" s="27" t="s">
        <v>2</v>
      </c>
      <c r="EK198" s="27" t="s">
        <v>2</v>
      </c>
      <c r="EL198" s="27" t="s">
        <v>14</v>
      </c>
      <c r="EM198" s="27" t="s">
        <v>14</v>
      </c>
      <c r="EN198" s="27">
        <v>120</v>
      </c>
      <c r="EO198" s="27" t="s">
        <v>2</v>
      </c>
      <c r="EP198" s="27" t="s">
        <v>14</v>
      </c>
      <c r="EQ198" s="27" t="s">
        <v>2</v>
      </c>
      <c r="ER198" s="27" t="s">
        <v>14</v>
      </c>
      <c r="ES198" s="27" t="s">
        <v>2</v>
      </c>
      <c r="ET198" s="27" t="s">
        <v>2</v>
      </c>
      <c r="EU198" s="27" t="s">
        <v>14</v>
      </c>
      <c r="EV198" s="27" t="s">
        <v>14</v>
      </c>
      <c r="EW198" s="27" t="s">
        <v>14</v>
      </c>
      <c r="EX198" s="27" t="s">
        <v>14</v>
      </c>
      <c r="EY198" s="27" t="s">
        <v>14</v>
      </c>
      <c r="EZ198" s="27" t="s">
        <v>14</v>
      </c>
      <c r="FA198" s="27" t="s">
        <v>14</v>
      </c>
      <c r="FB198" s="27" t="s">
        <v>14</v>
      </c>
      <c r="FC198" s="27" t="s">
        <v>14</v>
      </c>
      <c r="FD198" s="27" t="s">
        <v>14</v>
      </c>
      <c r="FE198" s="27" t="s">
        <v>14</v>
      </c>
      <c r="FF198" s="27" t="s">
        <v>14</v>
      </c>
      <c r="FG198" s="27" t="s">
        <v>14</v>
      </c>
      <c r="FH198" s="27" t="s">
        <v>14</v>
      </c>
      <c r="FI198" s="27" t="s">
        <v>14</v>
      </c>
      <c r="FJ198" s="27" t="s">
        <v>14</v>
      </c>
      <c r="FK198" s="27" t="s">
        <v>14</v>
      </c>
      <c r="FL198" s="27" t="s">
        <v>14</v>
      </c>
      <c r="FM198" s="27" t="s">
        <v>14</v>
      </c>
      <c r="FN198" s="27" t="s">
        <v>14</v>
      </c>
      <c r="FO198" s="27" t="s">
        <v>14</v>
      </c>
      <c r="FP198" s="27" t="s">
        <v>14</v>
      </c>
      <c r="FQ198" s="27" t="s">
        <v>14</v>
      </c>
      <c r="FR198" s="27" t="s">
        <v>14</v>
      </c>
      <c r="FS198" s="27" t="s">
        <v>14</v>
      </c>
      <c r="FT198" s="27" t="s">
        <v>14</v>
      </c>
      <c r="FU198" s="27" t="s">
        <v>14</v>
      </c>
      <c r="FV198" s="27" t="s">
        <v>14</v>
      </c>
      <c r="FW198" s="77">
        <v>4</v>
      </c>
      <c r="FX198" s="77">
        <v>2</v>
      </c>
      <c r="FY198" s="87">
        <v>3</v>
      </c>
      <c r="FZ198" s="87" t="s">
        <v>2</v>
      </c>
      <c r="GA198" s="87" t="s">
        <v>2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14</v>
      </c>
      <c r="GG198" s="17" t="s">
        <v>14</v>
      </c>
      <c r="GH198" s="17" t="s">
        <v>14</v>
      </c>
      <c r="GI198" s="17" t="s">
        <v>14</v>
      </c>
      <c r="GJ198" s="17" t="s">
        <v>14</v>
      </c>
      <c r="GK198" s="17" t="s">
        <v>14</v>
      </c>
      <c r="GL198" s="17" t="s">
        <v>14</v>
      </c>
      <c r="GM198" s="17" t="s">
        <v>14</v>
      </c>
      <c r="GN198" s="17" t="s">
        <v>14</v>
      </c>
      <c r="GO198" s="25">
        <v>1</v>
      </c>
      <c r="GP198" s="25" t="s">
        <v>14</v>
      </c>
      <c r="GQ198" s="25">
        <v>1</v>
      </c>
      <c r="GR198" s="25">
        <v>1</v>
      </c>
      <c r="GS198" s="136" t="s">
        <v>2</v>
      </c>
      <c r="GT198" s="77" t="s">
        <v>2</v>
      </c>
      <c r="GU198" s="77" t="s">
        <v>2</v>
      </c>
      <c r="GV198" s="17">
        <v>7</v>
      </c>
      <c r="GW198" s="17">
        <v>6</v>
      </c>
      <c r="GX198" s="17" t="s">
        <v>2</v>
      </c>
      <c r="GY198" s="17">
        <v>1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14</v>
      </c>
      <c r="HF198" s="17" t="s">
        <v>14</v>
      </c>
      <c r="HG198" s="17" t="s">
        <v>14</v>
      </c>
      <c r="HH198" s="17" t="s">
        <v>14</v>
      </c>
      <c r="HI198" s="17" t="s">
        <v>14</v>
      </c>
      <c r="HJ198" s="17" t="s">
        <v>14</v>
      </c>
      <c r="HK198" s="17" t="s">
        <v>14</v>
      </c>
      <c r="HL198" s="17" t="s">
        <v>14</v>
      </c>
      <c r="HM198" s="17" t="s">
        <v>14</v>
      </c>
      <c r="HN198" s="659">
        <v>1936506000</v>
      </c>
      <c r="HO198" s="657" t="s">
        <v>483</v>
      </c>
      <c r="HP198" s="657" t="s">
        <v>454</v>
      </c>
      <c r="HQ198" s="657" t="s">
        <v>664</v>
      </c>
      <c r="HR198" s="657" t="s">
        <v>462</v>
      </c>
      <c r="HS198" s="657" t="s">
        <v>455</v>
      </c>
    </row>
    <row r="199" spans="1:227" ht="14.25" customHeight="1">
      <c r="A199" s="614" t="s">
        <v>767</v>
      </c>
      <c r="B199" s="614" t="s">
        <v>929</v>
      </c>
      <c r="C199" s="614" t="s">
        <v>935</v>
      </c>
      <c r="D199" s="4" t="s">
        <v>608</v>
      </c>
      <c r="E199" s="17">
        <v>6</v>
      </c>
      <c r="F199" s="17">
        <v>2</v>
      </c>
      <c r="G199" s="17">
        <v>1</v>
      </c>
      <c r="H199" s="17">
        <v>1</v>
      </c>
      <c r="I199" s="17" t="s">
        <v>2</v>
      </c>
      <c r="J199" s="17" t="s">
        <v>2</v>
      </c>
      <c r="K199" s="17" t="s">
        <v>2</v>
      </c>
      <c r="L199" s="17">
        <v>4</v>
      </c>
      <c r="M199" s="665">
        <v>1</v>
      </c>
      <c r="N199" s="17">
        <v>2</v>
      </c>
      <c r="O199" s="17" t="s">
        <v>14</v>
      </c>
      <c r="P199" s="17" t="s">
        <v>14</v>
      </c>
      <c r="Q199" s="17" t="s">
        <v>14</v>
      </c>
      <c r="R199" s="17" t="s">
        <v>14</v>
      </c>
      <c r="S199" s="17" t="s">
        <v>14</v>
      </c>
      <c r="T199" s="17" t="s">
        <v>14</v>
      </c>
      <c r="U199" s="25" t="s">
        <v>14</v>
      </c>
      <c r="V199" s="671" t="s">
        <v>2</v>
      </c>
      <c r="W199" s="25">
        <v>4</v>
      </c>
      <c r="X199" s="25">
        <v>500</v>
      </c>
      <c r="Y199" s="25">
        <v>1</v>
      </c>
      <c r="Z199" s="25">
        <v>280</v>
      </c>
      <c r="AA199" s="136">
        <v>2</v>
      </c>
      <c r="AB199" s="25" t="s">
        <v>14</v>
      </c>
      <c r="AC199" s="25" t="s">
        <v>14</v>
      </c>
      <c r="AD199" s="25" t="s">
        <v>14</v>
      </c>
      <c r="AE199" s="25" t="s">
        <v>14</v>
      </c>
      <c r="AF199" s="143" t="s">
        <v>14</v>
      </c>
      <c r="AG199" s="77">
        <v>6</v>
      </c>
      <c r="AH199" s="77" t="s">
        <v>2</v>
      </c>
      <c r="AI199" s="77">
        <v>2</v>
      </c>
      <c r="AJ199" s="77">
        <v>1</v>
      </c>
      <c r="AK199" s="77" t="s">
        <v>2</v>
      </c>
      <c r="AL199" s="77">
        <v>1</v>
      </c>
      <c r="AM199" s="77">
        <v>1</v>
      </c>
      <c r="AN199" s="77">
        <v>1</v>
      </c>
      <c r="AO199" s="77" t="s">
        <v>2</v>
      </c>
      <c r="AP199" s="77" t="s">
        <v>2</v>
      </c>
      <c r="AQ199" s="77" t="s">
        <v>2</v>
      </c>
      <c r="AR199" s="77" t="s">
        <v>2</v>
      </c>
      <c r="AS199" s="77" t="s">
        <v>2</v>
      </c>
      <c r="AT199" s="77" t="s">
        <v>2</v>
      </c>
      <c r="AU199" s="77" t="s">
        <v>14</v>
      </c>
      <c r="AV199" s="77" t="s">
        <v>14</v>
      </c>
      <c r="AW199" s="77" t="s">
        <v>14</v>
      </c>
      <c r="AX199" s="77" t="s">
        <v>14</v>
      </c>
      <c r="AY199" s="77" t="s">
        <v>14</v>
      </c>
      <c r="AZ199" s="77" t="s">
        <v>14</v>
      </c>
      <c r="BA199" s="77" t="s">
        <v>14</v>
      </c>
      <c r="BB199" s="77" t="s">
        <v>14</v>
      </c>
      <c r="BC199" s="77" t="s">
        <v>14</v>
      </c>
      <c r="BD199" s="77" t="s">
        <v>14</v>
      </c>
      <c r="BE199" s="77" t="s">
        <v>14</v>
      </c>
      <c r="BF199" s="77" t="s">
        <v>14</v>
      </c>
      <c r="BG199" s="77" t="s">
        <v>14</v>
      </c>
      <c r="BH199" s="77" t="s">
        <v>14</v>
      </c>
      <c r="BI199" s="77">
        <v>856</v>
      </c>
      <c r="BJ199" s="77" t="s">
        <v>2</v>
      </c>
      <c r="BK199" s="77">
        <v>87</v>
      </c>
      <c r="BL199" s="77">
        <v>50</v>
      </c>
      <c r="BM199" s="77" t="s">
        <v>2</v>
      </c>
      <c r="BN199" s="77">
        <v>170</v>
      </c>
      <c r="BO199" s="77">
        <v>229</v>
      </c>
      <c r="BP199" s="77">
        <v>320</v>
      </c>
      <c r="BQ199" s="77" t="s">
        <v>2</v>
      </c>
      <c r="BR199" s="77" t="s">
        <v>2</v>
      </c>
      <c r="BS199" s="77" t="s">
        <v>2</v>
      </c>
      <c r="BT199" s="77" t="s">
        <v>2</v>
      </c>
      <c r="BU199" s="77" t="s">
        <v>2</v>
      </c>
      <c r="BV199" s="77" t="s">
        <v>2</v>
      </c>
      <c r="BW199" s="77">
        <v>707</v>
      </c>
      <c r="BX199" s="77" t="s">
        <v>14</v>
      </c>
      <c r="BY199" s="77" t="s">
        <v>14</v>
      </c>
      <c r="BZ199" s="77" t="s">
        <v>14</v>
      </c>
      <c r="CA199" s="77" t="s">
        <v>14</v>
      </c>
      <c r="CB199" s="77" t="s">
        <v>14</v>
      </c>
      <c r="CC199" s="77" t="s">
        <v>14</v>
      </c>
      <c r="CD199" s="77" t="s">
        <v>14</v>
      </c>
      <c r="CE199" s="77" t="s">
        <v>14</v>
      </c>
      <c r="CF199" s="77" t="s">
        <v>14</v>
      </c>
      <c r="CG199" s="77" t="s">
        <v>14</v>
      </c>
      <c r="CH199" s="77" t="s">
        <v>14</v>
      </c>
      <c r="CI199" s="77" t="s">
        <v>14</v>
      </c>
      <c r="CJ199" s="77" t="s">
        <v>14</v>
      </c>
      <c r="CK199" s="77" t="s">
        <v>14</v>
      </c>
      <c r="CL199" s="77" t="s">
        <v>14</v>
      </c>
      <c r="CM199" s="90">
        <v>6</v>
      </c>
      <c r="CN199" s="90">
        <v>1</v>
      </c>
      <c r="CO199" s="90" t="s">
        <v>2</v>
      </c>
      <c r="CP199" s="90">
        <v>5</v>
      </c>
      <c r="CQ199" s="90" t="s">
        <v>2</v>
      </c>
      <c r="CR199" s="90" t="s">
        <v>2</v>
      </c>
      <c r="CS199" s="90" t="s">
        <v>2</v>
      </c>
      <c r="CT199" s="90" t="s">
        <v>2</v>
      </c>
      <c r="CU199" s="90" t="s">
        <v>2</v>
      </c>
      <c r="CV199" s="90" t="s">
        <v>2</v>
      </c>
      <c r="CW199" s="90" t="s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14</v>
      </c>
      <c r="DD199" s="90" t="s">
        <v>14</v>
      </c>
      <c r="DE199" s="90" t="s">
        <v>14</v>
      </c>
      <c r="DF199" s="90" t="s">
        <v>14</v>
      </c>
      <c r="DG199" s="90" t="s">
        <v>14</v>
      </c>
      <c r="DH199" s="90" t="s">
        <v>14</v>
      </c>
      <c r="DI199" s="90" t="s">
        <v>14</v>
      </c>
      <c r="DJ199" s="90" t="s">
        <v>14</v>
      </c>
      <c r="DK199" s="90" t="s">
        <v>14</v>
      </c>
      <c r="DL199" s="90" t="s">
        <v>14</v>
      </c>
      <c r="DM199" s="90" t="s">
        <v>14</v>
      </c>
      <c r="DN199" s="90" t="s">
        <v>14</v>
      </c>
      <c r="DO199" s="90" t="s">
        <v>14</v>
      </c>
      <c r="DP199" s="90" t="s">
        <v>14</v>
      </c>
      <c r="DQ199" s="90" t="s">
        <v>14</v>
      </c>
      <c r="DR199" s="90" t="s">
        <v>14</v>
      </c>
      <c r="DS199" s="27">
        <v>5</v>
      </c>
      <c r="DT199" s="27" t="s">
        <v>2</v>
      </c>
      <c r="DU199" s="27" t="s">
        <v>2</v>
      </c>
      <c r="DV199" s="27" t="s">
        <v>2</v>
      </c>
      <c r="DW199" s="27" t="s">
        <v>2</v>
      </c>
      <c r="DX199" s="27" t="s">
        <v>2</v>
      </c>
      <c r="DY199" s="27">
        <v>6</v>
      </c>
      <c r="DZ199" s="27">
        <v>5</v>
      </c>
      <c r="EA199" s="27" t="s">
        <v>2</v>
      </c>
      <c r="EB199" s="27">
        <v>2</v>
      </c>
      <c r="EC199" s="27" t="s">
        <v>2</v>
      </c>
      <c r="ED199" s="27" t="s">
        <v>2</v>
      </c>
      <c r="EE199" s="27" t="s">
        <v>2</v>
      </c>
      <c r="EF199" s="27" t="s">
        <v>2</v>
      </c>
      <c r="EG199" s="27">
        <v>228</v>
      </c>
      <c r="EH199" s="27" t="s">
        <v>2</v>
      </c>
      <c r="EI199" s="27" t="s">
        <v>2</v>
      </c>
      <c r="EJ199" s="27" t="s">
        <v>2</v>
      </c>
      <c r="EK199" s="27" t="s">
        <v>2</v>
      </c>
      <c r="EL199" s="27" t="s">
        <v>2</v>
      </c>
      <c r="EM199" s="27" t="s">
        <v>14</v>
      </c>
      <c r="EN199" s="27">
        <v>158</v>
      </c>
      <c r="EO199" s="27" t="s">
        <v>2</v>
      </c>
      <c r="EP199" s="27" t="s">
        <v>14</v>
      </c>
      <c r="EQ199" s="27" t="s">
        <v>2</v>
      </c>
      <c r="ER199" s="27" t="s">
        <v>2</v>
      </c>
      <c r="ES199" s="27" t="s">
        <v>2</v>
      </c>
      <c r="ET199" s="27" t="s">
        <v>2</v>
      </c>
      <c r="EU199" s="27" t="s">
        <v>14</v>
      </c>
      <c r="EV199" s="27" t="s">
        <v>14</v>
      </c>
      <c r="EW199" s="27" t="s">
        <v>14</v>
      </c>
      <c r="EX199" s="27" t="s">
        <v>14</v>
      </c>
      <c r="EY199" s="27" t="s">
        <v>14</v>
      </c>
      <c r="EZ199" s="27" t="s">
        <v>14</v>
      </c>
      <c r="FA199" s="27" t="s">
        <v>14</v>
      </c>
      <c r="FB199" s="27" t="s">
        <v>14</v>
      </c>
      <c r="FC199" s="27" t="s">
        <v>14</v>
      </c>
      <c r="FD199" s="27" t="s">
        <v>14</v>
      </c>
      <c r="FE199" s="27" t="s">
        <v>14</v>
      </c>
      <c r="FF199" s="27" t="s">
        <v>14</v>
      </c>
      <c r="FG199" s="27" t="s">
        <v>14</v>
      </c>
      <c r="FH199" s="27" t="s">
        <v>14</v>
      </c>
      <c r="FI199" s="27" t="s">
        <v>14</v>
      </c>
      <c r="FJ199" s="27" t="s">
        <v>14</v>
      </c>
      <c r="FK199" s="27" t="s">
        <v>14</v>
      </c>
      <c r="FL199" s="27" t="s">
        <v>14</v>
      </c>
      <c r="FM199" s="27" t="s">
        <v>14</v>
      </c>
      <c r="FN199" s="27" t="s">
        <v>14</v>
      </c>
      <c r="FO199" s="27" t="s">
        <v>14</v>
      </c>
      <c r="FP199" s="27" t="s">
        <v>14</v>
      </c>
      <c r="FQ199" s="27" t="s">
        <v>14</v>
      </c>
      <c r="FR199" s="27" t="s">
        <v>14</v>
      </c>
      <c r="FS199" s="27" t="s">
        <v>14</v>
      </c>
      <c r="FT199" s="27" t="s">
        <v>14</v>
      </c>
      <c r="FU199" s="27" t="s">
        <v>14</v>
      </c>
      <c r="FV199" s="27" t="s">
        <v>14</v>
      </c>
      <c r="FW199" s="77">
        <v>4</v>
      </c>
      <c r="FX199" s="77">
        <v>2</v>
      </c>
      <c r="FY199" s="87">
        <v>3</v>
      </c>
      <c r="FZ199" s="87">
        <v>1</v>
      </c>
      <c r="GA199" s="87">
        <v>1</v>
      </c>
      <c r="GB199" s="87" t="s">
        <v>2</v>
      </c>
      <c r="GC199" s="87" t="s">
        <v>2</v>
      </c>
      <c r="GD199" s="87" t="s">
        <v>2</v>
      </c>
      <c r="GE199" s="87" t="s">
        <v>2</v>
      </c>
      <c r="GF199" s="17" t="s">
        <v>14</v>
      </c>
      <c r="GG199" s="17" t="s">
        <v>14</v>
      </c>
      <c r="GH199" s="17" t="s">
        <v>14</v>
      </c>
      <c r="GI199" s="17" t="s">
        <v>14</v>
      </c>
      <c r="GJ199" s="17" t="s">
        <v>14</v>
      </c>
      <c r="GK199" s="17" t="s">
        <v>14</v>
      </c>
      <c r="GL199" s="17" t="s">
        <v>14</v>
      </c>
      <c r="GM199" s="17" t="s">
        <v>14</v>
      </c>
      <c r="GN199" s="17" t="s">
        <v>14</v>
      </c>
      <c r="GO199" s="25">
        <v>1</v>
      </c>
      <c r="GP199" s="25" t="s">
        <v>14</v>
      </c>
      <c r="GQ199" s="25">
        <v>1</v>
      </c>
      <c r="GR199" s="25">
        <v>1</v>
      </c>
      <c r="GS199" s="136" t="s">
        <v>2</v>
      </c>
      <c r="GT199" s="77" t="s">
        <v>2</v>
      </c>
      <c r="GU199" s="77" t="s">
        <v>2</v>
      </c>
      <c r="GV199" s="17">
        <v>6</v>
      </c>
      <c r="GW199" s="17">
        <v>4</v>
      </c>
      <c r="GX199" s="17" t="s">
        <v>2</v>
      </c>
      <c r="GY199" s="17">
        <v>2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14</v>
      </c>
      <c r="HF199" s="17" t="s">
        <v>14</v>
      </c>
      <c r="HG199" s="17" t="s">
        <v>14</v>
      </c>
      <c r="HH199" s="17" t="s">
        <v>14</v>
      </c>
      <c r="HI199" s="17" t="s">
        <v>14</v>
      </c>
      <c r="HJ199" s="17" t="s">
        <v>14</v>
      </c>
      <c r="HK199" s="17" t="s">
        <v>14</v>
      </c>
      <c r="HL199" s="17" t="s">
        <v>14</v>
      </c>
      <c r="HM199" s="17" t="s">
        <v>14</v>
      </c>
      <c r="HN199" s="659">
        <v>1936507000</v>
      </c>
      <c r="HO199" s="657" t="s">
        <v>483</v>
      </c>
      <c r="HP199" s="657" t="s">
        <v>454</v>
      </c>
      <c r="HQ199" s="657" t="s">
        <v>664</v>
      </c>
      <c r="HR199" s="657" t="s">
        <v>463</v>
      </c>
      <c r="HS199" s="657" t="s">
        <v>455</v>
      </c>
    </row>
    <row r="200" spans="1:227" ht="14.25" customHeight="1">
      <c r="A200" s="614" t="s">
        <v>767</v>
      </c>
      <c r="B200" s="614" t="s">
        <v>929</v>
      </c>
      <c r="C200" s="614" t="s">
        <v>936</v>
      </c>
      <c r="D200" s="4" t="s">
        <v>609</v>
      </c>
      <c r="E200" s="17">
        <v>4</v>
      </c>
      <c r="F200" s="17" t="s">
        <v>2</v>
      </c>
      <c r="G200" s="17" t="s">
        <v>2</v>
      </c>
      <c r="H200" s="17" t="s">
        <v>2</v>
      </c>
      <c r="I200" s="17" t="s">
        <v>2</v>
      </c>
      <c r="J200" s="17" t="s">
        <v>2</v>
      </c>
      <c r="K200" s="17" t="s">
        <v>2</v>
      </c>
      <c r="L200" s="17">
        <v>4</v>
      </c>
      <c r="M200" s="665" t="s">
        <v>2</v>
      </c>
      <c r="N200" s="17" t="s">
        <v>2</v>
      </c>
      <c r="O200" s="17" t="s">
        <v>2</v>
      </c>
      <c r="P200" s="17" t="s">
        <v>2</v>
      </c>
      <c r="Q200" s="17" t="s">
        <v>2</v>
      </c>
      <c r="R200" s="17" t="s">
        <v>2</v>
      </c>
      <c r="S200" s="17" t="s">
        <v>2</v>
      </c>
      <c r="T200" s="17" t="s">
        <v>2</v>
      </c>
      <c r="U200" s="25" t="s">
        <v>2</v>
      </c>
      <c r="V200" s="671" t="s">
        <v>2</v>
      </c>
      <c r="W200" s="25">
        <v>1</v>
      </c>
      <c r="X200" s="25">
        <v>20</v>
      </c>
      <c r="Y200" s="25" t="s">
        <v>2</v>
      </c>
      <c r="Z200" s="25" t="s">
        <v>2</v>
      </c>
      <c r="AA200" s="136">
        <v>3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43" t="s">
        <v>2</v>
      </c>
      <c r="AG200" s="77">
        <v>4</v>
      </c>
      <c r="AH200" s="77" t="s">
        <v>2</v>
      </c>
      <c r="AI200" s="77">
        <v>2</v>
      </c>
      <c r="AJ200" s="77">
        <v>2</v>
      </c>
      <c r="AK200" s="77" t="s">
        <v>2</v>
      </c>
      <c r="AL200" s="77" t="s">
        <v>2</v>
      </c>
      <c r="AM200" s="77" t="s">
        <v>2</v>
      </c>
      <c r="AN200" s="77" t="s">
        <v>2</v>
      </c>
      <c r="AO200" s="77" t="s">
        <v>2</v>
      </c>
      <c r="AP200" s="77" t="s">
        <v>2</v>
      </c>
      <c r="AQ200" s="77" t="s">
        <v>2</v>
      </c>
      <c r="AR200" s="77" t="s">
        <v>2</v>
      </c>
      <c r="AS200" s="77" t="s">
        <v>2</v>
      </c>
      <c r="AT200" s="77" t="s">
        <v>2</v>
      </c>
      <c r="AU200" s="77" t="s">
        <v>2</v>
      </c>
      <c r="AV200" s="77" t="s">
        <v>2</v>
      </c>
      <c r="AW200" s="77" t="s">
        <v>2</v>
      </c>
      <c r="AX200" s="77" t="s">
        <v>2</v>
      </c>
      <c r="AY200" s="77" t="s">
        <v>2</v>
      </c>
      <c r="AZ200" s="77" t="s">
        <v>2</v>
      </c>
      <c r="BA200" s="77" t="s">
        <v>2</v>
      </c>
      <c r="BB200" s="77" t="s">
        <v>2</v>
      </c>
      <c r="BC200" s="77" t="s">
        <v>2</v>
      </c>
      <c r="BD200" s="77" t="s">
        <v>2</v>
      </c>
      <c r="BE200" s="77" t="s">
        <v>2</v>
      </c>
      <c r="BF200" s="77" t="s">
        <v>2</v>
      </c>
      <c r="BG200" s="77" t="s">
        <v>2</v>
      </c>
      <c r="BH200" s="77" t="s">
        <v>2</v>
      </c>
      <c r="BI200" s="77">
        <v>253</v>
      </c>
      <c r="BJ200" s="77" t="s">
        <v>2</v>
      </c>
      <c r="BK200" s="77">
        <v>82</v>
      </c>
      <c r="BL200" s="77">
        <v>171</v>
      </c>
      <c r="BM200" s="77" t="s">
        <v>2</v>
      </c>
      <c r="BN200" s="77" t="s">
        <v>2</v>
      </c>
      <c r="BO200" s="77" t="s">
        <v>2</v>
      </c>
      <c r="BP200" s="77" t="s">
        <v>2</v>
      </c>
      <c r="BQ200" s="77" t="s">
        <v>2</v>
      </c>
      <c r="BR200" s="77" t="s">
        <v>2</v>
      </c>
      <c r="BS200" s="77" t="s">
        <v>2</v>
      </c>
      <c r="BT200" s="77" t="s">
        <v>2</v>
      </c>
      <c r="BU200" s="77" t="s">
        <v>2</v>
      </c>
      <c r="BV200" s="77" t="s">
        <v>2</v>
      </c>
      <c r="BW200" s="77">
        <v>133</v>
      </c>
      <c r="BX200" s="77" t="s">
        <v>2</v>
      </c>
      <c r="BY200" s="77" t="s">
        <v>2</v>
      </c>
      <c r="BZ200" s="77" t="s">
        <v>2</v>
      </c>
      <c r="CA200" s="77" t="s">
        <v>2</v>
      </c>
      <c r="CB200" s="77" t="s">
        <v>2</v>
      </c>
      <c r="CC200" s="77" t="s">
        <v>2</v>
      </c>
      <c r="CD200" s="77" t="s">
        <v>2</v>
      </c>
      <c r="CE200" s="77" t="s">
        <v>2</v>
      </c>
      <c r="CF200" s="77" t="s">
        <v>2</v>
      </c>
      <c r="CG200" s="77" t="s">
        <v>2</v>
      </c>
      <c r="CH200" s="77" t="s">
        <v>2</v>
      </c>
      <c r="CI200" s="77" t="s">
        <v>2</v>
      </c>
      <c r="CJ200" s="77" t="s">
        <v>2</v>
      </c>
      <c r="CK200" s="77" t="s">
        <v>2</v>
      </c>
      <c r="CL200" s="77" t="s">
        <v>2</v>
      </c>
      <c r="CM200" s="90">
        <v>3</v>
      </c>
      <c r="CN200" s="90" t="s">
        <v>2</v>
      </c>
      <c r="CO200" s="90" t="s">
        <v>2</v>
      </c>
      <c r="CP200" s="90">
        <v>3</v>
      </c>
      <c r="CQ200" s="90" t="s">
        <v>2</v>
      </c>
      <c r="CR200" s="90" t="s">
        <v>2</v>
      </c>
      <c r="CS200" s="90" t="s">
        <v>2</v>
      </c>
      <c r="CT200" s="90" t="s">
        <v>2</v>
      </c>
      <c r="CU200" s="90" t="s">
        <v>2</v>
      </c>
      <c r="CV200" s="90" t="s">
        <v>2</v>
      </c>
      <c r="CW200" s="90" t="s">
        <v>2</v>
      </c>
      <c r="CX200" s="90" t="s">
        <v>2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 t="s">
        <v>2</v>
      </c>
      <c r="DD200" s="90" t="s">
        <v>2</v>
      </c>
      <c r="DE200" s="90" t="s">
        <v>2</v>
      </c>
      <c r="DF200" s="90" t="s">
        <v>2</v>
      </c>
      <c r="DG200" s="90" t="s">
        <v>2</v>
      </c>
      <c r="DH200" s="90" t="s">
        <v>2</v>
      </c>
      <c r="DI200" s="90" t="s">
        <v>2</v>
      </c>
      <c r="DJ200" s="90" t="s">
        <v>2</v>
      </c>
      <c r="DK200" s="90" t="s">
        <v>2</v>
      </c>
      <c r="DL200" s="90" t="s">
        <v>2</v>
      </c>
      <c r="DM200" s="90" t="s">
        <v>2</v>
      </c>
      <c r="DN200" s="90" t="s">
        <v>2</v>
      </c>
      <c r="DO200" s="90" t="s">
        <v>2</v>
      </c>
      <c r="DP200" s="90" t="s">
        <v>2</v>
      </c>
      <c r="DQ200" s="90" t="s">
        <v>2</v>
      </c>
      <c r="DR200" s="90" t="s">
        <v>2</v>
      </c>
      <c r="DS200" s="27">
        <v>1</v>
      </c>
      <c r="DT200" s="27">
        <v>1</v>
      </c>
      <c r="DU200" s="27" t="s">
        <v>2</v>
      </c>
      <c r="DV200" s="27" t="s">
        <v>2</v>
      </c>
      <c r="DW200" s="27">
        <v>1</v>
      </c>
      <c r="DX200" s="27" t="s">
        <v>2</v>
      </c>
      <c r="DY200" s="27">
        <v>3</v>
      </c>
      <c r="DZ200" s="27">
        <v>3</v>
      </c>
      <c r="EA200" s="27" t="s">
        <v>2</v>
      </c>
      <c r="EB200" s="27">
        <v>1</v>
      </c>
      <c r="EC200" s="27" t="s">
        <v>2</v>
      </c>
      <c r="ED200" s="27" t="s">
        <v>2</v>
      </c>
      <c r="EE200" s="27" t="s">
        <v>2</v>
      </c>
      <c r="EF200" s="27">
        <v>1</v>
      </c>
      <c r="EG200" s="27" t="s">
        <v>14</v>
      </c>
      <c r="EH200" s="27" t="s">
        <v>14</v>
      </c>
      <c r="EI200" s="27" t="s">
        <v>2</v>
      </c>
      <c r="EJ200" s="27" t="s">
        <v>2</v>
      </c>
      <c r="EK200" s="27" t="s">
        <v>14</v>
      </c>
      <c r="EL200" s="27" t="s">
        <v>2</v>
      </c>
      <c r="EM200" s="27">
        <v>100</v>
      </c>
      <c r="EN200" s="27">
        <v>100</v>
      </c>
      <c r="EO200" s="27" t="s">
        <v>2</v>
      </c>
      <c r="EP200" s="27" t="s">
        <v>14</v>
      </c>
      <c r="EQ200" s="27" t="s">
        <v>2</v>
      </c>
      <c r="ER200" s="27" t="s">
        <v>2</v>
      </c>
      <c r="ES200" s="27" t="s">
        <v>2</v>
      </c>
      <c r="ET200" s="27" t="s">
        <v>14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27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27" t="s">
        <v>14</v>
      </c>
      <c r="FW200" s="77">
        <v>2</v>
      </c>
      <c r="FX200" s="77" t="s">
        <v>2</v>
      </c>
      <c r="FY200" s="87">
        <v>2</v>
      </c>
      <c r="FZ200" s="87" t="s">
        <v>2</v>
      </c>
      <c r="GA200" s="87" t="s">
        <v>2</v>
      </c>
      <c r="GB200" s="87" t="s">
        <v>2</v>
      </c>
      <c r="GC200" s="87" t="s">
        <v>2</v>
      </c>
      <c r="GD200" s="87" t="s">
        <v>2</v>
      </c>
      <c r="GE200" s="87" t="s">
        <v>2</v>
      </c>
      <c r="GF200" s="17" t="s">
        <v>2</v>
      </c>
      <c r="GG200" s="17" t="s">
        <v>2</v>
      </c>
      <c r="GH200" s="17" t="s">
        <v>2</v>
      </c>
      <c r="GI200" s="17" t="s">
        <v>2</v>
      </c>
      <c r="GJ200" s="17" t="s">
        <v>2</v>
      </c>
      <c r="GK200" s="17" t="s">
        <v>2</v>
      </c>
      <c r="GL200" s="17" t="s">
        <v>2</v>
      </c>
      <c r="GM200" s="17" t="s">
        <v>2</v>
      </c>
      <c r="GN200" s="17" t="s">
        <v>2</v>
      </c>
      <c r="GO200" s="25" t="s">
        <v>2</v>
      </c>
      <c r="GP200" s="25" t="s">
        <v>2</v>
      </c>
      <c r="GQ200" s="25" t="s">
        <v>2</v>
      </c>
      <c r="GR200" s="25" t="s">
        <v>2</v>
      </c>
      <c r="GS200" s="136" t="s">
        <v>2</v>
      </c>
      <c r="GT200" s="77" t="s">
        <v>2</v>
      </c>
      <c r="GU200" s="77" t="s">
        <v>2</v>
      </c>
      <c r="GV200" s="17">
        <v>3</v>
      </c>
      <c r="GW200" s="17">
        <v>3</v>
      </c>
      <c r="GX200" s="17" t="s">
        <v>2</v>
      </c>
      <c r="GY200" s="17" t="s">
        <v>2</v>
      </c>
      <c r="GZ200" s="17" t="s">
        <v>2</v>
      </c>
      <c r="HA200" s="17" t="s">
        <v>2</v>
      </c>
      <c r="HB200" s="17" t="s">
        <v>2</v>
      </c>
      <c r="HC200" s="17" t="s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9">
        <v>1936508000</v>
      </c>
      <c r="HO200" s="657" t="s">
        <v>483</v>
      </c>
      <c r="HP200" s="657" t="s">
        <v>454</v>
      </c>
      <c r="HQ200" s="657" t="s">
        <v>664</v>
      </c>
      <c r="HR200" s="657" t="s">
        <v>453</v>
      </c>
      <c r="HS200" s="657" t="s">
        <v>455</v>
      </c>
    </row>
    <row r="201" spans="1:227" ht="14.25" customHeight="1">
      <c r="A201" s="614" t="s">
        <v>767</v>
      </c>
      <c r="B201" s="614" t="s">
        <v>929</v>
      </c>
      <c r="C201" s="614" t="s">
        <v>937</v>
      </c>
      <c r="D201" s="4" t="s">
        <v>610</v>
      </c>
      <c r="E201" s="17">
        <v>3</v>
      </c>
      <c r="F201" s="17" t="s">
        <v>2</v>
      </c>
      <c r="G201" s="17" t="s">
        <v>2</v>
      </c>
      <c r="H201" s="17" t="s">
        <v>2</v>
      </c>
      <c r="I201" s="17" t="s">
        <v>2</v>
      </c>
      <c r="J201" s="17" t="s">
        <v>2</v>
      </c>
      <c r="K201" s="17" t="s">
        <v>2</v>
      </c>
      <c r="L201" s="17">
        <v>3</v>
      </c>
      <c r="M201" s="665" t="s">
        <v>2</v>
      </c>
      <c r="N201" s="17" t="s">
        <v>2</v>
      </c>
      <c r="O201" s="17" t="s">
        <v>2</v>
      </c>
      <c r="P201" s="17" t="s">
        <v>2</v>
      </c>
      <c r="Q201" s="17" t="s">
        <v>2</v>
      </c>
      <c r="R201" s="17" t="s">
        <v>2</v>
      </c>
      <c r="S201" s="17" t="s">
        <v>2</v>
      </c>
      <c r="T201" s="17" t="s">
        <v>2</v>
      </c>
      <c r="U201" s="25" t="s">
        <v>2</v>
      </c>
      <c r="V201" s="671" t="s">
        <v>2</v>
      </c>
      <c r="W201" s="25" t="s">
        <v>2</v>
      </c>
      <c r="X201" s="25" t="s">
        <v>2</v>
      </c>
      <c r="Y201" s="25" t="s">
        <v>2</v>
      </c>
      <c r="Z201" s="25" t="s">
        <v>2</v>
      </c>
      <c r="AA201" s="136">
        <v>3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43" t="s">
        <v>2</v>
      </c>
      <c r="AG201" s="77">
        <v>3</v>
      </c>
      <c r="AH201" s="77" t="s">
        <v>2</v>
      </c>
      <c r="AI201" s="77">
        <v>2</v>
      </c>
      <c r="AJ201" s="77" t="s">
        <v>2</v>
      </c>
      <c r="AK201" s="77" t="s">
        <v>2</v>
      </c>
      <c r="AL201" s="77">
        <v>1</v>
      </c>
      <c r="AM201" s="77" t="s">
        <v>2</v>
      </c>
      <c r="AN201" s="77" t="s">
        <v>2</v>
      </c>
      <c r="AO201" s="77" t="s">
        <v>2</v>
      </c>
      <c r="AP201" s="77" t="s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2</v>
      </c>
      <c r="AV201" s="77" t="s">
        <v>2</v>
      </c>
      <c r="AW201" s="77" t="s">
        <v>2</v>
      </c>
      <c r="AX201" s="77" t="s">
        <v>2</v>
      </c>
      <c r="AY201" s="77" t="s">
        <v>2</v>
      </c>
      <c r="AZ201" s="77" t="s">
        <v>2</v>
      </c>
      <c r="BA201" s="77" t="s">
        <v>2</v>
      </c>
      <c r="BB201" s="77" t="s">
        <v>2</v>
      </c>
      <c r="BC201" s="77" t="s">
        <v>2</v>
      </c>
      <c r="BD201" s="77" t="s">
        <v>2</v>
      </c>
      <c r="BE201" s="77" t="s">
        <v>2</v>
      </c>
      <c r="BF201" s="77" t="s">
        <v>2</v>
      </c>
      <c r="BG201" s="77" t="s">
        <v>2</v>
      </c>
      <c r="BH201" s="77" t="s">
        <v>2</v>
      </c>
      <c r="BI201" s="77">
        <v>281</v>
      </c>
      <c r="BJ201" s="77" t="s">
        <v>2</v>
      </c>
      <c r="BK201" s="77">
        <v>91</v>
      </c>
      <c r="BL201" s="77" t="s">
        <v>2</v>
      </c>
      <c r="BM201" s="77" t="s">
        <v>2</v>
      </c>
      <c r="BN201" s="77">
        <v>190</v>
      </c>
      <c r="BO201" s="77" t="s">
        <v>2</v>
      </c>
      <c r="BP201" s="77" t="s">
        <v>2</v>
      </c>
      <c r="BQ201" s="77" t="s">
        <v>2</v>
      </c>
      <c r="BR201" s="77" t="s">
        <v>2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173</v>
      </c>
      <c r="BX201" s="77" t="s">
        <v>2</v>
      </c>
      <c r="BY201" s="77" t="s">
        <v>2</v>
      </c>
      <c r="BZ201" s="77" t="s">
        <v>2</v>
      </c>
      <c r="CA201" s="77" t="s">
        <v>2</v>
      </c>
      <c r="CB201" s="77" t="s">
        <v>2</v>
      </c>
      <c r="CC201" s="77" t="s">
        <v>2</v>
      </c>
      <c r="CD201" s="77" t="s">
        <v>2</v>
      </c>
      <c r="CE201" s="77" t="s">
        <v>2</v>
      </c>
      <c r="CF201" s="77" t="s">
        <v>2</v>
      </c>
      <c r="CG201" s="77" t="s">
        <v>2</v>
      </c>
      <c r="CH201" s="77" t="s">
        <v>2</v>
      </c>
      <c r="CI201" s="77" t="s">
        <v>2</v>
      </c>
      <c r="CJ201" s="77" t="s">
        <v>2</v>
      </c>
      <c r="CK201" s="77" t="s">
        <v>2</v>
      </c>
      <c r="CL201" s="77" t="s">
        <v>2</v>
      </c>
      <c r="CM201" s="90">
        <v>3</v>
      </c>
      <c r="CN201" s="90" t="s">
        <v>2</v>
      </c>
      <c r="CO201" s="90" t="s">
        <v>2</v>
      </c>
      <c r="CP201" s="90">
        <v>2</v>
      </c>
      <c r="CQ201" s="90" t="s">
        <v>2</v>
      </c>
      <c r="CR201" s="90">
        <v>1</v>
      </c>
      <c r="CS201" s="90" t="s">
        <v>2</v>
      </c>
      <c r="CT201" s="90" t="s">
        <v>2</v>
      </c>
      <c r="CU201" s="90" t="s">
        <v>2</v>
      </c>
      <c r="CV201" s="90" t="s">
        <v>2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2</v>
      </c>
      <c r="DD201" s="90" t="s">
        <v>2</v>
      </c>
      <c r="DE201" s="90" t="s">
        <v>2</v>
      </c>
      <c r="DF201" s="90" t="s">
        <v>2</v>
      </c>
      <c r="DG201" s="90" t="s">
        <v>2</v>
      </c>
      <c r="DH201" s="90" t="s">
        <v>2</v>
      </c>
      <c r="DI201" s="90" t="s">
        <v>2</v>
      </c>
      <c r="DJ201" s="90" t="s">
        <v>2</v>
      </c>
      <c r="DK201" s="90" t="s">
        <v>2</v>
      </c>
      <c r="DL201" s="90" t="s">
        <v>2</v>
      </c>
      <c r="DM201" s="90" t="s">
        <v>2</v>
      </c>
      <c r="DN201" s="90" t="s">
        <v>2</v>
      </c>
      <c r="DO201" s="90" t="s">
        <v>2</v>
      </c>
      <c r="DP201" s="90" t="s">
        <v>2</v>
      </c>
      <c r="DQ201" s="90" t="s">
        <v>2</v>
      </c>
      <c r="DR201" s="90" t="s">
        <v>2</v>
      </c>
      <c r="DS201" s="27" t="s">
        <v>2</v>
      </c>
      <c r="DT201" s="27" t="s">
        <v>2</v>
      </c>
      <c r="DU201" s="27" t="s">
        <v>2</v>
      </c>
      <c r="DV201" s="27" t="s">
        <v>2</v>
      </c>
      <c r="DW201" s="27" t="s">
        <v>2</v>
      </c>
      <c r="DX201" s="27" t="s">
        <v>2</v>
      </c>
      <c r="DY201" s="27">
        <v>2</v>
      </c>
      <c r="DZ201" s="27">
        <v>2</v>
      </c>
      <c r="EA201" s="27" t="s">
        <v>2</v>
      </c>
      <c r="EB201" s="27">
        <v>2</v>
      </c>
      <c r="EC201" s="27" t="s">
        <v>2</v>
      </c>
      <c r="ED201" s="27" t="s">
        <v>2</v>
      </c>
      <c r="EE201" s="27" t="s">
        <v>2</v>
      </c>
      <c r="EF201" s="27" t="s">
        <v>2</v>
      </c>
      <c r="EG201" s="27" t="s">
        <v>2</v>
      </c>
      <c r="EH201" s="27" t="s">
        <v>2</v>
      </c>
      <c r="EI201" s="27" t="s">
        <v>2</v>
      </c>
      <c r="EJ201" s="27" t="s">
        <v>2</v>
      </c>
      <c r="EK201" s="27" t="s">
        <v>2</v>
      </c>
      <c r="EL201" s="27" t="s">
        <v>2</v>
      </c>
      <c r="EM201" s="27" t="s">
        <v>14</v>
      </c>
      <c r="EN201" s="27" t="s">
        <v>14</v>
      </c>
      <c r="EO201" s="27" t="s">
        <v>2</v>
      </c>
      <c r="EP201" s="27" t="s">
        <v>14</v>
      </c>
      <c r="EQ201" s="27" t="s">
        <v>2</v>
      </c>
      <c r="ER201" s="27" t="s">
        <v>2</v>
      </c>
      <c r="ES201" s="27" t="s">
        <v>2</v>
      </c>
      <c r="ET201" s="27" t="s">
        <v>2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27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27" t="s">
        <v>2</v>
      </c>
      <c r="FW201" s="77" t="s">
        <v>2</v>
      </c>
      <c r="FX201" s="77" t="s">
        <v>2</v>
      </c>
      <c r="FY201" s="87" t="s">
        <v>2</v>
      </c>
      <c r="FZ201" s="87" t="s">
        <v>2</v>
      </c>
      <c r="GA201" s="87" t="s">
        <v>2</v>
      </c>
      <c r="GB201" s="87" t="s">
        <v>2</v>
      </c>
      <c r="GC201" s="87" t="s">
        <v>2</v>
      </c>
      <c r="GD201" s="87" t="s">
        <v>2</v>
      </c>
      <c r="GE201" s="87" t="s">
        <v>2</v>
      </c>
      <c r="GF201" s="17" t="s">
        <v>2</v>
      </c>
      <c r="GG201" s="17" t="s">
        <v>2</v>
      </c>
      <c r="GH201" s="17" t="s">
        <v>2</v>
      </c>
      <c r="GI201" s="17" t="s">
        <v>2</v>
      </c>
      <c r="GJ201" s="17" t="s">
        <v>2</v>
      </c>
      <c r="GK201" s="17" t="s">
        <v>2</v>
      </c>
      <c r="GL201" s="17" t="s">
        <v>2</v>
      </c>
      <c r="GM201" s="17" t="s">
        <v>2</v>
      </c>
      <c r="GN201" s="17" t="s">
        <v>2</v>
      </c>
      <c r="GO201" s="25" t="s">
        <v>2</v>
      </c>
      <c r="GP201" s="25" t="s">
        <v>2</v>
      </c>
      <c r="GQ201" s="25" t="s">
        <v>2</v>
      </c>
      <c r="GR201" s="25" t="s">
        <v>2</v>
      </c>
      <c r="GS201" s="136" t="s">
        <v>2</v>
      </c>
      <c r="GT201" s="77" t="s">
        <v>2</v>
      </c>
      <c r="GU201" s="77" t="s">
        <v>2</v>
      </c>
      <c r="GV201" s="17">
        <v>3</v>
      </c>
      <c r="GW201" s="17">
        <v>2</v>
      </c>
      <c r="GX201" s="17">
        <v>1</v>
      </c>
      <c r="GY201" s="17" t="s">
        <v>2</v>
      </c>
      <c r="GZ201" s="17" t="s">
        <v>2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9">
        <v>1936509000</v>
      </c>
      <c r="HO201" s="657" t="s">
        <v>483</v>
      </c>
      <c r="HP201" s="657" t="s">
        <v>454</v>
      </c>
      <c r="HQ201" s="657" t="s">
        <v>664</v>
      </c>
      <c r="HR201" s="657" t="s">
        <v>464</v>
      </c>
      <c r="HS201" s="657" t="s">
        <v>455</v>
      </c>
    </row>
    <row r="202" spans="1:227" ht="14.25" customHeight="1">
      <c r="A202" s="614" t="s">
        <v>767</v>
      </c>
      <c r="B202" s="614" t="s">
        <v>929</v>
      </c>
      <c r="C202" s="614" t="s">
        <v>938</v>
      </c>
      <c r="D202" s="4" t="s">
        <v>611</v>
      </c>
      <c r="E202" s="17">
        <v>4</v>
      </c>
      <c r="F202" s="17">
        <v>1</v>
      </c>
      <c r="G202" s="17" t="s">
        <v>2</v>
      </c>
      <c r="H202" s="17">
        <v>1</v>
      </c>
      <c r="I202" s="17" t="s">
        <v>2</v>
      </c>
      <c r="J202" s="17" t="s">
        <v>2</v>
      </c>
      <c r="K202" s="17" t="s">
        <v>2</v>
      </c>
      <c r="L202" s="17">
        <v>3</v>
      </c>
      <c r="M202" s="665" t="s">
        <v>2</v>
      </c>
      <c r="N202" s="17">
        <v>1</v>
      </c>
      <c r="O202" s="17" t="s">
        <v>14</v>
      </c>
      <c r="P202" s="17" t="s">
        <v>14</v>
      </c>
      <c r="Q202" s="17" t="s">
        <v>14</v>
      </c>
      <c r="R202" s="17" t="s">
        <v>14</v>
      </c>
      <c r="S202" s="17" t="s">
        <v>14</v>
      </c>
      <c r="T202" s="17" t="s">
        <v>14</v>
      </c>
      <c r="U202" s="25" t="s">
        <v>14</v>
      </c>
      <c r="V202" s="671" t="s">
        <v>2</v>
      </c>
      <c r="W202" s="25" t="s">
        <v>2</v>
      </c>
      <c r="X202" s="25" t="s">
        <v>2</v>
      </c>
      <c r="Y202" s="25" t="s">
        <v>2</v>
      </c>
      <c r="Z202" s="25" t="s">
        <v>2</v>
      </c>
      <c r="AA202" s="136">
        <v>4</v>
      </c>
      <c r="AB202" s="25" t="s">
        <v>14</v>
      </c>
      <c r="AC202" s="25" t="s">
        <v>14</v>
      </c>
      <c r="AD202" s="25" t="s">
        <v>14</v>
      </c>
      <c r="AE202" s="25" t="s">
        <v>14</v>
      </c>
      <c r="AF202" s="143" t="s">
        <v>14</v>
      </c>
      <c r="AG202" s="77">
        <v>4</v>
      </c>
      <c r="AH202" s="77" t="s">
        <v>2</v>
      </c>
      <c r="AI202" s="77">
        <v>3</v>
      </c>
      <c r="AJ202" s="77">
        <v>1</v>
      </c>
      <c r="AK202" s="77" t="s">
        <v>2</v>
      </c>
      <c r="AL202" s="77" t="s">
        <v>2</v>
      </c>
      <c r="AM202" s="77" t="s">
        <v>2</v>
      </c>
      <c r="AN202" s="77" t="s">
        <v>2</v>
      </c>
      <c r="AO202" s="77" t="s">
        <v>2</v>
      </c>
      <c r="AP202" s="77" t="s">
        <v>2</v>
      </c>
      <c r="AQ202" s="77" t="s">
        <v>2</v>
      </c>
      <c r="AR202" s="77" t="s">
        <v>2</v>
      </c>
      <c r="AS202" s="77" t="s">
        <v>2</v>
      </c>
      <c r="AT202" s="77" t="s">
        <v>2</v>
      </c>
      <c r="AU202" s="77" t="s">
        <v>14</v>
      </c>
      <c r="AV202" s="77" t="s">
        <v>14</v>
      </c>
      <c r="AW202" s="77" t="s">
        <v>14</v>
      </c>
      <c r="AX202" s="77" t="s">
        <v>14</v>
      </c>
      <c r="AY202" s="77" t="s">
        <v>14</v>
      </c>
      <c r="AZ202" s="77" t="s">
        <v>14</v>
      </c>
      <c r="BA202" s="77" t="s">
        <v>14</v>
      </c>
      <c r="BB202" s="77" t="s">
        <v>14</v>
      </c>
      <c r="BC202" s="77" t="s">
        <v>14</v>
      </c>
      <c r="BD202" s="77" t="s">
        <v>14</v>
      </c>
      <c r="BE202" s="77" t="s">
        <v>14</v>
      </c>
      <c r="BF202" s="77" t="s">
        <v>14</v>
      </c>
      <c r="BG202" s="77" t="s">
        <v>14</v>
      </c>
      <c r="BH202" s="77" t="s">
        <v>14</v>
      </c>
      <c r="BI202" s="77">
        <v>168</v>
      </c>
      <c r="BJ202" s="77" t="s">
        <v>2</v>
      </c>
      <c r="BK202" s="77">
        <v>114</v>
      </c>
      <c r="BL202" s="77">
        <v>54</v>
      </c>
      <c r="BM202" s="77" t="s">
        <v>2</v>
      </c>
      <c r="BN202" s="77" t="s">
        <v>2</v>
      </c>
      <c r="BO202" s="77" t="s">
        <v>2</v>
      </c>
      <c r="BP202" s="77" t="s">
        <v>2</v>
      </c>
      <c r="BQ202" s="77" t="s">
        <v>2</v>
      </c>
      <c r="BR202" s="77" t="s">
        <v>2</v>
      </c>
      <c r="BS202" s="77" t="s">
        <v>2</v>
      </c>
      <c r="BT202" s="77" t="s">
        <v>2</v>
      </c>
      <c r="BU202" s="77" t="s">
        <v>2</v>
      </c>
      <c r="BV202" s="77" t="s">
        <v>2</v>
      </c>
      <c r="BW202" s="77">
        <v>85</v>
      </c>
      <c r="BX202" s="77" t="s">
        <v>14</v>
      </c>
      <c r="BY202" s="77" t="s">
        <v>14</v>
      </c>
      <c r="BZ202" s="77" t="s">
        <v>14</v>
      </c>
      <c r="CA202" s="77" t="s">
        <v>14</v>
      </c>
      <c r="CB202" s="77" t="s">
        <v>14</v>
      </c>
      <c r="CC202" s="77" t="s">
        <v>14</v>
      </c>
      <c r="CD202" s="77" t="s">
        <v>14</v>
      </c>
      <c r="CE202" s="77" t="s">
        <v>14</v>
      </c>
      <c r="CF202" s="77" t="s">
        <v>14</v>
      </c>
      <c r="CG202" s="77" t="s">
        <v>14</v>
      </c>
      <c r="CH202" s="77" t="s">
        <v>14</v>
      </c>
      <c r="CI202" s="77" t="s">
        <v>14</v>
      </c>
      <c r="CJ202" s="77" t="s">
        <v>14</v>
      </c>
      <c r="CK202" s="77" t="s">
        <v>14</v>
      </c>
      <c r="CL202" s="77" t="s">
        <v>14</v>
      </c>
      <c r="CM202" s="90">
        <v>4</v>
      </c>
      <c r="CN202" s="90" t="s">
        <v>2</v>
      </c>
      <c r="CO202" s="90" t="s">
        <v>2</v>
      </c>
      <c r="CP202" s="90">
        <v>4</v>
      </c>
      <c r="CQ202" s="90" t="s">
        <v>2</v>
      </c>
      <c r="CR202" s="90" t="s">
        <v>2</v>
      </c>
      <c r="CS202" s="90" t="s">
        <v>2</v>
      </c>
      <c r="CT202" s="90" t="s">
        <v>2</v>
      </c>
      <c r="CU202" s="90" t="s">
        <v>2</v>
      </c>
      <c r="CV202" s="90" t="s">
        <v>2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14</v>
      </c>
      <c r="DD202" s="90" t="s">
        <v>14</v>
      </c>
      <c r="DE202" s="90" t="s">
        <v>14</v>
      </c>
      <c r="DF202" s="90" t="s">
        <v>14</v>
      </c>
      <c r="DG202" s="90" t="s">
        <v>14</v>
      </c>
      <c r="DH202" s="90" t="s">
        <v>14</v>
      </c>
      <c r="DI202" s="90" t="s">
        <v>14</v>
      </c>
      <c r="DJ202" s="90" t="s">
        <v>14</v>
      </c>
      <c r="DK202" s="90" t="s">
        <v>14</v>
      </c>
      <c r="DL202" s="90" t="s">
        <v>14</v>
      </c>
      <c r="DM202" s="90" t="s">
        <v>14</v>
      </c>
      <c r="DN202" s="90" t="s">
        <v>14</v>
      </c>
      <c r="DO202" s="90" t="s">
        <v>14</v>
      </c>
      <c r="DP202" s="90" t="s">
        <v>14</v>
      </c>
      <c r="DQ202" s="90" t="s">
        <v>14</v>
      </c>
      <c r="DR202" s="90" t="s">
        <v>14</v>
      </c>
      <c r="DS202" s="27" t="s">
        <v>2</v>
      </c>
      <c r="DT202" s="27" t="s">
        <v>2</v>
      </c>
      <c r="DU202" s="27" t="s">
        <v>2</v>
      </c>
      <c r="DV202" s="27" t="s">
        <v>2</v>
      </c>
      <c r="DW202" s="27" t="s">
        <v>2</v>
      </c>
      <c r="DX202" s="27" t="s">
        <v>2</v>
      </c>
      <c r="DY202" s="27">
        <v>4</v>
      </c>
      <c r="DZ202" s="27">
        <v>4</v>
      </c>
      <c r="EA202" s="27" t="s">
        <v>2</v>
      </c>
      <c r="EB202" s="27" t="s">
        <v>2</v>
      </c>
      <c r="EC202" s="27" t="s">
        <v>2</v>
      </c>
      <c r="ED202" s="27" t="s">
        <v>2</v>
      </c>
      <c r="EE202" s="27" t="s">
        <v>2</v>
      </c>
      <c r="EF202" s="27" t="s">
        <v>2</v>
      </c>
      <c r="EG202" s="27" t="s">
        <v>2</v>
      </c>
      <c r="EH202" s="27" t="s">
        <v>2</v>
      </c>
      <c r="EI202" s="27" t="s">
        <v>2</v>
      </c>
      <c r="EJ202" s="27" t="s">
        <v>2</v>
      </c>
      <c r="EK202" s="27" t="s">
        <v>2</v>
      </c>
      <c r="EL202" s="27" t="s">
        <v>2</v>
      </c>
      <c r="EM202" s="27">
        <v>96</v>
      </c>
      <c r="EN202" s="27">
        <v>96</v>
      </c>
      <c r="EO202" s="27" t="s">
        <v>2</v>
      </c>
      <c r="EP202" s="27" t="s">
        <v>2</v>
      </c>
      <c r="EQ202" s="27" t="s">
        <v>2</v>
      </c>
      <c r="ER202" s="27" t="s">
        <v>2</v>
      </c>
      <c r="ES202" s="27" t="s">
        <v>2</v>
      </c>
      <c r="ET202" s="27" t="s">
        <v>2</v>
      </c>
      <c r="EU202" s="27" t="s">
        <v>14</v>
      </c>
      <c r="EV202" s="27" t="s">
        <v>14</v>
      </c>
      <c r="EW202" s="27" t="s">
        <v>14</v>
      </c>
      <c r="EX202" s="27" t="s">
        <v>14</v>
      </c>
      <c r="EY202" s="27" t="s">
        <v>14</v>
      </c>
      <c r="EZ202" s="27" t="s">
        <v>14</v>
      </c>
      <c r="FA202" s="27" t="s">
        <v>14</v>
      </c>
      <c r="FB202" s="27" t="s">
        <v>14</v>
      </c>
      <c r="FC202" s="27" t="s">
        <v>14</v>
      </c>
      <c r="FD202" s="27" t="s">
        <v>14</v>
      </c>
      <c r="FE202" s="27" t="s">
        <v>14</v>
      </c>
      <c r="FF202" s="27" t="s">
        <v>14</v>
      </c>
      <c r="FG202" s="27" t="s">
        <v>14</v>
      </c>
      <c r="FH202" s="27" t="s">
        <v>14</v>
      </c>
      <c r="FI202" s="27" t="s">
        <v>14</v>
      </c>
      <c r="FJ202" s="27" t="s">
        <v>14</v>
      </c>
      <c r="FK202" s="27" t="s">
        <v>14</v>
      </c>
      <c r="FL202" s="27" t="s">
        <v>14</v>
      </c>
      <c r="FM202" s="27" t="s">
        <v>14</v>
      </c>
      <c r="FN202" s="27" t="s">
        <v>14</v>
      </c>
      <c r="FO202" s="27" t="s">
        <v>14</v>
      </c>
      <c r="FP202" s="27" t="s">
        <v>14</v>
      </c>
      <c r="FQ202" s="27" t="s">
        <v>14</v>
      </c>
      <c r="FR202" s="27" t="s">
        <v>14</v>
      </c>
      <c r="FS202" s="27" t="s">
        <v>14</v>
      </c>
      <c r="FT202" s="27" t="s">
        <v>14</v>
      </c>
      <c r="FU202" s="27" t="s">
        <v>14</v>
      </c>
      <c r="FV202" s="27" t="s">
        <v>14</v>
      </c>
      <c r="FW202" s="77" t="s">
        <v>2</v>
      </c>
      <c r="FX202" s="77" t="s">
        <v>2</v>
      </c>
      <c r="FY202" s="87" t="s">
        <v>2</v>
      </c>
      <c r="FZ202" s="87" t="s">
        <v>2</v>
      </c>
      <c r="GA202" s="87" t="s">
        <v>2</v>
      </c>
      <c r="GB202" s="87" t="s">
        <v>2</v>
      </c>
      <c r="GC202" s="87" t="s">
        <v>2</v>
      </c>
      <c r="GD202" s="87" t="s">
        <v>2</v>
      </c>
      <c r="GE202" s="87" t="s">
        <v>2</v>
      </c>
      <c r="GF202" s="17" t="s">
        <v>14</v>
      </c>
      <c r="GG202" s="17" t="s">
        <v>14</v>
      </c>
      <c r="GH202" s="17" t="s">
        <v>14</v>
      </c>
      <c r="GI202" s="17" t="s">
        <v>14</v>
      </c>
      <c r="GJ202" s="17" t="s">
        <v>14</v>
      </c>
      <c r="GK202" s="17" t="s">
        <v>14</v>
      </c>
      <c r="GL202" s="17" t="s">
        <v>14</v>
      </c>
      <c r="GM202" s="17" t="s">
        <v>14</v>
      </c>
      <c r="GN202" s="17" t="s">
        <v>14</v>
      </c>
      <c r="GO202" s="25" t="s">
        <v>2</v>
      </c>
      <c r="GP202" s="25" t="s">
        <v>14</v>
      </c>
      <c r="GQ202" s="25" t="s">
        <v>2</v>
      </c>
      <c r="GR202" s="25" t="s">
        <v>2</v>
      </c>
      <c r="GS202" s="136" t="s">
        <v>2</v>
      </c>
      <c r="GT202" s="77" t="s">
        <v>2</v>
      </c>
      <c r="GU202" s="77" t="s">
        <v>2</v>
      </c>
      <c r="GV202" s="17">
        <v>4</v>
      </c>
      <c r="GW202" s="17">
        <v>4</v>
      </c>
      <c r="GX202" s="17" t="s">
        <v>2</v>
      </c>
      <c r="GY202" s="17" t="s">
        <v>2</v>
      </c>
      <c r="GZ202" s="17" t="s">
        <v>2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14</v>
      </c>
      <c r="HF202" s="17" t="s">
        <v>14</v>
      </c>
      <c r="HG202" s="17" t="s">
        <v>14</v>
      </c>
      <c r="HH202" s="17" t="s">
        <v>14</v>
      </c>
      <c r="HI202" s="17" t="s">
        <v>14</v>
      </c>
      <c r="HJ202" s="17" t="s">
        <v>14</v>
      </c>
      <c r="HK202" s="17" t="s">
        <v>14</v>
      </c>
      <c r="HL202" s="17" t="s">
        <v>14</v>
      </c>
      <c r="HM202" s="17" t="s">
        <v>14</v>
      </c>
      <c r="HN202" s="659">
        <v>1936510000</v>
      </c>
      <c r="HO202" s="657" t="s">
        <v>483</v>
      </c>
      <c r="HP202" s="657" t="s">
        <v>454</v>
      </c>
      <c r="HQ202" s="657" t="s">
        <v>664</v>
      </c>
      <c r="HR202" s="657" t="s">
        <v>465</v>
      </c>
      <c r="HS202" s="657" t="s">
        <v>455</v>
      </c>
    </row>
    <row r="203" spans="1:227" ht="14.25" customHeight="1">
      <c r="A203" s="614" t="s">
        <v>767</v>
      </c>
      <c r="B203" s="614" t="s">
        <v>929</v>
      </c>
      <c r="C203" s="614" t="s">
        <v>939</v>
      </c>
      <c r="D203" s="4" t="s">
        <v>612</v>
      </c>
      <c r="E203" s="17" t="s">
        <v>2</v>
      </c>
      <c r="F203" s="17" t="s">
        <v>2</v>
      </c>
      <c r="G203" s="17" t="s">
        <v>2</v>
      </c>
      <c r="H203" s="17" t="s">
        <v>2</v>
      </c>
      <c r="I203" s="17" t="s">
        <v>2</v>
      </c>
      <c r="J203" s="17" t="s">
        <v>2</v>
      </c>
      <c r="K203" s="17" t="s">
        <v>2</v>
      </c>
      <c r="L203" s="17" t="s">
        <v>2</v>
      </c>
      <c r="M203" s="665" t="s">
        <v>2</v>
      </c>
      <c r="N203" s="17" t="s">
        <v>2</v>
      </c>
      <c r="O203" s="17" t="s">
        <v>2</v>
      </c>
      <c r="P203" s="17" t="s">
        <v>2</v>
      </c>
      <c r="Q203" s="17" t="s">
        <v>2</v>
      </c>
      <c r="R203" s="17" t="s">
        <v>2</v>
      </c>
      <c r="S203" s="17" t="s">
        <v>2</v>
      </c>
      <c r="T203" s="17" t="s">
        <v>2</v>
      </c>
      <c r="U203" s="25" t="s">
        <v>2</v>
      </c>
      <c r="V203" s="671" t="s">
        <v>2</v>
      </c>
      <c r="W203" s="25" t="s">
        <v>2</v>
      </c>
      <c r="X203" s="25" t="s">
        <v>2</v>
      </c>
      <c r="Y203" s="25" t="s">
        <v>2</v>
      </c>
      <c r="Z203" s="25" t="s">
        <v>2</v>
      </c>
      <c r="AA203" s="136" t="s">
        <v>2</v>
      </c>
      <c r="AB203" s="25" t="s">
        <v>2</v>
      </c>
      <c r="AC203" s="25" t="s">
        <v>2</v>
      </c>
      <c r="AD203" s="25" t="s">
        <v>2</v>
      </c>
      <c r="AE203" s="25" t="s">
        <v>2</v>
      </c>
      <c r="AF203" s="143" t="s">
        <v>2</v>
      </c>
      <c r="AG203" s="77" t="s">
        <v>2</v>
      </c>
      <c r="AH203" s="77" t="s">
        <v>2</v>
      </c>
      <c r="AI203" s="77" t="s">
        <v>2</v>
      </c>
      <c r="AJ203" s="77" t="s">
        <v>2</v>
      </c>
      <c r="AK203" s="77" t="s">
        <v>2</v>
      </c>
      <c r="AL203" s="77" t="s">
        <v>2</v>
      </c>
      <c r="AM203" s="77" t="s">
        <v>2</v>
      </c>
      <c r="AN203" s="77" t="s">
        <v>2</v>
      </c>
      <c r="AO203" s="77" t="s">
        <v>2</v>
      </c>
      <c r="AP203" s="77" t="s">
        <v>2</v>
      </c>
      <c r="AQ203" s="77" t="s">
        <v>2</v>
      </c>
      <c r="AR203" s="77" t="s">
        <v>2</v>
      </c>
      <c r="AS203" s="77" t="s">
        <v>2</v>
      </c>
      <c r="AT203" s="77" t="s">
        <v>2</v>
      </c>
      <c r="AU203" s="77" t="s">
        <v>2</v>
      </c>
      <c r="AV203" s="77" t="s">
        <v>2</v>
      </c>
      <c r="AW203" s="77" t="s">
        <v>2</v>
      </c>
      <c r="AX203" s="77" t="s">
        <v>2</v>
      </c>
      <c r="AY203" s="77" t="s">
        <v>2</v>
      </c>
      <c r="AZ203" s="77" t="s">
        <v>2</v>
      </c>
      <c r="BA203" s="77" t="s">
        <v>2</v>
      </c>
      <c r="BB203" s="77" t="s">
        <v>2</v>
      </c>
      <c r="BC203" s="77" t="s">
        <v>2</v>
      </c>
      <c r="BD203" s="77" t="s">
        <v>2</v>
      </c>
      <c r="BE203" s="77" t="s">
        <v>2</v>
      </c>
      <c r="BF203" s="77" t="s">
        <v>2</v>
      </c>
      <c r="BG203" s="77" t="s">
        <v>2</v>
      </c>
      <c r="BH203" s="77" t="s">
        <v>2</v>
      </c>
      <c r="BI203" s="77" t="s">
        <v>2</v>
      </c>
      <c r="BJ203" s="77" t="s">
        <v>2</v>
      </c>
      <c r="BK203" s="77" t="s">
        <v>2</v>
      </c>
      <c r="BL203" s="77" t="s">
        <v>2</v>
      </c>
      <c r="BM203" s="77" t="s">
        <v>2</v>
      </c>
      <c r="BN203" s="77" t="s">
        <v>2</v>
      </c>
      <c r="BO203" s="77" t="s">
        <v>2</v>
      </c>
      <c r="BP203" s="77" t="s">
        <v>2</v>
      </c>
      <c r="BQ203" s="77" t="s">
        <v>2</v>
      </c>
      <c r="BR203" s="77" t="s">
        <v>2</v>
      </c>
      <c r="BS203" s="77" t="s">
        <v>2</v>
      </c>
      <c r="BT203" s="77" t="s">
        <v>2</v>
      </c>
      <c r="BU203" s="77" t="s">
        <v>2</v>
      </c>
      <c r="BV203" s="77" t="s">
        <v>2</v>
      </c>
      <c r="BW203" s="77" t="s">
        <v>2</v>
      </c>
      <c r="BX203" s="77" t="s">
        <v>2</v>
      </c>
      <c r="BY203" s="77" t="s">
        <v>2</v>
      </c>
      <c r="BZ203" s="77" t="s">
        <v>2</v>
      </c>
      <c r="CA203" s="77" t="s">
        <v>2</v>
      </c>
      <c r="CB203" s="77" t="s">
        <v>2</v>
      </c>
      <c r="CC203" s="77" t="s">
        <v>2</v>
      </c>
      <c r="CD203" s="77" t="s">
        <v>2</v>
      </c>
      <c r="CE203" s="77" t="s">
        <v>2</v>
      </c>
      <c r="CF203" s="77" t="s">
        <v>2</v>
      </c>
      <c r="CG203" s="77" t="s">
        <v>2</v>
      </c>
      <c r="CH203" s="77" t="s">
        <v>2</v>
      </c>
      <c r="CI203" s="77" t="s">
        <v>2</v>
      </c>
      <c r="CJ203" s="77" t="s">
        <v>2</v>
      </c>
      <c r="CK203" s="77" t="s">
        <v>2</v>
      </c>
      <c r="CL203" s="77" t="s">
        <v>2</v>
      </c>
      <c r="CM203" s="90" t="s">
        <v>2</v>
      </c>
      <c r="CN203" s="90" t="s">
        <v>2</v>
      </c>
      <c r="CO203" s="90" t="s">
        <v>2</v>
      </c>
      <c r="CP203" s="90" t="s">
        <v>2</v>
      </c>
      <c r="CQ203" s="90" t="s">
        <v>2</v>
      </c>
      <c r="CR203" s="90" t="s">
        <v>2</v>
      </c>
      <c r="CS203" s="90" t="s">
        <v>2</v>
      </c>
      <c r="CT203" s="90" t="s">
        <v>2</v>
      </c>
      <c r="CU203" s="90" t="s">
        <v>2</v>
      </c>
      <c r="CV203" s="90" t="s">
        <v>2</v>
      </c>
      <c r="CW203" s="90" t="s">
        <v>2</v>
      </c>
      <c r="CX203" s="90" t="s">
        <v>2</v>
      </c>
      <c r="CY203" s="90" t="s">
        <v>2</v>
      </c>
      <c r="CZ203" s="90" t="s">
        <v>2</v>
      </c>
      <c r="DA203" s="90" t="s">
        <v>2</v>
      </c>
      <c r="DB203" s="90" t="s">
        <v>2</v>
      </c>
      <c r="DC203" s="90" t="s">
        <v>2</v>
      </c>
      <c r="DD203" s="90" t="s">
        <v>2</v>
      </c>
      <c r="DE203" s="90" t="s">
        <v>2</v>
      </c>
      <c r="DF203" s="90" t="s">
        <v>2</v>
      </c>
      <c r="DG203" s="90" t="s">
        <v>2</v>
      </c>
      <c r="DH203" s="90" t="s">
        <v>2</v>
      </c>
      <c r="DI203" s="90" t="s">
        <v>2</v>
      </c>
      <c r="DJ203" s="90" t="s">
        <v>2</v>
      </c>
      <c r="DK203" s="90" t="s">
        <v>2</v>
      </c>
      <c r="DL203" s="90" t="s">
        <v>2</v>
      </c>
      <c r="DM203" s="90" t="s">
        <v>2</v>
      </c>
      <c r="DN203" s="90" t="s">
        <v>2</v>
      </c>
      <c r="DO203" s="90" t="s">
        <v>2</v>
      </c>
      <c r="DP203" s="90" t="s">
        <v>2</v>
      </c>
      <c r="DQ203" s="90" t="s">
        <v>2</v>
      </c>
      <c r="DR203" s="90" t="s">
        <v>2</v>
      </c>
      <c r="DS203" s="27" t="s">
        <v>2</v>
      </c>
      <c r="DT203" s="27" t="s">
        <v>2</v>
      </c>
      <c r="DU203" s="27" t="s">
        <v>2</v>
      </c>
      <c r="DV203" s="27" t="s">
        <v>2</v>
      </c>
      <c r="DW203" s="27" t="s">
        <v>2</v>
      </c>
      <c r="DX203" s="27" t="s">
        <v>2</v>
      </c>
      <c r="DY203" s="27" t="s">
        <v>2</v>
      </c>
      <c r="DZ203" s="27" t="s">
        <v>2</v>
      </c>
      <c r="EA203" s="27" t="s">
        <v>2</v>
      </c>
      <c r="EB203" s="27" t="s">
        <v>2</v>
      </c>
      <c r="EC203" s="27" t="s">
        <v>2</v>
      </c>
      <c r="ED203" s="27" t="s">
        <v>2</v>
      </c>
      <c r="EE203" s="27" t="s">
        <v>2</v>
      </c>
      <c r="EF203" s="27" t="s">
        <v>2</v>
      </c>
      <c r="EG203" s="27" t="s">
        <v>2</v>
      </c>
      <c r="EH203" s="27" t="s">
        <v>2</v>
      </c>
      <c r="EI203" s="27" t="s">
        <v>2</v>
      </c>
      <c r="EJ203" s="27" t="s">
        <v>2</v>
      </c>
      <c r="EK203" s="27" t="s">
        <v>2</v>
      </c>
      <c r="EL203" s="27" t="s">
        <v>2</v>
      </c>
      <c r="EM203" s="27" t="s">
        <v>2</v>
      </c>
      <c r="EN203" s="27" t="s">
        <v>2</v>
      </c>
      <c r="EO203" s="27" t="s">
        <v>2</v>
      </c>
      <c r="EP203" s="27" t="s">
        <v>2</v>
      </c>
      <c r="EQ203" s="27" t="s">
        <v>2</v>
      </c>
      <c r="ER203" s="27" t="s">
        <v>2</v>
      </c>
      <c r="ES203" s="27" t="s">
        <v>2</v>
      </c>
      <c r="ET203" s="27" t="s">
        <v>2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 t="s">
        <v>2</v>
      </c>
      <c r="FF203" s="27" t="s">
        <v>2</v>
      </c>
      <c r="FG203" s="27" t="s">
        <v>2</v>
      </c>
      <c r="FH203" s="27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</v>
      </c>
      <c r="FT203" s="27" t="s">
        <v>2</v>
      </c>
      <c r="FU203" s="27" t="s">
        <v>2</v>
      </c>
      <c r="FV203" s="27" t="s">
        <v>2</v>
      </c>
      <c r="FW203" s="77" t="s">
        <v>2</v>
      </c>
      <c r="FX203" s="77" t="s">
        <v>2</v>
      </c>
      <c r="FY203" s="87" t="s">
        <v>2</v>
      </c>
      <c r="FZ203" s="87" t="s">
        <v>2</v>
      </c>
      <c r="GA203" s="87" t="s">
        <v>2</v>
      </c>
      <c r="GB203" s="87" t="s">
        <v>2</v>
      </c>
      <c r="GC203" s="87" t="s">
        <v>2</v>
      </c>
      <c r="GD203" s="87" t="s">
        <v>2</v>
      </c>
      <c r="GE203" s="87" t="s">
        <v>2</v>
      </c>
      <c r="GF203" s="17" t="s">
        <v>2</v>
      </c>
      <c r="GG203" s="17" t="s">
        <v>2</v>
      </c>
      <c r="GH203" s="17" t="s">
        <v>2</v>
      </c>
      <c r="GI203" s="17" t="s">
        <v>2</v>
      </c>
      <c r="GJ203" s="17" t="s">
        <v>2</v>
      </c>
      <c r="GK203" s="17" t="s">
        <v>2</v>
      </c>
      <c r="GL203" s="17" t="s">
        <v>2</v>
      </c>
      <c r="GM203" s="17" t="s">
        <v>2</v>
      </c>
      <c r="GN203" s="17" t="s">
        <v>2</v>
      </c>
      <c r="GO203" s="25" t="s">
        <v>2</v>
      </c>
      <c r="GP203" s="25" t="s">
        <v>2</v>
      </c>
      <c r="GQ203" s="25" t="s">
        <v>2</v>
      </c>
      <c r="GR203" s="25" t="s">
        <v>2</v>
      </c>
      <c r="GS203" s="136" t="s">
        <v>2</v>
      </c>
      <c r="GT203" s="77" t="s">
        <v>2</v>
      </c>
      <c r="GU203" s="77" t="s">
        <v>2</v>
      </c>
      <c r="GV203" s="17" t="s">
        <v>2</v>
      </c>
      <c r="GW203" s="17" t="s">
        <v>2</v>
      </c>
      <c r="GX203" s="17" t="s">
        <v>2</v>
      </c>
      <c r="GY203" s="17" t="s">
        <v>2</v>
      </c>
      <c r="GZ203" s="17" t="s">
        <v>2</v>
      </c>
      <c r="HA203" s="17" t="s">
        <v>2</v>
      </c>
      <c r="HB203" s="17" t="s">
        <v>2</v>
      </c>
      <c r="HC203" s="17" t="s">
        <v>2</v>
      </c>
      <c r="HD203" s="17" t="s">
        <v>2</v>
      </c>
      <c r="HE203" s="17" t="s">
        <v>2</v>
      </c>
      <c r="HF203" s="17" t="s">
        <v>2</v>
      </c>
      <c r="HG203" s="17" t="s">
        <v>2</v>
      </c>
      <c r="HH203" s="17" t="s">
        <v>2</v>
      </c>
      <c r="HI203" s="17" t="s">
        <v>2</v>
      </c>
      <c r="HJ203" s="17" t="s">
        <v>2</v>
      </c>
      <c r="HK203" s="17" t="s">
        <v>2</v>
      </c>
      <c r="HL203" s="17" t="s">
        <v>2</v>
      </c>
      <c r="HM203" s="17" t="s">
        <v>2</v>
      </c>
      <c r="HN203" s="659">
        <v>1936511000</v>
      </c>
      <c r="HO203" s="657" t="s">
        <v>483</v>
      </c>
      <c r="HP203" s="657" t="s">
        <v>454</v>
      </c>
      <c r="HQ203" s="657" t="s">
        <v>664</v>
      </c>
      <c r="HR203" s="657" t="s">
        <v>466</v>
      </c>
      <c r="HS203" s="657" t="s">
        <v>455</v>
      </c>
    </row>
    <row r="204" spans="1:227" ht="14.25" customHeight="1">
      <c r="A204" s="614" t="s">
        <v>767</v>
      </c>
      <c r="B204" s="614" t="s">
        <v>929</v>
      </c>
      <c r="C204" s="614" t="s">
        <v>940</v>
      </c>
      <c r="D204" s="4" t="s">
        <v>613</v>
      </c>
      <c r="E204" s="17" t="s">
        <v>2</v>
      </c>
      <c r="F204" s="17" t="s">
        <v>2</v>
      </c>
      <c r="G204" s="17" t="s">
        <v>2</v>
      </c>
      <c r="H204" s="17" t="s">
        <v>2</v>
      </c>
      <c r="I204" s="17" t="s">
        <v>2</v>
      </c>
      <c r="J204" s="17" t="s">
        <v>2</v>
      </c>
      <c r="K204" s="17" t="s">
        <v>2</v>
      </c>
      <c r="L204" s="17" t="s">
        <v>2</v>
      </c>
      <c r="M204" s="665" t="s">
        <v>2</v>
      </c>
      <c r="N204" s="17" t="s">
        <v>2</v>
      </c>
      <c r="O204" s="17" t="s">
        <v>2</v>
      </c>
      <c r="P204" s="17" t="s">
        <v>2</v>
      </c>
      <c r="Q204" s="17" t="s">
        <v>2</v>
      </c>
      <c r="R204" s="17" t="s">
        <v>2</v>
      </c>
      <c r="S204" s="17" t="s">
        <v>2</v>
      </c>
      <c r="T204" s="17" t="s">
        <v>2</v>
      </c>
      <c r="U204" s="25" t="s">
        <v>2</v>
      </c>
      <c r="V204" s="671" t="s">
        <v>2</v>
      </c>
      <c r="W204" s="25" t="s">
        <v>2</v>
      </c>
      <c r="X204" s="25" t="s">
        <v>2</v>
      </c>
      <c r="Y204" s="25" t="s">
        <v>2</v>
      </c>
      <c r="Z204" s="25" t="s">
        <v>2</v>
      </c>
      <c r="AA204" s="136" t="s">
        <v>2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43" t="s">
        <v>2</v>
      </c>
      <c r="AG204" s="77" t="s">
        <v>2</v>
      </c>
      <c r="AH204" s="77" t="s">
        <v>2</v>
      </c>
      <c r="AI204" s="77" t="s">
        <v>2</v>
      </c>
      <c r="AJ204" s="77" t="s">
        <v>2</v>
      </c>
      <c r="AK204" s="77" t="s">
        <v>2</v>
      </c>
      <c r="AL204" s="77" t="s">
        <v>2</v>
      </c>
      <c r="AM204" s="77" t="s">
        <v>2</v>
      </c>
      <c r="AN204" s="77" t="s">
        <v>2</v>
      </c>
      <c r="AO204" s="77" t="s">
        <v>2</v>
      </c>
      <c r="AP204" s="77" t="s">
        <v>2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2</v>
      </c>
      <c r="AV204" s="77" t="s">
        <v>2</v>
      </c>
      <c r="AW204" s="77" t="s">
        <v>2</v>
      </c>
      <c r="AX204" s="77" t="s">
        <v>2</v>
      </c>
      <c r="AY204" s="77" t="s">
        <v>2</v>
      </c>
      <c r="AZ204" s="77" t="s">
        <v>2</v>
      </c>
      <c r="BA204" s="77" t="s">
        <v>2</v>
      </c>
      <c r="BB204" s="77" t="s">
        <v>2</v>
      </c>
      <c r="BC204" s="77" t="s">
        <v>2</v>
      </c>
      <c r="BD204" s="77" t="s">
        <v>2</v>
      </c>
      <c r="BE204" s="77" t="s">
        <v>2</v>
      </c>
      <c r="BF204" s="77" t="s">
        <v>2</v>
      </c>
      <c r="BG204" s="77" t="s">
        <v>2</v>
      </c>
      <c r="BH204" s="77" t="s">
        <v>2</v>
      </c>
      <c r="BI204" s="77" t="s">
        <v>2</v>
      </c>
      <c r="BJ204" s="77" t="s">
        <v>2</v>
      </c>
      <c r="BK204" s="77" t="s">
        <v>2</v>
      </c>
      <c r="BL204" s="77" t="s">
        <v>2</v>
      </c>
      <c r="BM204" s="77" t="s">
        <v>2</v>
      </c>
      <c r="BN204" s="77" t="s">
        <v>2</v>
      </c>
      <c r="BO204" s="77" t="s">
        <v>2</v>
      </c>
      <c r="BP204" s="77" t="s">
        <v>2</v>
      </c>
      <c r="BQ204" s="77" t="s">
        <v>2</v>
      </c>
      <c r="BR204" s="77" t="s">
        <v>2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 t="s">
        <v>2</v>
      </c>
      <c r="BX204" s="77" t="s">
        <v>2</v>
      </c>
      <c r="BY204" s="77" t="s">
        <v>2</v>
      </c>
      <c r="BZ204" s="77" t="s">
        <v>2</v>
      </c>
      <c r="CA204" s="77" t="s">
        <v>2</v>
      </c>
      <c r="CB204" s="77" t="s">
        <v>2</v>
      </c>
      <c r="CC204" s="77" t="s">
        <v>2</v>
      </c>
      <c r="CD204" s="77" t="s">
        <v>2</v>
      </c>
      <c r="CE204" s="77" t="s">
        <v>2</v>
      </c>
      <c r="CF204" s="77" t="s">
        <v>2</v>
      </c>
      <c r="CG204" s="77" t="s">
        <v>2</v>
      </c>
      <c r="CH204" s="77" t="s">
        <v>2</v>
      </c>
      <c r="CI204" s="77" t="s">
        <v>2</v>
      </c>
      <c r="CJ204" s="77" t="s">
        <v>2</v>
      </c>
      <c r="CK204" s="77" t="s">
        <v>2</v>
      </c>
      <c r="CL204" s="77" t="s">
        <v>2</v>
      </c>
      <c r="CM204" s="90" t="s">
        <v>2</v>
      </c>
      <c r="CN204" s="90" t="s">
        <v>2</v>
      </c>
      <c r="CO204" s="90" t="s">
        <v>2</v>
      </c>
      <c r="CP204" s="90" t="s">
        <v>2</v>
      </c>
      <c r="CQ204" s="90" t="s">
        <v>2</v>
      </c>
      <c r="CR204" s="90" t="s">
        <v>2</v>
      </c>
      <c r="CS204" s="90" t="s">
        <v>2</v>
      </c>
      <c r="CT204" s="90" t="s">
        <v>2</v>
      </c>
      <c r="CU204" s="90" t="s">
        <v>2</v>
      </c>
      <c r="CV204" s="90" t="s">
        <v>2</v>
      </c>
      <c r="CW204" s="90" t="s">
        <v>2</v>
      </c>
      <c r="CX204" s="90" t="s">
        <v>2</v>
      </c>
      <c r="CY204" s="90" t="s">
        <v>2</v>
      </c>
      <c r="CZ204" s="90" t="s">
        <v>2</v>
      </c>
      <c r="DA204" s="90" t="s">
        <v>2</v>
      </c>
      <c r="DB204" s="90" t="s">
        <v>2</v>
      </c>
      <c r="DC204" s="90" t="s">
        <v>2</v>
      </c>
      <c r="DD204" s="90" t="s">
        <v>2</v>
      </c>
      <c r="DE204" s="90" t="s">
        <v>2</v>
      </c>
      <c r="DF204" s="90" t="s">
        <v>2</v>
      </c>
      <c r="DG204" s="90" t="s">
        <v>2</v>
      </c>
      <c r="DH204" s="90" t="s">
        <v>2</v>
      </c>
      <c r="DI204" s="90" t="s">
        <v>2</v>
      </c>
      <c r="DJ204" s="90" t="s">
        <v>2</v>
      </c>
      <c r="DK204" s="90" t="s">
        <v>2</v>
      </c>
      <c r="DL204" s="90" t="s">
        <v>2</v>
      </c>
      <c r="DM204" s="90" t="s">
        <v>2</v>
      </c>
      <c r="DN204" s="90" t="s">
        <v>2</v>
      </c>
      <c r="DO204" s="90" t="s">
        <v>2</v>
      </c>
      <c r="DP204" s="90" t="s">
        <v>2</v>
      </c>
      <c r="DQ204" s="90" t="s">
        <v>2</v>
      </c>
      <c r="DR204" s="90" t="s">
        <v>2</v>
      </c>
      <c r="DS204" s="27" t="s">
        <v>2</v>
      </c>
      <c r="DT204" s="27" t="s">
        <v>2</v>
      </c>
      <c r="DU204" s="27" t="s">
        <v>2</v>
      </c>
      <c r="DV204" s="27" t="s">
        <v>2</v>
      </c>
      <c r="DW204" s="27" t="s">
        <v>2</v>
      </c>
      <c r="DX204" s="27" t="s">
        <v>2</v>
      </c>
      <c r="DY204" s="27" t="s">
        <v>2</v>
      </c>
      <c r="DZ204" s="27" t="s">
        <v>2</v>
      </c>
      <c r="EA204" s="27" t="s">
        <v>2</v>
      </c>
      <c r="EB204" s="27" t="s">
        <v>2</v>
      </c>
      <c r="EC204" s="27" t="s">
        <v>2</v>
      </c>
      <c r="ED204" s="27" t="s">
        <v>2</v>
      </c>
      <c r="EE204" s="27" t="s">
        <v>2</v>
      </c>
      <c r="EF204" s="27" t="s">
        <v>2</v>
      </c>
      <c r="EG204" s="27" t="s">
        <v>2</v>
      </c>
      <c r="EH204" s="27" t="s">
        <v>2</v>
      </c>
      <c r="EI204" s="27" t="s">
        <v>2</v>
      </c>
      <c r="EJ204" s="27" t="s">
        <v>2</v>
      </c>
      <c r="EK204" s="27" t="s">
        <v>2</v>
      </c>
      <c r="EL204" s="27" t="s">
        <v>2</v>
      </c>
      <c r="EM204" s="27" t="s">
        <v>2</v>
      </c>
      <c r="EN204" s="27" t="s">
        <v>2</v>
      </c>
      <c r="EO204" s="27" t="s">
        <v>2</v>
      </c>
      <c r="EP204" s="27" t="s">
        <v>2</v>
      </c>
      <c r="EQ204" s="27" t="s">
        <v>2</v>
      </c>
      <c r="ER204" s="27" t="s">
        <v>2</v>
      </c>
      <c r="ES204" s="27" t="s">
        <v>2</v>
      </c>
      <c r="ET204" s="27" t="s">
        <v>2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27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27" t="s">
        <v>2</v>
      </c>
      <c r="FW204" s="77" t="s">
        <v>2</v>
      </c>
      <c r="FX204" s="77" t="s">
        <v>2</v>
      </c>
      <c r="FY204" s="87" t="s">
        <v>2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 t="s">
        <v>2</v>
      </c>
      <c r="GF204" s="17" t="s">
        <v>2</v>
      </c>
      <c r="GG204" s="17" t="s">
        <v>2</v>
      </c>
      <c r="GH204" s="17" t="s">
        <v>2</v>
      </c>
      <c r="GI204" s="17" t="s">
        <v>2</v>
      </c>
      <c r="GJ204" s="17" t="s">
        <v>2</v>
      </c>
      <c r="GK204" s="17" t="s">
        <v>2</v>
      </c>
      <c r="GL204" s="17" t="s">
        <v>2</v>
      </c>
      <c r="GM204" s="17" t="s">
        <v>2</v>
      </c>
      <c r="GN204" s="17" t="s">
        <v>2</v>
      </c>
      <c r="GO204" s="25" t="s">
        <v>2</v>
      </c>
      <c r="GP204" s="25" t="s">
        <v>2</v>
      </c>
      <c r="GQ204" s="25" t="s">
        <v>2</v>
      </c>
      <c r="GR204" s="25" t="s">
        <v>2</v>
      </c>
      <c r="GS204" s="136" t="s">
        <v>2</v>
      </c>
      <c r="GT204" s="77" t="s">
        <v>2</v>
      </c>
      <c r="GU204" s="77" t="s">
        <v>2</v>
      </c>
      <c r="GV204" s="17" t="s">
        <v>2</v>
      </c>
      <c r="GW204" s="17" t="s">
        <v>2</v>
      </c>
      <c r="GX204" s="17" t="s">
        <v>2</v>
      </c>
      <c r="GY204" s="17" t="s">
        <v>2</v>
      </c>
      <c r="GZ204" s="17" t="s">
        <v>2</v>
      </c>
      <c r="HA204" s="17" t="s">
        <v>2</v>
      </c>
      <c r="HB204" s="17" t="s">
        <v>2</v>
      </c>
      <c r="HC204" s="17" t="s">
        <v>2</v>
      </c>
      <c r="HD204" s="17" t="s">
        <v>2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9">
        <v>1936512000</v>
      </c>
      <c r="HO204" s="657" t="s">
        <v>483</v>
      </c>
      <c r="HP204" s="657" t="s">
        <v>454</v>
      </c>
      <c r="HQ204" s="657" t="s">
        <v>664</v>
      </c>
      <c r="HR204" s="657" t="s">
        <v>467</v>
      </c>
      <c r="HS204" s="657" t="s">
        <v>455</v>
      </c>
    </row>
    <row r="205" spans="1:227" ht="14.25" customHeight="1">
      <c r="A205" s="614" t="s">
        <v>767</v>
      </c>
      <c r="B205" s="614" t="s">
        <v>929</v>
      </c>
      <c r="C205" s="614" t="s">
        <v>941</v>
      </c>
      <c r="D205" s="4" t="s">
        <v>614</v>
      </c>
      <c r="E205" s="17">
        <v>6</v>
      </c>
      <c r="F205" s="17" t="s">
        <v>2</v>
      </c>
      <c r="G205" s="17" t="s">
        <v>2</v>
      </c>
      <c r="H205" s="17" t="s">
        <v>2</v>
      </c>
      <c r="I205" s="17" t="s">
        <v>2</v>
      </c>
      <c r="J205" s="17" t="s">
        <v>2</v>
      </c>
      <c r="K205" s="17" t="s">
        <v>2</v>
      </c>
      <c r="L205" s="17">
        <v>6</v>
      </c>
      <c r="M205" s="665" t="s">
        <v>2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671" t="s">
        <v>2</v>
      </c>
      <c r="W205" s="25" t="s">
        <v>2</v>
      </c>
      <c r="X205" s="25" t="s">
        <v>2</v>
      </c>
      <c r="Y205" s="25" t="s">
        <v>2</v>
      </c>
      <c r="Z205" s="25" t="s">
        <v>2</v>
      </c>
      <c r="AA205" s="136">
        <v>6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6</v>
      </c>
      <c r="AH205" s="77" t="s">
        <v>2</v>
      </c>
      <c r="AI205" s="77">
        <v>2</v>
      </c>
      <c r="AJ205" s="77">
        <v>4</v>
      </c>
      <c r="AK205" s="77" t="s">
        <v>2</v>
      </c>
      <c r="AL205" s="77" t="s">
        <v>2</v>
      </c>
      <c r="AM205" s="77" t="s">
        <v>2</v>
      </c>
      <c r="AN205" s="77" t="s">
        <v>2</v>
      </c>
      <c r="AO205" s="77" t="s">
        <v>2</v>
      </c>
      <c r="AP205" s="77" t="s">
        <v>2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325</v>
      </c>
      <c r="BJ205" s="77" t="s">
        <v>2</v>
      </c>
      <c r="BK205" s="77">
        <v>81</v>
      </c>
      <c r="BL205" s="77">
        <v>244</v>
      </c>
      <c r="BM205" s="77" t="s">
        <v>2</v>
      </c>
      <c r="BN205" s="77" t="s">
        <v>2</v>
      </c>
      <c r="BO205" s="77" t="s">
        <v>2</v>
      </c>
      <c r="BP205" s="77" t="s">
        <v>2</v>
      </c>
      <c r="BQ205" s="77" t="s">
        <v>2</v>
      </c>
      <c r="BR205" s="77" t="s">
        <v>2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31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2</v>
      </c>
      <c r="CN205" s="90">
        <v>2</v>
      </c>
      <c r="CO205" s="90" t="s">
        <v>2</v>
      </c>
      <c r="CP205" s="90" t="s">
        <v>2</v>
      </c>
      <c r="CQ205" s="90" t="s">
        <v>2</v>
      </c>
      <c r="CR205" s="90" t="s">
        <v>2</v>
      </c>
      <c r="CS205" s="90" t="s">
        <v>2</v>
      </c>
      <c r="CT205" s="90" t="s">
        <v>2</v>
      </c>
      <c r="CU205" s="90" t="s">
        <v>2</v>
      </c>
      <c r="CV205" s="90" t="s">
        <v>2</v>
      </c>
      <c r="CW205" s="90" t="s">
        <v>2</v>
      </c>
      <c r="CX205" s="90" t="s">
        <v>2</v>
      </c>
      <c r="CY205" s="90" t="s">
        <v>2</v>
      </c>
      <c r="CZ205" s="90" t="s">
        <v>2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2</v>
      </c>
      <c r="DT205" s="27" t="s">
        <v>2</v>
      </c>
      <c r="DU205" s="27" t="s">
        <v>2</v>
      </c>
      <c r="DV205" s="27" t="s">
        <v>2</v>
      </c>
      <c r="DW205" s="27" t="s">
        <v>2</v>
      </c>
      <c r="DX205" s="27" t="s">
        <v>2</v>
      </c>
      <c r="DY205" s="27">
        <v>1</v>
      </c>
      <c r="DZ205" s="27">
        <v>1</v>
      </c>
      <c r="EA205" s="27" t="s">
        <v>2</v>
      </c>
      <c r="EB205" s="27">
        <v>1</v>
      </c>
      <c r="EC205" s="27" t="s">
        <v>2</v>
      </c>
      <c r="ED205" s="27">
        <v>1</v>
      </c>
      <c r="EE205" s="27" t="s">
        <v>2</v>
      </c>
      <c r="EF205" s="27" t="s">
        <v>2</v>
      </c>
      <c r="EG205" s="27" t="s">
        <v>14</v>
      </c>
      <c r="EH205" s="27" t="s">
        <v>2</v>
      </c>
      <c r="EI205" s="27" t="s">
        <v>2</v>
      </c>
      <c r="EJ205" s="27" t="s">
        <v>2</v>
      </c>
      <c r="EK205" s="27" t="s">
        <v>2</v>
      </c>
      <c r="EL205" s="27" t="s">
        <v>2</v>
      </c>
      <c r="EM205" s="27" t="s">
        <v>14</v>
      </c>
      <c r="EN205" s="27" t="s">
        <v>14</v>
      </c>
      <c r="EO205" s="27" t="s">
        <v>2</v>
      </c>
      <c r="EP205" s="27" t="s">
        <v>14</v>
      </c>
      <c r="EQ205" s="27" t="s">
        <v>2</v>
      </c>
      <c r="ER205" s="27" t="s">
        <v>14</v>
      </c>
      <c r="ES205" s="27" t="s">
        <v>2</v>
      </c>
      <c r="ET205" s="27" t="s">
        <v>2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2</v>
      </c>
      <c r="FW205" s="77">
        <v>2</v>
      </c>
      <c r="FX205" s="77" t="s">
        <v>2</v>
      </c>
      <c r="FY205" s="87">
        <v>2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 t="s">
        <v>2</v>
      </c>
      <c r="GP205" s="25" t="s">
        <v>2</v>
      </c>
      <c r="GQ205" s="25" t="s">
        <v>2</v>
      </c>
      <c r="GR205" s="25" t="s">
        <v>2</v>
      </c>
      <c r="GS205" s="136" t="s">
        <v>2</v>
      </c>
      <c r="GT205" s="77" t="s">
        <v>2</v>
      </c>
      <c r="GU205" s="77" t="s">
        <v>2</v>
      </c>
      <c r="GV205" s="17">
        <v>2</v>
      </c>
      <c r="GW205" s="17">
        <v>2</v>
      </c>
      <c r="GX205" s="17" t="s">
        <v>2</v>
      </c>
      <c r="GY205" s="17" t="s">
        <v>2</v>
      </c>
      <c r="GZ205" s="17" t="s">
        <v>2</v>
      </c>
      <c r="HA205" s="17" t="s">
        <v>2</v>
      </c>
      <c r="HB205" s="17" t="s">
        <v>2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9">
        <v>1936513000</v>
      </c>
      <c r="HO205" s="657" t="s">
        <v>483</v>
      </c>
      <c r="HP205" s="657" t="s">
        <v>454</v>
      </c>
      <c r="HQ205" s="657" t="s">
        <v>664</v>
      </c>
      <c r="HR205" s="657" t="s">
        <v>468</v>
      </c>
      <c r="HS205" s="657" t="s">
        <v>455</v>
      </c>
    </row>
    <row r="206" spans="1:227" ht="14.25" customHeight="1">
      <c r="A206" s="614" t="s">
        <v>767</v>
      </c>
      <c r="B206" s="614" t="s">
        <v>929</v>
      </c>
      <c r="C206" s="614" t="s">
        <v>942</v>
      </c>
      <c r="D206" s="4" t="s">
        <v>615</v>
      </c>
      <c r="E206" s="17">
        <v>3</v>
      </c>
      <c r="F206" s="17">
        <v>1</v>
      </c>
      <c r="G206" s="17">
        <v>1</v>
      </c>
      <c r="H206" s="17" t="s">
        <v>2</v>
      </c>
      <c r="I206" s="17" t="s">
        <v>2</v>
      </c>
      <c r="J206" s="17" t="s">
        <v>2</v>
      </c>
      <c r="K206" s="17" t="s">
        <v>2</v>
      </c>
      <c r="L206" s="17">
        <v>2</v>
      </c>
      <c r="M206" s="665" t="s">
        <v>2</v>
      </c>
      <c r="N206" s="17">
        <v>1</v>
      </c>
      <c r="O206" s="17" t="s">
        <v>14</v>
      </c>
      <c r="P206" s="17" t="s">
        <v>14</v>
      </c>
      <c r="Q206" s="17" t="s">
        <v>14</v>
      </c>
      <c r="R206" s="17" t="s">
        <v>14</v>
      </c>
      <c r="S206" s="17" t="s">
        <v>14</v>
      </c>
      <c r="T206" s="17" t="s">
        <v>14</v>
      </c>
      <c r="U206" s="25" t="s">
        <v>14</v>
      </c>
      <c r="V206" s="671" t="s">
        <v>2</v>
      </c>
      <c r="W206" s="25">
        <v>1</v>
      </c>
      <c r="X206" s="25">
        <v>2370</v>
      </c>
      <c r="Y206" s="25">
        <v>1</v>
      </c>
      <c r="Z206" s="25">
        <v>720</v>
      </c>
      <c r="AA206" s="136">
        <v>2</v>
      </c>
      <c r="AB206" s="25" t="s">
        <v>14</v>
      </c>
      <c r="AC206" s="25" t="s">
        <v>14</v>
      </c>
      <c r="AD206" s="25" t="s">
        <v>14</v>
      </c>
      <c r="AE206" s="25" t="s">
        <v>14</v>
      </c>
      <c r="AF206" s="143" t="s">
        <v>14</v>
      </c>
      <c r="AG206" s="77">
        <v>2</v>
      </c>
      <c r="AH206" s="77" t="s">
        <v>2</v>
      </c>
      <c r="AI206" s="77">
        <v>2</v>
      </c>
      <c r="AJ206" s="77" t="s">
        <v>2</v>
      </c>
      <c r="AK206" s="77" t="s">
        <v>2</v>
      </c>
      <c r="AL206" s="77" t="s">
        <v>2</v>
      </c>
      <c r="AM206" s="77" t="s">
        <v>2</v>
      </c>
      <c r="AN206" s="77" t="s">
        <v>2</v>
      </c>
      <c r="AO206" s="77" t="s">
        <v>2</v>
      </c>
      <c r="AP206" s="77" t="s">
        <v>2</v>
      </c>
      <c r="AQ206" s="77" t="s">
        <v>2</v>
      </c>
      <c r="AR206" s="77" t="s">
        <v>2</v>
      </c>
      <c r="AS206" s="77" t="s">
        <v>2</v>
      </c>
      <c r="AT206" s="77" t="s">
        <v>2</v>
      </c>
      <c r="AU206" s="77" t="s">
        <v>14</v>
      </c>
      <c r="AV206" s="77" t="s">
        <v>14</v>
      </c>
      <c r="AW206" s="77" t="s">
        <v>14</v>
      </c>
      <c r="AX206" s="77" t="s">
        <v>14</v>
      </c>
      <c r="AY206" s="77" t="s">
        <v>14</v>
      </c>
      <c r="AZ206" s="77" t="s">
        <v>14</v>
      </c>
      <c r="BA206" s="77" t="s">
        <v>14</v>
      </c>
      <c r="BB206" s="77" t="s">
        <v>14</v>
      </c>
      <c r="BC206" s="77" t="s">
        <v>14</v>
      </c>
      <c r="BD206" s="77" t="s">
        <v>14</v>
      </c>
      <c r="BE206" s="77" t="s">
        <v>14</v>
      </c>
      <c r="BF206" s="77" t="s">
        <v>14</v>
      </c>
      <c r="BG206" s="77" t="s">
        <v>14</v>
      </c>
      <c r="BH206" s="77" t="s">
        <v>14</v>
      </c>
      <c r="BI206" s="77">
        <v>77</v>
      </c>
      <c r="BJ206" s="77" t="s">
        <v>2</v>
      </c>
      <c r="BK206" s="77">
        <v>77</v>
      </c>
      <c r="BL206" s="77" t="s">
        <v>2</v>
      </c>
      <c r="BM206" s="77" t="s">
        <v>2</v>
      </c>
      <c r="BN206" s="77" t="s">
        <v>2</v>
      </c>
      <c r="BO206" s="77" t="s">
        <v>2</v>
      </c>
      <c r="BP206" s="77" t="s">
        <v>2</v>
      </c>
      <c r="BQ206" s="77" t="s">
        <v>2</v>
      </c>
      <c r="BR206" s="77" t="s">
        <v>2</v>
      </c>
      <c r="BS206" s="77" t="s">
        <v>2</v>
      </c>
      <c r="BT206" s="77" t="s">
        <v>2</v>
      </c>
      <c r="BU206" s="77" t="s">
        <v>2</v>
      </c>
      <c r="BV206" s="77" t="s">
        <v>2</v>
      </c>
      <c r="BW206" s="77">
        <v>57</v>
      </c>
      <c r="BX206" s="77" t="s">
        <v>14</v>
      </c>
      <c r="BY206" s="77" t="s">
        <v>14</v>
      </c>
      <c r="BZ206" s="77" t="s">
        <v>14</v>
      </c>
      <c r="CA206" s="77" t="s">
        <v>14</v>
      </c>
      <c r="CB206" s="77" t="s">
        <v>14</v>
      </c>
      <c r="CC206" s="77" t="s">
        <v>14</v>
      </c>
      <c r="CD206" s="77" t="s">
        <v>14</v>
      </c>
      <c r="CE206" s="77" t="s">
        <v>14</v>
      </c>
      <c r="CF206" s="77" t="s">
        <v>14</v>
      </c>
      <c r="CG206" s="77" t="s">
        <v>14</v>
      </c>
      <c r="CH206" s="77" t="s">
        <v>14</v>
      </c>
      <c r="CI206" s="77" t="s">
        <v>14</v>
      </c>
      <c r="CJ206" s="77" t="s">
        <v>14</v>
      </c>
      <c r="CK206" s="77" t="s">
        <v>14</v>
      </c>
      <c r="CL206" s="77" t="s">
        <v>14</v>
      </c>
      <c r="CM206" s="90">
        <v>3</v>
      </c>
      <c r="CN206" s="90" t="s">
        <v>2</v>
      </c>
      <c r="CO206" s="90" t="s">
        <v>2</v>
      </c>
      <c r="CP206" s="90">
        <v>1</v>
      </c>
      <c r="CQ206" s="90" t="s">
        <v>2</v>
      </c>
      <c r="CR206" s="90">
        <v>2</v>
      </c>
      <c r="CS206" s="90" t="s">
        <v>2</v>
      </c>
      <c r="CT206" s="90" t="s">
        <v>2</v>
      </c>
      <c r="CU206" s="90" t="s">
        <v>2</v>
      </c>
      <c r="CV206" s="90" t="s">
        <v>2</v>
      </c>
      <c r="CW206" s="90" t="s">
        <v>2</v>
      </c>
      <c r="CX206" s="90" t="s">
        <v>2</v>
      </c>
      <c r="CY206" s="90" t="s">
        <v>2</v>
      </c>
      <c r="CZ206" s="90" t="s">
        <v>2</v>
      </c>
      <c r="DA206" s="90" t="s">
        <v>2</v>
      </c>
      <c r="DB206" s="90" t="s">
        <v>2</v>
      </c>
      <c r="DC206" s="90" t="s">
        <v>14</v>
      </c>
      <c r="DD206" s="90" t="s">
        <v>14</v>
      </c>
      <c r="DE206" s="90" t="s">
        <v>14</v>
      </c>
      <c r="DF206" s="90" t="s">
        <v>14</v>
      </c>
      <c r="DG206" s="90" t="s">
        <v>14</v>
      </c>
      <c r="DH206" s="90" t="s">
        <v>14</v>
      </c>
      <c r="DI206" s="90" t="s">
        <v>14</v>
      </c>
      <c r="DJ206" s="90" t="s">
        <v>14</v>
      </c>
      <c r="DK206" s="90" t="s">
        <v>14</v>
      </c>
      <c r="DL206" s="90" t="s">
        <v>14</v>
      </c>
      <c r="DM206" s="90" t="s">
        <v>14</v>
      </c>
      <c r="DN206" s="90" t="s">
        <v>14</v>
      </c>
      <c r="DO206" s="90" t="s">
        <v>14</v>
      </c>
      <c r="DP206" s="90" t="s">
        <v>14</v>
      </c>
      <c r="DQ206" s="90" t="s">
        <v>14</v>
      </c>
      <c r="DR206" s="90" t="s">
        <v>14</v>
      </c>
      <c r="DS206" s="27">
        <v>1</v>
      </c>
      <c r="DT206" s="27" t="s">
        <v>2</v>
      </c>
      <c r="DU206" s="27" t="s">
        <v>2</v>
      </c>
      <c r="DV206" s="27" t="s">
        <v>2</v>
      </c>
      <c r="DW206" s="27" t="s">
        <v>2</v>
      </c>
      <c r="DX206" s="27" t="s">
        <v>2</v>
      </c>
      <c r="DY206" s="27">
        <v>2</v>
      </c>
      <c r="DZ206" s="27">
        <v>1</v>
      </c>
      <c r="EA206" s="27" t="s">
        <v>2</v>
      </c>
      <c r="EB206" s="27">
        <v>2</v>
      </c>
      <c r="EC206" s="27" t="s">
        <v>2</v>
      </c>
      <c r="ED206" s="27" t="s">
        <v>2</v>
      </c>
      <c r="EE206" s="27" t="s">
        <v>2</v>
      </c>
      <c r="EF206" s="27" t="s">
        <v>2</v>
      </c>
      <c r="EG206" s="27" t="s">
        <v>14</v>
      </c>
      <c r="EH206" s="27" t="s">
        <v>2</v>
      </c>
      <c r="EI206" s="27" t="s">
        <v>2</v>
      </c>
      <c r="EJ206" s="27" t="s">
        <v>2</v>
      </c>
      <c r="EK206" s="27" t="s">
        <v>2</v>
      </c>
      <c r="EL206" s="27" t="s">
        <v>2</v>
      </c>
      <c r="EM206" s="27" t="s">
        <v>14</v>
      </c>
      <c r="EN206" s="27" t="s">
        <v>14</v>
      </c>
      <c r="EO206" s="27" t="s">
        <v>2</v>
      </c>
      <c r="EP206" s="27" t="s">
        <v>14</v>
      </c>
      <c r="EQ206" s="27" t="s">
        <v>2</v>
      </c>
      <c r="ER206" s="27" t="s">
        <v>2</v>
      </c>
      <c r="ES206" s="27" t="s">
        <v>2</v>
      </c>
      <c r="ET206" s="27" t="s">
        <v>2</v>
      </c>
      <c r="EU206" s="27" t="s">
        <v>14</v>
      </c>
      <c r="EV206" s="27" t="s">
        <v>14</v>
      </c>
      <c r="EW206" s="27" t="s">
        <v>14</v>
      </c>
      <c r="EX206" s="27" t="s">
        <v>14</v>
      </c>
      <c r="EY206" s="27" t="s">
        <v>14</v>
      </c>
      <c r="EZ206" s="27" t="s">
        <v>14</v>
      </c>
      <c r="FA206" s="27" t="s">
        <v>14</v>
      </c>
      <c r="FB206" s="27" t="s">
        <v>14</v>
      </c>
      <c r="FC206" s="27" t="s">
        <v>14</v>
      </c>
      <c r="FD206" s="27" t="s">
        <v>14</v>
      </c>
      <c r="FE206" s="27" t="s">
        <v>14</v>
      </c>
      <c r="FF206" s="27" t="s">
        <v>14</v>
      </c>
      <c r="FG206" s="27" t="s">
        <v>14</v>
      </c>
      <c r="FH206" s="27" t="s">
        <v>14</v>
      </c>
      <c r="FI206" s="27" t="s">
        <v>14</v>
      </c>
      <c r="FJ206" s="27" t="s">
        <v>14</v>
      </c>
      <c r="FK206" s="27" t="s">
        <v>14</v>
      </c>
      <c r="FL206" s="27" t="s">
        <v>14</v>
      </c>
      <c r="FM206" s="27" t="s">
        <v>14</v>
      </c>
      <c r="FN206" s="27" t="s">
        <v>14</v>
      </c>
      <c r="FO206" s="27" t="s">
        <v>14</v>
      </c>
      <c r="FP206" s="27" t="s">
        <v>14</v>
      </c>
      <c r="FQ206" s="27" t="s">
        <v>14</v>
      </c>
      <c r="FR206" s="27" t="s">
        <v>14</v>
      </c>
      <c r="FS206" s="27" t="s">
        <v>14</v>
      </c>
      <c r="FT206" s="27" t="s">
        <v>14</v>
      </c>
      <c r="FU206" s="27" t="s">
        <v>14</v>
      </c>
      <c r="FV206" s="27" t="s">
        <v>14</v>
      </c>
      <c r="FW206" s="77">
        <v>2</v>
      </c>
      <c r="FX206" s="77">
        <v>1</v>
      </c>
      <c r="FY206" s="87">
        <v>2</v>
      </c>
      <c r="FZ206" s="87" t="s">
        <v>2</v>
      </c>
      <c r="GA206" s="87" t="s">
        <v>2</v>
      </c>
      <c r="GB206" s="87" t="s">
        <v>2</v>
      </c>
      <c r="GC206" s="87" t="s">
        <v>2</v>
      </c>
      <c r="GD206" s="87" t="s">
        <v>2</v>
      </c>
      <c r="GE206" s="87" t="s">
        <v>2</v>
      </c>
      <c r="GF206" s="17" t="s">
        <v>14</v>
      </c>
      <c r="GG206" s="17" t="s">
        <v>14</v>
      </c>
      <c r="GH206" s="17" t="s">
        <v>14</v>
      </c>
      <c r="GI206" s="17" t="s">
        <v>14</v>
      </c>
      <c r="GJ206" s="17" t="s">
        <v>14</v>
      </c>
      <c r="GK206" s="17" t="s">
        <v>14</v>
      </c>
      <c r="GL206" s="17" t="s">
        <v>14</v>
      </c>
      <c r="GM206" s="17" t="s">
        <v>14</v>
      </c>
      <c r="GN206" s="17" t="s">
        <v>14</v>
      </c>
      <c r="GO206" s="25" t="s">
        <v>2</v>
      </c>
      <c r="GP206" s="25" t="s">
        <v>14</v>
      </c>
      <c r="GQ206" s="25" t="s">
        <v>2</v>
      </c>
      <c r="GR206" s="25" t="s">
        <v>2</v>
      </c>
      <c r="GS206" s="136" t="s">
        <v>2</v>
      </c>
      <c r="GT206" s="77" t="s">
        <v>2</v>
      </c>
      <c r="GU206" s="77" t="s">
        <v>2</v>
      </c>
      <c r="GV206" s="17">
        <v>3</v>
      </c>
      <c r="GW206" s="17">
        <v>1</v>
      </c>
      <c r="GX206" s="17">
        <v>1</v>
      </c>
      <c r="GY206" s="17">
        <v>1</v>
      </c>
      <c r="GZ206" s="17" t="s">
        <v>2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 t="s">
        <v>14</v>
      </c>
      <c r="HF206" s="17" t="s">
        <v>14</v>
      </c>
      <c r="HG206" s="17" t="s">
        <v>14</v>
      </c>
      <c r="HH206" s="17" t="s">
        <v>14</v>
      </c>
      <c r="HI206" s="17" t="s">
        <v>14</v>
      </c>
      <c r="HJ206" s="17" t="s">
        <v>14</v>
      </c>
      <c r="HK206" s="17" t="s">
        <v>14</v>
      </c>
      <c r="HL206" s="17" t="s">
        <v>14</v>
      </c>
      <c r="HM206" s="17" t="s">
        <v>14</v>
      </c>
      <c r="HN206" s="659">
        <v>1936514000</v>
      </c>
      <c r="HO206" s="657" t="s">
        <v>483</v>
      </c>
      <c r="HP206" s="657" t="s">
        <v>454</v>
      </c>
      <c r="HQ206" s="657" t="s">
        <v>664</v>
      </c>
      <c r="HR206" s="657" t="s">
        <v>469</v>
      </c>
      <c r="HS206" s="657" t="s">
        <v>455</v>
      </c>
    </row>
    <row r="207" spans="1:227" ht="14.25" customHeight="1">
      <c r="A207" s="614" t="s">
        <v>767</v>
      </c>
      <c r="B207" s="614" t="s">
        <v>929</v>
      </c>
      <c r="C207" s="614" t="s">
        <v>943</v>
      </c>
      <c r="D207" s="4" t="s">
        <v>616</v>
      </c>
      <c r="E207" s="17">
        <v>8</v>
      </c>
      <c r="F207" s="17">
        <v>2</v>
      </c>
      <c r="G207" s="17">
        <v>1</v>
      </c>
      <c r="H207" s="17" t="s">
        <v>2</v>
      </c>
      <c r="I207" s="17" t="s">
        <v>2</v>
      </c>
      <c r="J207" s="17">
        <v>1</v>
      </c>
      <c r="K207" s="17" t="s">
        <v>2</v>
      </c>
      <c r="L207" s="17">
        <v>6</v>
      </c>
      <c r="M207" s="665" t="s">
        <v>2</v>
      </c>
      <c r="N207" s="17">
        <v>2</v>
      </c>
      <c r="O207" s="17" t="s">
        <v>14</v>
      </c>
      <c r="P207" s="17" t="s">
        <v>14</v>
      </c>
      <c r="Q207" s="17" t="s">
        <v>14</v>
      </c>
      <c r="R207" s="17" t="s">
        <v>14</v>
      </c>
      <c r="S207" s="17" t="s">
        <v>14</v>
      </c>
      <c r="T207" s="17" t="s">
        <v>14</v>
      </c>
      <c r="U207" s="25" t="s">
        <v>14</v>
      </c>
      <c r="V207" s="671" t="s">
        <v>2</v>
      </c>
      <c r="W207" s="25">
        <v>2</v>
      </c>
      <c r="X207" s="25">
        <v>550</v>
      </c>
      <c r="Y207" s="25">
        <v>1</v>
      </c>
      <c r="Z207" s="25">
        <v>500</v>
      </c>
      <c r="AA207" s="136">
        <v>6</v>
      </c>
      <c r="AB207" s="25" t="s">
        <v>14</v>
      </c>
      <c r="AC207" s="25" t="s">
        <v>14</v>
      </c>
      <c r="AD207" s="25" t="s">
        <v>14</v>
      </c>
      <c r="AE207" s="25" t="s">
        <v>14</v>
      </c>
      <c r="AF207" s="143" t="s">
        <v>14</v>
      </c>
      <c r="AG207" s="77">
        <v>8</v>
      </c>
      <c r="AH207" s="77" t="s">
        <v>2</v>
      </c>
      <c r="AI207" s="77">
        <v>3</v>
      </c>
      <c r="AJ207" s="77">
        <v>3</v>
      </c>
      <c r="AK207" s="77">
        <v>2</v>
      </c>
      <c r="AL207" s="77" t="s">
        <v>2</v>
      </c>
      <c r="AM207" s="77" t="s">
        <v>2</v>
      </c>
      <c r="AN207" s="77" t="s">
        <v>2</v>
      </c>
      <c r="AO207" s="77" t="s">
        <v>2</v>
      </c>
      <c r="AP207" s="77" t="s">
        <v>2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14</v>
      </c>
      <c r="AV207" s="77" t="s">
        <v>14</v>
      </c>
      <c r="AW207" s="77" t="s">
        <v>14</v>
      </c>
      <c r="AX207" s="77" t="s">
        <v>14</v>
      </c>
      <c r="AY207" s="77" t="s">
        <v>14</v>
      </c>
      <c r="AZ207" s="77" t="s">
        <v>14</v>
      </c>
      <c r="BA207" s="77" t="s">
        <v>14</v>
      </c>
      <c r="BB207" s="77" t="s">
        <v>14</v>
      </c>
      <c r="BC207" s="77" t="s">
        <v>14</v>
      </c>
      <c r="BD207" s="77" t="s">
        <v>14</v>
      </c>
      <c r="BE207" s="77" t="s">
        <v>14</v>
      </c>
      <c r="BF207" s="77" t="s">
        <v>14</v>
      </c>
      <c r="BG207" s="77" t="s">
        <v>14</v>
      </c>
      <c r="BH207" s="77" t="s">
        <v>14</v>
      </c>
      <c r="BI207" s="77">
        <v>576</v>
      </c>
      <c r="BJ207" s="77" t="s">
        <v>2</v>
      </c>
      <c r="BK207" s="77">
        <v>115</v>
      </c>
      <c r="BL207" s="77">
        <v>190</v>
      </c>
      <c r="BM207" s="77">
        <v>271</v>
      </c>
      <c r="BN207" s="77" t="s">
        <v>2</v>
      </c>
      <c r="BO207" s="77" t="s">
        <v>2</v>
      </c>
      <c r="BP207" s="77" t="s">
        <v>2</v>
      </c>
      <c r="BQ207" s="77" t="s">
        <v>2</v>
      </c>
      <c r="BR207" s="77" t="s">
        <v>2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446</v>
      </c>
      <c r="BX207" s="77" t="s">
        <v>14</v>
      </c>
      <c r="BY207" s="77" t="s">
        <v>14</v>
      </c>
      <c r="BZ207" s="77" t="s">
        <v>14</v>
      </c>
      <c r="CA207" s="77" t="s">
        <v>14</v>
      </c>
      <c r="CB207" s="77" t="s">
        <v>14</v>
      </c>
      <c r="CC207" s="77" t="s">
        <v>14</v>
      </c>
      <c r="CD207" s="77" t="s">
        <v>14</v>
      </c>
      <c r="CE207" s="77" t="s">
        <v>14</v>
      </c>
      <c r="CF207" s="77" t="s">
        <v>14</v>
      </c>
      <c r="CG207" s="77" t="s">
        <v>14</v>
      </c>
      <c r="CH207" s="77" t="s">
        <v>14</v>
      </c>
      <c r="CI207" s="77" t="s">
        <v>14</v>
      </c>
      <c r="CJ207" s="77" t="s">
        <v>14</v>
      </c>
      <c r="CK207" s="77" t="s">
        <v>14</v>
      </c>
      <c r="CL207" s="77" t="s">
        <v>14</v>
      </c>
      <c r="CM207" s="90">
        <v>5</v>
      </c>
      <c r="CN207" s="90">
        <v>1</v>
      </c>
      <c r="CO207" s="90" t="s">
        <v>2</v>
      </c>
      <c r="CP207" s="90">
        <v>2</v>
      </c>
      <c r="CQ207" s="90" t="s">
        <v>2</v>
      </c>
      <c r="CR207" s="90" t="s">
        <v>2</v>
      </c>
      <c r="CS207" s="90" t="s">
        <v>2</v>
      </c>
      <c r="CT207" s="90">
        <v>1</v>
      </c>
      <c r="CU207" s="90" t="s">
        <v>2</v>
      </c>
      <c r="CV207" s="90" t="s">
        <v>2</v>
      </c>
      <c r="CW207" s="90" t="s">
        <v>2</v>
      </c>
      <c r="CX207" s="90" t="s">
        <v>2</v>
      </c>
      <c r="CY207" s="90" t="s">
        <v>2</v>
      </c>
      <c r="CZ207" s="90">
        <v>1</v>
      </c>
      <c r="DA207" s="90" t="s">
        <v>2</v>
      </c>
      <c r="DB207" s="90" t="s">
        <v>2</v>
      </c>
      <c r="DC207" s="90" t="s">
        <v>14</v>
      </c>
      <c r="DD207" s="90" t="s">
        <v>14</v>
      </c>
      <c r="DE207" s="90" t="s">
        <v>14</v>
      </c>
      <c r="DF207" s="90" t="s">
        <v>14</v>
      </c>
      <c r="DG207" s="90" t="s">
        <v>14</v>
      </c>
      <c r="DH207" s="90" t="s">
        <v>14</v>
      </c>
      <c r="DI207" s="90" t="s">
        <v>14</v>
      </c>
      <c r="DJ207" s="90" t="s">
        <v>14</v>
      </c>
      <c r="DK207" s="90" t="s">
        <v>14</v>
      </c>
      <c r="DL207" s="90" t="s">
        <v>14</v>
      </c>
      <c r="DM207" s="90" t="s">
        <v>14</v>
      </c>
      <c r="DN207" s="90" t="s">
        <v>14</v>
      </c>
      <c r="DO207" s="90" t="s">
        <v>14</v>
      </c>
      <c r="DP207" s="90" t="s">
        <v>14</v>
      </c>
      <c r="DQ207" s="90" t="s">
        <v>14</v>
      </c>
      <c r="DR207" s="90" t="s">
        <v>14</v>
      </c>
      <c r="DS207" s="27">
        <v>3</v>
      </c>
      <c r="DT207" s="27">
        <v>1</v>
      </c>
      <c r="DU207" s="27" t="s">
        <v>2</v>
      </c>
      <c r="DV207" s="27">
        <v>1</v>
      </c>
      <c r="DW207" s="27" t="s">
        <v>2</v>
      </c>
      <c r="DX207" s="27">
        <v>1</v>
      </c>
      <c r="DY207" s="27">
        <v>2</v>
      </c>
      <c r="DZ207" s="27">
        <v>2</v>
      </c>
      <c r="EA207" s="27" t="s">
        <v>2</v>
      </c>
      <c r="EB207" s="27">
        <v>1</v>
      </c>
      <c r="EC207" s="27" t="s">
        <v>2</v>
      </c>
      <c r="ED207" s="27">
        <v>1</v>
      </c>
      <c r="EE207" s="27" t="s">
        <v>2</v>
      </c>
      <c r="EF207" s="27" t="s">
        <v>2</v>
      </c>
      <c r="EG207" s="27">
        <v>131</v>
      </c>
      <c r="EH207" s="27" t="s">
        <v>14</v>
      </c>
      <c r="EI207" s="27" t="s">
        <v>2</v>
      </c>
      <c r="EJ207" s="27" t="s">
        <v>14</v>
      </c>
      <c r="EK207" s="27" t="s">
        <v>2</v>
      </c>
      <c r="EL207" s="27" t="s">
        <v>14</v>
      </c>
      <c r="EM207" s="27" t="s">
        <v>14</v>
      </c>
      <c r="EN207" s="27" t="s">
        <v>14</v>
      </c>
      <c r="EO207" s="27" t="s">
        <v>2</v>
      </c>
      <c r="EP207" s="27" t="s">
        <v>14</v>
      </c>
      <c r="EQ207" s="27" t="s">
        <v>2</v>
      </c>
      <c r="ER207" s="27" t="s">
        <v>14</v>
      </c>
      <c r="ES207" s="27" t="s">
        <v>2</v>
      </c>
      <c r="ET207" s="27" t="s">
        <v>2</v>
      </c>
      <c r="EU207" s="27" t="s">
        <v>14</v>
      </c>
      <c r="EV207" s="27" t="s">
        <v>14</v>
      </c>
      <c r="EW207" s="27" t="s">
        <v>14</v>
      </c>
      <c r="EX207" s="27" t="s">
        <v>14</v>
      </c>
      <c r="EY207" s="27" t="s">
        <v>14</v>
      </c>
      <c r="EZ207" s="27" t="s">
        <v>14</v>
      </c>
      <c r="FA207" s="27" t="s">
        <v>14</v>
      </c>
      <c r="FB207" s="27" t="s">
        <v>14</v>
      </c>
      <c r="FC207" s="27" t="s">
        <v>14</v>
      </c>
      <c r="FD207" s="27" t="s">
        <v>14</v>
      </c>
      <c r="FE207" s="27" t="s">
        <v>14</v>
      </c>
      <c r="FF207" s="27" t="s">
        <v>14</v>
      </c>
      <c r="FG207" s="27" t="s">
        <v>14</v>
      </c>
      <c r="FH207" s="27" t="s">
        <v>14</v>
      </c>
      <c r="FI207" s="27" t="s">
        <v>14</v>
      </c>
      <c r="FJ207" s="27" t="s">
        <v>14</v>
      </c>
      <c r="FK207" s="27" t="s">
        <v>14</v>
      </c>
      <c r="FL207" s="27" t="s">
        <v>14</v>
      </c>
      <c r="FM207" s="27" t="s">
        <v>14</v>
      </c>
      <c r="FN207" s="27" t="s">
        <v>14</v>
      </c>
      <c r="FO207" s="27" t="s">
        <v>14</v>
      </c>
      <c r="FP207" s="27" t="s">
        <v>14</v>
      </c>
      <c r="FQ207" s="27" t="s">
        <v>14</v>
      </c>
      <c r="FR207" s="27" t="s">
        <v>14</v>
      </c>
      <c r="FS207" s="27" t="s">
        <v>14</v>
      </c>
      <c r="FT207" s="27" t="s">
        <v>14</v>
      </c>
      <c r="FU207" s="27" t="s">
        <v>14</v>
      </c>
      <c r="FV207" s="27" t="s">
        <v>14</v>
      </c>
      <c r="FW207" s="77">
        <v>4</v>
      </c>
      <c r="FX207" s="77">
        <v>1</v>
      </c>
      <c r="FY207" s="87">
        <v>4</v>
      </c>
      <c r="FZ207" s="87">
        <v>1</v>
      </c>
      <c r="GA207" s="87" t="s">
        <v>2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14</v>
      </c>
      <c r="GG207" s="17" t="s">
        <v>14</v>
      </c>
      <c r="GH207" s="17" t="s">
        <v>14</v>
      </c>
      <c r="GI207" s="17" t="s">
        <v>14</v>
      </c>
      <c r="GJ207" s="17" t="s">
        <v>14</v>
      </c>
      <c r="GK207" s="17" t="s">
        <v>14</v>
      </c>
      <c r="GL207" s="17" t="s">
        <v>14</v>
      </c>
      <c r="GM207" s="17" t="s">
        <v>14</v>
      </c>
      <c r="GN207" s="17" t="s">
        <v>14</v>
      </c>
      <c r="GO207" s="25" t="s">
        <v>2</v>
      </c>
      <c r="GP207" s="25" t="s">
        <v>14</v>
      </c>
      <c r="GQ207" s="25" t="s">
        <v>2</v>
      </c>
      <c r="GR207" s="25" t="s">
        <v>2</v>
      </c>
      <c r="GS207" s="136" t="s">
        <v>2</v>
      </c>
      <c r="GT207" s="77" t="s">
        <v>2</v>
      </c>
      <c r="GU207" s="77" t="s">
        <v>2</v>
      </c>
      <c r="GV207" s="17">
        <v>5</v>
      </c>
      <c r="GW207" s="17">
        <v>2</v>
      </c>
      <c r="GX207" s="17">
        <v>2</v>
      </c>
      <c r="GY207" s="17">
        <v>1</v>
      </c>
      <c r="GZ207" s="17" t="s">
        <v>2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14</v>
      </c>
      <c r="HF207" s="17" t="s">
        <v>14</v>
      </c>
      <c r="HG207" s="17" t="s">
        <v>14</v>
      </c>
      <c r="HH207" s="17" t="s">
        <v>14</v>
      </c>
      <c r="HI207" s="17" t="s">
        <v>14</v>
      </c>
      <c r="HJ207" s="17" t="s">
        <v>14</v>
      </c>
      <c r="HK207" s="17" t="s">
        <v>14</v>
      </c>
      <c r="HL207" s="17" t="s">
        <v>14</v>
      </c>
      <c r="HM207" s="17" t="s">
        <v>14</v>
      </c>
      <c r="HN207" s="659">
        <v>1936515000</v>
      </c>
      <c r="HO207" s="657" t="s">
        <v>483</v>
      </c>
      <c r="HP207" s="657" t="s">
        <v>454</v>
      </c>
      <c r="HQ207" s="657" t="s">
        <v>664</v>
      </c>
      <c r="HR207" s="657" t="s">
        <v>470</v>
      </c>
      <c r="HS207" s="657" t="s">
        <v>455</v>
      </c>
    </row>
    <row r="208" spans="1:227" ht="14.25" customHeight="1">
      <c r="A208" s="614" t="s">
        <v>767</v>
      </c>
      <c r="B208" s="614" t="s">
        <v>929</v>
      </c>
      <c r="C208" s="614" t="s">
        <v>944</v>
      </c>
      <c r="D208" s="4" t="s">
        <v>617</v>
      </c>
      <c r="E208" s="17">
        <v>1</v>
      </c>
      <c r="F208" s="17" t="s">
        <v>14</v>
      </c>
      <c r="G208" s="17" t="s">
        <v>14</v>
      </c>
      <c r="H208" s="17" t="s">
        <v>14</v>
      </c>
      <c r="I208" s="17" t="s">
        <v>14</v>
      </c>
      <c r="J208" s="17" t="s">
        <v>14</v>
      </c>
      <c r="K208" s="17" t="s">
        <v>14</v>
      </c>
      <c r="L208" s="17" t="s">
        <v>14</v>
      </c>
      <c r="M208" s="665" t="s">
        <v>14</v>
      </c>
      <c r="N208" s="17" t="s">
        <v>2</v>
      </c>
      <c r="O208" s="17" t="s">
        <v>2</v>
      </c>
      <c r="P208" s="17" t="s">
        <v>2</v>
      </c>
      <c r="Q208" s="17" t="s">
        <v>2</v>
      </c>
      <c r="R208" s="17" t="s">
        <v>2</v>
      </c>
      <c r="S208" s="17" t="s">
        <v>2</v>
      </c>
      <c r="T208" s="17" t="s">
        <v>2</v>
      </c>
      <c r="U208" s="25" t="s">
        <v>2</v>
      </c>
      <c r="V208" s="671" t="s">
        <v>14</v>
      </c>
      <c r="W208" s="25" t="s">
        <v>14</v>
      </c>
      <c r="X208" s="25" t="s">
        <v>14</v>
      </c>
      <c r="Y208" s="25" t="s">
        <v>14</v>
      </c>
      <c r="Z208" s="25" t="s">
        <v>14</v>
      </c>
      <c r="AA208" s="136" t="s">
        <v>14</v>
      </c>
      <c r="AB208" s="25" t="s">
        <v>2</v>
      </c>
      <c r="AC208" s="25" t="s">
        <v>2</v>
      </c>
      <c r="AD208" s="25" t="s">
        <v>2</v>
      </c>
      <c r="AE208" s="25" t="s">
        <v>2</v>
      </c>
      <c r="AF208" s="143" t="s">
        <v>2</v>
      </c>
      <c r="AG208" s="77" t="s">
        <v>14</v>
      </c>
      <c r="AH208" s="77" t="s">
        <v>14</v>
      </c>
      <c r="AI208" s="77" t="s">
        <v>14</v>
      </c>
      <c r="AJ208" s="77" t="s">
        <v>14</v>
      </c>
      <c r="AK208" s="77" t="s">
        <v>14</v>
      </c>
      <c r="AL208" s="77" t="s">
        <v>14</v>
      </c>
      <c r="AM208" s="77" t="s">
        <v>14</v>
      </c>
      <c r="AN208" s="77" t="s">
        <v>14</v>
      </c>
      <c r="AO208" s="77" t="s">
        <v>14</v>
      </c>
      <c r="AP208" s="77" t="s">
        <v>14</v>
      </c>
      <c r="AQ208" s="77" t="s">
        <v>14</v>
      </c>
      <c r="AR208" s="77" t="s">
        <v>14</v>
      </c>
      <c r="AS208" s="77" t="s">
        <v>14</v>
      </c>
      <c r="AT208" s="77" t="s">
        <v>14</v>
      </c>
      <c r="AU208" s="77" t="s">
        <v>2</v>
      </c>
      <c r="AV208" s="77" t="s">
        <v>2</v>
      </c>
      <c r="AW208" s="77" t="s">
        <v>2</v>
      </c>
      <c r="AX208" s="77" t="s">
        <v>2</v>
      </c>
      <c r="AY208" s="77" t="s">
        <v>2</v>
      </c>
      <c r="AZ208" s="77" t="s">
        <v>2</v>
      </c>
      <c r="BA208" s="77" t="s">
        <v>2</v>
      </c>
      <c r="BB208" s="77" t="s">
        <v>2</v>
      </c>
      <c r="BC208" s="77" t="s">
        <v>2</v>
      </c>
      <c r="BD208" s="77" t="s">
        <v>2</v>
      </c>
      <c r="BE208" s="77" t="s">
        <v>2</v>
      </c>
      <c r="BF208" s="77" t="s">
        <v>2</v>
      </c>
      <c r="BG208" s="77" t="s">
        <v>2</v>
      </c>
      <c r="BH208" s="77" t="s">
        <v>2</v>
      </c>
      <c r="BI208" s="77" t="s">
        <v>14</v>
      </c>
      <c r="BJ208" s="77" t="s">
        <v>14</v>
      </c>
      <c r="BK208" s="77" t="s">
        <v>14</v>
      </c>
      <c r="BL208" s="77" t="s">
        <v>14</v>
      </c>
      <c r="BM208" s="77" t="s">
        <v>14</v>
      </c>
      <c r="BN208" s="77" t="s">
        <v>14</v>
      </c>
      <c r="BO208" s="77" t="s">
        <v>14</v>
      </c>
      <c r="BP208" s="77" t="s">
        <v>14</v>
      </c>
      <c r="BQ208" s="77" t="s">
        <v>14</v>
      </c>
      <c r="BR208" s="77" t="s">
        <v>14</v>
      </c>
      <c r="BS208" s="77" t="s">
        <v>14</v>
      </c>
      <c r="BT208" s="77" t="s">
        <v>14</v>
      </c>
      <c r="BU208" s="77" t="s">
        <v>14</v>
      </c>
      <c r="BV208" s="77" t="s">
        <v>14</v>
      </c>
      <c r="BW208" s="77" t="s">
        <v>14</v>
      </c>
      <c r="BX208" s="77" t="s">
        <v>2</v>
      </c>
      <c r="BY208" s="77" t="s">
        <v>2</v>
      </c>
      <c r="BZ208" s="77" t="s">
        <v>2</v>
      </c>
      <c r="CA208" s="77" t="s">
        <v>2</v>
      </c>
      <c r="CB208" s="77" t="s">
        <v>2</v>
      </c>
      <c r="CC208" s="77" t="s">
        <v>2</v>
      </c>
      <c r="CD208" s="77" t="s">
        <v>2</v>
      </c>
      <c r="CE208" s="77" t="s">
        <v>2</v>
      </c>
      <c r="CF208" s="77" t="s">
        <v>2</v>
      </c>
      <c r="CG208" s="77" t="s">
        <v>2</v>
      </c>
      <c r="CH208" s="77" t="s">
        <v>2</v>
      </c>
      <c r="CI208" s="77" t="s">
        <v>2</v>
      </c>
      <c r="CJ208" s="77" t="s">
        <v>2</v>
      </c>
      <c r="CK208" s="77" t="s">
        <v>2</v>
      </c>
      <c r="CL208" s="77" t="s">
        <v>2</v>
      </c>
      <c r="CM208" s="90" t="s">
        <v>14</v>
      </c>
      <c r="CN208" s="90" t="s">
        <v>14</v>
      </c>
      <c r="CO208" s="90" t="s">
        <v>14</v>
      </c>
      <c r="CP208" s="90" t="s">
        <v>14</v>
      </c>
      <c r="CQ208" s="90" t="s">
        <v>14</v>
      </c>
      <c r="CR208" s="90" t="s">
        <v>14</v>
      </c>
      <c r="CS208" s="90" t="s">
        <v>14</v>
      </c>
      <c r="CT208" s="90" t="s">
        <v>14</v>
      </c>
      <c r="CU208" s="90" t="s">
        <v>14</v>
      </c>
      <c r="CV208" s="90" t="s">
        <v>14</v>
      </c>
      <c r="CW208" s="90" t="s">
        <v>14</v>
      </c>
      <c r="CX208" s="90" t="s">
        <v>14</v>
      </c>
      <c r="CY208" s="90" t="s">
        <v>14</v>
      </c>
      <c r="CZ208" s="90" t="s">
        <v>14</v>
      </c>
      <c r="DA208" s="90" t="s">
        <v>14</v>
      </c>
      <c r="DB208" s="90" t="s">
        <v>14</v>
      </c>
      <c r="DC208" s="90" t="s">
        <v>2</v>
      </c>
      <c r="DD208" s="90" t="s">
        <v>2</v>
      </c>
      <c r="DE208" s="90" t="s">
        <v>2</v>
      </c>
      <c r="DF208" s="90" t="s">
        <v>2</v>
      </c>
      <c r="DG208" s="90" t="s">
        <v>2</v>
      </c>
      <c r="DH208" s="90" t="s">
        <v>2</v>
      </c>
      <c r="DI208" s="90" t="s">
        <v>2</v>
      </c>
      <c r="DJ208" s="90" t="s">
        <v>2</v>
      </c>
      <c r="DK208" s="90" t="s">
        <v>2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 t="s">
        <v>2</v>
      </c>
      <c r="DQ208" s="90" t="s">
        <v>2</v>
      </c>
      <c r="DR208" s="90" t="s">
        <v>2</v>
      </c>
      <c r="DS208" s="27" t="s">
        <v>14</v>
      </c>
      <c r="DT208" s="27" t="s">
        <v>14</v>
      </c>
      <c r="DU208" s="27" t="s">
        <v>14</v>
      </c>
      <c r="DV208" s="27" t="s">
        <v>14</v>
      </c>
      <c r="DW208" s="27" t="s">
        <v>14</v>
      </c>
      <c r="DX208" s="27" t="s">
        <v>14</v>
      </c>
      <c r="DY208" s="27" t="s">
        <v>14</v>
      </c>
      <c r="DZ208" s="27" t="s">
        <v>14</v>
      </c>
      <c r="EA208" s="27" t="s">
        <v>14</v>
      </c>
      <c r="EB208" s="27" t="s">
        <v>14</v>
      </c>
      <c r="EC208" s="27" t="s">
        <v>14</v>
      </c>
      <c r="ED208" s="27" t="s">
        <v>14</v>
      </c>
      <c r="EE208" s="27" t="s">
        <v>14</v>
      </c>
      <c r="EF208" s="27" t="s">
        <v>14</v>
      </c>
      <c r="EG208" s="27" t="s">
        <v>14</v>
      </c>
      <c r="EH208" s="27" t="s">
        <v>14</v>
      </c>
      <c r="EI208" s="27" t="s">
        <v>14</v>
      </c>
      <c r="EJ208" s="27" t="s">
        <v>14</v>
      </c>
      <c r="EK208" s="27" t="s">
        <v>14</v>
      </c>
      <c r="EL208" s="27" t="s">
        <v>14</v>
      </c>
      <c r="EM208" s="27" t="s">
        <v>14</v>
      </c>
      <c r="EN208" s="27" t="s">
        <v>14</v>
      </c>
      <c r="EO208" s="27" t="s">
        <v>14</v>
      </c>
      <c r="EP208" s="27" t="s">
        <v>14</v>
      </c>
      <c r="EQ208" s="27" t="s">
        <v>14</v>
      </c>
      <c r="ER208" s="27" t="s">
        <v>14</v>
      </c>
      <c r="ES208" s="27" t="s">
        <v>14</v>
      </c>
      <c r="ET208" s="27" t="s">
        <v>14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27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27" t="s">
        <v>14</v>
      </c>
      <c r="FW208" s="77" t="s">
        <v>14</v>
      </c>
      <c r="FX208" s="77" t="s">
        <v>14</v>
      </c>
      <c r="FY208" s="87" t="s">
        <v>14</v>
      </c>
      <c r="FZ208" s="87" t="s">
        <v>14</v>
      </c>
      <c r="GA208" s="87" t="s">
        <v>14</v>
      </c>
      <c r="GB208" s="87" t="s">
        <v>14</v>
      </c>
      <c r="GC208" s="87" t="s">
        <v>14</v>
      </c>
      <c r="GD208" s="87" t="s">
        <v>14</v>
      </c>
      <c r="GE208" s="87" t="s">
        <v>14</v>
      </c>
      <c r="GF208" s="17" t="s">
        <v>2</v>
      </c>
      <c r="GG208" s="17" t="s">
        <v>2</v>
      </c>
      <c r="GH208" s="17" t="s">
        <v>2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 t="s">
        <v>2</v>
      </c>
      <c r="GO208" s="25" t="s">
        <v>14</v>
      </c>
      <c r="GP208" s="25" t="s">
        <v>2</v>
      </c>
      <c r="GQ208" s="25" t="s">
        <v>14</v>
      </c>
      <c r="GR208" s="25" t="s">
        <v>14</v>
      </c>
      <c r="GS208" s="136" t="s">
        <v>14</v>
      </c>
      <c r="GT208" s="77" t="s">
        <v>14</v>
      </c>
      <c r="GU208" s="77" t="s">
        <v>2</v>
      </c>
      <c r="GV208" s="17" t="s">
        <v>14</v>
      </c>
      <c r="GW208" s="17" t="s">
        <v>14</v>
      </c>
      <c r="GX208" s="17" t="s">
        <v>14</v>
      </c>
      <c r="GY208" s="17" t="s">
        <v>14</v>
      </c>
      <c r="GZ208" s="17" t="s">
        <v>14</v>
      </c>
      <c r="HA208" s="17" t="s">
        <v>14</v>
      </c>
      <c r="HB208" s="17" t="s">
        <v>14</v>
      </c>
      <c r="HC208" s="17" t="s">
        <v>14</v>
      </c>
      <c r="HD208" s="17" t="s">
        <v>14</v>
      </c>
      <c r="HE208" s="17" t="s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9">
        <v>1936516000</v>
      </c>
      <c r="HO208" s="657" t="s">
        <v>483</v>
      </c>
      <c r="HP208" s="657" t="s">
        <v>454</v>
      </c>
      <c r="HQ208" s="657" t="s">
        <v>664</v>
      </c>
      <c r="HR208" s="657" t="s">
        <v>471</v>
      </c>
      <c r="HS208" s="657" t="s">
        <v>455</v>
      </c>
    </row>
    <row r="209" spans="1:227" ht="14.25" customHeight="1">
      <c r="A209" s="614" t="s">
        <v>767</v>
      </c>
      <c r="B209" s="614" t="s">
        <v>945</v>
      </c>
      <c r="C209" s="614"/>
      <c r="D209" s="4" t="s">
        <v>619</v>
      </c>
      <c r="E209" s="17">
        <v>165</v>
      </c>
      <c r="F209" s="17">
        <v>3</v>
      </c>
      <c r="G209" s="17">
        <v>1</v>
      </c>
      <c r="H209" s="17">
        <v>1</v>
      </c>
      <c r="I209" s="17">
        <v>1</v>
      </c>
      <c r="J209" s="17" t="s">
        <v>2</v>
      </c>
      <c r="K209" s="17" t="s">
        <v>2</v>
      </c>
      <c r="L209" s="17">
        <v>162</v>
      </c>
      <c r="M209" s="665">
        <v>10</v>
      </c>
      <c r="N209" s="17">
        <v>3</v>
      </c>
      <c r="O209" s="17">
        <v>3</v>
      </c>
      <c r="P209" s="17">
        <v>1</v>
      </c>
      <c r="Q209" s="17">
        <v>1</v>
      </c>
      <c r="R209" s="17">
        <v>1</v>
      </c>
      <c r="S209" s="17" t="s">
        <v>2</v>
      </c>
      <c r="T209" s="17" t="s">
        <v>2</v>
      </c>
      <c r="U209" s="25" t="s">
        <v>2</v>
      </c>
      <c r="V209" s="671">
        <v>1</v>
      </c>
      <c r="W209" s="25">
        <v>32</v>
      </c>
      <c r="X209" s="25">
        <v>1991</v>
      </c>
      <c r="Y209" s="25">
        <v>1</v>
      </c>
      <c r="Z209" s="25">
        <v>700</v>
      </c>
      <c r="AA209" s="136">
        <v>133</v>
      </c>
      <c r="AB209" s="25">
        <v>3</v>
      </c>
      <c r="AC209" s="25">
        <v>1336</v>
      </c>
      <c r="AD209" s="25">
        <v>1</v>
      </c>
      <c r="AE209" s="25">
        <v>700</v>
      </c>
      <c r="AF209" s="143" t="s">
        <v>2</v>
      </c>
      <c r="AG209" s="77">
        <v>165</v>
      </c>
      <c r="AH209" s="77">
        <v>2</v>
      </c>
      <c r="AI209" s="77">
        <v>112</v>
      </c>
      <c r="AJ209" s="77">
        <v>41</v>
      </c>
      <c r="AK209" s="77">
        <v>7</v>
      </c>
      <c r="AL209" s="77" t="s">
        <v>2</v>
      </c>
      <c r="AM209" s="77">
        <v>1</v>
      </c>
      <c r="AN209" s="77">
        <v>2</v>
      </c>
      <c r="AO209" s="77" t="s">
        <v>2</v>
      </c>
      <c r="AP209" s="77" t="s">
        <v>2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>
        <v>3</v>
      </c>
      <c r="AV209" s="77">
        <v>1</v>
      </c>
      <c r="AW209" s="77" t="s">
        <v>2</v>
      </c>
      <c r="AX209" s="77" t="s">
        <v>2</v>
      </c>
      <c r="AY209" s="77" t="s">
        <v>2</v>
      </c>
      <c r="AZ209" s="77" t="s">
        <v>2</v>
      </c>
      <c r="BA209" s="77">
        <v>1</v>
      </c>
      <c r="BB209" s="77">
        <v>1</v>
      </c>
      <c r="BC209" s="77" t="s">
        <v>2</v>
      </c>
      <c r="BD209" s="77" t="s">
        <v>2</v>
      </c>
      <c r="BE209" s="77" t="s">
        <v>2</v>
      </c>
      <c r="BF209" s="77" t="s">
        <v>2</v>
      </c>
      <c r="BG209" s="77" t="s">
        <v>2</v>
      </c>
      <c r="BH209" s="77" t="s">
        <v>2</v>
      </c>
      <c r="BI209" s="77">
        <v>8684</v>
      </c>
      <c r="BJ209" s="77">
        <v>37</v>
      </c>
      <c r="BK209" s="77">
        <v>4171</v>
      </c>
      <c r="BL209" s="77">
        <v>2624</v>
      </c>
      <c r="BM209" s="77">
        <v>758</v>
      </c>
      <c r="BN209" s="77" t="s">
        <v>2</v>
      </c>
      <c r="BO209" s="77">
        <v>270</v>
      </c>
      <c r="BP209" s="77">
        <v>824</v>
      </c>
      <c r="BQ209" s="77" t="s">
        <v>2</v>
      </c>
      <c r="BR209" s="77" t="s">
        <v>2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1866</v>
      </c>
      <c r="BX209" s="77">
        <v>617</v>
      </c>
      <c r="BY209" s="77">
        <v>20</v>
      </c>
      <c r="BZ209" s="77" t="s">
        <v>2</v>
      </c>
      <c r="CA209" s="77" t="s">
        <v>2</v>
      </c>
      <c r="CB209" s="77" t="s">
        <v>2</v>
      </c>
      <c r="CC209" s="77" t="s">
        <v>2</v>
      </c>
      <c r="CD209" s="77">
        <v>270</v>
      </c>
      <c r="CE209" s="77">
        <v>327</v>
      </c>
      <c r="CF209" s="77" t="s">
        <v>2</v>
      </c>
      <c r="CG209" s="77" t="s">
        <v>2</v>
      </c>
      <c r="CH209" s="77" t="s">
        <v>2</v>
      </c>
      <c r="CI209" s="77" t="s">
        <v>2</v>
      </c>
      <c r="CJ209" s="77" t="s">
        <v>2</v>
      </c>
      <c r="CK209" s="77" t="s">
        <v>2</v>
      </c>
      <c r="CL209" s="77">
        <v>437</v>
      </c>
      <c r="CM209" s="90">
        <v>81</v>
      </c>
      <c r="CN209" s="90">
        <v>19</v>
      </c>
      <c r="CO209" s="90" t="s">
        <v>2</v>
      </c>
      <c r="CP209" s="90" t="s">
        <v>2</v>
      </c>
      <c r="CQ209" s="90">
        <v>48</v>
      </c>
      <c r="CR209" s="90">
        <v>9</v>
      </c>
      <c r="CS209" s="90">
        <v>2</v>
      </c>
      <c r="CT209" s="90">
        <v>1</v>
      </c>
      <c r="CU209" s="90">
        <v>1</v>
      </c>
      <c r="CV209" s="90" t="s">
        <v>2</v>
      </c>
      <c r="CW209" s="90" t="s">
        <v>2</v>
      </c>
      <c r="CX209" s="90" t="s">
        <v>2</v>
      </c>
      <c r="CY209" s="90" t="s">
        <v>2</v>
      </c>
      <c r="CZ209" s="90" t="s">
        <v>2</v>
      </c>
      <c r="DA209" s="90">
        <v>1</v>
      </c>
      <c r="DB209" s="90" t="s">
        <v>2</v>
      </c>
      <c r="DC209" s="90">
        <v>2</v>
      </c>
      <c r="DD209" s="90" t="s">
        <v>2</v>
      </c>
      <c r="DE209" s="90" t="s">
        <v>2</v>
      </c>
      <c r="DF209" s="90" t="s">
        <v>2</v>
      </c>
      <c r="DG209" s="90">
        <v>1</v>
      </c>
      <c r="DH209" s="90" t="s">
        <v>2</v>
      </c>
      <c r="DI209" s="90">
        <v>1</v>
      </c>
      <c r="DJ209" s="90" t="s">
        <v>2</v>
      </c>
      <c r="DK209" s="90" t="s">
        <v>2</v>
      </c>
      <c r="DL209" s="90" t="s">
        <v>2</v>
      </c>
      <c r="DM209" s="90" t="s">
        <v>2</v>
      </c>
      <c r="DN209" s="90" t="s">
        <v>2</v>
      </c>
      <c r="DO209" s="90" t="s">
        <v>2</v>
      </c>
      <c r="DP209" s="90" t="s">
        <v>2</v>
      </c>
      <c r="DQ209" s="90" t="s">
        <v>2</v>
      </c>
      <c r="DR209" s="90" t="s">
        <v>2</v>
      </c>
      <c r="DS209" s="27">
        <v>29</v>
      </c>
      <c r="DT209" s="27">
        <v>3</v>
      </c>
      <c r="DU209" s="27" t="s">
        <v>2</v>
      </c>
      <c r="DV209" s="27">
        <v>2</v>
      </c>
      <c r="DW209" s="27">
        <v>7</v>
      </c>
      <c r="DX209" s="27">
        <v>2</v>
      </c>
      <c r="DY209" s="27">
        <v>5</v>
      </c>
      <c r="DZ209" s="27">
        <v>5</v>
      </c>
      <c r="EA209" s="27">
        <v>58</v>
      </c>
      <c r="EB209" s="27">
        <v>15</v>
      </c>
      <c r="EC209" s="27">
        <v>3</v>
      </c>
      <c r="ED209" s="27">
        <v>6</v>
      </c>
      <c r="EE209" s="27" t="s">
        <v>2</v>
      </c>
      <c r="EF209" s="27">
        <v>1</v>
      </c>
      <c r="EG209" s="27">
        <v>944</v>
      </c>
      <c r="EH209" s="27">
        <v>15</v>
      </c>
      <c r="EI209" s="27" t="s">
        <v>2</v>
      </c>
      <c r="EJ209" s="27" t="s">
        <v>14</v>
      </c>
      <c r="EK209" s="27">
        <v>10</v>
      </c>
      <c r="EL209" s="27" t="s">
        <v>14</v>
      </c>
      <c r="EM209" s="27">
        <v>22</v>
      </c>
      <c r="EN209" s="27">
        <v>22</v>
      </c>
      <c r="EO209" s="27" t="s">
        <v>14</v>
      </c>
      <c r="EP209" s="27" t="s">
        <v>14</v>
      </c>
      <c r="EQ209" s="27" t="s">
        <v>14</v>
      </c>
      <c r="ER209" s="27" t="s">
        <v>14</v>
      </c>
      <c r="ES209" s="27" t="s">
        <v>2</v>
      </c>
      <c r="ET209" s="27" t="s">
        <v>14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>
        <v>2</v>
      </c>
      <c r="FD209" s="27" t="s">
        <v>2</v>
      </c>
      <c r="FE209" s="27">
        <v>1</v>
      </c>
      <c r="FF209" s="27" t="s">
        <v>2</v>
      </c>
      <c r="FG209" s="27" t="s">
        <v>2</v>
      </c>
      <c r="FH209" s="27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14</v>
      </c>
      <c r="FR209" s="27" t="s">
        <v>2</v>
      </c>
      <c r="FS209" s="27" t="s">
        <v>14</v>
      </c>
      <c r="FT209" s="27" t="s">
        <v>2</v>
      </c>
      <c r="FU209" s="27" t="s">
        <v>2</v>
      </c>
      <c r="FV209" s="27" t="s">
        <v>14</v>
      </c>
      <c r="FW209" s="77">
        <v>32</v>
      </c>
      <c r="FX209" s="77">
        <v>9</v>
      </c>
      <c r="FY209" s="87">
        <v>29</v>
      </c>
      <c r="FZ209" s="87" t="s">
        <v>2</v>
      </c>
      <c r="GA209" s="87">
        <v>1</v>
      </c>
      <c r="GB209" s="87" t="s">
        <v>2</v>
      </c>
      <c r="GC209" s="87" t="s">
        <v>2</v>
      </c>
      <c r="GD209" s="87" t="s">
        <v>2</v>
      </c>
      <c r="GE209" s="87" t="s">
        <v>2</v>
      </c>
      <c r="GF209" s="17">
        <v>2</v>
      </c>
      <c r="GG209" s="17">
        <v>1</v>
      </c>
      <c r="GH209" s="17">
        <v>2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2</v>
      </c>
      <c r="GP209" s="25" t="s">
        <v>2</v>
      </c>
      <c r="GQ209" s="25">
        <v>2</v>
      </c>
      <c r="GR209" s="25">
        <v>2</v>
      </c>
      <c r="GS209" s="136" t="s">
        <v>2</v>
      </c>
      <c r="GT209" s="77" t="s">
        <v>2</v>
      </c>
      <c r="GU209" s="77" t="s">
        <v>2</v>
      </c>
      <c r="GV209" s="17">
        <v>81</v>
      </c>
      <c r="GW209" s="17">
        <v>60</v>
      </c>
      <c r="GX209" s="17">
        <v>17</v>
      </c>
      <c r="GY209" s="17">
        <v>1</v>
      </c>
      <c r="GZ209" s="17">
        <v>3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>
        <v>2</v>
      </c>
      <c r="HF209" s="17" t="s">
        <v>2</v>
      </c>
      <c r="HG209" s="17" t="s">
        <v>2</v>
      </c>
      <c r="HH209" s="17" t="s">
        <v>2</v>
      </c>
      <c r="HI209" s="17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9">
        <v>1936600000</v>
      </c>
      <c r="HO209" s="657" t="s">
        <v>483</v>
      </c>
      <c r="HP209" s="657" t="s">
        <v>454</v>
      </c>
      <c r="HQ209" s="657" t="s">
        <v>665</v>
      </c>
      <c r="HR209" s="657" t="s">
        <v>454</v>
      </c>
      <c r="HS209" s="657" t="s">
        <v>455</v>
      </c>
    </row>
    <row r="210" spans="1:227" ht="14.25" customHeight="1">
      <c r="A210" s="614" t="s">
        <v>767</v>
      </c>
      <c r="B210" s="614" t="s">
        <v>945</v>
      </c>
      <c r="C210" s="614" t="s">
        <v>946</v>
      </c>
      <c r="D210" s="4" t="s">
        <v>620</v>
      </c>
      <c r="E210" s="17">
        <v>28</v>
      </c>
      <c r="F210" s="17">
        <v>2</v>
      </c>
      <c r="G210" s="17" t="s">
        <v>2</v>
      </c>
      <c r="H210" s="17">
        <v>1</v>
      </c>
      <c r="I210" s="17">
        <v>1</v>
      </c>
      <c r="J210" s="17" t="s">
        <v>2</v>
      </c>
      <c r="K210" s="17" t="s">
        <v>2</v>
      </c>
      <c r="L210" s="17">
        <v>26</v>
      </c>
      <c r="M210" s="665">
        <v>4</v>
      </c>
      <c r="N210" s="17">
        <v>2</v>
      </c>
      <c r="O210" s="17" t="s">
        <v>14</v>
      </c>
      <c r="P210" s="17" t="s">
        <v>14</v>
      </c>
      <c r="Q210" s="17" t="s">
        <v>14</v>
      </c>
      <c r="R210" s="17" t="s">
        <v>14</v>
      </c>
      <c r="S210" s="17" t="s">
        <v>14</v>
      </c>
      <c r="T210" s="17" t="s">
        <v>14</v>
      </c>
      <c r="U210" s="25" t="s">
        <v>14</v>
      </c>
      <c r="V210" s="671" t="s">
        <v>2</v>
      </c>
      <c r="W210" s="25">
        <v>7</v>
      </c>
      <c r="X210" s="25">
        <v>764</v>
      </c>
      <c r="Y210" s="25" t="s">
        <v>2</v>
      </c>
      <c r="Z210" s="25" t="s">
        <v>2</v>
      </c>
      <c r="AA210" s="136">
        <v>21</v>
      </c>
      <c r="AB210" s="25" t="s">
        <v>14</v>
      </c>
      <c r="AC210" s="25" t="s">
        <v>14</v>
      </c>
      <c r="AD210" s="25" t="s">
        <v>14</v>
      </c>
      <c r="AE210" s="25" t="s">
        <v>14</v>
      </c>
      <c r="AF210" s="143" t="s">
        <v>14</v>
      </c>
      <c r="AG210" s="77">
        <v>28</v>
      </c>
      <c r="AH210" s="77">
        <v>2</v>
      </c>
      <c r="AI210" s="77">
        <v>17</v>
      </c>
      <c r="AJ210" s="77">
        <v>6</v>
      </c>
      <c r="AK210" s="77">
        <v>1</v>
      </c>
      <c r="AL210" s="77" t="s">
        <v>2</v>
      </c>
      <c r="AM210" s="77" t="s">
        <v>2</v>
      </c>
      <c r="AN210" s="77">
        <v>2</v>
      </c>
      <c r="AO210" s="77" t="s">
        <v>2</v>
      </c>
      <c r="AP210" s="77" t="s">
        <v>2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14</v>
      </c>
      <c r="AV210" s="77" t="s">
        <v>14</v>
      </c>
      <c r="AW210" s="77" t="s">
        <v>14</v>
      </c>
      <c r="AX210" s="77" t="s">
        <v>14</v>
      </c>
      <c r="AY210" s="77" t="s">
        <v>14</v>
      </c>
      <c r="AZ210" s="77" t="s">
        <v>14</v>
      </c>
      <c r="BA210" s="77" t="s">
        <v>14</v>
      </c>
      <c r="BB210" s="77" t="s">
        <v>14</v>
      </c>
      <c r="BC210" s="77" t="s">
        <v>14</v>
      </c>
      <c r="BD210" s="77" t="s">
        <v>14</v>
      </c>
      <c r="BE210" s="77" t="s">
        <v>14</v>
      </c>
      <c r="BF210" s="77" t="s">
        <v>14</v>
      </c>
      <c r="BG210" s="77" t="s">
        <v>14</v>
      </c>
      <c r="BH210" s="77" t="s">
        <v>14</v>
      </c>
      <c r="BI210" s="77">
        <v>1991</v>
      </c>
      <c r="BJ210" s="77">
        <v>37</v>
      </c>
      <c r="BK210" s="77">
        <v>601</v>
      </c>
      <c r="BL210" s="77">
        <v>414</v>
      </c>
      <c r="BM210" s="77">
        <v>115</v>
      </c>
      <c r="BN210" s="77" t="s">
        <v>2</v>
      </c>
      <c r="BO210" s="77" t="s">
        <v>2</v>
      </c>
      <c r="BP210" s="77">
        <v>824</v>
      </c>
      <c r="BQ210" s="77" t="s">
        <v>2</v>
      </c>
      <c r="BR210" s="77" t="s">
        <v>2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803</v>
      </c>
      <c r="BX210" s="77" t="s">
        <v>14</v>
      </c>
      <c r="BY210" s="77" t="s">
        <v>14</v>
      </c>
      <c r="BZ210" s="77" t="s">
        <v>14</v>
      </c>
      <c r="CA210" s="77" t="s">
        <v>14</v>
      </c>
      <c r="CB210" s="77" t="s">
        <v>14</v>
      </c>
      <c r="CC210" s="77" t="s">
        <v>14</v>
      </c>
      <c r="CD210" s="77" t="s">
        <v>14</v>
      </c>
      <c r="CE210" s="77" t="s">
        <v>14</v>
      </c>
      <c r="CF210" s="77" t="s">
        <v>14</v>
      </c>
      <c r="CG210" s="77" t="s">
        <v>14</v>
      </c>
      <c r="CH210" s="77" t="s">
        <v>14</v>
      </c>
      <c r="CI210" s="77" t="s">
        <v>14</v>
      </c>
      <c r="CJ210" s="77" t="s">
        <v>14</v>
      </c>
      <c r="CK210" s="77" t="s">
        <v>14</v>
      </c>
      <c r="CL210" s="77" t="s">
        <v>14</v>
      </c>
      <c r="CM210" s="90">
        <v>13</v>
      </c>
      <c r="CN210" s="90" t="s">
        <v>2</v>
      </c>
      <c r="CO210" s="90" t="s">
        <v>2</v>
      </c>
      <c r="CP210" s="90" t="s">
        <v>2</v>
      </c>
      <c r="CQ210" s="90">
        <v>12</v>
      </c>
      <c r="CR210" s="90" t="s">
        <v>2</v>
      </c>
      <c r="CS210" s="90">
        <v>1</v>
      </c>
      <c r="CT210" s="90" t="s">
        <v>2</v>
      </c>
      <c r="CU210" s="90" t="s">
        <v>2</v>
      </c>
      <c r="CV210" s="90" t="s">
        <v>2</v>
      </c>
      <c r="CW210" s="90" t="s">
        <v>2</v>
      </c>
      <c r="CX210" s="90" t="s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 t="s">
        <v>14</v>
      </c>
      <c r="DD210" s="90" t="s">
        <v>14</v>
      </c>
      <c r="DE210" s="90" t="s">
        <v>14</v>
      </c>
      <c r="DF210" s="90" t="s">
        <v>14</v>
      </c>
      <c r="DG210" s="90" t="s">
        <v>14</v>
      </c>
      <c r="DH210" s="90" t="s">
        <v>14</v>
      </c>
      <c r="DI210" s="90" t="s">
        <v>14</v>
      </c>
      <c r="DJ210" s="90" t="s">
        <v>14</v>
      </c>
      <c r="DK210" s="90" t="s">
        <v>14</v>
      </c>
      <c r="DL210" s="90" t="s">
        <v>14</v>
      </c>
      <c r="DM210" s="90" t="s">
        <v>14</v>
      </c>
      <c r="DN210" s="90" t="s">
        <v>14</v>
      </c>
      <c r="DO210" s="90" t="s">
        <v>14</v>
      </c>
      <c r="DP210" s="90" t="s">
        <v>14</v>
      </c>
      <c r="DQ210" s="90" t="s">
        <v>14</v>
      </c>
      <c r="DR210" s="90" t="s">
        <v>14</v>
      </c>
      <c r="DS210" s="27">
        <v>1</v>
      </c>
      <c r="DT210" s="27" t="s">
        <v>2</v>
      </c>
      <c r="DU210" s="27" t="s">
        <v>2</v>
      </c>
      <c r="DV210" s="27" t="s">
        <v>2</v>
      </c>
      <c r="DW210" s="27" t="s">
        <v>2</v>
      </c>
      <c r="DX210" s="27" t="s">
        <v>2</v>
      </c>
      <c r="DY210" s="27" t="s">
        <v>2</v>
      </c>
      <c r="DZ210" s="27" t="s">
        <v>2</v>
      </c>
      <c r="EA210" s="27">
        <v>14</v>
      </c>
      <c r="EB210" s="27" t="s">
        <v>2</v>
      </c>
      <c r="EC210" s="27">
        <v>1</v>
      </c>
      <c r="ED210" s="27" t="s">
        <v>2</v>
      </c>
      <c r="EE210" s="27" t="s">
        <v>2</v>
      </c>
      <c r="EF210" s="27" t="s">
        <v>2</v>
      </c>
      <c r="EG210" s="27" t="s">
        <v>14</v>
      </c>
      <c r="EH210" s="27" t="s">
        <v>2</v>
      </c>
      <c r="EI210" s="27" t="s">
        <v>2</v>
      </c>
      <c r="EJ210" s="27" t="s">
        <v>2</v>
      </c>
      <c r="EK210" s="27" t="s">
        <v>2</v>
      </c>
      <c r="EL210" s="27" t="s">
        <v>2</v>
      </c>
      <c r="EM210" s="27" t="s">
        <v>2</v>
      </c>
      <c r="EN210" s="27" t="s">
        <v>2</v>
      </c>
      <c r="EO210" s="27">
        <v>1208</v>
      </c>
      <c r="EP210" s="27" t="s">
        <v>2</v>
      </c>
      <c r="EQ210" s="27" t="s">
        <v>14</v>
      </c>
      <c r="ER210" s="27" t="s">
        <v>2</v>
      </c>
      <c r="ES210" s="27" t="s">
        <v>2</v>
      </c>
      <c r="ET210" s="27" t="s">
        <v>2</v>
      </c>
      <c r="EU210" s="27" t="s">
        <v>14</v>
      </c>
      <c r="EV210" s="27" t="s">
        <v>14</v>
      </c>
      <c r="EW210" s="27" t="s">
        <v>14</v>
      </c>
      <c r="EX210" s="27" t="s">
        <v>14</v>
      </c>
      <c r="EY210" s="27" t="s">
        <v>14</v>
      </c>
      <c r="EZ210" s="27" t="s">
        <v>14</v>
      </c>
      <c r="FA210" s="27" t="s">
        <v>14</v>
      </c>
      <c r="FB210" s="27" t="s">
        <v>14</v>
      </c>
      <c r="FC210" s="27" t="s">
        <v>14</v>
      </c>
      <c r="FD210" s="27" t="s">
        <v>14</v>
      </c>
      <c r="FE210" s="27" t="s">
        <v>14</v>
      </c>
      <c r="FF210" s="27" t="s">
        <v>14</v>
      </c>
      <c r="FG210" s="27" t="s">
        <v>14</v>
      </c>
      <c r="FH210" s="27" t="s">
        <v>14</v>
      </c>
      <c r="FI210" s="27" t="s">
        <v>14</v>
      </c>
      <c r="FJ210" s="27" t="s">
        <v>14</v>
      </c>
      <c r="FK210" s="27" t="s">
        <v>14</v>
      </c>
      <c r="FL210" s="27" t="s">
        <v>14</v>
      </c>
      <c r="FM210" s="27" t="s">
        <v>14</v>
      </c>
      <c r="FN210" s="27" t="s">
        <v>14</v>
      </c>
      <c r="FO210" s="27" t="s">
        <v>14</v>
      </c>
      <c r="FP210" s="27" t="s">
        <v>14</v>
      </c>
      <c r="FQ210" s="27" t="s">
        <v>14</v>
      </c>
      <c r="FR210" s="27" t="s">
        <v>14</v>
      </c>
      <c r="FS210" s="27" t="s">
        <v>14</v>
      </c>
      <c r="FT210" s="27" t="s">
        <v>14</v>
      </c>
      <c r="FU210" s="27" t="s">
        <v>14</v>
      </c>
      <c r="FV210" s="27" t="s">
        <v>14</v>
      </c>
      <c r="FW210" s="77">
        <v>3</v>
      </c>
      <c r="FX210" s="77">
        <v>3</v>
      </c>
      <c r="FY210" s="87">
        <v>2</v>
      </c>
      <c r="FZ210" s="87" t="s">
        <v>2</v>
      </c>
      <c r="GA210" s="87" t="s">
        <v>2</v>
      </c>
      <c r="GB210" s="87" t="s">
        <v>2</v>
      </c>
      <c r="GC210" s="87" t="s">
        <v>2</v>
      </c>
      <c r="GD210" s="87" t="s">
        <v>2</v>
      </c>
      <c r="GE210" s="87" t="s">
        <v>2</v>
      </c>
      <c r="GF210" s="17" t="s">
        <v>14</v>
      </c>
      <c r="GG210" s="17" t="s">
        <v>14</v>
      </c>
      <c r="GH210" s="17" t="s">
        <v>14</v>
      </c>
      <c r="GI210" s="17" t="s">
        <v>14</v>
      </c>
      <c r="GJ210" s="17" t="s">
        <v>14</v>
      </c>
      <c r="GK210" s="17" t="s">
        <v>14</v>
      </c>
      <c r="GL210" s="17" t="s">
        <v>14</v>
      </c>
      <c r="GM210" s="17" t="s">
        <v>14</v>
      </c>
      <c r="GN210" s="17" t="s">
        <v>14</v>
      </c>
      <c r="GO210" s="25" t="s">
        <v>2</v>
      </c>
      <c r="GP210" s="25" t="s">
        <v>14</v>
      </c>
      <c r="GQ210" s="25" t="s">
        <v>2</v>
      </c>
      <c r="GR210" s="25" t="s">
        <v>2</v>
      </c>
      <c r="GS210" s="136" t="s">
        <v>2</v>
      </c>
      <c r="GT210" s="77" t="s">
        <v>2</v>
      </c>
      <c r="GU210" s="77" t="s">
        <v>2</v>
      </c>
      <c r="GV210" s="17">
        <v>13</v>
      </c>
      <c r="GW210" s="17">
        <v>8</v>
      </c>
      <c r="GX210" s="17">
        <v>3</v>
      </c>
      <c r="GY210" s="17" t="s">
        <v>2</v>
      </c>
      <c r="GZ210" s="17">
        <v>2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14</v>
      </c>
      <c r="HF210" s="17" t="s">
        <v>14</v>
      </c>
      <c r="HG210" s="17" t="s">
        <v>14</v>
      </c>
      <c r="HH210" s="17" t="s">
        <v>14</v>
      </c>
      <c r="HI210" s="17" t="s">
        <v>14</v>
      </c>
      <c r="HJ210" s="17" t="s">
        <v>14</v>
      </c>
      <c r="HK210" s="17" t="s">
        <v>14</v>
      </c>
      <c r="HL210" s="17" t="s">
        <v>14</v>
      </c>
      <c r="HM210" s="17" t="s">
        <v>14</v>
      </c>
      <c r="HN210" s="659">
        <v>1936601000</v>
      </c>
      <c r="HO210" s="657" t="s">
        <v>483</v>
      </c>
      <c r="HP210" s="657" t="s">
        <v>454</v>
      </c>
      <c r="HQ210" s="657" t="s">
        <v>665</v>
      </c>
      <c r="HR210" s="657" t="s">
        <v>457</v>
      </c>
      <c r="HS210" s="657" t="s">
        <v>455</v>
      </c>
    </row>
    <row r="211" spans="1:227" ht="14.25" customHeight="1">
      <c r="A211" s="614" t="s">
        <v>767</v>
      </c>
      <c r="B211" s="614" t="s">
        <v>945</v>
      </c>
      <c r="C211" s="614" t="s">
        <v>947</v>
      </c>
      <c r="D211" s="4" t="s">
        <v>621</v>
      </c>
      <c r="E211" s="17">
        <v>55</v>
      </c>
      <c r="F211" s="17" t="s">
        <v>2</v>
      </c>
      <c r="G211" s="17" t="s">
        <v>2</v>
      </c>
      <c r="H211" s="17" t="s">
        <v>2</v>
      </c>
      <c r="I211" s="17" t="s">
        <v>2</v>
      </c>
      <c r="J211" s="17" t="s">
        <v>2</v>
      </c>
      <c r="K211" s="17" t="s">
        <v>2</v>
      </c>
      <c r="L211" s="17">
        <v>55</v>
      </c>
      <c r="M211" s="665">
        <v>2</v>
      </c>
      <c r="N211" s="17" t="s">
        <v>2</v>
      </c>
      <c r="O211" s="17" t="s">
        <v>2</v>
      </c>
      <c r="P211" s="17" t="s">
        <v>2</v>
      </c>
      <c r="Q211" s="17" t="s">
        <v>2</v>
      </c>
      <c r="R211" s="17" t="s">
        <v>2</v>
      </c>
      <c r="S211" s="17" t="s">
        <v>2</v>
      </c>
      <c r="T211" s="17" t="s">
        <v>2</v>
      </c>
      <c r="U211" s="25" t="s">
        <v>2</v>
      </c>
      <c r="V211" s="671" t="s">
        <v>2</v>
      </c>
      <c r="W211" s="25">
        <v>8</v>
      </c>
      <c r="X211" s="25">
        <v>163</v>
      </c>
      <c r="Y211" s="25" t="s">
        <v>2</v>
      </c>
      <c r="Z211" s="25" t="s">
        <v>2</v>
      </c>
      <c r="AA211" s="136">
        <v>47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43" t="s">
        <v>2</v>
      </c>
      <c r="AG211" s="77">
        <v>55</v>
      </c>
      <c r="AH211" s="77" t="s">
        <v>2</v>
      </c>
      <c r="AI211" s="77">
        <v>40</v>
      </c>
      <c r="AJ211" s="77">
        <v>15</v>
      </c>
      <c r="AK211" s="77" t="s">
        <v>2</v>
      </c>
      <c r="AL211" s="77" t="s">
        <v>2</v>
      </c>
      <c r="AM211" s="77" t="s">
        <v>2</v>
      </c>
      <c r="AN211" s="77" t="s">
        <v>2</v>
      </c>
      <c r="AO211" s="77" t="s">
        <v>2</v>
      </c>
      <c r="AP211" s="77" t="s">
        <v>2</v>
      </c>
      <c r="AQ211" s="77" t="s">
        <v>2</v>
      </c>
      <c r="AR211" s="77" t="s">
        <v>2</v>
      </c>
      <c r="AS211" s="77" t="s">
        <v>2</v>
      </c>
      <c r="AT211" s="77" t="s">
        <v>2</v>
      </c>
      <c r="AU211" s="77" t="s">
        <v>2</v>
      </c>
      <c r="AV211" s="77" t="s">
        <v>2</v>
      </c>
      <c r="AW211" s="77" t="s">
        <v>2</v>
      </c>
      <c r="AX211" s="77" t="s">
        <v>2</v>
      </c>
      <c r="AY211" s="77" t="s">
        <v>2</v>
      </c>
      <c r="AZ211" s="77" t="s">
        <v>2</v>
      </c>
      <c r="BA211" s="77" t="s">
        <v>2</v>
      </c>
      <c r="BB211" s="77" t="s">
        <v>2</v>
      </c>
      <c r="BC211" s="77" t="s">
        <v>2</v>
      </c>
      <c r="BD211" s="77" t="s">
        <v>2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2414</v>
      </c>
      <c r="BJ211" s="77" t="s">
        <v>2</v>
      </c>
      <c r="BK211" s="77">
        <v>1482</v>
      </c>
      <c r="BL211" s="77">
        <v>932</v>
      </c>
      <c r="BM211" s="77" t="s">
        <v>2</v>
      </c>
      <c r="BN211" s="77" t="s">
        <v>2</v>
      </c>
      <c r="BO211" s="77" t="s">
        <v>2</v>
      </c>
      <c r="BP211" s="77" t="s">
        <v>2</v>
      </c>
      <c r="BQ211" s="77" t="s">
        <v>2</v>
      </c>
      <c r="BR211" s="77" t="s">
        <v>2</v>
      </c>
      <c r="BS211" s="77" t="s">
        <v>2</v>
      </c>
      <c r="BT211" s="77" t="s">
        <v>2</v>
      </c>
      <c r="BU211" s="77" t="s">
        <v>2</v>
      </c>
      <c r="BV211" s="77" t="s">
        <v>2</v>
      </c>
      <c r="BW211" s="77">
        <v>245</v>
      </c>
      <c r="BX211" s="77" t="s">
        <v>2</v>
      </c>
      <c r="BY211" s="77" t="s">
        <v>2</v>
      </c>
      <c r="BZ211" s="77" t="s">
        <v>2</v>
      </c>
      <c r="CA211" s="77" t="s">
        <v>2</v>
      </c>
      <c r="CB211" s="77" t="s">
        <v>2</v>
      </c>
      <c r="CC211" s="77" t="s">
        <v>2</v>
      </c>
      <c r="CD211" s="77" t="s">
        <v>2</v>
      </c>
      <c r="CE211" s="77" t="s">
        <v>2</v>
      </c>
      <c r="CF211" s="77" t="s">
        <v>2</v>
      </c>
      <c r="CG211" s="77" t="s">
        <v>2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 t="s">
        <v>2</v>
      </c>
      <c r="CM211" s="90">
        <v>21</v>
      </c>
      <c r="CN211" s="90">
        <v>7</v>
      </c>
      <c r="CO211" s="90" t="s">
        <v>2</v>
      </c>
      <c r="CP211" s="90" t="s">
        <v>2</v>
      </c>
      <c r="CQ211" s="90">
        <v>13</v>
      </c>
      <c r="CR211" s="90" t="s">
        <v>2</v>
      </c>
      <c r="CS211" s="90" t="s">
        <v>2</v>
      </c>
      <c r="CT211" s="90" t="s">
        <v>2</v>
      </c>
      <c r="CU211" s="90" t="s">
        <v>2</v>
      </c>
      <c r="CV211" s="90" t="s">
        <v>2</v>
      </c>
      <c r="CW211" s="90" t="s">
        <v>2</v>
      </c>
      <c r="CX211" s="90" t="s">
        <v>2</v>
      </c>
      <c r="CY211" s="90" t="s">
        <v>2</v>
      </c>
      <c r="CZ211" s="90" t="s">
        <v>2</v>
      </c>
      <c r="DA211" s="90">
        <v>1</v>
      </c>
      <c r="DB211" s="90" t="s">
        <v>2</v>
      </c>
      <c r="DC211" s="90" t="s">
        <v>2</v>
      </c>
      <c r="DD211" s="90" t="s">
        <v>2</v>
      </c>
      <c r="DE211" s="90" t="s">
        <v>2</v>
      </c>
      <c r="DF211" s="90" t="s">
        <v>2</v>
      </c>
      <c r="DG211" s="90" t="s">
        <v>2</v>
      </c>
      <c r="DH211" s="90" t="s">
        <v>2</v>
      </c>
      <c r="DI211" s="90" t="s">
        <v>2</v>
      </c>
      <c r="DJ211" s="90" t="s">
        <v>2</v>
      </c>
      <c r="DK211" s="90" t="s">
        <v>2</v>
      </c>
      <c r="DL211" s="90" t="s">
        <v>2</v>
      </c>
      <c r="DM211" s="90" t="s">
        <v>2</v>
      </c>
      <c r="DN211" s="90" t="s">
        <v>2</v>
      </c>
      <c r="DO211" s="90" t="s">
        <v>2</v>
      </c>
      <c r="DP211" s="90" t="s">
        <v>2</v>
      </c>
      <c r="DQ211" s="90" t="s">
        <v>2</v>
      </c>
      <c r="DR211" s="90" t="s">
        <v>2</v>
      </c>
      <c r="DS211" s="27">
        <v>11</v>
      </c>
      <c r="DT211" s="27">
        <v>2</v>
      </c>
      <c r="DU211" s="27" t="s">
        <v>2</v>
      </c>
      <c r="DV211" s="27">
        <v>1</v>
      </c>
      <c r="DW211" s="27">
        <v>2</v>
      </c>
      <c r="DX211" s="27" t="s">
        <v>2</v>
      </c>
      <c r="DY211" s="27">
        <v>2</v>
      </c>
      <c r="DZ211" s="27">
        <v>2</v>
      </c>
      <c r="EA211" s="27">
        <v>14</v>
      </c>
      <c r="EB211" s="27">
        <v>1</v>
      </c>
      <c r="EC211" s="27" t="s">
        <v>2</v>
      </c>
      <c r="ED211" s="27" t="s">
        <v>2</v>
      </c>
      <c r="EE211" s="27" t="s">
        <v>2</v>
      </c>
      <c r="EF211" s="27" t="s">
        <v>2</v>
      </c>
      <c r="EG211" s="27">
        <v>387</v>
      </c>
      <c r="EH211" s="27" t="s">
        <v>14</v>
      </c>
      <c r="EI211" s="27" t="s">
        <v>2</v>
      </c>
      <c r="EJ211" s="27" t="s">
        <v>14</v>
      </c>
      <c r="EK211" s="27" t="s">
        <v>14</v>
      </c>
      <c r="EL211" s="27" t="s">
        <v>2</v>
      </c>
      <c r="EM211" s="27" t="s">
        <v>14</v>
      </c>
      <c r="EN211" s="27" t="s">
        <v>14</v>
      </c>
      <c r="EO211" s="27">
        <v>256</v>
      </c>
      <c r="EP211" s="27" t="s">
        <v>14</v>
      </c>
      <c r="EQ211" s="27" t="s">
        <v>2</v>
      </c>
      <c r="ER211" s="27" t="s">
        <v>2</v>
      </c>
      <c r="ES211" s="27" t="s">
        <v>2</v>
      </c>
      <c r="ET211" s="27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27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27" t="s">
        <v>2</v>
      </c>
      <c r="FW211" s="77">
        <v>2</v>
      </c>
      <c r="FX211" s="77">
        <v>1</v>
      </c>
      <c r="FY211" s="87">
        <v>2</v>
      </c>
      <c r="FZ211" s="87" t="s">
        <v>2</v>
      </c>
      <c r="GA211" s="87" t="s">
        <v>2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 t="s">
        <v>2</v>
      </c>
      <c r="GG211" s="17" t="s">
        <v>2</v>
      </c>
      <c r="GH211" s="17" t="s">
        <v>2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 t="s">
        <v>2</v>
      </c>
      <c r="GP211" s="25" t="s">
        <v>2</v>
      </c>
      <c r="GQ211" s="25" t="s">
        <v>2</v>
      </c>
      <c r="GR211" s="25" t="s">
        <v>2</v>
      </c>
      <c r="GS211" s="136" t="s">
        <v>2</v>
      </c>
      <c r="GT211" s="77" t="s">
        <v>2</v>
      </c>
      <c r="GU211" s="77" t="s">
        <v>2</v>
      </c>
      <c r="GV211" s="17">
        <v>21</v>
      </c>
      <c r="GW211" s="17">
        <v>20</v>
      </c>
      <c r="GX211" s="17">
        <v>1</v>
      </c>
      <c r="GY211" s="17" t="s">
        <v>2</v>
      </c>
      <c r="GZ211" s="17" t="s">
        <v>2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9">
        <v>1936602000</v>
      </c>
      <c r="HO211" s="657" t="s">
        <v>483</v>
      </c>
      <c r="HP211" s="657" t="s">
        <v>454</v>
      </c>
      <c r="HQ211" s="657" t="s">
        <v>665</v>
      </c>
      <c r="HR211" s="657" t="s">
        <v>458</v>
      </c>
      <c r="HS211" s="657" t="s">
        <v>455</v>
      </c>
    </row>
    <row r="212" spans="1:227" ht="14.25" customHeight="1">
      <c r="A212" s="614" t="s">
        <v>767</v>
      </c>
      <c r="B212" s="614" t="s">
        <v>945</v>
      </c>
      <c r="C212" s="614" t="s">
        <v>948</v>
      </c>
      <c r="D212" s="4" t="s">
        <v>622</v>
      </c>
      <c r="E212" s="17">
        <v>53</v>
      </c>
      <c r="F212" s="17" t="s">
        <v>2</v>
      </c>
      <c r="G212" s="17" t="s">
        <v>2</v>
      </c>
      <c r="H212" s="17" t="s">
        <v>2</v>
      </c>
      <c r="I212" s="17" t="s">
        <v>2</v>
      </c>
      <c r="J212" s="17" t="s">
        <v>2</v>
      </c>
      <c r="K212" s="17" t="s">
        <v>2</v>
      </c>
      <c r="L212" s="17">
        <v>53</v>
      </c>
      <c r="M212" s="665">
        <v>2</v>
      </c>
      <c r="N212" s="17" t="s">
        <v>2</v>
      </c>
      <c r="O212" s="17" t="s">
        <v>2</v>
      </c>
      <c r="P212" s="17" t="s">
        <v>2</v>
      </c>
      <c r="Q212" s="17" t="s">
        <v>2</v>
      </c>
      <c r="R212" s="17" t="s">
        <v>2</v>
      </c>
      <c r="S212" s="17" t="s">
        <v>2</v>
      </c>
      <c r="T212" s="17" t="s">
        <v>2</v>
      </c>
      <c r="U212" s="25" t="s">
        <v>2</v>
      </c>
      <c r="V212" s="671" t="s">
        <v>2</v>
      </c>
      <c r="W212" s="25">
        <v>10</v>
      </c>
      <c r="X212" s="25">
        <v>188</v>
      </c>
      <c r="Y212" s="25" t="s">
        <v>2</v>
      </c>
      <c r="Z212" s="25" t="s">
        <v>2</v>
      </c>
      <c r="AA212" s="136">
        <v>43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43" t="s">
        <v>2</v>
      </c>
      <c r="AG212" s="77">
        <v>53</v>
      </c>
      <c r="AH212" s="77" t="s">
        <v>2</v>
      </c>
      <c r="AI212" s="77">
        <v>34</v>
      </c>
      <c r="AJ212" s="77">
        <v>13</v>
      </c>
      <c r="AK212" s="77">
        <v>6</v>
      </c>
      <c r="AL212" s="77" t="s">
        <v>2</v>
      </c>
      <c r="AM212" s="77" t="s">
        <v>2</v>
      </c>
      <c r="AN212" s="77" t="s">
        <v>2</v>
      </c>
      <c r="AO212" s="77" t="s">
        <v>2</v>
      </c>
      <c r="AP212" s="77" t="s">
        <v>2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2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 t="s">
        <v>2</v>
      </c>
      <c r="BB212" s="77" t="s">
        <v>2</v>
      </c>
      <c r="BC212" s="77" t="s">
        <v>2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2749</v>
      </c>
      <c r="BJ212" s="77" t="s">
        <v>2</v>
      </c>
      <c r="BK212" s="77">
        <v>1285</v>
      </c>
      <c r="BL212" s="77">
        <v>821</v>
      </c>
      <c r="BM212" s="77">
        <v>643</v>
      </c>
      <c r="BN212" s="77" t="s">
        <v>2</v>
      </c>
      <c r="BO212" s="77" t="s">
        <v>2</v>
      </c>
      <c r="BP212" s="77" t="s">
        <v>2</v>
      </c>
      <c r="BQ212" s="77" t="s">
        <v>2</v>
      </c>
      <c r="BR212" s="77" t="s">
        <v>2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606</v>
      </c>
      <c r="BX212" s="77" t="s">
        <v>2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 t="s">
        <v>2</v>
      </c>
      <c r="CE212" s="77" t="s">
        <v>2</v>
      </c>
      <c r="CF212" s="77" t="s">
        <v>2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 t="s">
        <v>2</v>
      </c>
      <c r="CM212" s="90">
        <v>26</v>
      </c>
      <c r="CN212" s="90">
        <v>9</v>
      </c>
      <c r="CO212" s="90" t="s">
        <v>2</v>
      </c>
      <c r="CP212" s="90" t="s">
        <v>2</v>
      </c>
      <c r="CQ212" s="90">
        <v>12</v>
      </c>
      <c r="CR212" s="90">
        <v>4</v>
      </c>
      <c r="CS212" s="90" t="s">
        <v>2</v>
      </c>
      <c r="CT212" s="90" t="s">
        <v>2</v>
      </c>
      <c r="CU212" s="90">
        <v>1</v>
      </c>
      <c r="CV212" s="90" t="s">
        <v>2</v>
      </c>
      <c r="CW212" s="90" t="s">
        <v>2</v>
      </c>
      <c r="CX212" s="90" t="s">
        <v>2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 t="s">
        <v>2</v>
      </c>
      <c r="DD212" s="90" t="s">
        <v>2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 t="s">
        <v>2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13</v>
      </c>
      <c r="DT212" s="27" t="s">
        <v>2</v>
      </c>
      <c r="DU212" s="27" t="s">
        <v>2</v>
      </c>
      <c r="DV212" s="27" t="s">
        <v>2</v>
      </c>
      <c r="DW212" s="27">
        <v>2</v>
      </c>
      <c r="DX212" s="27">
        <v>1</v>
      </c>
      <c r="DY212" s="27">
        <v>2</v>
      </c>
      <c r="DZ212" s="27">
        <v>2</v>
      </c>
      <c r="EA212" s="27">
        <v>16</v>
      </c>
      <c r="EB212" s="27">
        <v>6</v>
      </c>
      <c r="EC212" s="27" t="s">
        <v>2</v>
      </c>
      <c r="ED212" s="27">
        <v>1</v>
      </c>
      <c r="EE212" s="27" t="s">
        <v>2</v>
      </c>
      <c r="EF212" s="27">
        <v>1</v>
      </c>
      <c r="EG212" s="27">
        <v>449</v>
      </c>
      <c r="EH212" s="27" t="s">
        <v>2</v>
      </c>
      <c r="EI212" s="27" t="s">
        <v>2</v>
      </c>
      <c r="EJ212" s="27" t="s">
        <v>2</v>
      </c>
      <c r="EK212" s="27" t="s">
        <v>14</v>
      </c>
      <c r="EL212" s="27" t="s">
        <v>14</v>
      </c>
      <c r="EM212" s="27" t="s">
        <v>14</v>
      </c>
      <c r="EN212" s="27" t="s">
        <v>14</v>
      </c>
      <c r="EO212" s="27">
        <v>230</v>
      </c>
      <c r="EP212" s="27" t="s">
        <v>14</v>
      </c>
      <c r="EQ212" s="27" t="s">
        <v>2</v>
      </c>
      <c r="ER212" s="27" t="s">
        <v>14</v>
      </c>
      <c r="ES212" s="27" t="s">
        <v>2</v>
      </c>
      <c r="ET212" s="27" t="s">
        <v>14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27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27" t="s">
        <v>14</v>
      </c>
      <c r="FW212" s="77">
        <v>18</v>
      </c>
      <c r="FX212" s="77">
        <v>2</v>
      </c>
      <c r="FY212" s="87">
        <v>16</v>
      </c>
      <c r="FZ212" s="87" t="s">
        <v>2</v>
      </c>
      <c r="GA212" s="87">
        <v>1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</v>
      </c>
      <c r="GG212" s="17" t="s">
        <v>2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2</v>
      </c>
      <c r="GP212" s="25" t="s">
        <v>2</v>
      </c>
      <c r="GQ212" s="25">
        <v>2</v>
      </c>
      <c r="GR212" s="25">
        <v>2</v>
      </c>
      <c r="GS212" s="136" t="s">
        <v>2</v>
      </c>
      <c r="GT212" s="77" t="s">
        <v>2</v>
      </c>
      <c r="GU212" s="77" t="s">
        <v>2</v>
      </c>
      <c r="GV212" s="17">
        <v>26</v>
      </c>
      <c r="GW212" s="17">
        <v>20</v>
      </c>
      <c r="GX212" s="17">
        <v>5</v>
      </c>
      <c r="GY212" s="17">
        <v>1</v>
      </c>
      <c r="GZ212" s="17" t="s">
        <v>2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9">
        <v>1936603000</v>
      </c>
      <c r="HO212" s="657" t="s">
        <v>483</v>
      </c>
      <c r="HP212" s="657" t="s">
        <v>454</v>
      </c>
      <c r="HQ212" s="657" t="s">
        <v>665</v>
      </c>
      <c r="HR212" s="657" t="s">
        <v>459</v>
      </c>
      <c r="HS212" s="657" t="s">
        <v>455</v>
      </c>
    </row>
    <row r="213" spans="1:227" ht="14.25" customHeight="1">
      <c r="A213" s="614" t="s">
        <v>767</v>
      </c>
      <c r="B213" s="614" t="s">
        <v>945</v>
      </c>
      <c r="C213" s="614" t="s">
        <v>949</v>
      </c>
      <c r="D213" s="4" t="s">
        <v>623</v>
      </c>
      <c r="E213" s="17">
        <v>29</v>
      </c>
      <c r="F213" s="17">
        <v>1</v>
      </c>
      <c r="G213" s="17">
        <v>1</v>
      </c>
      <c r="H213" s="17" t="s">
        <v>2</v>
      </c>
      <c r="I213" s="17" t="s">
        <v>2</v>
      </c>
      <c r="J213" s="17" t="s">
        <v>2</v>
      </c>
      <c r="K213" s="17" t="s">
        <v>2</v>
      </c>
      <c r="L213" s="17">
        <v>28</v>
      </c>
      <c r="M213" s="665">
        <v>2</v>
      </c>
      <c r="N213" s="17">
        <v>1</v>
      </c>
      <c r="O213" s="17" t="s">
        <v>14</v>
      </c>
      <c r="P213" s="17" t="s">
        <v>14</v>
      </c>
      <c r="Q213" s="17" t="s">
        <v>14</v>
      </c>
      <c r="R213" s="17" t="s">
        <v>14</v>
      </c>
      <c r="S213" s="17" t="s">
        <v>14</v>
      </c>
      <c r="T213" s="17" t="s">
        <v>14</v>
      </c>
      <c r="U213" s="25" t="s">
        <v>14</v>
      </c>
      <c r="V213" s="671">
        <v>1</v>
      </c>
      <c r="W213" s="25">
        <v>7</v>
      </c>
      <c r="X213" s="25">
        <v>876</v>
      </c>
      <c r="Y213" s="25">
        <v>1</v>
      </c>
      <c r="Z213" s="25">
        <v>700</v>
      </c>
      <c r="AA213" s="136">
        <v>22</v>
      </c>
      <c r="AB213" s="25" t="s">
        <v>14</v>
      </c>
      <c r="AC213" s="25" t="s">
        <v>14</v>
      </c>
      <c r="AD213" s="25" t="s">
        <v>14</v>
      </c>
      <c r="AE213" s="25" t="s">
        <v>14</v>
      </c>
      <c r="AF213" s="143" t="s">
        <v>14</v>
      </c>
      <c r="AG213" s="77">
        <v>29</v>
      </c>
      <c r="AH213" s="77" t="s">
        <v>2</v>
      </c>
      <c r="AI213" s="77">
        <v>21</v>
      </c>
      <c r="AJ213" s="77">
        <v>7</v>
      </c>
      <c r="AK213" s="77" t="s">
        <v>2</v>
      </c>
      <c r="AL213" s="77" t="s">
        <v>2</v>
      </c>
      <c r="AM213" s="77">
        <v>1</v>
      </c>
      <c r="AN213" s="77" t="s">
        <v>2</v>
      </c>
      <c r="AO213" s="77" t="s">
        <v>2</v>
      </c>
      <c r="AP213" s="77" t="s">
        <v>2</v>
      </c>
      <c r="AQ213" s="77" t="s">
        <v>2</v>
      </c>
      <c r="AR213" s="77" t="s">
        <v>2</v>
      </c>
      <c r="AS213" s="77" t="s">
        <v>2</v>
      </c>
      <c r="AT213" s="77" t="s">
        <v>2</v>
      </c>
      <c r="AU213" s="77" t="s">
        <v>14</v>
      </c>
      <c r="AV213" s="77" t="s">
        <v>14</v>
      </c>
      <c r="AW213" s="77" t="s">
        <v>14</v>
      </c>
      <c r="AX213" s="77" t="s">
        <v>14</v>
      </c>
      <c r="AY213" s="77" t="s">
        <v>14</v>
      </c>
      <c r="AZ213" s="77" t="s">
        <v>14</v>
      </c>
      <c r="BA213" s="77" t="s">
        <v>14</v>
      </c>
      <c r="BB213" s="77" t="s">
        <v>14</v>
      </c>
      <c r="BC213" s="77" t="s">
        <v>14</v>
      </c>
      <c r="BD213" s="77" t="s">
        <v>14</v>
      </c>
      <c r="BE213" s="77" t="s">
        <v>14</v>
      </c>
      <c r="BF213" s="77" t="s">
        <v>14</v>
      </c>
      <c r="BG213" s="77" t="s">
        <v>14</v>
      </c>
      <c r="BH213" s="77" t="s">
        <v>14</v>
      </c>
      <c r="BI213" s="77">
        <v>1530</v>
      </c>
      <c r="BJ213" s="77" t="s">
        <v>2</v>
      </c>
      <c r="BK213" s="77">
        <v>803</v>
      </c>
      <c r="BL213" s="77">
        <v>457</v>
      </c>
      <c r="BM213" s="77" t="s">
        <v>2</v>
      </c>
      <c r="BN213" s="77" t="s">
        <v>2</v>
      </c>
      <c r="BO213" s="77">
        <v>270</v>
      </c>
      <c r="BP213" s="77" t="s">
        <v>2</v>
      </c>
      <c r="BQ213" s="77" t="s">
        <v>2</v>
      </c>
      <c r="BR213" s="77" t="s">
        <v>2</v>
      </c>
      <c r="BS213" s="77" t="s">
        <v>2</v>
      </c>
      <c r="BT213" s="77" t="s">
        <v>2</v>
      </c>
      <c r="BU213" s="77" t="s">
        <v>2</v>
      </c>
      <c r="BV213" s="77" t="s">
        <v>2</v>
      </c>
      <c r="BW213" s="77">
        <v>212</v>
      </c>
      <c r="BX213" s="77" t="s">
        <v>14</v>
      </c>
      <c r="BY213" s="77" t="s">
        <v>14</v>
      </c>
      <c r="BZ213" s="77" t="s">
        <v>14</v>
      </c>
      <c r="CA213" s="77" t="s">
        <v>14</v>
      </c>
      <c r="CB213" s="77" t="s">
        <v>14</v>
      </c>
      <c r="CC213" s="77" t="s">
        <v>14</v>
      </c>
      <c r="CD213" s="77" t="s">
        <v>14</v>
      </c>
      <c r="CE213" s="77" t="s">
        <v>14</v>
      </c>
      <c r="CF213" s="77" t="s">
        <v>14</v>
      </c>
      <c r="CG213" s="77" t="s">
        <v>14</v>
      </c>
      <c r="CH213" s="77" t="s">
        <v>14</v>
      </c>
      <c r="CI213" s="77" t="s">
        <v>14</v>
      </c>
      <c r="CJ213" s="77" t="s">
        <v>14</v>
      </c>
      <c r="CK213" s="77" t="s">
        <v>14</v>
      </c>
      <c r="CL213" s="77" t="s">
        <v>14</v>
      </c>
      <c r="CM213" s="90">
        <v>21</v>
      </c>
      <c r="CN213" s="90">
        <v>3</v>
      </c>
      <c r="CO213" s="90" t="s">
        <v>2</v>
      </c>
      <c r="CP213" s="90" t="s">
        <v>2</v>
      </c>
      <c r="CQ213" s="90">
        <v>11</v>
      </c>
      <c r="CR213" s="90">
        <v>5</v>
      </c>
      <c r="CS213" s="90">
        <v>1</v>
      </c>
      <c r="CT213" s="90">
        <v>1</v>
      </c>
      <c r="CU213" s="90" t="s">
        <v>2</v>
      </c>
      <c r="CV213" s="90" t="s">
        <v>2</v>
      </c>
      <c r="CW213" s="90" t="s">
        <v>2</v>
      </c>
      <c r="CX213" s="90" t="s">
        <v>2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 t="s">
        <v>14</v>
      </c>
      <c r="DD213" s="90" t="s">
        <v>14</v>
      </c>
      <c r="DE213" s="90" t="s">
        <v>14</v>
      </c>
      <c r="DF213" s="90" t="s">
        <v>14</v>
      </c>
      <c r="DG213" s="90" t="s">
        <v>14</v>
      </c>
      <c r="DH213" s="90" t="s">
        <v>14</v>
      </c>
      <c r="DI213" s="90" t="s">
        <v>14</v>
      </c>
      <c r="DJ213" s="90" t="s">
        <v>14</v>
      </c>
      <c r="DK213" s="90" t="s">
        <v>14</v>
      </c>
      <c r="DL213" s="90" t="s">
        <v>14</v>
      </c>
      <c r="DM213" s="90" t="s">
        <v>14</v>
      </c>
      <c r="DN213" s="90" t="s">
        <v>14</v>
      </c>
      <c r="DO213" s="90" t="s">
        <v>14</v>
      </c>
      <c r="DP213" s="90" t="s">
        <v>14</v>
      </c>
      <c r="DQ213" s="90" t="s">
        <v>14</v>
      </c>
      <c r="DR213" s="90" t="s">
        <v>14</v>
      </c>
      <c r="DS213" s="27">
        <v>4</v>
      </c>
      <c r="DT213" s="27">
        <v>1</v>
      </c>
      <c r="DU213" s="27" t="s">
        <v>2</v>
      </c>
      <c r="DV213" s="27">
        <v>1</v>
      </c>
      <c r="DW213" s="27">
        <v>3</v>
      </c>
      <c r="DX213" s="27">
        <v>1</v>
      </c>
      <c r="DY213" s="27">
        <v>1</v>
      </c>
      <c r="DZ213" s="27">
        <v>1</v>
      </c>
      <c r="EA213" s="27">
        <v>14</v>
      </c>
      <c r="EB213" s="27">
        <v>8</v>
      </c>
      <c r="EC213" s="27">
        <v>2</v>
      </c>
      <c r="ED213" s="27">
        <v>5</v>
      </c>
      <c r="EE213" s="27" t="s">
        <v>2</v>
      </c>
      <c r="EF213" s="27" t="s">
        <v>2</v>
      </c>
      <c r="EG213" s="27" t="s">
        <v>14</v>
      </c>
      <c r="EH213" s="27" t="s">
        <v>14</v>
      </c>
      <c r="EI213" s="27" t="s">
        <v>2</v>
      </c>
      <c r="EJ213" s="27" t="s">
        <v>14</v>
      </c>
      <c r="EK213" s="27">
        <v>6</v>
      </c>
      <c r="EL213" s="27" t="s">
        <v>14</v>
      </c>
      <c r="EM213" s="27" t="s">
        <v>14</v>
      </c>
      <c r="EN213" s="27" t="s">
        <v>14</v>
      </c>
      <c r="EO213" s="27" t="s">
        <v>14</v>
      </c>
      <c r="EP213" s="27" t="s">
        <v>14</v>
      </c>
      <c r="EQ213" s="27" t="s">
        <v>14</v>
      </c>
      <c r="ER213" s="27" t="s">
        <v>14</v>
      </c>
      <c r="ES213" s="27" t="s">
        <v>2</v>
      </c>
      <c r="ET213" s="27" t="s">
        <v>2</v>
      </c>
      <c r="EU213" s="27" t="s">
        <v>14</v>
      </c>
      <c r="EV213" s="27" t="s">
        <v>14</v>
      </c>
      <c r="EW213" s="27" t="s">
        <v>14</v>
      </c>
      <c r="EX213" s="27" t="s">
        <v>14</v>
      </c>
      <c r="EY213" s="27" t="s">
        <v>14</v>
      </c>
      <c r="EZ213" s="27" t="s">
        <v>14</v>
      </c>
      <c r="FA213" s="27" t="s">
        <v>14</v>
      </c>
      <c r="FB213" s="27" t="s">
        <v>14</v>
      </c>
      <c r="FC213" s="27" t="s">
        <v>14</v>
      </c>
      <c r="FD213" s="27" t="s">
        <v>14</v>
      </c>
      <c r="FE213" s="27" t="s">
        <v>14</v>
      </c>
      <c r="FF213" s="27" t="s">
        <v>14</v>
      </c>
      <c r="FG213" s="27" t="s">
        <v>14</v>
      </c>
      <c r="FH213" s="27" t="s">
        <v>14</v>
      </c>
      <c r="FI213" s="27" t="s">
        <v>14</v>
      </c>
      <c r="FJ213" s="27" t="s">
        <v>14</v>
      </c>
      <c r="FK213" s="27" t="s">
        <v>14</v>
      </c>
      <c r="FL213" s="27" t="s">
        <v>14</v>
      </c>
      <c r="FM213" s="27" t="s">
        <v>14</v>
      </c>
      <c r="FN213" s="27" t="s">
        <v>14</v>
      </c>
      <c r="FO213" s="27" t="s">
        <v>14</v>
      </c>
      <c r="FP213" s="27" t="s">
        <v>14</v>
      </c>
      <c r="FQ213" s="27" t="s">
        <v>14</v>
      </c>
      <c r="FR213" s="27" t="s">
        <v>14</v>
      </c>
      <c r="FS213" s="27" t="s">
        <v>14</v>
      </c>
      <c r="FT213" s="27" t="s">
        <v>14</v>
      </c>
      <c r="FU213" s="27" t="s">
        <v>14</v>
      </c>
      <c r="FV213" s="27" t="s">
        <v>14</v>
      </c>
      <c r="FW213" s="77">
        <v>9</v>
      </c>
      <c r="FX213" s="77">
        <v>3</v>
      </c>
      <c r="FY213" s="87">
        <v>9</v>
      </c>
      <c r="FZ213" s="87" t="s">
        <v>2</v>
      </c>
      <c r="GA213" s="87" t="s">
        <v>2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 t="s">
        <v>14</v>
      </c>
      <c r="GG213" s="17" t="s">
        <v>14</v>
      </c>
      <c r="GH213" s="17" t="s">
        <v>14</v>
      </c>
      <c r="GI213" s="17" t="s">
        <v>14</v>
      </c>
      <c r="GJ213" s="17" t="s">
        <v>14</v>
      </c>
      <c r="GK213" s="17" t="s">
        <v>14</v>
      </c>
      <c r="GL213" s="17" t="s">
        <v>14</v>
      </c>
      <c r="GM213" s="17" t="s">
        <v>14</v>
      </c>
      <c r="GN213" s="17" t="s">
        <v>14</v>
      </c>
      <c r="GO213" s="25" t="s">
        <v>2</v>
      </c>
      <c r="GP213" s="25" t="s">
        <v>14</v>
      </c>
      <c r="GQ213" s="25" t="s">
        <v>2</v>
      </c>
      <c r="GR213" s="25" t="s">
        <v>2</v>
      </c>
      <c r="GS213" s="136" t="s">
        <v>2</v>
      </c>
      <c r="GT213" s="77" t="s">
        <v>2</v>
      </c>
      <c r="GU213" s="77" t="s">
        <v>2</v>
      </c>
      <c r="GV213" s="17">
        <v>21</v>
      </c>
      <c r="GW213" s="17">
        <v>12</v>
      </c>
      <c r="GX213" s="17">
        <v>8</v>
      </c>
      <c r="GY213" s="17" t="s">
        <v>2</v>
      </c>
      <c r="GZ213" s="17">
        <v>1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14</v>
      </c>
      <c r="HF213" s="17" t="s">
        <v>14</v>
      </c>
      <c r="HG213" s="17" t="s">
        <v>14</v>
      </c>
      <c r="HH213" s="17" t="s">
        <v>14</v>
      </c>
      <c r="HI213" s="17" t="s">
        <v>14</v>
      </c>
      <c r="HJ213" s="17" t="s">
        <v>14</v>
      </c>
      <c r="HK213" s="17" t="s">
        <v>14</v>
      </c>
      <c r="HL213" s="17" t="s">
        <v>14</v>
      </c>
      <c r="HM213" s="17" t="s">
        <v>14</v>
      </c>
      <c r="HN213" s="659">
        <v>1936604000</v>
      </c>
      <c r="HO213" s="657" t="s">
        <v>483</v>
      </c>
      <c r="HP213" s="657" t="s">
        <v>454</v>
      </c>
      <c r="HQ213" s="657" t="s">
        <v>665</v>
      </c>
      <c r="HR213" s="657" t="s">
        <v>460</v>
      </c>
      <c r="HS213" s="657" t="s">
        <v>455</v>
      </c>
    </row>
    <row r="214" spans="1:227" ht="14.25" customHeight="1">
      <c r="A214" s="614" t="s">
        <v>767</v>
      </c>
      <c r="B214" s="614" t="s">
        <v>950</v>
      </c>
      <c r="C214" s="614"/>
      <c r="D214" s="4" t="s">
        <v>625</v>
      </c>
      <c r="E214" s="17">
        <v>194</v>
      </c>
      <c r="F214" s="17">
        <v>5</v>
      </c>
      <c r="G214" s="17" t="s">
        <v>2</v>
      </c>
      <c r="H214" s="17">
        <v>3</v>
      </c>
      <c r="I214" s="17">
        <v>2</v>
      </c>
      <c r="J214" s="17" t="s">
        <v>2</v>
      </c>
      <c r="K214" s="17" t="s">
        <v>2</v>
      </c>
      <c r="L214" s="17">
        <v>189</v>
      </c>
      <c r="M214" s="665">
        <v>7</v>
      </c>
      <c r="N214" s="17">
        <v>5</v>
      </c>
      <c r="O214" s="17">
        <v>5</v>
      </c>
      <c r="P214" s="17" t="s">
        <v>2</v>
      </c>
      <c r="Q214" s="17">
        <v>3</v>
      </c>
      <c r="R214" s="17">
        <v>2</v>
      </c>
      <c r="S214" s="17" t="s">
        <v>2</v>
      </c>
      <c r="T214" s="17" t="s">
        <v>2</v>
      </c>
      <c r="U214" s="25" t="s">
        <v>2</v>
      </c>
      <c r="V214" s="671" t="s">
        <v>2</v>
      </c>
      <c r="W214" s="25">
        <v>44</v>
      </c>
      <c r="X214" s="25">
        <v>8620</v>
      </c>
      <c r="Y214" s="25">
        <v>8</v>
      </c>
      <c r="Z214" s="25">
        <v>5272</v>
      </c>
      <c r="AA214" s="136">
        <v>150</v>
      </c>
      <c r="AB214" s="25">
        <v>4</v>
      </c>
      <c r="AC214" s="25">
        <v>2620</v>
      </c>
      <c r="AD214" s="25">
        <v>3</v>
      </c>
      <c r="AE214" s="25">
        <v>860</v>
      </c>
      <c r="AF214" s="143">
        <v>1</v>
      </c>
      <c r="AG214" s="77">
        <v>191</v>
      </c>
      <c r="AH214" s="77">
        <v>9</v>
      </c>
      <c r="AI214" s="77">
        <v>86</v>
      </c>
      <c r="AJ214" s="77">
        <v>78</v>
      </c>
      <c r="AK214" s="77">
        <v>15</v>
      </c>
      <c r="AL214" s="77">
        <v>1</v>
      </c>
      <c r="AM214" s="77" t="s">
        <v>2</v>
      </c>
      <c r="AN214" s="77">
        <v>1</v>
      </c>
      <c r="AO214" s="77">
        <v>1</v>
      </c>
      <c r="AP214" s="77" t="s">
        <v>2</v>
      </c>
      <c r="AQ214" s="77" t="s">
        <v>2</v>
      </c>
      <c r="AR214" s="77" t="s">
        <v>2</v>
      </c>
      <c r="AS214" s="77" t="s">
        <v>2</v>
      </c>
      <c r="AT214" s="77" t="s">
        <v>2</v>
      </c>
      <c r="AU214" s="77">
        <v>2</v>
      </c>
      <c r="AV214" s="77" t="s">
        <v>2</v>
      </c>
      <c r="AW214" s="77" t="s">
        <v>2</v>
      </c>
      <c r="AX214" s="77">
        <v>1</v>
      </c>
      <c r="AY214" s="77">
        <v>1</v>
      </c>
      <c r="AZ214" s="77" t="s">
        <v>2</v>
      </c>
      <c r="BA214" s="77" t="s">
        <v>2</v>
      </c>
      <c r="BB214" s="77" t="s">
        <v>2</v>
      </c>
      <c r="BC214" s="77" t="s">
        <v>2</v>
      </c>
      <c r="BD214" s="77" t="s">
        <v>2</v>
      </c>
      <c r="BE214" s="77" t="s">
        <v>2</v>
      </c>
      <c r="BF214" s="77" t="s">
        <v>2</v>
      </c>
      <c r="BG214" s="77" t="s">
        <v>2</v>
      </c>
      <c r="BH214" s="77" t="s">
        <v>2</v>
      </c>
      <c r="BI214" s="77">
        <v>11277</v>
      </c>
      <c r="BJ214" s="77">
        <v>172</v>
      </c>
      <c r="BK214" s="77">
        <v>3191</v>
      </c>
      <c r="BL214" s="77">
        <v>5067</v>
      </c>
      <c r="BM214" s="77">
        <v>1701</v>
      </c>
      <c r="BN214" s="77">
        <v>185</v>
      </c>
      <c r="BO214" s="77" t="s">
        <v>2</v>
      </c>
      <c r="BP214" s="77">
        <v>301</v>
      </c>
      <c r="BQ214" s="77">
        <v>660</v>
      </c>
      <c r="BR214" s="77" t="s">
        <v>2</v>
      </c>
      <c r="BS214" s="77" t="s">
        <v>2</v>
      </c>
      <c r="BT214" s="77" t="s">
        <v>2</v>
      </c>
      <c r="BU214" s="77" t="s">
        <v>2</v>
      </c>
      <c r="BV214" s="77" t="s">
        <v>2</v>
      </c>
      <c r="BW214" s="77">
        <v>2082</v>
      </c>
      <c r="BX214" s="77">
        <v>158</v>
      </c>
      <c r="BY214" s="77" t="s">
        <v>2</v>
      </c>
      <c r="BZ214" s="77" t="s">
        <v>2</v>
      </c>
      <c r="CA214" s="77">
        <v>54</v>
      </c>
      <c r="CB214" s="77">
        <v>104</v>
      </c>
      <c r="CC214" s="77" t="s">
        <v>2</v>
      </c>
      <c r="CD214" s="77" t="s">
        <v>2</v>
      </c>
      <c r="CE214" s="77" t="s">
        <v>2</v>
      </c>
      <c r="CF214" s="77" t="s">
        <v>2</v>
      </c>
      <c r="CG214" s="77" t="s">
        <v>2</v>
      </c>
      <c r="CH214" s="77" t="s">
        <v>2</v>
      </c>
      <c r="CI214" s="77" t="s">
        <v>2</v>
      </c>
      <c r="CJ214" s="77" t="s">
        <v>2</v>
      </c>
      <c r="CK214" s="77" t="s">
        <v>2</v>
      </c>
      <c r="CL214" s="77">
        <v>158</v>
      </c>
      <c r="CM214" s="90">
        <v>139</v>
      </c>
      <c r="CN214" s="90">
        <v>27</v>
      </c>
      <c r="CO214" s="90" t="s">
        <v>2</v>
      </c>
      <c r="CP214" s="90" t="s">
        <v>2</v>
      </c>
      <c r="CQ214" s="90" t="s">
        <v>2</v>
      </c>
      <c r="CR214" s="90">
        <v>7</v>
      </c>
      <c r="CS214" s="90">
        <v>2</v>
      </c>
      <c r="CT214" s="90">
        <v>97</v>
      </c>
      <c r="CU214" s="90" t="s">
        <v>2</v>
      </c>
      <c r="CV214" s="90">
        <v>2</v>
      </c>
      <c r="CW214" s="90" t="s">
        <v>2</v>
      </c>
      <c r="CX214" s="90">
        <v>1</v>
      </c>
      <c r="CY214" s="90" t="s">
        <v>2</v>
      </c>
      <c r="CZ214" s="90">
        <v>2</v>
      </c>
      <c r="DA214" s="90">
        <v>1</v>
      </c>
      <c r="DB214" s="90" t="s">
        <v>2</v>
      </c>
      <c r="DC214" s="90">
        <v>4</v>
      </c>
      <c r="DD214" s="90">
        <v>1</v>
      </c>
      <c r="DE214" s="90" t="s">
        <v>2</v>
      </c>
      <c r="DF214" s="90" t="s">
        <v>2</v>
      </c>
      <c r="DG214" s="90" t="s">
        <v>2</v>
      </c>
      <c r="DH214" s="90" t="s">
        <v>2</v>
      </c>
      <c r="DI214" s="90" t="s">
        <v>2</v>
      </c>
      <c r="DJ214" s="90">
        <v>1</v>
      </c>
      <c r="DK214" s="90" t="s">
        <v>2</v>
      </c>
      <c r="DL214" s="90">
        <v>2</v>
      </c>
      <c r="DM214" s="90" t="s">
        <v>2</v>
      </c>
      <c r="DN214" s="90" t="s">
        <v>2</v>
      </c>
      <c r="DO214" s="90" t="s">
        <v>2</v>
      </c>
      <c r="DP214" s="90" t="s">
        <v>2</v>
      </c>
      <c r="DQ214" s="90" t="s">
        <v>2</v>
      </c>
      <c r="DR214" s="90" t="s">
        <v>2</v>
      </c>
      <c r="DS214" s="27">
        <v>79</v>
      </c>
      <c r="DT214" s="27">
        <v>1</v>
      </c>
      <c r="DU214" s="27" t="s">
        <v>2</v>
      </c>
      <c r="DV214" s="27">
        <v>2</v>
      </c>
      <c r="DW214" s="27">
        <v>8</v>
      </c>
      <c r="DX214" s="27">
        <v>3</v>
      </c>
      <c r="DY214" s="27">
        <v>6</v>
      </c>
      <c r="DZ214" s="27">
        <v>3</v>
      </c>
      <c r="EA214" s="27">
        <v>5</v>
      </c>
      <c r="EB214" s="27">
        <v>42</v>
      </c>
      <c r="EC214" s="27">
        <v>2</v>
      </c>
      <c r="ED214" s="27">
        <v>118</v>
      </c>
      <c r="EE214" s="27" t="s">
        <v>2</v>
      </c>
      <c r="EF214" s="27">
        <v>3</v>
      </c>
      <c r="EG214" s="27">
        <v>2069</v>
      </c>
      <c r="EH214" s="27" t="s">
        <v>14</v>
      </c>
      <c r="EI214" s="27" t="s">
        <v>2</v>
      </c>
      <c r="EJ214" s="27" t="s">
        <v>14</v>
      </c>
      <c r="EK214" s="27">
        <v>32</v>
      </c>
      <c r="EL214" s="27">
        <v>4</v>
      </c>
      <c r="EM214" s="27" t="s">
        <v>14</v>
      </c>
      <c r="EN214" s="27">
        <v>10</v>
      </c>
      <c r="EO214" s="27" t="s">
        <v>14</v>
      </c>
      <c r="EP214" s="27" t="s">
        <v>14</v>
      </c>
      <c r="EQ214" s="27" t="s">
        <v>14</v>
      </c>
      <c r="ER214" s="27" t="s">
        <v>14</v>
      </c>
      <c r="ES214" s="27" t="s">
        <v>2</v>
      </c>
      <c r="ET214" s="27">
        <v>7</v>
      </c>
      <c r="EU214" s="27">
        <v>1</v>
      </c>
      <c r="EV214" s="27" t="s">
        <v>2</v>
      </c>
      <c r="EW214" s="27" t="s">
        <v>2</v>
      </c>
      <c r="EX214" s="27" t="s">
        <v>2</v>
      </c>
      <c r="EY214" s="27">
        <v>1</v>
      </c>
      <c r="EZ214" s="27" t="s">
        <v>2</v>
      </c>
      <c r="FA214" s="27" t="s">
        <v>2</v>
      </c>
      <c r="FB214" s="27" t="s">
        <v>2</v>
      </c>
      <c r="FC214" s="27" t="s">
        <v>14</v>
      </c>
      <c r="FD214" s="27">
        <v>1</v>
      </c>
      <c r="FE214" s="27" t="s">
        <v>2</v>
      </c>
      <c r="FF214" s="27" t="s">
        <v>14</v>
      </c>
      <c r="FG214" s="27" t="s">
        <v>2</v>
      </c>
      <c r="FH214" s="27" t="s">
        <v>2</v>
      </c>
      <c r="FI214" s="27" t="s">
        <v>14</v>
      </c>
      <c r="FJ214" s="27" t="s">
        <v>2</v>
      </c>
      <c r="FK214" s="27" t="s">
        <v>2</v>
      </c>
      <c r="FL214" s="27" t="s">
        <v>2</v>
      </c>
      <c r="FM214" s="27" t="s">
        <v>14</v>
      </c>
      <c r="FN214" s="27" t="s">
        <v>2</v>
      </c>
      <c r="FO214" s="27" t="s">
        <v>2</v>
      </c>
      <c r="FP214" s="27" t="s">
        <v>2</v>
      </c>
      <c r="FQ214" s="27" t="s">
        <v>14</v>
      </c>
      <c r="FR214" s="27" t="s">
        <v>14</v>
      </c>
      <c r="FS214" s="27" t="s">
        <v>2</v>
      </c>
      <c r="FT214" s="27" t="s">
        <v>14</v>
      </c>
      <c r="FU214" s="27" t="s">
        <v>2</v>
      </c>
      <c r="FV214" s="27" t="s">
        <v>2</v>
      </c>
      <c r="FW214" s="77">
        <v>39</v>
      </c>
      <c r="FX214" s="77">
        <v>9</v>
      </c>
      <c r="FY214" s="87">
        <v>38</v>
      </c>
      <c r="FZ214" s="87">
        <v>2</v>
      </c>
      <c r="GA214" s="87">
        <v>1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>
        <v>4</v>
      </c>
      <c r="GG214" s="17">
        <v>4</v>
      </c>
      <c r="GH214" s="17">
        <v>4</v>
      </c>
      <c r="GI214" s="17">
        <v>1</v>
      </c>
      <c r="GJ214" s="17" t="s">
        <v>2</v>
      </c>
      <c r="GK214" s="17" t="s">
        <v>2</v>
      </c>
      <c r="GL214" s="17" t="s">
        <v>2</v>
      </c>
      <c r="GM214" s="17" t="s">
        <v>2</v>
      </c>
      <c r="GN214" s="17" t="s">
        <v>2</v>
      </c>
      <c r="GO214" s="25">
        <v>13</v>
      </c>
      <c r="GP214" s="25">
        <v>1</v>
      </c>
      <c r="GQ214" s="25">
        <v>13</v>
      </c>
      <c r="GR214" s="25">
        <v>10</v>
      </c>
      <c r="GS214" s="136" t="s">
        <v>2</v>
      </c>
      <c r="GT214" s="77" t="s">
        <v>2</v>
      </c>
      <c r="GU214" s="77">
        <v>2</v>
      </c>
      <c r="GV214" s="17">
        <v>139</v>
      </c>
      <c r="GW214" s="17">
        <v>68</v>
      </c>
      <c r="GX214" s="17">
        <v>53</v>
      </c>
      <c r="GY214" s="17">
        <v>13</v>
      </c>
      <c r="GZ214" s="17">
        <v>2</v>
      </c>
      <c r="HA214" s="17">
        <v>3</v>
      </c>
      <c r="HB214" s="17">
        <v>3</v>
      </c>
      <c r="HC214" s="17" t="s">
        <v>2</v>
      </c>
      <c r="HD214" s="17" t="s">
        <v>2</v>
      </c>
      <c r="HE214" s="17">
        <v>4</v>
      </c>
      <c r="HF214" s="17" t="s">
        <v>2</v>
      </c>
      <c r="HG214" s="17">
        <v>1</v>
      </c>
      <c r="HH214" s="17">
        <v>2</v>
      </c>
      <c r="HI214" s="17">
        <v>1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9">
        <v>1936800000</v>
      </c>
      <c r="HO214" s="657" t="s">
        <v>483</v>
      </c>
      <c r="HP214" s="657" t="s">
        <v>454</v>
      </c>
      <c r="HQ214" s="657" t="s">
        <v>666</v>
      </c>
      <c r="HR214" s="657" t="s">
        <v>454</v>
      </c>
      <c r="HS214" s="657" t="s">
        <v>455</v>
      </c>
    </row>
    <row r="215" spans="1:227" ht="14.25" customHeight="1">
      <c r="A215" s="614" t="s">
        <v>767</v>
      </c>
      <c r="B215" s="614" t="s">
        <v>950</v>
      </c>
      <c r="C215" s="614" t="s">
        <v>951</v>
      </c>
      <c r="D215" s="4" t="s">
        <v>626</v>
      </c>
      <c r="E215" s="17">
        <v>153</v>
      </c>
      <c r="F215" s="17">
        <v>2</v>
      </c>
      <c r="G215" s="17" t="s">
        <v>2</v>
      </c>
      <c r="H215" s="17">
        <v>1</v>
      </c>
      <c r="I215" s="17">
        <v>1</v>
      </c>
      <c r="J215" s="17" t="s">
        <v>2</v>
      </c>
      <c r="K215" s="17" t="s">
        <v>2</v>
      </c>
      <c r="L215" s="17">
        <v>151</v>
      </c>
      <c r="M215" s="665">
        <v>7</v>
      </c>
      <c r="N215" s="17">
        <v>2</v>
      </c>
      <c r="O215" s="17" t="s">
        <v>14</v>
      </c>
      <c r="P215" s="17" t="s">
        <v>14</v>
      </c>
      <c r="Q215" s="17" t="s">
        <v>14</v>
      </c>
      <c r="R215" s="17" t="s">
        <v>14</v>
      </c>
      <c r="S215" s="17" t="s">
        <v>14</v>
      </c>
      <c r="T215" s="17" t="s">
        <v>14</v>
      </c>
      <c r="U215" s="25" t="s">
        <v>14</v>
      </c>
      <c r="V215" s="671" t="s">
        <v>2</v>
      </c>
      <c r="W215" s="25">
        <v>41</v>
      </c>
      <c r="X215" s="25">
        <v>7960</v>
      </c>
      <c r="Y215" s="25">
        <v>5</v>
      </c>
      <c r="Z215" s="25">
        <v>4612</v>
      </c>
      <c r="AA215" s="136">
        <v>112</v>
      </c>
      <c r="AB215" s="25" t="s">
        <v>14</v>
      </c>
      <c r="AC215" s="25" t="s">
        <v>14</v>
      </c>
      <c r="AD215" s="25" t="s">
        <v>14</v>
      </c>
      <c r="AE215" s="25" t="s">
        <v>14</v>
      </c>
      <c r="AF215" s="143" t="s">
        <v>14</v>
      </c>
      <c r="AG215" s="77">
        <v>152</v>
      </c>
      <c r="AH215" s="77">
        <v>8</v>
      </c>
      <c r="AI215" s="77">
        <v>62</v>
      </c>
      <c r="AJ215" s="77">
        <v>65</v>
      </c>
      <c r="AK215" s="77">
        <v>14</v>
      </c>
      <c r="AL215" s="77">
        <v>1</v>
      </c>
      <c r="AM215" s="77" t="s">
        <v>2</v>
      </c>
      <c r="AN215" s="77">
        <v>1</v>
      </c>
      <c r="AO215" s="77">
        <v>1</v>
      </c>
      <c r="AP215" s="77" t="s">
        <v>2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 t="s">
        <v>14</v>
      </c>
      <c r="AV215" s="77" t="s">
        <v>14</v>
      </c>
      <c r="AW215" s="77" t="s">
        <v>14</v>
      </c>
      <c r="AX215" s="77" t="s">
        <v>14</v>
      </c>
      <c r="AY215" s="77" t="s">
        <v>14</v>
      </c>
      <c r="AZ215" s="77" t="s">
        <v>14</v>
      </c>
      <c r="BA215" s="77" t="s">
        <v>14</v>
      </c>
      <c r="BB215" s="77" t="s">
        <v>14</v>
      </c>
      <c r="BC215" s="77" t="s">
        <v>14</v>
      </c>
      <c r="BD215" s="77" t="s">
        <v>14</v>
      </c>
      <c r="BE215" s="77" t="s">
        <v>14</v>
      </c>
      <c r="BF215" s="77" t="s">
        <v>14</v>
      </c>
      <c r="BG215" s="77" t="s">
        <v>14</v>
      </c>
      <c r="BH215" s="77" t="s">
        <v>14</v>
      </c>
      <c r="BI215" s="77">
        <v>9410</v>
      </c>
      <c r="BJ215" s="77">
        <v>157</v>
      </c>
      <c r="BK215" s="77">
        <v>2301</v>
      </c>
      <c r="BL215" s="77">
        <v>4209</v>
      </c>
      <c r="BM215" s="77">
        <v>1597</v>
      </c>
      <c r="BN215" s="77">
        <v>185</v>
      </c>
      <c r="BO215" s="77" t="s">
        <v>2</v>
      </c>
      <c r="BP215" s="77">
        <v>301</v>
      </c>
      <c r="BQ215" s="77">
        <v>660</v>
      </c>
      <c r="BR215" s="77" t="s">
        <v>2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1717</v>
      </c>
      <c r="BX215" s="77" t="s">
        <v>14</v>
      </c>
      <c r="BY215" s="77" t="s">
        <v>14</v>
      </c>
      <c r="BZ215" s="77" t="s">
        <v>14</v>
      </c>
      <c r="CA215" s="77" t="s">
        <v>14</v>
      </c>
      <c r="CB215" s="77" t="s">
        <v>14</v>
      </c>
      <c r="CC215" s="77" t="s">
        <v>14</v>
      </c>
      <c r="CD215" s="77" t="s">
        <v>14</v>
      </c>
      <c r="CE215" s="77" t="s">
        <v>14</v>
      </c>
      <c r="CF215" s="77" t="s">
        <v>14</v>
      </c>
      <c r="CG215" s="77" t="s">
        <v>14</v>
      </c>
      <c r="CH215" s="77" t="s">
        <v>14</v>
      </c>
      <c r="CI215" s="77" t="s">
        <v>14</v>
      </c>
      <c r="CJ215" s="77" t="s">
        <v>14</v>
      </c>
      <c r="CK215" s="77" t="s">
        <v>14</v>
      </c>
      <c r="CL215" s="77" t="s">
        <v>14</v>
      </c>
      <c r="CM215" s="90">
        <v>117</v>
      </c>
      <c r="CN215" s="90">
        <v>20</v>
      </c>
      <c r="CO215" s="90" t="s">
        <v>2</v>
      </c>
      <c r="CP215" s="90" t="s">
        <v>2</v>
      </c>
      <c r="CQ215" s="90" t="s">
        <v>2</v>
      </c>
      <c r="CR215" s="90">
        <v>5</v>
      </c>
      <c r="CS215" s="90">
        <v>1</v>
      </c>
      <c r="CT215" s="90">
        <v>87</v>
      </c>
      <c r="CU215" s="90" t="s">
        <v>2</v>
      </c>
      <c r="CV215" s="90" t="s">
        <v>2</v>
      </c>
      <c r="CW215" s="90" t="s">
        <v>2</v>
      </c>
      <c r="CX215" s="90">
        <v>1</v>
      </c>
      <c r="CY215" s="90" t="s">
        <v>2</v>
      </c>
      <c r="CZ215" s="90">
        <v>2</v>
      </c>
      <c r="DA215" s="90">
        <v>1</v>
      </c>
      <c r="DB215" s="90" t="s">
        <v>2</v>
      </c>
      <c r="DC215" s="90" t="s">
        <v>14</v>
      </c>
      <c r="DD215" s="90" t="s">
        <v>14</v>
      </c>
      <c r="DE215" s="90" t="s">
        <v>14</v>
      </c>
      <c r="DF215" s="90" t="s">
        <v>14</v>
      </c>
      <c r="DG215" s="90" t="s">
        <v>14</v>
      </c>
      <c r="DH215" s="90" t="s">
        <v>14</v>
      </c>
      <c r="DI215" s="90" t="s">
        <v>14</v>
      </c>
      <c r="DJ215" s="90" t="s">
        <v>14</v>
      </c>
      <c r="DK215" s="90" t="s">
        <v>14</v>
      </c>
      <c r="DL215" s="90" t="s">
        <v>14</v>
      </c>
      <c r="DM215" s="90" t="s">
        <v>14</v>
      </c>
      <c r="DN215" s="90" t="s">
        <v>14</v>
      </c>
      <c r="DO215" s="90" t="s">
        <v>14</v>
      </c>
      <c r="DP215" s="90" t="s">
        <v>14</v>
      </c>
      <c r="DQ215" s="90" t="s">
        <v>14</v>
      </c>
      <c r="DR215" s="90" t="s">
        <v>14</v>
      </c>
      <c r="DS215" s="27">
        <v>71</v>
      </c>
      <c r="DT215" s="27">
        <v>1</v>
      </c>
      <c r="DU215" s="27" t="s">
        <v>2</v>
      </c>
      <c r="DV215" s="27">
        <v>2</v>
      </c>
      <c r="DW215" s="27">
        <v>6</v>
      </c>
      <c r="DX215" s="27">
        <v>2</v>
      </c>
      <c r="DY215" s="27">
        <v>6</v>
      </c>
      <c r="DZ215" s="27">
        <v>3</v>
      </c>
      <c r="EA215" s="27">
        <v>3</v>
      </c>
      <c r="EB215" s="27">
        <v>32</v>
      </c>
      <c r="EC215" s="27">
        <v>1</v>
      </c>
      <c r="ED215" s="27">
        <v>101</v>
      </c>
      <c r="EE215" s="27" t="s">
        <v>2</v>
      </c>
      <c r="EF215" s="27">
        <v>2</v>
      </c>
      <c r="EG215" s="27">
        <v>1756</v>
      </c>
      <c r="EH215" s="27" t="s">
        <v>14</v>
      </c>
      <c r="EI215" s="27" t="s">
        <v>2</v>
      </c>
      <c r="EJ215" s="27" t="s">
        <v>14</v>
      </c>
      <c r="EK215" s="27">
        <v>15</v>
      </c>
      <c r="EL215" s="27" t="s">
        <v>14</v>
      </c>
      <c r="EM215" s="27" t="s">
        <v>14</v>
      </c>
      <c r="EN215" s="27">
        <v>10</v>
      </c>
      <c r="EO215" s="27" t="s">
        <v>14</v>
      </c>
      <c r="EP215" s="27" t="s">
        <v>14</v>
      </c>
      <c r="EQ215" s="27" t="s">
        <v>14</v>
      </c>
      <c r="ER215" s="27" t="s">
        <v>14</v>
      </c>
      <c r="ES215" s="27" t="s">
        <v>2</v>
      </c>
      <c r="ET215" s="27" t="s">
        <v>14</v>
      </c>
      <c r="EU215" s="27" t="s">
        <v>14</v>
      </c>
      <c r="EV215" s="27" t="s">
        <v>14</v>
      </c>
      <c r="EW215" s="27" t="s">
        <v>14</v>
      </c>
      <c r="EX215" s="27" t="s">
        <v>14</v>
      </c>
      <c r="EY215" s="27" t="s">
        <v>14</v>
      </c>
      <c r="EZ215" s="27" t="s">
        <v>14</v>
      </c>
      <c r="FA215" s="27" t="s">
        <v>14</v>
      </c>
      <c r="FB215" s="27" t="s">
        <v>14</v>
      </c>
      <c r="FC215" s="27" t="s">
        <v>14</v>
      </c>
      <c r="FD215" s="27" t="s">
        <v>14</v>
      </c>
      <c r="FE215" s="27" t="s">
        <v>14</v>
      </c>
      <c r="FF215" s="27" t="s">
        <v>14</v>
      </c>
      <c r="FG215" s="27" t="s">
        <v>14</v>
      </c>
      <c r="FH215" s="27" t="s">
        <v>14</v>
      </c>
      <c r="FI215" s="27" t="s">
        <v>14</v>
      </c>
      <c r="FJ215" s="27" t="s">
        <v>14</v>
      </c>
      <c r="FK215" s="27" t="s">
        <v>14</v>
      </c>
      <c r="FL215" s="27" t="s">
        <v>14</v>
      </c>
      <c r="FM215" s="27" t="s">
        <v>14</v>
      </c>
      <c r="FN215" s="27" t="s">
        <v>14</v>
      </c>
      <c r="FO215" s="27" t="s">
        <v>14</v>
      </c>
      <c r="FP215" s="27" t="s">
        <v>14</v>
      </c>
      <c r="FQ215" s="27" t="s">
        <v>14</v>
      </c>
      <c r="FR215" s="27" t="s">
        <v>14</v>
      </c>
      <c r="FS215" s="27" t="s">
        <v>14</v>
      </c>
      <c r="FT215" s="27" t="s">
        <v>14</v>
      </c>
      <c r="FU215" s="27" t="s">
        <v>14</v>
      </c>
      <c r="FV215" s="27" t="s">
        <v>14</v>
      </c>
      <c r="FW215" s="77">
        <v>25</v>
      </c>
      <c r="FX215" s="77">
        <v>4</v>
      </c>
      <c r="FY215" s="87">
        <v>24</v>
      </c>
      <c r="FZ215" s="87">
        <v>1</v>
      </c>
      <c r="GA215" s="87">
        <v>1</v>
      </c>
      <c r="GB215" s="87" t="s">
        <v>2</v>
      </c>
      <c r="GC215" s="87" t="s">
        <v>2</v>
      </c>
      <c r="GD215" s="87" t="s">
        <v>2</v>
      </c>
      <c r="GE215" s="87" t="s">
        <v>2</v>
      </c>
      <c r="GF215" s="17" t="s">
        <v>14</v>
      </c>
      <c r="GG215" s="17" t="s">
        <v>14</v>
      </c>
      <c r="GH215" s="17" t="s">
        <v>14</v>
      </c>
      <c r="GI215" s="17" t="s">
        <v>14</v>
      </c>
      <c r="GJ215" s="17" t="s">
        <v>14</v>
      </c>
      <c r="GK215" s="17" t="s">
        <v>14</v>
      </c>
      <c r="GL215" s="17" t="s">
        <v>14</v>
      </c>
      <c r="GM215" s="17" t="s">
        <v>14</v>
      </c>
      <c r="GN215" s="17" t="s">
        <v>14</v>
      </c>
      <c r="GO215" s="25">
        <v>11</v>
      </c>
      <c r="GP215" s="25" t="s">
        <v>14</v>
      </c>
      <c r="GQ215" s="25">
        <v>11</v>
      </c>
      <c r="GR215" s="25">
        <v>8</v>
      </c>
      <c r="GS215" s="136" t="s">
        <v>2</v>
      </c>
      <c r="GT215" s="77" t="s">
        <v>2</v>
      </c>
      <c r="GU215" s="77">
        <v>2</v>
      </c>
      <c r="GV215" s="17">
        <v>117</v>
      </c>
      <c r="GW215" s="17">
        <v>52</v>
      </c>
      <c r="GX215" s="17">
        <v>51</v>
      </c>
      <c r="GY215" s="17">
        <v>10</v>
      </c>
      <c r="GZ215" s="17">
        <v>1</v>
      </c>
      <c r="HA215" s="17">
        <v>3</v>
      </c>
      <c r="HB215" s="17">
        <v>3</v>
      </c>
      <c r="HC215" s="17" t="s">
        <v>2</v>
      </c>
      <c r="HD215" s="17" t="s">
        <v>2</v>
      </c>
      <c r="HE215" s="17" t="s">
        <v>14</v>
      </c>
      <c r="HF215" s="17" t="s">
        <v>14</v>
      </c>
      <c r="HG215" s="17" t="s">
        <v>14</v>
      </c>
      <c r="HH215" s="17" t="s">
        <v>14</v>
      </c>
      <c r="HI215" s="17" t="s">
        <v>14</v>
      </c>
      <c r="HJ215" s="17" t="s">
        <v>14</v>
      </c>
      <c r="HK215" s="17" t="s">
        <v>14</v>
      </c>
      <c r="HL215" s="17" t="s">
        <v>14</v>
      </c>
      <c r="HM215" s="17" t="s">
        <v>14</v>
      </c>
      <c r="HN215" s="659">
        <v>1936801000</v>
      </c>
      <c r="HO215" s="657" t="s">
        <v>483</v>
      </c>
      <c r="HP215" s="657" t="s">
        <v>454</v>
      </c>
      <c r="HQ215" s="657" t="s">
        <v>666</v>
      </c>
      <c r="HR215" s="657" t="s">
        <v>457</v>
      </c>
      <c r="HS215" s="657" t="s">
        <v>455</v>
      </c>
    </row>
    <row r="216" spans="1:227" ht="14.25" customHeight="1">
      <c r="A216" s="614" t="s">
        <v>767</v>
      </c>
      <c r="B216" s="614" t="s">
        <v>950</v>
      </c>
      <c r="C216" s="614" t="s">
        <v>952</v>
      </c>
      <c r="D216" s="4" t="s">
        <v>627</v>
      </c>
      <c r="E216" s="17">
        <v>5</v>
      </c>
      <c r="F216" s="17">
        <v>1</v>
      </c>
      <c r="G216" s="17" t="s">
        <v>2</v>
      </c>
      <c r="H216" s="17" t="s">
        <v>2</v>
      </c>
      <c r="I216" s="17">
        <v>1</v>
      </c>
      <c r="J216" s="17" t="s">
        <v>2</v>
      </c>
      <c r="K216" s="17" t="s">
        <v>2</v>
      </c>
      <c r="L216" s="17">
        <v>4</v>
      </c>
      <c r="M216" s="665" t="s">
        <v>2</v>
      </c>
      <c r="N216" s="17">
        <v>1</v>
      </c>
      <c r="O216" s="17" t="s">
        <v>14</v>
      </c>
      <c r="P216" s="17" t="s">
        <v>14</v>
      </c>
      <c r="Q216" s="17" t="s">
        <v>14</v>
      </c>
      <c r="R216" s="17" t="s">
        <v>14</v>
      </c>
      <c r="S216" s="17" t="s">
        <v>14</v>
      </c>
      <c r="T216" s="17" t="s">
        <v>14</v>
      </c>
      <c r="U216" s="25" t="s">
        <v>14</v>
      </c>
      <c r="V216" s="671" t="s">
        <v>2</v>
      </c>
      <c r="W216" s="25" t="s">
        <v>2</v>
      </c>
      <c r="X216" s="25" t="s">
        <v>2</v>
      </c>
      <c r="Y216" s="25" t="s">
        <v>2</v>
      </c>
      <c r="Z216" s="25" t="s">
        <v>2</v>
      </c>
      <c r="AA216" s="136">
        <v>5</v>
      </c>
      <c r="AB216" s="25" t="s">
        <v>14</v>
      </c>
      <c r="AC216" s="25" t="s">
        <v>14</v>
      </c>
      <c r="AD216" s="25" t="s">
        <v>14</v>
      </c>
      <c r="AE216" s="25" t="s">
        <v>14</v>
      </c>
      <c r="AF216" s="143" t="s">
        <v>14</v>
      </c>
      <c r="AG216" s="77">
        <v>5</v>
      </c>
      <c r="AH216" s="77" t="s">
        <v>2</v>
      </c>
      <c r="AI216" s="77">
        <v>4</v>
      </c>
      <c r="AJ216" s="77" t="s">
        <v>2</v>
      </c>
      <c r="AK216" s="77">
        <v>1</v>
      </c>
      <c r="AL216" s="77" t="s">
        <v>2</v>
      </c>
      <c r="AM216" s="77" t="s">
        <v>2</v>
      </c>
      <c r="AN216" s="77" t="s">
        <v>2</v>
      </c>
      <c r="AO216" s="77" t="s">
        <v>2</v>
      </c>
      <c r="AP216" s="77" t="s">
        <v>2</v>
      </c>
      <c r="AQ216" s="77" t="s">
        <v>2</v>
      </c>
      <c r="AR216" s="77" t="s">
        <v>2</v>
      </c>
      <c r="AS216" s="77" t="s">
        <v>2</v>
      </c>
      <c r="AT216" s="77" t="s">
        <v>2</v>
      </c>
      <c r="AU216" s="77" t="s">
        <v>14</v>
      </c>
      <c r="AV216" s="77" t="s">
        <v>14</v>
      </c>
      <c r="AW216" s="77" t="s">
        <v>14</v>
      </c>
      <c r="AX216" s="77" t="s">
        <v>14</v>
      </c>
      <c r="AY216" s="77" t="s">
        <v>14</v>
      </c>
      <c r="AZ216" s="77" t="s">
        <v>14</v>
      </c>
      <c r="BA216" s="77" t="s">
        <v>14</v>
      </c>
      <c r="BB216" s="77" t="s">
        <v>14</v>
      </c>
      <c r="BC216" s="77" t="s">
        <v>14</v>
      </c>
      <c r="BD216" s="77" t="s">
        <v>14</v>
      </c>
      <c r="BE216" s="77" t="s">
        <v>14</v>
      </c>
      <c r="BF216" s="77" t="s">
        <v>14</v>
      </c>
      <c r="BG216" s="77" t="s">
        <v>14</v>
      </c>
      <c r="BH216" s="77" t="s">
        <v>14</v>
      </c>
      <c r="BI216" s="77">
        <v>261</v>
      </c>
      <c r="BJ216" s="77" t="s">
        <v>2</v>
      </c>
      <c r="BK216" s="77">
        <v>157</v>
      </c>
      <c r="BL216" s="77" t="s">
        <v>2</v>
      </c>
      <c r="BM216" s="77">
        <v>104</v>
      </c>
      <c r="BN216" s="77" t="s">
        <v>2</v>
      </c>
      <c r="BO216" s="77" t="s">
        <v>2</v>
      </c>
      <c r="BP216" s="77" t="s">
        <v>2</v>
      </c>
      <c r="BQ216" s="77" t="s">
        <v>2</v>
      </c>
      <c r="BR216" s="77" t="s">
        <v>2</v>
      </c>
      <c r="BS216" s="77" t="s">
        <v>2</v>
      </c>
      <c r="BT216" s="77" t="s">
        <v>2</v>
      </c>
      <c r="BU216" s="77" t="s">
        <v>2</v>
      </c>
      <c r="BV216" s="77" t="s">
        <v>2</v>
      </c>
      <c r="BW216" s="77">
        <v>146</v>
      </c>
      <c r="BX216" s="77" t="s">
        <v>14</v>
      </c>
      <c r="BY216" s="77" t="s">
        <v>14</v>
      </c>
      <c r="BZ216" s="77" t="s">
        <v>14</v>
      </c>
      <c r="CA216" s="77" t="s">
        <v>14</v>
      </c>
      <c r="CB216" s="77" t="s">
        <v>14</v>
      </c>
      <c r="CC216" s="77" t="s">
        <v>14</v>
      </c>
      <c r="CD216" s="77" t="s">
        <v>14</v>
      </c>
      <c r="CE216" s="77" t="s">
        <v>14</v>
      </c>
      <c r="CF216" s="77" t="s">
        <v>14</v>
      </c>
      <c r="CG216" s="77" t="s">
        <v>14</v>
      </c>
      <c r="CH216" s="77" t="s">
        <v>14</v>
      </c>
      <c r="CI216" s="77" t="s">
        <v>14</v>
      </c>
      <c r="CJ216" s="77" t="s">
        <v>14</v>
      </c>
      <c r="CK216" s="77" t="s">
        <v>14</v>
      </c>
      <c r="CL216" s="77" t="s">
        <v>14</v>
      </c>
      <c r="CM216" s="90">
        <v>3</v>
      </c>
      <c r="CN216" s="90">
        <v>2</v>
      </c>
      <c r="CO216" s="90" t="s">
        <v>2</v>
      </c>
      <c r="CP216" s="90" t="s">
        <v>2</v>
      </c>
      <c r="CQ216" s="90" t="s">
        <v>2</v>
      </c>
      <c r="CR216" s="90">
        <v>1</v>
      </c>
      <c r="CS216" s="90" t="s">
        <v>2</v>
      </c>
      <c r="CT216" s="90" t="s">
        <v>2</v>
      </c>
      <c r="CU216" s="90" t="s">
        <v>2</v>
      </c>
      <c r="CV216" s="90" t="s">
        <v>2</v>
      </c>
      <c r="CW216" s="90" t="s">
        <v>2</v>
      </c>
      <c r="CX216" s="90" t="s">
        <v>2</v>
      </c>
      <c r="CY216" s="90" t="s">
        <v>2</v>
      </c>
      <c r="CZ216" s="90" t="s">
        <v>2</v>
      </c>
      <c r="DA216" s="90" t="s">
        <v>2</v>
      </c>
      <c r="DB216" s="90" t="s">
        <v>2</v>
      </c>
      <c r="DC216" s="90" t="s">
        <v>14</v>
      </c>
      <c r="DD216" s="90" t="s">
        <v>14</v>
      </c>
      <c r="DE216" s="90" t="s">
        <v>14</v>
      </c>
      <c r="DF216" s="90" t="s">
        <v>14</v>
      </c>
      <c r="DG216" s="90" t="s">
        <v>14</v>
      </c>
      <c r="DH216" s="90" t="s">
        <v>14</v>
      </c>
      <c r="DI216" s="90" t="s">
        <v>14</v>
      </c>
      <c r="DJ216" s="90" t="s">
        <v>14</v>
      </c>
      <c r="DK216" s="90" t="s">
        <v>14</v>
      </c>
      <c r="DL216" s="90" t="s">
        <v>14</v>
      </c>
      <c r="DM216" s="90" t="s">
        <v>14</v>
      </c>
      <c r="DN216" s="90" t="s">
        <v>14</v>
      </c>
      <c r="DO216" s="90" t="s">
        <v>14</v>
      </c>
      <c r="DP216" s="90" t="s">
        <v>14</v>
      </c>
      <c r="DQ216" s="90" t="s">
        <v>14</v>
      </c>
      <c r="DR216" s="90" t="s">
        <v>14</v>
      </c>
      <c r="DS216" s="27">
        <v>2</v>
      </c>
      <c r="DT216" s="27" t="s">
        <v>2</v>
      </c>
      <c r="DU216" s="27" t="s">
        <v>2</v>
      </c>
      <c r="DV216" s="27" t="s">
        <v>2</v>
      </c>
      <c r="DW216" s="27">
        <v>1</v>
      </c>
      <c r="DX216" s="27" t="s">
        <v>2</v>
      </c>
      <c r="DY216" s="27" t="s">
        <v>2</v>
      </c>
      <c r="DZ216" s="27" t="s">
        <v>2</v>
      </c>
      <c r="EA216" s="27">
        <v>2</v>
      </c>
      <c r="EB216" s="27">
        <v>4</v>
      </c>
      <c r="EC216" s="27" t="s">
        <v>2</v>
      </c>
      <c r="ED216" s="27" t="s">
        <v>2</v>
      </c>
      <c r="EE216" s="27" t="s">
        <v>2</v>
      </c>
      <c r="EF216" s="27" t="s">
        <v>2</v>
      </c>
      <c r="EG216" s="27" t="s">
        <v>14</v>
      </c>
      <c r="EH216" s="27" t="s">
        <v>2</v>
      </c>
      <c r="EI216" s="27" t="s">
        <v>2</v>
      </c>
      <c r="EJ216" s="27" t="s">
        <v>2</v>
      </c>
      <c r="EK216" s="27" t="s">
        <v>14</v>
      </c>
      <c r="EL216" s="27" t="s">
        <v>2</v>
      </c>
      <c r="EM216" s="27" t="s">
        <v>2</v>
      </c>
      <c r="EN216" s="27" t="s">
        <v>2</v>
      </c>
      <c r="EO216" s="27" t="s">
        <v>14</v>
      </c>
      <c r="EP216" s="27" t="s">
        <v>14</v>
      </c>
      <c r="EQ216" s="27" t="s">
        <v>2</v>
      </c>
      <c r="ER216" s="27" t="s">
        <v>2</v>
      </c>
      <c r="ES216" s="27" t="s">
        <v>2</v>
      </c>
      <c r="ET216" s="27" t="s">
        <v>2</v>
      </c>
      <c r="EU216" s="27" t="s">
        <v>14</v>
      </c>
      <c r="EV216" s="27" t="s">
        <v>14</v>
      </c>
      <c r="EW216" s="27" t="s">
        <v>14</v>
      </c>
      <c r="EX216" s="27" t="s">
        <v>14</v>
      </c>
      <c r="EY216" s="27" t="s">
        <v>14</v>
      </c>
      <c r="EZ216" s="27" t="s">
        <v>14</v>
      </c>
      <c r="FA216" s="27" t="s">
        <v>14</v>
      </c>
      <c r="FB216" s="27" t="s">
        <v>14</v>
      </c>
      <c r="FC216" s="27" t="s">
        <v>14</v>
      </c>
      <c r="FD216" s="27" t="s">
        <v>14</v>
      </c>
      <c r="FE216" s="27" t="s">
        <v>14</v>
      </c>
      <c r="FF216" s="27" t="s">
        <v>14</v>
      </c>
      <c r="FG216" s="27" t="s">
        <v>14</v>
      </c>
      <c r="FH216" s="27" t="s">
        <v>14</v>
      </c>
      <c r="FI216" s="27" t="s">
        <v>14</v>
      </c>
      <c r="FJ216" s="27" t="s">
        <v>14</v>
      </c>
      <c r="FK216" s="27" t="s">
        <v>14</v>
      </c>
      <c r="FL216" s="27" t="s">
        <v>14</v>
      </c>
      <c r="FM216" s="27" t="s">
        <v>14</v>
      </c>
      <c r="FN216" s="27" t="s">
        <v>14</v>
      </c>
      <c r="FO216" s="27" t="s">
        <v>14</v>
      </c>
      <c r="FP216" s="27" t="s">
        <v>14</v>
      </c>
      <c r="FQ216" s="27" t="s">
        <v>14</v>
      </c>
      <c r="FR216" s="27" t="s">
        <v>14</v>
      </c>
      <c r="FS216" s="27" t="s">
        <v>14</v>
      </c>
      <c r="FT216" s="27" t="s">
        <v>14</v>
      </c>
      <c r="FU216" s="27" t="s">
        <v>14</v>
      </c>
      <c r="FV216" s="27" t="s">
        <v>14</v>
      </c>
      <c r="FW216" s="77">
        <v>2</v>
      </c>
      <c r="FX216" s="77">
        <v>1</v>
      </c>
      <c r="FY216" s="87">
        <v>2</v>
      </c>
      <c r="FZ216" s="87">
        <v>1</v>
      </c>
      <c r="GA216" s="87" t="s">
        <v>2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14</v>
      </c>
      <c r="GG216" s="17" t="s">
        <v>14</v>
      </c>
      <c r="GH216" s="17" t="s">
        <v>14</v>
      </c>
      <c r="GI216" s="17" t="s">
        <v>14</v>
      </c>
      <c r="GJ216" s="17" t="s">
        <v>14</v>
      </c>
      <c r="GK216" s="17" t="s">
        <v>14</v>
      </c>
      <c r="GL216" s="17" t="s">
        <v>14</v>
      </c>
      <c r="GM216" s="17" t="s">
        <v>14</v>
      </c>
      <c r="GN216" s="17" t="s">
        <v>14</v>
      </c>
      <c r="GO216" s="25" t="s">
        <v>2</v>
      </c>
      <c r="GP216" s="25" t="s">
        <v>14</v>
      </c>
      <c r="GQ216" s="25" t="s">
        <v>2</v>
      </c>
      <c r="GR216" s="25" t="s">
        <v>2</v>
      </c>
      <c r="GS216" s="136" t="s">
        <v>2</v>
      </c>
      <c r="GT216" s="77" t="s">
        <v>2</v>
      </c>
      <c r="GU216" s="77" t="s">
        <v>2</v>
      </c>
      <c r="GV216" s="17">
        <v>3</v>
      </c>
      <c r="GW216" s="17">
        <v>2</v>
      </c>
      <c r="GX216" s="17">
        <v>1</v>
      </c>
      <c r="GY216" s="17" t="s">
        <v>2</v>
      </c>
      <c r="GZ216" s="17" t="s">
        <v>2</v>
      </c>
      <c r="HA216" s="17" t="s">
        <v>2</v>
      </c>
      <c r="HB216" s="17" t="s">
        <v>2</v>
      </c>
      <c r="HC216" s="17" t="s">
        <v>2</v>
      </c>
      <c r="HD216" s="17" t="s">
        <v>2</v>
      </c>
      <c r="HE216" s="17" t="s">
        <v>14</v>
      </c>
      <c r="HF216" s="17" t="s">
        <v>14</v>
      </c>
      <c r="HG216" s="17" t="s">
        <v>14</v>
      </c>
      <c r="HH216" s="17" t="s">
        <v>14</v>
      </c>
      <c r="HI216" s="17" t="s">
        <v>14</v>
      </c>
      <c r="HJ216" s="17" t="s">
        <v>14</v>
      </c>
      <c r="HK216" s="17" t="s">
        <v>14</v>
      </c>
      <c r="HL216" s="17" t="s">
        <v>14</v>
      </c>
      <c r="HM216" s="17" t="s">
        <v>14</v>
      </c>
      <c r="HN216" s="659">
        <v>1936802000</v>
      </c>
      <c r="HO216" s="657" t="s">
        <v>483</v>
      </c>
      <c r="HP216" s="657" t="s">
        <v>454</v>
      </c>
      <c r="HQ216" s="657" t="s">
        <v>666</v>
      </c>
      <c r="HR216" s="657" t="s">
        <v>458</v>
      </c>
      <c r="HS216" s="657" t="s">
        <v>455</v>
      </c>
    </row>
    <row r="217" spans="1:227" ht="14.25" customHeight="1">
      <c r="A217" s="614" t="s">
        <v>767</v>
      </c>
      <c r="B217" s="614" t="s">
        <v>950</v>
      </c>
      <c r="C217" s="614" t="s">
        <v>953</v>
      </c>
      <c r="D217" s="4" t="s">
        <v>628</v>
      </c>
      <c r="E217" s="17">
        <v>26</v>
      </c>
      <c r="F217" s="17" t="s">
        <v>2</v>
      </c>
      <c r="G217" s="17" t="s">
        <v>2</v>
      </c>
      <c r="H217" s="17" t="s">
        <v>2</v>
      </c>
      <c r="I217" s="17" t="s">
        <v>2</v>
      </c>
      <c r="J217" s="17" t="s">
        <v>2</v>
      </c>
      <c r="K217" s="17" t="s">
        <v>2</v>
      </c>
      <c r="L217" s="17">
        <v>26</v>
      </c>
      <c r="M217" s="665" t="s">
        <v>2</v>
      </c>
      <c r="N217" s="17" t="s">
        <v>2</v>
      </c>
      <c r="O217" s="17" t="s">
        <v>2</v>
      </c>
      <c r="P217" s="17" t="s">
        <v>2</v>
      </c>
      <c r="Q217" s="17" t="s">
        <v>2</v>
      </c>
      <c r="R217" s="17" t="s">
        <v>2</v>
      </c>
      <c r="S217" s="17" t="s">
        <v>2</v>
      </c>
      <c r="T217" s="17" t="s">
        <v>2</v>
      </c>
      <c r="U217" s="25" t="s">
        <v>2</v>
      </c>
      <c r="V217" s="671" t="s">
        <v>2</v>
      </c>
      <c r="W217" s="25">
        <v>1</v>
      </c>
      <c r="X217" s="25">
        <v>150</v>
      </c>
      <c r="Y217" s="25">
        <v>1</v>
      </c>
      <c r="Z217" s="25">
        <v>150</v>
      </c>
      <c r="AA217" s="136">
        <v>25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43" t="s">
        <v>2</v>
      </c>
      <c r="AG217" s="77">
        <v>26</v>
      </c>
      <c r="AH217" s="77">
        <v>1</v>
      </c>
      <c r="AI217" s="77">
        <v>15</v>
      </c>
      <c r="AJ217" s="77">
        <v>10</v>
      </c>
      <c r="AK217" s="77" t="s">
        <v>2</v>
      </c>
      <c r="AL217" s="77" t="s">
        <v>2</v>
      </c>
      <c r="AM217" s="77" t="s">
        <v>2</v>
      </c>
      <c r="AN217" s="77" t="s">
        <v>2</v>
      </c>
      <c r="AO217" s="77" t="s">
        <v>2</v>
      </c>
      <c r="AP217" s="77" t="s">
        <v>2</v>
      </c>
      <c r="AQ217" s="77" t="s">
        <v>2</v>
      </c>
      <c r="AR217" s="77" t="s">
        <v>2</v>
      </c>
      <c r="AS217" s="77" t="s">
        <v>2</v>
      </c>
      <c r="AT217" s="77" t="s">
        <v>2</v>
      </c>
      <c r="AU217" s="77" t="s">
        <v>2</v>
      </c>
      <c r="AV217" s="77" t="s">
        <v>2</v>
      </c>
      <c r="AW217" s="77" t="s">
        <v>2</v>
      </c>
      <c r="AX217" s="77" t="s">
        <v>2</v>
      </c>
      <c r="AY217" s="77" t="s">
        <v>2</v>
      </c>
      <c r="AZ217" s="77" t="s">
        <v>2</v>
      </c>
      <c r="BA217" s="77" t="s">
        <v>2</v>
      </c>
      <c r="BB217" s="77" t="s">
        <v>2</v>
      </c>
      <c r="BC217" s="77" t="s">
        <v>2</v>
      </c>
      <c r="BD217" s="77" t="s">
        <v>2</v>
      </c>
      <c r="BE217" s="77" t="s">
        <v>2</v>
      </c>
      <c r="BF217" s="77" t="s">
        <v>2</v>
      </c>
      <c r="BG217" s="77" t="s">
        <v>2</v>
      </c>
      <c r="BH217" s="77" t="s">
        <v>2</v>
      </c>
      <c r="BI217" s="77">
        <v>1261</v>
      </c>
      <c r="BJ217" s="77">
        <v>15</v>
      </c>
      <c r="BK217" s="77">
        <v>561</v>
      </c>
      <c r="BL217" s="77">
        <v>685</v>
      </c>
      <c r="BM217" s="77" t="s">
        <v>2</v>
      </c>
      <c r="BN217" s="77" t="s">
        <v>2</v>
      </c>
      <c r="BO217" s="77" t="s">
        <v>2</v>
      </c>
      <c r="BP217" s="77" t="s">
        <v>2</v>
      </c>
      <c r="BQ217" s="77" t="s">
        <v>2</v>
      </c>
      <c r="BR217" s="77" t="s">
        <v>2</v>
      </c>
      <c r="BS217" s="77" t="s">
        <v>2</v>
      </c>
      <c r="BT217" s="77" t="s">
        <v>2</v>
      </c>
      <c r="BU217" s="77" t="s">
        <v>2</v>
      </c>
      <c r="BV217" s="77" t="s">
        <v>2</v>
      </c>
      <c r="BW217" s="77">
        <v>132</v>
      </c>
      <c r="BX217" s="77" t="s">
        <v>2</v>
      </c>
      <c r="BY217" s="77" t="s">
        <v>2</v>
      </c>
      <c r="BZ217" s="77" t="s">
        <v>2</v>
      </c>
      <c r="CA217" s="77" t="s">
        <v>2</v>
      </c>
      <c r="CB217" s="77" t="s">
        <v>2</v>
      </c>
      <c r="CC217" s="77" t="s">
        <v>2</v>
      </c>
      <c r="CD217" s="77" t="s">
        <v>2</v>
      </c>
      <c r="CE217" s="77" t="s">
        <v>2</v>
      </c>
      <c r="CF217" s="77" t="s">
        <v>2</v>
      </c>
      <c r="CG217" s="77" t="s">
        <v>2</v>
      </c>
      <c r="CH217" s="77" t="s">
        <v>2</v>
      </c>
      <c r="CI217" s="77" t="s">
        <v>2</v>
      </c>
      <c r="CJ217" s="77" t="s">
        <v>2</v>
      </c>
      <c r="CK217" s="77" t="s">
        <v>2</v>
      </c>
      <c r="CL217" s="77" t="s">
        <v>2</v>
      </c>
      <c r="CM217" s="90">
        <v>12</v>
      </c>
      <c r="CN217" s="90">
        <v>3</v>
      </c>
      <c r="CO217" s="90" t="s">
        <v>2</v>
      </c>
      <c r="CP217" s="90" t="s">
        <v>2</v>
      </c>
      <c r="CQ217" s="90" t="s">
        <v>2</v>
      </c>
      <c r="CR217" s="90">
        <v>1</v>
      </c>
      <c r="CS217" s="90" t="s">
        <v>2</v>
      </c>
      <c r="CT217" s="90">
        <v>8</v>
      </c>
      <c r="CU217" s="90" t="s">
        <v>2</v>
      </c>
      <c r="CV217" s="90" t="s">
        <v>2</v>
      </c>
      <c r="CW217" s="90" t="s">
        <v>2</v>
      </c>
      <c r="CX217" s="90" t="s">
        <v>2</v>
      </c>
      <c r="CY217" s="90" t="s">
        <v>2</v>
      </c>
      <c r="CZ217" s="90" t="s">
        <v>2</v>
      </c>
      <c r="DA217" s="90" t="s">
        <v>2</v>
      </c>
      <c r="DB217" s="90" t="s">
        <v>2</v>
      </c>
      <c r="DC217" s="90" t="s">
        <v>2</v>
      </c>
      <c r="DD217" s="90" t="s">
        <v>2</v>
      </c>
      <c r="DE217" s="90" t="s">
        <v>2</v>
      </c>
      <c r="DF217" s="90" t="s">
        <v>2</v>
      </c>
      <c r="DG217" s="90" t="s">
        <v>2</v>
      </c>
      <c r="DH217" s="90" t="s">
        <v>2</v>
      </c>
      <c r="DI217" s="90" t="s">
        <v>2</v>
      </c>
      <c r="DJ217" s="90" t="s">
        <v>2</v>
      </c>
      <c r="DK217" s="90" t="s">
        <v>2</v>
      </c>
      <c r="DL217" s="90" t="s">
        <v>2</v>
      </c>
      <c r="DM217" s="90" t="s">
        <v>2</v>
      </c>
      <c r="DN217" s="90" t="s">
        <v>2</v>
      </c>
      <c r="DO217" s="90" t="s">
        <v>2</v>
      </c>
      <c r="DP217" s="90" t="s">
        <v>2</v>
      </c>
      <c r="DQ217" s="90" t="s">
        <v>2</v>
      </c>
      <c r="DR217" s="90" t="s">
        <v>2</v>
      </c>
      <c r="DS217" s="27">
        <v>4</v>
      </c>
      <c r="DT217" s="27" t="s">
        <v>2</v>
      </c>
      <c r="DU217" s="27" t="s">
        <v>2</v>
      </c>
      <c r="DV217" s="27" t="s">
        <v>2</v>
      </c>
      <c r="DW217" s="27" t="s">
        <v>2</v>
      </c>
      <c r="DX217" s="27" t="s">
        <v>2</v>
      </c>
      <c r="DY217" s="27" t="s">
        <v>2</v>
      </c>
      <c r="DZ217" s="27" t="s">
        <v>2</v>
      </c>
      <c r="EA217" s="27" t="s">
        <v>2</v>
      </c>
      <c r="EB217" s="27">
        <v>4</v>
      </c>
      <c r="EC217" s="27" t="s">
        <v>2</v>
      </c>
      <c r="ED217" s="27">
        <v>15</v>
      </c>
      <c r="EE217" s="27" t="s">
        <v>2</v>
      </c>
      <c r="EF217" s="27">
        <v>1</v>
      </c>
      <c r="EG217" s="27">
        <v>136</v>
      </c>
      <c r="EH217" s="27" t="s">
        <v>2</v>
      </c>
      <c r="EI217" s="27" t="s">
        <v>2</v>
      </c>
      <c r="EJ217" s="27" t="s">
        <v>2</v>
      </c>
      <c r="EK217" s="27" t="s">
        <v>2</v>
      </c>
      <c r="EL217" s="27" t="s">
        <v>2</v>
      </c>
      <c r="EM217" s="27" t="s">
        <v>2</v>
      </c>
      <c r="EN217" s="27" t="s">
        <v>2</v>
      </c>
      <c r="EO217" s="27" t="s">
        <v>2</v>
      </c>
      <c r="EP217" s="27" t="s">
        <v>14</v>
      </c>
      <c r="EQ217" s="27" t="s">
        <v>2</v>
      </c>
      <c r="ER217" s="27" t="s">
        <v>14</v>
      </c>
      <c r="ES217" s="27" t="s">
        <v>2</v>
      </c>
      <c r="ET217" s="27" t="s">
        <v>14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27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27" t="s">
        <v>14</v>
      </c>
      <c r="FW217" s="77">
        <v>5</v>
      </c>
      <c r="FX217" s="77" t="s">
        <v>2</v>
      </c>
      <c r="FY217" s="87">
        <v>5</v>
      </c>
      <c r="FZ217" s="87" t="s">
        <v>2</v>
      </c>
      <c r="GA217" s="87" t="s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2</v>
      </c>
      <c r="GG217" s="17" t="s">
        <v>2</v>
      </c>
      <c r="GH217" s="17" t="s">
        <v>2</v>
      </c>
      <c r="GI217" s="17" t="s">
        <v>2</v>
      </c>
      <c r="GJ217" s="17" t="s">
        <v>2</v>
      </c>
      <c r="GK217" s="17" t="s">
        <v>2</v>
      </c>
      <c r="GL217" s="17" t="s">
        <v>2</v>
      </c>
      <c r="GM217" s="17" t="s">
        <v>2</v>
      </c>
      <c r="GN217" s="17" t="s">
        <v>2</v>
      </c>
      <c r="GO217" s="25">
        <v>2</v>
      </c>
      <c r="GP217" s="25" t="s">
        <v>2</v>
      </c>
      <c r="GQ217" s="25">
        <v>2</v>
      </c>
      <c r="GR217" s="25">
        <v>2</v>
      </c>
      <c r="GS217" s="136" t="s">
        <v>2</v>
      </c>
      <c r="GT217" s="77" t="s">
        <v>2</v>
      </c>
      <c r="GU217" s="77" t="s">
        <v>2</v>
      </c>
      <c r="GV217" s="17">
        <v>12</v>
      </c>
      <c r="GW217" s="17">
        <v>10</v>
      </c>
      <c r="GX217" s="17">
        <v>1</v>
      </c>
      <c r="GY217" s="17">
        <v>1</v>
      </c>
      <c r="GZ217" s="17" t="s">
        <v>2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9">
        <v>1936803000</v>
      </c>
      <c r="HO217" s="657" t="s">
        <v>483</v>
      </c>
      <c r="HP217" s="657" t="s">
        <v>454</v>
      </c>
      <c r="HQ217" s="657" t="s">
        <v>666</v>
      </c>
      <c r="HR217" s="657" t="s">
        <v>459</v>
      </c>
      <c r="HS217" s="657" t="s">
        <v>455</v>
      </c>
    </row>
    <row r="218" spans="1:227" ht="14.25" customHeight="1">
      <c r="A218" s="614" t="s">
        <v>767</v>
      </c>
      <c r="B218" s="614" t="s">
        <v>950</v>
      </c>
      <c r="C218" s="614" t="s">
        <v>954</v>
      </c>
      <c r="D218" s="4" t="s">
        <v>629</v>
      </c>
      <c r="E218" s="17">
        <v>2</v>
      </c>
      <c r="F218" s="17" t="s">
        <v>14</v>
      </c>
      <c r="G218" s="17" t="s">
        <v>14</v>
      </c>
      <c r="H218" s="17" t="s">
        <v>14</v>
      </c>
      <c r="I218" s="17" t="s">
        <v>14</v>
      </c>
      <c r="J218" s="17" t="s">
        <v>14</v>
      </c>
      <c r="K218" s="17" t="s">
        <v>14</v>
      </c>
      <c r="L218" s="17" t="s">
        <v>14</v>
      </c>
      <c r="M218" s="665" t="s">
        <v>14</v>
      </c>
      <c r="N218" s="17" t="s">
        <v>2</v>
      </c>
      <c r="O218" s="17" t="s">
        <v>2</v>
      </c>
      <c r="P218" s="17" t="s">
        <v>2</v>
      </c>
      <c r="Q218" s="17" t="s">
        <v>2</v>
      </c>
      <c r="R218" s="17" t="s">
        <v>2</v>
      </c>
      <c r="S218" s="17" t="s">
        <v>2</v>
      </c>
      <c r="T218" s="17" t="s">
        <v>2</v>
      </c>
      <c r="U218" s="25" t="s">
        <v>2</v>
      </c>
      <c r="V218" s="671" t="s">
        <v>14</v>
      </c>
      <c r="W218" s="25" t="s">
        <v>14</v>
      </c>
      <c r="X218" s="25" t="s">
        <v>14</v>
      </c>
      <c r="Y218" s="25" t="s">
        <v>14</v>
      </c>
      <c r="Z218" s="25" t="s">
        <v>14</v>
      </c>
      <c r="AA218" s="136" t="s">
        <v>14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43" t="s">
        <v>2</v>
      </c>
      <c r="AG218" s="77" t="s">
        <v>14</v>
      </c>
      <c r="AH218" s="77" t="s">
        <v>14</v>
      </c>
      <c r="AI218" s="77" t="s">
        <v>14</v>
      </c>
      <c r="AJ218" s="77" t="s">
        <v>14</v>
      </c>
      <c r="AK218" s="77" t="s">
        <v>14</v>
      </c>
      <c r="AL218" s="77" t="s">
        <v>14</v>
      </c>
      <c r="AM218" s="77" t="s">
        <v>14</v>
      </c>
      <c r="AN218" s="77" t="s">
        <v>14</v>
      </c>
      <c r="AO218" s="77" t="s">
        <v>14</v>
      </c>
      <c r="AP218" s="77" t="s">
        <v>14</v>
      </c>
      <c r="AQ218" s="77" t="s">
        <v>14</v>
      </c>
      <c r="AR218" s="77" t="s">
        <v>14</v>
      </c>
      <c r="AS218" s="77" t="s">
        <v>14</v>
      </c>
      <c r="AT218" s="77" t="s">
        <v>14</v>
      </c>
      <c r="AU218" s="77" t="s">
        <v>2</v>
      </c>
      <c r="AV218" s="77" t="s">
        <v>2</v>
      </c>
      <c r="AW218" s="77" t="s">
        <v>2</v>
      </c>
      <c r="AX218" s="77" t="s">
        <v>2</v>
      </c>
      <c r="AY218" s="77" t="s">
        <v>2</v>
      </c>
      <c r="AZ218" s="77" t="s">
        <v>2</v>
      </c>
      <c r="BA218" s="77" t="s">
        <v>2</v>
      </c>
      <c r="BB218" s="77" t="s">
        <v>2</v>
      </c>
      <c r="BC218" s="77" t="s">
        <v>2</v>
      </c>
      <c r="BD218" s="77" t="s">
        <v>2</v>
      </c>
      <c r="BE218" s="77" t="s">
        <v>2</v>
      </c>
      <c r="BF218" s="77" t="s">
        <v>2</v>
      </c>
      <c r="BG218" s="77" t="s">
        <v>2</v>
      </c>
      <c r="BH218" s="77" t="s">
        <v>2</v>
      </c>
      <c r="BI218" s="77" t="s">
        <v>14</v>
      </c>
      <c r="BJ218" s="77" t="s">
        <v>14</v>
      </c>
      <c r="BK218" s="77" t="s">
        <v>14</v>
      </c>
      <c r="BL218" s="77" t="s">
        <v>14</v>
      </c>
      <c r="BM218" s="77" t="s">
        <v>14</v>
      </c>
      <c r="BN218" s="77" t="s">
        <v>14</v>
      </c>
      <c r="BO218" s="77" t="s">
        <v>14</v>
      </c>
      <c r="BP218" s="77" t="s">
        <v>14</v>
      </c>
      <c r="BQ218" s="77" t="s">
        <v>14</v>
      </c>
      <c r="BR218" s="77" t="s">
        <v>14</v>
      </c>
      <c r="BS218" s="77" t="s">
        <v>14</v>
      </c>
      <c r="BT218" s="77" t="s">
        <v>14</v>
      </c>
      <c r="BU218" s="77" t="s">
        <v>14</v>
      </c>
      <c r="BV218" s="77" t="s">
        <v>14</v>
      </c>
      <c r="BW218" s="77" t="s">
        <v>14</v>
      </c>
      <c r="BX218" s="77" t="s">
        <v>2</v>
      </c>
      <c r="BY218" s="77" t="s">
        <v>2</v>
      </c>
      <c r="BZ218" s="77" t="s">
        <v>2</v>
      </c>
      <c r="CA218" s="77" t="s">
        <v>2</v>
      </c>
      <c r="CB218" s="77" t="s">
        <v>2</v>
      </c>
      <c r="CC218" s="77" t="s">
        <v>2</v>
      </c>
      <c r="CD218" s="77" t="s">
        <v>2</v>
      </c>
      <c r="CE218" s="77" t="s">
        <v>2</v>
      </c>
      <c r="CF218" s="77" t="s">
        <v>2</v>
      </c>
      <c r="CG218" s="77" t="s">
        <v>2</v>
      </c>
      <c r="CH218" s="77" t="s">
        <v>2</v>
      </c>
      <c r="CI218" s="77" t="s">
        <v>2</v>
      </c>
      <c r="CJ218" s="77" t="s">
        <v>2</v>
      </c>
      <c r="CK218" s="77" t="s">
        <v>2</v>
      </c>
      <c r="CL218" s="77" t="s">
        <v>2</v>
      </c>
      <c r="CM218" s="90" t="s">
        <v>14</v>
      </c>
      <c r="CN218" s="90" t="s">
        <v>14</v>
      </c>
      <c r="CO218" s="90" t="s">
        <v>14</v>
      </c>
      <c r="CP218" s="90" t="s">
        <v>14</v>
      </c>
      <c r="CQ218" s="90" t="s">
        <v>14</v>
      </c>
      <c r="CR218" s="90" t="s">
        <v>14</v>
      </c>
      <c r="CS218" s="90" t="s">
        <v>14</v>
      </c>
      <c r="CT218" s="90" t="s">
        <v>14</v>
      </c>
      <c r="CU218" s="90" t="s">
        <v>14</v>
      </c>
      <c r="CV218" s="90" t="s">
        <v>14</v>
      </c>
      <c r="CW218" s="90" t="s">
        <v>14</v>
      </c>
      <c r="CX218" s="90" t="s">
        <v>14</v>
      </c>
      <c r="CY218" s="90" t="s">
        <v>14</v>
      </c>
      <c r="CZ218" s="90" t="s">
        <v>14</v>
      </c>
      <c r="DA218" s="90" t="s">
        <v>14</v>
      </c>
      <c r="DB218" s="90" t="s">
        <v>14</v>
      </c>
      <c r="DC218" s="90" t="s">
        <v>2</v>
      </c>
      <c r="DD218" s="90" t="s">
        <v>2</v>
      </c>
      <c r="DE218" s="90" t="s">
        <v>2</v>
      </c>
      <c r="DF218" s="90" t="s">
        <v>2</v>
      </c>
      <c r="DG218" s="90" t="s">
        <v>2</v>
      </c>
      <c r="DH218" s="90" t="s">
        <v>2</v>
      </c>
      <c r="DI218" s="90" t="s">
        <v>2</v>
      </c>
      <c r="DJ218" s="90" t="s">
        <v>2</v>
      </c>
      <c r="DK218" s="90" t="s">
        <v>2</v>
      </c>
      <c r="DL218" s="90" t="s">
        <v>2</v>
      </c>
      <c r="DM218" s="90" t="s">
        <v>2</v>
      </c>
      <c r="DN218" s="90" t="s">
        <v>2</v>
      </c>
      <c r="DO218" s="90" t="s">
        <v>2</v>
      </c>
      <c r="DP218" s="90" t="s">
        <v>2</v>
      </c>
      <c r="DQ218" s="90" t="s">
        <v>2</v>
      </c>
      <c r="DR218" s="90" t="s">
        <v>2</v>
      </c>
      <c r="DS218" s="27" t="s">
        <v>14</v>
      </c>
      <c r="DT218" s="27" t="s">
        <v>14</v>
      </c>
      <c r="DU218" s="27" t="s">
        <v>14</v>
      </c>
      <c r="DV218" s="27" t="s">
        <v>14</v>
      </c>
      <c r="DW218" s="27" t="s">
        <v>14</v>
      </c>
      <c r="DX218" s="27" t="s">
        <v>14</v>
      </c>
      <c r="DY218" s="27" t="s">
        <v>14</v>
      </c>
      <c r="DZ218" s="27" t="s">
        <v>14</v>
      </c>
      <c r="EA218" s="27" t="s">
        <v>14</v>
      </c>
      <c r="EB218" s="27" t="s">
        <v>14</v>
      </c>
      <c r="EC218" s="27" t="s">
        <v>14</v>
      </c>
      <c r="ED218" s="27" t="s">
        <v>14</v>
      </c>
      <c r="EE218" s="27" t="s">
        <v>14</v>
      </c>
      <c r="EF218" s="27" t="s">
        <v>14</v>
      </c>
      <c r="EG218" s="27" t="s">
        <v>14</v>
      </c>
      <c r="EH218" s="27" t="s">
        <v>14</v>
      </c>
      <c r="EI218" s="27" t="s">
        <v>14</v>
      </c>
      <c r="EJ218" s="27" t="s">
        <v>14</v>
      </c>
      <c r="EK218" s="27" t="s">
        <v>14</v>
      </c>
      <c r="EL218" s="27" t="s">
        <v>14</v>
      </c>
      <c r="EM218" s="27" t="s">
        <v>14</v>
      </c>
      <c r="EN218" s="27" t="s">
        <v>14</v>
      </c>
      <c r="EO218" s="27" t="s">
        <v>14</v>
      </c>
      <c r="EP218" s="27" t="s">
        <v>14</v>
      </c>
      <c r="EQ218" s="27" t="s">
        <v>14</v>
      </c>
      <c r="ER218" s="27" t="s">
        <v>14</v>
      </c>
      <c r="ES218" s="27" t="s">
        <v>14</v>
      </c>
      <c r="ET218" s="27" t="s">
        <v>14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27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27" t="s">
        <v>14</v>
      </c>
      <c r="FW218" s="77" t="s">
        <v>14</v>
      </c>
      <c r="FX218" s="77" t="s">
        <v>14</v>
      </c>
      <c r="FY218" s="87" t="s">
        <v>14</v>
      </c>
      <c r="FZ218" s="87" t="s">
        <v>14</v>
      </c>
      <c r="GA218" s="87" t="s">
        <v>14</v>
      </c>
      <c r="GB218" s="87" t="s">
        <v>14</v>
      </c>
      <c r="GC218" s="87" t="s">
        <v>14</v>
      </c>
      <c r="GD218" s="87" t="s">
        <v>14</v>
      </c>
      <c r="GE218" s="87" t="s">
        <v>14</v>
      </c>
      <c r="GF218" s="17" t="s">
        <v>2</v>
      </c>
      <c r="GG218" s="17" t="s">
        <v>2</v>
      </c>
      <c r="GH218" s="17" t="s">
        <v>2</v>
      </c>
      <c r="GI218" s="17" t="s">
        <v>2</v>
      </c>
      <c r="GJ218" s="17" t="s">
        <v>2</v>
      </c>
      <c r="GK218" s="17" t="s">
        <v>2</v>
      </c>
      <c r="GL218" s="17" t="s">
        <v>2</v>
      </c>
      <c r="GM218" s="17" t="s">
        <v>2</v>
      </c>
      <c r="GN218" s="17" t="s">
        <v>2</v>
      </c>
      <c r="GO218" s="25" t="s">
        <v>14</v>
      </c>
      <c r="GP218" s="25" t="s">
        <v>2</v>
      </c>
      <c r="GQ218" s="25" t="s">
        <v>14</v>
      </c>
      <c r="GR218" s="25" t="s">
        <v>14</v>
      </c>
      <c r="GS218" s="136" t="s">
        <v>14</v>
      </c>
      <c r="GT218" s="77" t="s">
        <v>14</v>
      </c>
      <c r="GU218" s="77" t="s">
        <v>2</v>
      </c>
      <c r="GV218" s="17" t="s">
        <v>14</v>
      </c>
      <c r="GW218" s="17" t="s">
        <v>14</v>
      </c>
      <c r="GX218" s="17" t="s">
        <v>14</v>
      </c>
      <c r="GY218" s="17" t="s">
        <v>14</v>
      </c>
      <c r="GZ218" s="17" t="s">
        <v>14</v>
      </c>
      <c r="HA218" s="17" t="s">
        <v>14</v>
      </c>
      <c r="HB218" s="17" t="s">
        <v>14</v>
      </c>
      <c r="HC218" s="17" t="s">
        <v>14</v>
      </c>
      <c r="HD218" s="17" t="s">
        <v>14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9">
        <v>1936804000</v>
      </c>
      <c r="HO218" s="657" t="s">
        <v>483</v>
      </c>
      <c r="HP218" s="657" t="s">
        <v>454</v>
      </c>
      <c r="HQ218" s="657" t="s">
        <v>666</v>
      </c>
      <c r="HR218" s="657" t="s">
        <v>460</v>
      </c>
      <c r="HS218" s="657" t="s">
        <v>455</v>
      </c>
    </row>
    <row r="219" spans="1:227" ht="14.25" customHeight="1">
      <c r="A219" s="614" t="s">
        <v>767</v>
      </c>
      <c r="B219" s="614" t="s">
        <v>950</v>
      </c>
      <c r="C219" s="614" t="s">
        <v>955</v>
      </c>
      <c r="D219" s="4" t="s">
        <v>630</v>
      </c>
      <c r="E219" s="17">
        <v>6</v>
      </c>
      <c r="F219" s="17">
        <v>2</v>
      </c>
      <c r="G219" s="17" t="s">
        <v>2</v>
      </c>
      <c r="H219" s="17">
        <v>2</v>
      </c>
      <c r="I219" s="17" t="s">
        <v>2</v>
      </c>
      <c r="J219" s="17" t="s">
        <v>2</v>
      </c>
      <c r="K219" s="17" t="s">
        <v>2</v>
      </c>
      <c r="L219" s="17">
        <v>4</v>
      </c>
      <c r="M219" s="665" t="s">
        <v>2</v>
      </c>
      <c r="N219" s="17">
        <v>2</v>
      </c>
      <c r="O219" s="17" t="s">
        <v>14</v>
      </c>
      <c r="P219" s="17" t="s">
        <v>14</v>
      </c>
      <c r="Q219" s="17" t="s">
        <v>14</v>
      </c>
      <c r="R219" s="17" t="s">
        <v>14</v>
      </c>
      <c r="S219" s="17" t="s">
        <v>14</v>
      </c>
      <c r="T219" s="17" t="s">
        <v>14</v>
      </c>
      <c r="U219" s="25" t="s">
        <v>14</v>
      </c>
      <c r="V219" s="671" t="s">
        <v>2</v>
      </c>
      <c r="W219" s="25">
        <v>2</v>
      </c>
      <c r="X219" s="25">
        <v>510</v>
      </c>
      <c r="Y219" s="25">
        <v>2</v>
      </c>
      <c r="Z219" s="25">
        <v>510</v>
      </c>
      <c r="AA219" s="136">
        <v>4</v>
      </c>
      <c r="AB219" s="25" t="s">
        <v>14</v>
      </c>
      <c r="AC219" s="25" t="s">
        <v>14</v>
      </c>
      <c r="AD219" s="25" t="s">
        <v>14</v>
      </c>
      <c r="AE219" s="25" t="s">
        <v>14</v>
      </c>
      <c r="AF219" s="143" t="s">
        <v>14</v>
      </c>
      <c r="AG219" s="77">
        <v>4</v>
      </c>
      <c r="AH219" s="77" t="s">
        <v>2</v>
      </c>
      <c r="AI219" s="77">
        <v>2</v>
      </c>
      <c r="AJ219" s="77">
        <v>2</v>
      </c>
      <c r="AK219" s="77" t="s">
        <v>2</v>
      </c>
      <c r="AL219" s="77" t="s">
        <v>2</v>
      </c>
      <c r="AM219" s="77" t="s">
        <v>2</v>
      </c>
      <c r="AN219" s="77" t="s">
        <v>2</v>
      </c>
      <c r="AO219" s="77" t="s">
        <v>2</v>
      </c>
      <c r="AP219" s="77" t="s">
        <v>2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 t="s">
        <v>14</v>
      </c>
      <c r="AV219" s="77" t="s">
        <v>14</v>
      </c>
      <c r="AW219" s="77" t="s">
        <v>14</v>
      </c>
      <c r="AX219" s="77" t="s">
        <v>14</v>
      </c>
      <c r="AY219" s="77" t="s">
        <v>14</v>
      </c>
      <c r="AZ219" s="77" t="s">
        <v>14</v>
      </c>
      <c r="BA219" s="77" t="s">
        <v>14</v>
      </c>
      <c r="BB219" s="77" t="s">
        <v>14</v>
      </c>
      <c r="BC219" s="77" t="s">
        <v>14</v>
      </c>
      <c r="BD219" s="77" t="s">
        <v>14</v>
      </c>
      <c r="BE219" s="77" t="s">
        <v>14</v>
      </c>
      <c r="BF219" s="77" t="s">
        <v>14</v>
      </c>
      <c r="BG219" s="77" t="s">
        <v>14</v>
      </c>
      <c r="BH219" s="77" t="s">
        <v>14</v>
      </c>
      <c r="BI219" s="77">
        <v>190</v>
      </c>
      <c r="BJ219" s="77" t="s">
        <v>2</v>
      </c>
      <c r="BK219" s="77">
        <v>68</v>
      </c>
      <c r="BL219" s="77">
        <v>122</v>
      </c>
      <c r="BM219" s="77" t="s">
        <v>2</v>
      </c>
      <c r="BN219" s="77" t="s">
        <v>2</v>
      </c>
      <c r="BO219" s="77" t="s">
        <v>2</v>
      </c>
      <c r="BP219" s="77" t="s">
        <v>2</v>
      </c>
      <c r="BQ219" s="77" t="s">
        <v>2</v>
      </c>
      <c r="BR219" s="77" t="s">
        <v>2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87</v>
      </c>
      <c r="BX219" s="77" t="s">
        <v>14</v>
      </c>
      <c r="BY219" s="77" t="s">
        <v>14</v>
      </c>
      <c r="BZ219" s="77" t="s">
        <v>14</v>
      </c>
      <c r="CA219" s="77" t="s">
        <v>14</v>
      </c>
      <c r="CB219" s="77" t="s">
        <v>14</v>
      </c>
      <c r="CC219" s="77" t="s">
        <v>14</v>
      </c>
      <c r="CD219" s="77" t="s">
        <v>14</v>
      </c>
      <c r="CE219" s="77" t="s">
        <v>14</v>
      </c>
      <c r="CF219" s="77" t="s">
        <v>14</v>
      </c>
      <c r="CG219" s="77" t="s">
        <v>14</v>
      </c>
      <c r="CH219" s="77" t="s">
        <v>14</v>
      </c>
      <c r="CI219" s="77" t="s">
        <v>14</v>
      </c>
      <c r="CJ219" s="77" t="s">
        <v>14</v>
      </c>
      <c r="CK219" s="77" t="s">
        <v>14</v>
      </c>
      <c r="CL219" s="77" t="s">
        <v>14</v>
      </c>
      <c r="CM219" s="90">
        <v>5</v>
      </c>
      <c r="CN219" s="90">
        <v>1</v>
      </c>
      <c r="CO219" s="90" t="s">
        <v>2</v>
      </c>
      <c r="CP219" s="90" t="s">
        <v>2</v>
      </c>
      <c r="CQ219" s="90" t="s">
        <v>2</v>
      </c>
      <c r="CR219" s="90" t="s">
        <v>2</v>
      </c>
      <c r="CS219" s="90">
        <v>1</v>
      </c>
      <c r="CT219" s="90">
        <v>1</v>
      </c>
      <c r="CU219" s="90" t="s">
        <v>2</v>
      </c>
      <c r="CV219" s="90">
        <v>2</v>
      </c>
      <c r="CW219" s="90" t="s">
        <v>2</v>
      </c>
      <c r="CX219" s="90" t="s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 t="s">
        <v>14</v>
      </c>
      <c r="DD219" s="90" t="s">
        <v>14</v>
      </c>
      <c r="DE219" s="90" t="s">
        <v>14</v>
      </c>
      <c r="DF219" s="90" t="s">
        <v>14</v>
      </c>
      <c r="DG219" s="90" t="s">
        <v>14</v>
      </c>
      <c r="DH219" s="90" t="s">
        <v>14</v>
      </c>
      <c r="DI219" s="90" t="s">
        <v>14</v>
      </c>
      <c r="DJ219" s="90" t="s">
        <v>14</v>
      </c>
      <c r="DK219" s="90" t="s">
        <v>14</v>
      </c>
      <c r="DL219" s="90" t="s">
        <v>14</v>
      </c>
      <c r="DM219" s="90" t="s">
        <v>14</v>
      </c>
      <c r="DN219" s="90" t="s">
        <v>14</v>
      </c>
      <c r="DO219" s="90" t="s">
        <v>14</v>
      </c>
      <c r="DP219" s="90" t="s">
        <v>14</v>
      </c>
      <c r="DQ219" s="90" t="s">
        <v>14</v>
      </c>
      <c r="DR219" s="90" t="s">
        <v>14</v>
      </c>
      <c r="DS219" s="27">
        <v>1</v>
      </c>
      <c r="DT219" s="27" t="s">
        <v>2</v>
      </c>
      <c r="DU219" s="27" t="s">
        <v>2</v>
      </c>
      <c r="DV219" s="27" t="s">
        <v>2</v>
      </c>
      <c r="DW219" s="27">
        <v>1</v>
      </c>
      <c r="DX219" s="27">
        <v>1</v>
      </c>
      <c r="DY219" s="27" t="s">
        <v>2</v>
      </c>
      <c r="DZ219" s="27" t="s">
        <v>2</v>
      </c>
      <c r="EA219" s="27" t="s">
        <v>2</v>
      </c>
      <c r="EB219" s="27">
        <v>2</v>
      </c>
      <c r="EC219" s="27">
        <v>1</v>
      </c>
      <c r="ED219" s="27">
        <v>1</v>
      </c>
      <c r="EE219" s="27" t="s">
        <v>2</v>
      </c>
      <c r="EF219" s="27" t="s">
        <v>2</v>
      </c>
      <c r="EG219" s="27" t="s">
        <v>14</v>
      </c>
      <c r="EH219" s="27" t="s">
        <v>2</v>
      </c>
      <c r="EI219" s="27" t="s">
        <v>2</v>
      </c>
      <c r="EJ219" s="27" t="s">
        <v>2</v>
      </c>
      <c r="EK219" s="27" t="s">
        <v>14</v>
      </c>
      <c r="EL219" s="27" t="s">
        <v>14</v>
      </c>
      <c r="EM219" s="27" t="s">
        <v>2</v>
      </c>
      <c r="EN219" s="27" t="s">
        <v>2</v>
      </c>
      <c r="EO219" s="27" t="s">
        <v>2</v>
      </c>
      <c r="EP219" s="27" t="s">
        <v>14</v>
      </c>
      <c r="EQ219" s="27" t="s">
        <v>14</v>
      </c>
      <c r="ER219" s="27" t="s">
        <v>14</v>
      </c>
      <c r="ES219" s="27" t="s">
        <v>2</v>
      </c>
      <c r="ET219" s="27" t="s">
        <v>2</v>
      </c>
      <c r="EU219" s="27" t="s">
        <v>14</v>
      </c>
      <c r="EV219" s="27" t="s">
        <v>14</v>
      </c>
      <c r="EW219" s="27" t="s">
        <v>14</v>
      </c>
      <c r="EX219" s="27" t="s">
        <v>14</v>
      </c>
      <c r="EY219" s="27" t="s">
        <v>14</v>
      </c>
      <c r="EZ219" s="27" t="s">
        <v>14</v>
      </c>
      <c r="FA219" s="27" t="s">
        <v>14</v>
      </c>
      <c r="FB219" s="27" t="s">
        <v>14</v>
      </c>
      <c r="FC219" s="27" t="s">
        <v>14</v>
      </c>
      <c r="FD219" s="27" t="s">
        <v>14</v>
      </c>
      <c r="FE219" s="27" t="s">
        <v>14</v>
      </c>
      <c r="FF219" s="27" t="s">
        <v>14</v>
      </c>
      <c r="FG219" s="27" t="s">
        <v>14</v>
      </c>
      <c r="FH219" s="27" t="s">
        <v>14</v>
      </c>
      <c r="FI219" s="27" t="s">
        <v>14</v>
      </c>
      <c r="FJ219" s="27" t="s">
        <v>14</v>
      </c>
      <c r="FK219" s="27" t="s">
        <v>14</v>
      </c>
      <c r="FL219" s="27" t="s">
        <v>14</v>
      </c>
      <c r="FM219" s="27" t="s">
        <v>14</v>
      </c>
      <c r="FN219" s="27" t="s">
        <v>14</v>
      </c>
      <c r="FO219" s="27" t="s">
        <v>14</v>
      </c>
      <c r="FP219" s="27" t="s">
        <v>14</v>
      </c>
      <c r="FQ219" s="27" t="s">
        <v>14</v>
      </c>
      <c r="FR219" s="27" t="s">
        <v>14</v>
      </c>
      <c r="FS219" s="27" t="s">
        <v>14</v>
      </c>
      <c r="FT219" s="27" t="s">
        <v>14</v>
      </c>
      <c r="FU219" s="27" t="s">
        <v>14</v>
      </c>
      <c r="FV219" s="27" t="s">
        <v>14</v>
      </c>
      <c r="FW219" s="77">
        <v>5</v>
      </c>
      <c r="FX219" s="77">
        <v>4</v>
      </c>
      <c r="FY219" s="87">
        <v>5</v>
      </c>
      <c r="FZ219" s="87" t="s">
        <v>2</v>
      </c>
      <c r="GA219" s="87" t="s">
        <v>2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 t="s">
        <v>14</v>
      </c>
      <c r="GG219" s="17" t="s">
        <v>14</v>
      </c>
      <c r="GH219" s="17" t="s">
        <v>14</v>
      </c>
      <c r="GI219" s="17" t="s">
        <v>14</v>
      </c>
      <c r="GJ219" s="17" t="s">
        <v>14</v>
      </c>
      <c r="GK219" s="17" t="s">
        <v>14</v>
      </c>
      <c r="GL219" s="17" t="s">
        <v>14</v>
      </c>
      <c r="GM219" s="17" t="s">
        <v>14</v>
      </c>
      <c r="GN219" s="17" t="s">
        <v>14</v>
      </c>
      <c r="GO219" s="25" t="s">
        <v>2</v>
      </c>
      <c r="GP219" s="25" t="s">
        <v>14</v>
      </c>
      <c r="GQ219" s="25" t="s">
        <v>2</v>
      </c>
      <c r="GR219" s="25" t="s">
        <v>2</v>
      </c>
      <c r="GS219" s="136" t="s">
        <v>2</v>
      </c>
      <c r="GT219" s="77" t="s">
        <v>2</v>
      </c>
      <c r="GU219" s="77" t="s">
        <v>2</v>
      </c>
      <c r="GV219" s="17">
        <v>5</v>
      </c>
      <c r="GW219" s="17">
        <v>2</v>
      </c>
      <c r="GX219" s="17" t="s">
        <v>2</v>
      </c>
      <c r="GY219" s="17">
        <v>2</v>
      </c>
      <c r="GZ219" s="17">
        <v>1</v>
      </c>
      <c r="HA219" s="17" t="s">
        <v>2</v>
      </c>
      <c r="HB219" s="17" t="s">
        <v>2</v>
      </c>
      <c r="HC219" s="17" t="s">
        <v>2</v>
      </c>
      <c r="HD219" s="17" t="s">
        <v>2</v>
      </c>
      <c r="HE219" s="17" t="s">
        <v>14</v>
      </c>
      <c r="HF219" s="17" t="s">
        <v>14</v>
      </c>
      <c r="HG219" s="17" t="s">
        <v>14</v>
      </c>
      <c r="HH219" s="17" t="s">
        <v>14</v>
      </c>
      <c r="HI219" s="17" t="s">
        <v>14</v>
      </c>
      <c r="HJ219" s="17" t="s">
        <v>14</v>
      </c>
      <c r="HK219" s="17" t="s">
        <v>14</v>
      </c>
      <c r="HL219" s="17" t="s">
        <v>14</v>
      </c>
      <c r="HM219" s="17" t="s">
        <v>14</v>
      </c>
      <c r="HN219" s="659">
        <v>1936805000</v>
      </c>
      <c r="HO219" s="657" t="s">
        <v>483</v>
      </c>
      <c r="HP219" s="657" t="s">
        <v>454</v>
      </c>
      <c r="HQ219" s="657" t="s">
        <v>666</v>
      </c>
      <c r="HR219" s="657" t="s">
        <v>461</v>
      </c>
      <c r="HS219" s="657" t="s">
        <v>455</v>
      </c>
    </row>
    <row r="220" spans="1:227" ht="14.25" customHeight="1">
      <c r="A220" s="614" t="s">
        <v>767</v>
      </c>
      <c r="B220" s="614" t="s">
        <v>950</v>
      </c>
      <c r="C220" s="614" t="s">
        <v>956</v>
      </c>
      <c r="D220" s="4" t="s">
        <v>631</v>
      </c>
      <c r="E220" s="17">
        <v>2</v>
      </c>
      <c r="F220" s="17" t="s">
        <v>14</v>
      </c>
      <c r="G220" s="17" t="s">
        <v>14</v>
      </c>
      <c r="H220" s="17" t="s">
        <v>14</v>
      </c>
      <c r="I220" s="17" t="s">
        <v>14</v>
      </c>
      <c r="J220" s="17" t="s">
        <v>14</v>
      </c>
      <c r="K220" s="17" t="s">
        <v>14</v>
      </c>
      <c r="L220" s="17" t="s">
        <v>14</v>
      </c>
      <c r="M220" s="665" t="s">
        <v>14</v>
      </c>
      <c r="N220" s="17" t="s">
        <v>2</v>
      </c>
      <c r="O220" s="17" t="s">
        <v>2</v>
      </c>
      <c r="P220" s="17" t="s">
        <v>2</v>
      </c>
      <c r="Q220" s="17" t="s">
        <v>2</v>
      </c>
      <c r="R220" s="17" t="s">
        <v>2</v>
      </c>
      <c r="S220" s="17" t="s">
        <v>2</v>
      </c>
      <c r="T220" s="17" t="s">
        <v>2</v>
      </c>
      <c r="U220" s="25" t="s">
        <v>2</v>
      </c>
      <c r="V220" s="671" t="s">
        <v>14</v>
      </c>
      <c r="W220" s="25" t="s">
        <v>14</v>
      </c>
      <c r="X220" s="25" t="s">
        <v>14</v>
      </c>
      <c r="Y220" s="25" t="s">
        <v>14</v>
      </c>
      <c r="Z220" s="25" t="s">
        <v>14</v>
      </c>
      <c r="AA220" s="136" t="s">
        <v>14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43" t="s">
        <v>2</v>
      </c>
      <c r="AG220" s="77" t="s">
        <v>14</v>
      </c>
      <c r="AH220" s="77" t="s">
        <v>14</v>
      </c>
      <c r="AI220" s="77" t="s">
        <v>14</v>
      </c>
      <c r="AJ220" s="77" t="s">
        <v>14</v>
      </c>
      <c r="AK220" s="77" t="s">
        <v>14</v>
      </c>
      <c r="AL220" s="77" t="s">
        <v>14</v>
      </c>
      <c r="AM220" s="77" t="s">
        <v>14</v>
      </c>
      <c r="AN220" s="77" t="s">
        <v>14</v>
      </c>
      <c r="AO220" s="77" t="s">
        <v>14</v>
      </c>
      <c r="AP220" s="77" t="s">
        <v>14</v>
      </c>
      <c r="AQ220" s="77" t="s">
        <v>14</v>
      </c>
      <c r="AR220" s="77" t="s">
        <v>14</v>
      </c>
      <c r="AS220" s="77" t="s">
        <v>14</v>
      </c>
      <c r="AT220" s="77" t="s">
        <v>14</v>
      </c>
      <c r="AU220" s="77" t="s">
        <v>2</v>
      </c>
      <c r="AV220" s="77" t="s">
        <v>2</v>
      </c>
      <c r="AW220" s="77" t="s">
        <v>2</v>
      </c>
      <c r="AX220" s="77" t="s">
        <v>2</v>
      </c>
      <c r="AY220" s="77" t="s">
        <v>2</v>
      </c>
      <c r="AZ220" s="77" t="s">
        <v>2</v>
      </c>
      <c r="BA220" s="77" t="s">
        <v>2</v>
      </c>
      <c r="BB220" s="77" t="s">
        <v>2</v>
      </c>
      <c r="BC220" s="77" t="s">
        <v>2</v>
      </c>
      <c r="BD220" s="77" t="s">
        <v>2</v>
      </c>
      <c r="BE220" s="77" t="s">
        <v>2</v>
      </c>
      <c r="BF220" s="77" t="s">
        <v>2</v>
      </c>
      <c r="BG220" s="77" t="s">
        <v>2</v>
      </c>
      <c r="BH220" s="77" t="s">
        <v>2</v>
      </c>
      <c r="BI220" s="77" t="s">
        <v>14</v>
      </c>
      <c r="BJ220" s="77" t="s">
        <v>14</v>
      </c>
      <c r="BK220" s="77" t="s">
        <v>14</v>
      </c>
      <c r="BL220" s="77" t="s">
        <v>14</v>
      </c>
      <c r="BM220" s="77" t="s">
        <v>14</v>
      </c>
      <c r="BN220" s="77" t="s">
        <v>14</v>
      </c>
      <c r="BO220" s="77" t="s">
        <v>14</v>
      </c>
      <c r="BP220" s="77" t="s">
        <v>14</v>
      </c>
      <c r="BQ220" s="77" t="s">
        <v>14</v>
      </c>
      <c r="BR220" s="77" t="s">
        <v>14</v>
      </c>
      <c r="BS220" s="77" t="s">
        <v>14</v>
      </c>
      <c r="BT220" s="77" t="s">
        <v>14</v>
      </c>
      <c r="BU220" s="77" t="s">
        <v>14</v>
      </c>
      <c r="BV220" s="77" t="s">
        <v>14</v>
      </c>
      <c r="BW220" s="77" t="s">
        <v>14</v>
      </c>
      <c r="BX220" s="77" t="s">
        <v>2</v>
      </c>
      <c r="BY220" s="77" t="s">
        <v>2</v>
      </c>
      <c r="BZ220" s="77" t="s">
        <v>2</v>
      </c>
      <c r="CA220" s="77" t="s">
        <v>2</v>
      </c>
      <c r="CB220" s="77" t="s">
        <v>2</v>
      </c>
      <c r="CC220" s="77" t="s">
        <v>2</v>
      </c>
      <c r="CD220" s="77" t="s">
        <v>2</v>
      </c>
      <c r="CE220" s="77" t="s">
        <v>2</v>
      </c>
      <c r="CF220" s="77" t="s">
        <v>2</v>
      </c>
      <c r="CG220" s="77" t="s">
        <v>2</v>
      </c>
      <c r="CH220" s="77" t="s">
        <v>2</v>
      </c>
      <c r="CI220" s="77" t="s">
        <v>2</v>
      </c>
      <c r="CJ220" s="77" t="s">
        <v>2</v>
      </c>
      <c r="CK220" s="77" t="s">
        <v>2</v>
      </c>
      <c r="CL220" s="77" t="s">
        <v>2</v>
      </c>
      <c r="CM220" s="90" t="s">
        <v>14</v>
      </c>
      <c r="CN220" s="90" t="s">
        <v>14</v>
      </c>
      <c r="CO220" s="90" t="s">
        <v>14</v>
      </c>
      <c r="CP220" s="90" t="s">
        <v>14</v>
      </c>
      <c r="CQ220" s="90" t="s">
        <v>14</v>
      </c>
      <c r="CR220" s="90" t="s">
        <v>14</v>
      </c>
      <c r="CS220" s="90" t="s">
        <v>14</v>
      </c>
      <c r="CT220" s="90" t="s">
        <v>14</v>
      </c>
      <c r="CU220" s="90" t="s">
        <v>14</v>
      </c>
      <c r="CV220" s="90" t="s">
        <v>14</v>
      </c>
      <c r="CW220" s="90" t="s">
        <v>14</v>
      </c>
      <c r="CX220" s="90" t="s">
        <v>14</v>
      </c>
      <c r="CY220" s="90" t="s">
        <v>14</v>
      </c>
      <c r="CZ220" s="90" t="s">
        <v>14</v>
      </c>
      <c r="DA220" s="90" t="s">
        <v>14</v>
      </c>
      <c r="DB220" s="90" t="s">
        <v>14</v>
      </c>
      <c r="DC220" s="90" t="s">
        <v>2</v>
      </c>
      <c r="DD220" s="90" t="s">
        <v>2</v>
      </c>
      <c r="DE220" s="90" t="s">
        <v>2</v>
      </c>
      <c r="DF220" s="90" t="s">
        <v>2</v>
      </c>
      <c r="DG220" s="90" t="s">
        <v>2</v>
      </c>
      <c r="DH220" s="90" t="s">
        <v>2</v>
      </c>
      <c r="DI220" s="90" t="s">
        <v>2</v>
      </c>
      <c r="DJ220" s="90" t="s">
        <v>2</v>
      </c>
      <c r="DK220" s="90" t="s">
        <v>2</v>
      </c>
      <c r="DL220" s="90" t="s">
        <v>2</v>
      </c>
      <c r="DM220" s="90" t="s">
        <v>2</v>
      </c>
      <c r="DN220" s="90" t="s">
        <v>2</v>
      </c>
      <c r="DO220" s="90" t="s">
        <v>2</v>
      </c>
      <c r="DP220" s="90" t="s">
        <v>2</v>
      </c>
      <c r="DQ220" s="90" t="s">
        <v>2</v>
      </c>
      <c r="DR220" s="90" t="s">
        <v>2</v>
      </c>
      <c r="DS220" s="27" t="s">
        <v>14</v>
      </c>
      <c r="DT220" s="27" t="s">
        <v>14</v>
      </c>
      <c r="DU220" s="27" t="s">
        <v>14</v>
      </c>
      <c r="DV220" s="27" t="s">
        <v>14</v>
      </c>
      <c r="DW220" s="27" t="s">
        <v>14</v>
      </c>
      <c r="DX220" s="27" t="s">
        <v>14</v>
      </c>
      <c r="DY220" s="27" t="s">
        <v>14</v>
      </c>
      <c r="DZ220" s="27" t="s">
        <v>14</v>
      </c>
      <c r="EA220" s="27" t="s">
        <v>14</v>
      </c>
      <c r="EB220" s="27" t="s">
        <v>14</v>
      </c>
      <c r="EC220" s="27" t="s">
        <v>14</v>
      </c>
      <c r="ED220" s="27" t="s">
        <v>14</v>
      </c>
      <c r="EE220" s="27" t="s">
        <v>14</v>
      </c>
      <c r="EF220" s="27" t="s">
        <v>14</v>
      </c>
      <c r="EG220" s="27" t="s">
        <v>14</v>
      </c>
      <c r="EH220" s="27" t="s">
        <v>14</v>
      </c>
      <c r="EI220" s="27" t="s">
        <v>14</v>
      </c>
      <c r="EJ220" s="27" t="s">
        <v>14</v>
      </c>
      <c r="EK220" s="27" t="s">
        <v>14</v>
      </c>
      <c r="EL220" s="27" t="s">
        <v>14</v>
      </c>
      <c r="EM220" s="27" t="s">
        <v>14</v>
      </c>
      <c r="EN220" s="27" t="s">
        <v>14</v>
      </c>
      <c r="EO220" s="27" t="s">
        <v>14</v>
      </c>
      <c r="EP220" s="27" t="s">
        <v>14</v>
      </c>
      <c r="EQ220" s="27" t="s">
        <v>14</v>
      </c>
      <c r="ER220" s="27" t="s">
        <v>14</v>
      </c>
      <c r="ES220" s="27" t="s">
        <v>14</v>
      </c>
      <c r="ET220" s="27" t="s">
        <v>14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27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27" t="s">
        <v>14</v>
      </c>
      <c r="FW220" s="77" t="s">
        <v>14</v>
      </c>
      <c r="FX220" s="77" t="s">
        <v>14</v>
      </c>
      <c r="FY220" s="87" t="s">
        <v>14</v>
      </c>
      <c r="FZ220" s="87" t="s">
        <v>14</v>
      </c>
      <c r="GA220" s="87" t="s">
        <v>14</v>
      </c>
      <c r="GB220" s="87" t="s">
        <v>14</v>
      </c>
      <c r="GC220" s="87" t="s">
        <v>14</v>
      </c>
      <c r="GD220" s="87" t="s">
        <v>14</v>
      </c>
      <c r="GE220" s="87" t="s">
        <v>14</v>
      </c>
      <c r="GF220" s="17" t="s">
        <v>2</v>
      </c>
      <c r="GG220" s="17" t="s">
        <v>2</v>
      </c>
      <c r="GH220" s="17" t="s">
        <v>2</v>
      </c>
      <c r="GI220" s="17" t="s">
        <v>2</v>
      </c>
      <c r="GJ220" s="17" t="s">
        <v>2</v>
      </c>
      <c r="GK220" s="17" t="s">
        <v>2</v>
      </c>
      <c r="GL220" s="17" t="s">
        <v>2</v>
      </c>
      <c r="GM220" s="17" t="s">
        <v>2</v>
      </c>
      <c r="GN220" s="17" t="s">
        <v>2</v>
      </c>
      <c r="GO220" s="25" t="s">
        <v>14</v>
      </c>
      <c r="GP220" s="25" t="s">
        <v>2</v>
      </c>
      <c r="GQ220" s="25" t="s">
        <v>14</v>
      </c>
      <c r="GR220" s="25" t="s">
        <v>14</v>
      </c>
      <c r="GS220" s="136" t="s">
        <v>14</v>
      </c>
      <c r="GT220" s="77" t="s">
        <v>14</v>
      </c>
      <c r="GU220" s="77" t="s">
        <v>2</v>
      </c>
      <c r="GV220" s="17" t="s">
        <v>14</v>
      </c>
      <c r="GW220" s="17" t="s">
        <v>14</v>
      </c>
      <c r="GX220" s="17" t="s">
        <v>14</v>
      </c>
      <c r="GY220" s="17" t="s">
        <v>14</v>
      </c>
      <c r="GZ220" s="17" t="s">
        <v>14</v>
      </c>
      <c r="HA220" s="17" t="s">
        <v>14</v>
      </c>
      <c r="HB220" s="17" t="s">
        <v>14</v>
      </c>
      <c r="HC220" s="17" t="s">
        <v>14</v>
      </c>
      <c r="HD220" s="17" t="s">
        <v>14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9">
        <v>1936806000</v>
      </c>
      <c r="HO220" s="657" t="s">
        <v>483</v>
      </c>
      <c r="HP220" s="657" t="s">
        <v>454</v>
      </c>
      <c r="HQ220" s="657" t="s">
        <v>666</v>
      </c>
      <c r="HR220" s="657" t="s">
        <v>462</v>
      </c>
      <c r="HS220" s="657" t="s">
        <v>455</v>
      </c>
    </row>
    <row r="221" spans="1:227" ht="14.25" customHeight="1">
      <c r="A221" s="614" t="s">
        <v>767</v>
      </c>
      <c r="B221" s="614" t="s">
        <v>957</v>
      </c>
      <c r="C221" s="614"/>
      <c r="D221" s="4" t="s">
        <v>633</v>
      </c>
      <c r="E221" s="17">
        <v>167</v>
      </c>
      <c r="F221" s="17">
        <v>3</v>
      </c>
      <c r="G221" s="17" t="s">
        <v>2</v>
      </c>
      <c r="H221" s="17">
        <v>2</v>
      </c>
      <c r="I221" s="17" t="s">
        <v>2</v>
      </c>
      <c r="J221" s="17">
        <v>1</v>
      </c>
      <c r="K221" s="17" t="s">
        <v>2</v>
      </c>
      <c r="L221" s="17">
        <v>164</v>
      </c>
      <c r="M221" s="665">
        <v>2</v>
      </c>
      <c r="N221" s="17">
        <v>4</v>
      </c>
      <c r="O221" s="17">
        <v>3</v>
      </c>
      <c r="P221" s="17" t="s">
        <v>2</v>
      </c>
      <c r="Q221" s="17">
        <v>2</v>
      </c>
      <c r="R221" s="17" t="s">
        <v>2</v>
      </c>
      <c r="S221" s="17">
        <v>1</v>
      </c>
      <c r="T221" s="17" t="s">
        <v>2</v>
      </c>
      <c r="U221" s="25">
        <v>1</v>
      </c>
      <c r="V221" s="671" t="s">
        <v>2</v>
      </c>
      <c r="W221" s="25">
        <v>39</v>
      </c>
      <c r="X221" s="25">
        <v>4034</v>
      </c>
      <c r="Y221" s="25">
        <v>3</v>
      </c>
      <c r="Z221" s="25">
        <v>2270</v>
      </c>
      <c r="AA221" s="136">
        <v>128</v>
      </c>
      <c r="AB221" s="25">
        <v>3</v>
      </c>
      <c r="AC221" s="25">
        <v>2085</v>
      </c>
      <c r="AD221" s="25">
        <v>2</v>
      </c>
      <c r="AE221" s="25">
        <v>1770</v>
      </c>
      <c r="AF221" s="143">
        <v>1</v>
      </c>
      <c r="AG221" s="77">
        <v>167</v>
      </c>
      <c r="AH221" s="77">
        <v>3</v>
      </c>
      <c r="AI221" s="77">
        <v>80</v>
      </c>
      <c r="AJ221" s="77">
        <v>70</v>
      </c>
      <c r="AK221" s="77">
        <v>11</v>
      </c>
      <c r="AL221" s="77" t="s">
        <v>2</v>
      </c>
      <c r="AM221" s="77">
        <v>3</v>
      </c>
      <c r="AN221" s="77" t="s">
        <v>2</v>
      </c>
      <c r="AO221" s="77" t="s">
        <v>2</v>
      </c>
      <c r="AP221" s="77" t="s">
        <v>2</v>
      </c>
      <c r="AQ221" s="77" t="s">
        <v>2</v>
      </c>
      <c r="AR221" s="77" t="s">
        <v>2</v>
      </c>
      <c r="AS221" s="77" t="s">
        <v>2</v>
      </c>
      <c r="AT221" s="77" t="s">
        <v>2</v>
      </c>
      <c r="AU221" s="77">
        <v>4</v>
      </c>
      <c r="AV221" s="77" t="s">
        <v>2</v>
      </c>
      <c r="AW221" s="77" t="s">
        <v>2</v>
      </c>
      <c r="AX221" s="77">
        <v>1</v>
      </c>
      <c r="AY221" s="77">
        <v>1</v>
      </c>
      <c r="AZ221" s="77" t="s">
        <v>2</v>
      </c>
      <c r="BA221" s="77">
        <v>2</v>
      </c>
      <c r="BB221" s="77" t="s">
        <v>2</v>
      </c>
      <c r="BC221" s="77" t="s">
        <v>2</v>
      </c>
      <c r="BD221" s="77" t="s">
        <v>2</v>
      </c>
      <c r="BE221" s="77" t="s">
        <v>2</v>
      </c>
      <c r="BF221" s="77" t="s">
        <v>2</v>
      </c>
      <c r="BG221" s="77" t="s">
        <v>2</v>
      </c>
      <c r="BH221" s="77" t="s">
        <v>2</v>
      </c>
      <c r="BI221" s="77">
        <v>9900</v>
      </c>
      <c r="BJ221" s="77">
        <v>66</v>
      </c>
      <c r="BK221" s="77">
        <v>3115</v>
      </c>
      <c r="BL221" s="77">
        <v>4627</v>
      </c>
      <c r="BM221" s="77">
        <v>1350</v>
      </c>
      <c r="BN221" s="77" t="s">
        <v>2</v>
      </c>
      <c r="BO221" s="77">
        <v>742</v>
      </c>
      <c r="BP221" s="77" t="s">
        <v>2</v>
      </c>
      <c r="BQ221" s="77" t="s">
        <v>2</v>
      </c>
      <c r="BR221" s="77" t="s">
        <v>2</v>
      </c>
      <c r="BS221" s="77" t="s">
        <v>2</v>
      </c>
      <c r="BT221" s="77" t="s">
        <v>2</v>
      </c>
      <c r="BU221" s="77" t="s">
        <v>2</v>
      </c>
      <c r="BV221" s="77" t="s">
        <v>2</v>
      </c>
      <c r="BW221" s="77">
        <v>1960</v>
      </c>
      <c r="BX221" s="77">
        <v>648</v>
      </c>
      <c r="BY221" s="77" t="s">
        <v>2</v>
      </c>
      <c r="BZ221" s="77" t="s">
        <v>2</v>
      </c>
      <c r="CA221" s="77">
        <v>57</v>
      </c>
      <c r="CB221" s="77">
        <v>120</v>
      </c>
      <c r="CC221" s="77" t="s">
        <v>2</v>
      </c>
      <c r="CD221" s="77">
        <v>471</v>
      </c>
      <c r="CE221" s="77" t="s">
        <v>2</v>
      </c>
      <c r="CF221" s="77" t="s">
        <v>2</v>
      </c>
      <c r="CG221" s="77" t="s">
        <v>2</v>
      </c>
      <c r="CH221" s="77" t="s">
        <v>2</v>
      </c>
      <c r="CI221" s="77" t="s">
        <v>2</v>
      </c>
      <c r="CJ221" s="77" t="s">
        <v>2</v>
      </c>
      <c r="CK221" s="77" t="s">
        <v>2</v>
      </c>
      <c r="CL221" s="77">
        <v>648</v>
      </c>
      <c r="CM221" s="90">
        <v>141</v>
      </c>
      <c r="CN221" s="90">
        <v>70</v>
      </c>
      <c r="CO221" s="90" t="s">
        <v>2</v>
      </c>
      <c r="CP221" s="90">
        <v>1</v>
      </c>
      <c r="CQ221" s="90" t="s">
        <v>2</v>
      </c>
      <c r="CR221" s="90">
        <v>41</v>
      </c>
      <c r="CS221" s="90">
        <v>11</v>
      </c>
      <c r="CT221" s="90">
        <v>16</v>
      </c>
      <c r="CU221" s="90">
        <v>2</v>
      </c>
      <c r="CV221" s="90" t="s">
        <v>2</v>
      </c>
      <c r="CW221" s="90" t="s">
        <v>2</v>
      </c>
      <c r="CX221" s="90" t="s">
        <v>2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>
        <v>4</v>
      </c>
      <c r="DD221" s="90">
        <v>2</v>
      </c>
      <c r="DE221" s="90" t="s">
        <v>2</v>
      </c>
      <c r="DF221" s="90" t="s">
        <v>2</v>
      </c>
      <c r="DG221" s="90" t="s">
        <v>2</v>
      </c>
      <c r="DH221" s="90" t="s">
        <v>2</v>
      </c>
      <c r="DI221" s="90">
        <v>1</v>
      </c>
      <c r="DJ221" s="90" t="s">
        <v>2</v>
      </c>
      <c r="DK221" s="90">
        <v>1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114</v>
      </c>
      <c r="DT221" s="27" t="s">
        <v>2</v>
      </c>
      <c r="DU221" s="27" t="s">
        <v>2</v>
      </c>
      <c r="DV221" s="27" t="s">
        <v>2</v>
      </c>
      <c r="DW221" s="27">
        <v>5</v>
      </c>
      <c r="DX221" s="27">
        <v>3</v>
      </c>
      <c r="DY221" s="27">
        <v>11</v>
      </c>
      <c r="DZ221" s="27">
        <v>7</v>
      </c>
      <c r="EA221" s="27" t="s">
        <v>2</v>
      </c>
      <c r="EB221" s="27">
        <v>70</v>
      </c>
      <c r="EC221" s="27">
        <v>19</v>
      </c>
      <c r="ED221" s="27">
        <v>30</v>
      </c>
      <c r="EE221" s="27">
        <v>1</v>
      </c>
      <c r="EF221" s="27">
        <v>3</v>
      </c>
      <c r="EG221" s="27">
        <v>3955</v>
      </c>
      <c r="EH221" s="27" t="s">
        <v>2</v>
      </c>
      <c r="EI221" s="27" t="s">
        <v>2</v>
      </c>
      <c r="EJ221" s="27" t="s">
        <v>2</v>
      </c>
      <c r="EK221" s="27">
        <v>15</v>
      </c>
      <c r="EL221" s="27">
        <v>7</v>
      </c>
      <c r="EM221" s="27" t="s">
        <v>14</v>
      </c>
      <c r="EN221" s="27">
        <v>36</v>
      </c>
      <c r="EO221" s="27" t="s">
        <v>2</v>
      </c>
      <c r="EP221" s="27" t="s">
        <v>14</v>
      </c>
      <c r="EQ221" s="27">
        <v>327</v>
      </c>
      <c r="ER221" s="27" t="s">
        <v>14</v>
      </c>
      <c r="ES221" s="27" t="s">
        <v>14</v>
      </c>
      <c r="ET221" s="27" t="s">
        <v>14</v>
      </c>
      <c r="EU221" s="27">
        <v>4</v>
      </c>
      <c r="EV221" s="27" t="s">
        <v>2</v>
      </c>
      <c r="EW221" s="27" t="s">
        <v>2</v>
      </c>
      <c r="EX221" s="27" t="s">
        <v>2</v>
      </c>
      <c r="EY221" s="27">
        <v>2</v>
      </c>
      <c r="EZ221" s="27" t="s">
        <v>2</v>
      </c>
      <c r="FA221" s="27">
        <v>1</v>
      </c>
      <c r="FB221" s="27" t="s">
        <v>2</v>
      </c>
      <c r="FC221" s="27" t="s">
        <v>2</v>
      </c>
      <c r="FD221" s="27">
        <v>3</v>
      </c>
      <c r="FE221" s="27">
        <v>2</v>
      </c>
      <c r="FF221" s="27" t="s">
        <v>2</v>
      </c>
      <c r="FG221" s="27" t="s">
        <v>2</v>
      </c>
      <c r="FH221" s="27">
        <v>1</v>
      </c>
      <c r="FI221" s="27">
        <v>381</v>
      </c>
      <c r="FJ221" s="27" t="s">
        <v>2</v>
      </c>
      <c r="FK221" s="27" t="s">
        <v>2</v>
      </c>
      <c r="FL221" s="27" t="s">
        <v>2</v>
      </c>
      <c r="FM221" s="27" t="s">
        <v>14</v>
      </c>
      <c r="FN221" s="27" t="s">
        <v>2</v>
      </c>
      <c r="FO221" s="27" t="s">
        <v>14</v>
      </c>
      <c r="FP221" s="27" t="s">
        <v>2</v>
      </c>
      <c r="FQ221" s="27" t="s">
        <v>2</v>
      </c>
      <c r="FR221" s="27" t="s">
        <v>14</v>
      </c>
      <c r="FS221" s="27" t="s">
        <v>14</v>
      </c>
      <c r="FT221" s="27" t="s">
        <v>2</v>
      </c>
      <c r="FU221" s="27" t="s">
        <v>2</v>
      </c>
      <c r="FV221" s="27" t="s">
        <v>14</v>
      </c>
      <c r="FW221" s="77">
        <v>44</v>
      </c>
      <c r="FX221" s="77">
        <v>4</v>
      </c>
      <c r="FY221" s="87">
        <v>43</v>
      </c>
      <c r="FZ221" s="87" t="s">
        <v>2</v>
      </c>
      <c r="GA221" s="87">
        <v>1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>
        <v>4</v>
      </c>
      <c r="GG221" s="17">
        <v>1</v>
      </c>
      <c r="GH221" s="17">
        <v>4</v>
      </c>
      <c r="GI221" s="17" t="s">
        <v>2</v>
      </c>
      <c r="GJ221" s="17">
        <v>1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12</v>
      </c>
      <c r="GP221" s="25">
        <v>1</v>
      </c>
      <c r="GQ221" s="25">
        <v>12</v>
      </c>
      <c r="GR221" s="25">
        <v>11</v>
      </c>
      <c r="GS221" s="136" t="s">
        <v>2</v>
      </c>
      <c r="GT221" s="77" t="s">
        <v>2</v>
      </c>
      <c r="GU221" s="77" t="s">
        <v>2</v>
      </c>
      <c r="GV221" s="17">
        <v>141</v>
      </c>
      <c r="GW221" s="17">
        <v>82</v>
      </c>
      <c r="GX221" s="17">
        <v>45</v>
      </c>
      <c r="GY221" s="17">
        <v>12</v>
      </c>
      <c r="GZ221" s="17">
        <v>2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>
        <v>4</v>
      </c>
      <c r="HF221" s="17" t="s">
        <v>2</v>
      </c>
      <c r="HG221" s="17">
        <v>2</v>
      </c>
      <c r="HH221" s="17">
        <v>1</v>
      </c>
      <c r="HI221" s="17">
        <v>1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9">
        <v>1938400000</v>
      </c>
      <c r="HO221" s="657" t="s">
        <v>483</v>
      </c>
      <c r="HP221" s="657" t="s">
        <v>454</v>
      </c>
      <c r="HQ221" s="657" t="s">
        <v>667</v>
      </c>
      <c r="HR221" s="657" t="s">
        <v>454</v>
      </c>
      <c r="HS221" s="657" t="s">
        <v>455</v>
      </c>
    </row>
    <row r="222" spans="1:227" ht="14.25" customHeight="1">
      <c r="A222" s="614" t="s">
        <v>767</v>
      </c>
      <c r="B222" s="614" t="s">
        <v>958</v>
      </c>
      <c r="C222" s="614"/>
      <c r="D222" s="4" t="s">
        <v>635</v>
      </c>
      <c r="E222" s="17">
        <v>24</v>
      </c>
      <c r="F222" s="17">
        <v>2</v>
      </c>
      <c r="G222" s="17" t="s">
        <v>2</v>
      </c>
      <c r="H222" s="17">
        <v>2</v>
      </c>
      <c r="I222" s="17" t="s">
        <v>2</v>
      </c>
      <c r="J222" s="17" t="s">
        <v>2</v>
      </c>
      <c r="K222" s="17" t="s">
        <v>2</v>
      </c>
      <c r="L222" s="17">
        <v>22</v>
      </c>
      <c r="M222" s="665" t="s">
        <v>2</v>
      </c>
      <c r="N222" s="17">
        <v>2</v>
      </c>
      <c r="O222" s="17" t="s">
        <v>14</v>
      </c>
      <c r="P222" s="17" t="s">
        <v>14</v>
      </c>
      <c r="Q222" s="17" t="s">
        <v>14</v>
      </c>
      <c r="R222" s="17" t="s">
        <v>14</v>
      </c>
      <c r="S222" s="17" t="s">
        <v>14</v>
      </c>
      <c r="T222" s="17" t="s">
        <v>14</v>
      </c>
      <c r="U222" s="25" t="s">
        <v>14</v>
      </c>
      <c r="V222" s="671" t="s">
        <v>2</v>
      </c>
      <c r="W222" s="25">
        <v>5</v>
      </c>
      <c r="X222" s="25">
        <v>3372</v>
      </c>
      <c r="Y222" s="25">
        <v>5</v>
      </c>
      <c r="Z222" s="25">
        <v>3192</v>
      </c>
      <c r="AA222" s="136">
        <v>19</v>
      </c>
      <c r="AB222" s="25" t="s">
        <v>14</v>
      </c>
      <c r="AC222" s="25" t="s">
        <v>14</v>
      </c>
      <c r="AD222" s="25" t="s">
        <v>14</v>
      </c>
      <c r="AE222" s="25" t="s">
        <v>14</v>
      </c>
      <c r="AF222" s="143" t="s">
        <v>14</v>
      </c>
      <c r="AG222" s="77">
        <v>24</v>
      </c>
      <c r="AH222" s="77" t="s">
        <v>2</v>
      </c>
      <c r="AI222" s="77">
        <v>13</v>
      </c>
      <c r="AJ222" s="77">
        <v>5</v>
      </c>
      <c r="AK222" s="77" t="s">
        <v>2</v>
      </c>
      <c r="AL222" s="77">
        <v>2</v>
      </c>
      <c r="AM222" s="77">
        <v>2</v>
      </c>
      <c r="AN222" s="77">
        <v>1</v>
      </c>
      <c r="AO222" s="77">
        <v>1</v>
      </c>
      <c r="AP222" s="77" t="s">
        <v>2</v>
      </c>
      <c r="AQ222" s="77" t="s">
        <v>2</v>
      </c>
      <c r="AR222" s="77" t="s">
        <v>2</v>
      </c>
      <c r="AS222" s="77" t="s">
        <v>2</v>
      </c>
      <c r="AT222" s="77" t="s">
        <v>2</v>
      </c>
      <c r="AU222" s="77" t="s">
        <v>14</v>
      </c>
      <c r="AV222" s="77" t="s">
        <v>14</v>
      </c>
      <c r="AW222" s="77" t="s">
        <v>14</v>
      </c>
      <c r="AX222" s="77" t="s">
        <v>14</v>
      </c>
      <c r="AY222" s="77" t="s">
        <v>14</v>
      </c>
      <c r="AZ222" s="77" t="s">
        <v>14</v>
      </c>
      <c r="BA222" s="77" t="s">
        <v>14</v>
      </c>
      <c r="BB222" s="77" t="s">
        <v>14</v>
      </c>
      <c r="BC222" s="77" t="s">
        <v>14</v>
      </c>
      <c r="BD222" s="77" t="s">
        <v>14</v>
      </c>
      <c r="BE222" s="77" t="s">
        <v>14</v>
      </c>
      <c r="BF222" s="77" t="s">
        <v>14</v>
      </c>
      <c r="BG222" s="77" t="s">
        <v>14</v>
      </c>
      <c r="BH222" s="77" t="s">
        <v>14</v>
      </c>
      <c r="BI222" s="77">
        <v>2704</v>
      </c>
      <c r="BJ222" s="77" t="s">
        <v>2</v>
      </c>
      <c r="BK222" s="77">
        <v>498</v>
      </c>
      <c r="BL222" s="77">
        <v>356</v>
      </c>
      <c r="BM222" s="77" t="s">
        <v>2</v>
      </c>
      <c r="BN222" s="77">
        <v>320</v>
      </c>
      <c r="BO222" s="77">
        <v>420</v>
      </c>
      <c r="BP222" s="77">
        <v>300</v>
      </c>
      <c r="BQ222" s="77">
        <v>810</v>
      </c>
      <c r="BR222" s="77" t="s">
        <v>2</v>
      </c>
      <c r="BS222" s="77" t="s">
        <v>2</v>
      </c>
      <c r="BT222" s="77" t="s">
        <v>2</v>
      </c>
      <c r="BU222" s="77" t="s">
        <v>2</v>
      </c>
      <c r="BV222" s="77" t="s">
        <v>2</v>
      </c>
      <c r="BW222" s="77">
        <v>1825</v>
      </c>
      <c r="BX222" s="77" t="s">
        <v>14</v>
      </c>
      <c r="BY222" s="77" t="s">
        <v>14</v>
      </c>
      <c r="BZ222" s="77" t="s">
        <v>14</v>
      </c>
      <c r="CA222" s="77" t="s">
        <v>14</v>
      </c>
      <c r="CB222" s="77" t="s">
        <v>14</v>
      </c>
      <c r="CC222" s="77" t="s">
        <v>14</v>
      </c>
      <c r="CD222" s="77" t="s">
        <v>14</v>
      </c>
      <c r="CE222" s="77" t="s">
        <v>14</v>
      </c>
      <c r="CF222" s="77" t="s">
        <v>14</v>
      </c>
      <c r="CG222" s="77" t="s">
        <v>14</v>
      </c>
      <c r="CH222" s="77" t="s">
        <v>14</v>
      </c>
      <c r="CI222" s="77" t="s">
        <v>14</v>
      </c>
      <c r="CJ222" s="77" t="s">
        <v>14</v>
      </c>
      <c r="CK222" s="77" t="s">
        <v>14</v>
      </c>
      <c r="CL222" s="77" t="s">
        <v>14</v>
      </c>
      <c r="CM222" s="90">
        <v>14</v>
      </c>
      <c r="CN222" s="90">
        <v>2</v>
      </c>
      <c r="CO222" s="90" t="s">
        <v>2</v>
      </c>
      <c r="CP222" s="90">
        <v>1</v>
      </c>
      <c r="CQ222" s="90">
        <v>2</v>
      </c>
      <c r="CR222" s="90">
        <v>6</v>
      </c>
      <c r="CS222" s="90" t="s">
        <v>2</v>
      </c>
      <c r="CT222" s="90" t="s">
        <v>2</v>
      </c>
      <c r="CU222" s="90">
        <v>1</v>
      </c>
      <c r="CV222" s="90">
        <v>2</v>
      </c>
      <c r="CW222" s="90" t="s">
        <v>2</v>
      </c>
      <c r="CX222" s="90" t="s">
        <v>2</v>
      </c>
      <c r="CY222" s="90" t="s">
        <v>2</v>
      </c>
      <c r="CZ222" s="90" t="s">
        <v>2</v>
      </c>
      <c r="DA222" s="90" t="s">
        <v>2</v>
      </c>
      <c r="DB222" s="90" t="s">
        <v>2</v>
      </c>
      <c r="DC222" s="90" t="s">
        <v>14</v>
      </c>
      <c r="DD222" s="90" t="s">
        <v>14</v>
      </c>
      <c r="DE222" s="90" t="s">
        <v>14</v>
      </c>
      <c r="DF222" s="90" t="s">
        <v>14</v>
      </c>
      <c r="DG222" s="90" t="s">
        <v>14</v>
      </c>
      <c r="DH222" s="90" t="s">
        <v>14</v>
      </c>
      <c r="DI222" s="90" t="s">
        <v>14</v>
      </c>
      <c r="DJ222" s="90" t="s">
        <v>14</v>
      </c>
      <c r="DK222" s="90" t="s">
        <v>14</v>
      </c>
      <c r="DL222" s="90" t="s">
        <v>14</v>
      </c>
      <c r="DM222" s="90" t="s">
        <v>14</v>
      </c>
      <c r="DN222" s="90" t="s">
        <v>14</v>
      </c>
      <c r="DO222" s="90" t="s">
        <v>14</v>
      </c>
      <c r="DP222" s="90" t="s">
        <v>14</v>
      </c>
      <c r="DQ222" s="90" t="s">
        <v>14</v>
      </c>
      <c r="DR222" s="90" t="s">
        <v>14</v>
      </c>
      <c r="DS222" s="27">
        <v>7</v>
      </c>
      <c r="DT222" s="27" t="s">
        <v>2</v>
      </c>
      <c r="DU222" s="27" t="s">
        <v>2</v>
      </c>
      <c r="DV222" s="27">
        <v>1</v>
      </c>
      <c r="DW222" s="27">
        <v>1</v>
      </c>
      <c r="DX222" s="27" t="s">
        <v>2</v>
      </c>
      <c r="DY222" s="27">
        <v>3</v>
      </c>
      <c r="DZ222" s="27">
        <v>3</v>
      </c>
      <c r="EA222" s="27">
        <v>2</v>
      </c>
      <c r="EB222" s="27">
        <v>11</v>
      </c>
      <c r="EC222" s="27" t="s">
        <v>2</v>
      </c>
      <c r="ED222" s="27" t="s">
        <v>2</v>
      </c>
      <c r="EE222" s="27" t="s">
        <v>2</v>
      </c>
      <c r="EF222" s="27">
        <v>1</v>
      </c>
      <c r="EG222" s="27">
        <v>428</v>
      </c>
      <c r="EH222" s="27" t="s">
        <v>2</v>
      </c>
      <c r="EI222" s="27" t="s">
        <v>2</v>
      </c>
      <c r="EJ222" s="27" t="s">
        <v>14</v>
      </c>
      <c r="EK222" s="27" t="s">
        <v>14</v>
      </c>
      <c r="EL222" s="27" t="s">
        <v>2</v>
      </c>
      <c r="EM222" s="27" t="s">
        <v>14</v>
      </c>
      <c r="EN222" s="27">
        <v>515</v>
      </c>
      <c r="EO222" s="27" t="s">
        <v>14</v>
      </c>
      <c r="EP222" s="27" t="s">
        <v>14</v>
      </c>
      <c r="EQ222" s="27" t="s">
        <v>2</v>
      </c>
      <c r="ER222" s="27" t="s">
        <v>2</v>
      </c>
      <c r="ES222" s="27" t="s">
        <v>2</v>
      </c>
      <c r="ET222" s="27" t="s">
        <v>14</v>
      </c>
      <c r="EU222" s="27" t="s">
        <v>14</v>
      </c>
      <c r="EV222" s="27" t="s">
        <v>14</v>
      </c>
      <c r="EW222" s="27" t="s">
        <v>14</v>
      </c>
      <c r="EX222" s="27" t="s">
        <v>14</v>
      </c>
      <c r="EY222" s="27" t="s">
        <v>14</v>
      </c>
      <c r="EZ222" s="27" t="s">
        <v>14</v>
      </c>
      <c r="FA222" s="27" t="s">
        <v>14</v>
      </c>
      <c r="FB222" s="27" t="s">
        <v>14</v>
      </c>
      <c r="FC222" s="27" t="s">
        <v>14</v>
      </c>
      <c r="FD222" s="27" t="s">
        <v>14</v>
      </c>
      <c r="FE222" s="27" t="s">
        <v>14</v>
      </c>
      <c r="FF222" s="27" t="s">
        <v>14</v>
      </c>
      <c r="FG222" s="27" t="s">
        <v>14</v>
      </c>
      <c r="FH222" s="27" t="s">
        <v>14</v>
      </c>
      <c r="FI222" s="27" t="s">
        <v>14</v>
      </c>
      <c r="FJ222" s="27" t="s">
        <v>14</v>
      </c>
      <c r="FK222" s="27" t="s">
        <v>14</v>
      </c>
      <c r="FL222" s="27" t="s">
        <v>14</v>
      </c>
      <c r="FM222" s="27" t="s">
        <v>14</v>
      </c>
      <c r="FN222" s="27" t="s">
        <v>14</v>
      </c>
      <c r="FO222" s="27" t="s">
        <v>14</v>
      </c>
      <c r="FP222" s="27" t="s">
        <v>14</v>
      </c>
      <c r="FQ222" s="27" t="s">
        <v>14</v>
      </c>
      <c r="FR222" s="27" t="s">
        <v>14</v>
      </c>
      <c r="FS222" s="27" t="s">
        <v>14</v>
      </c>
      <c r="FT222" s="27" t="s">
        <v>14</v>
      </c>
      <c r="FU222" s="27" t="s">
        <v>14</v>
      </c>
      <c r="FV222" s="27" t="s">
        <v>14</v>
      </c>
      <c r="FW222" s="77">
        <v>8</v>
      </c>
      <c r="FX222" s="77">
        <v>4</v>
      </c>
      <c r="FY222" s="87">
        <v>6</v>
      </c>
      <c r="FZ222" s="87">
        <v>1</v>
      </c>
      <c r="GA222" s="87" t="s">
        <v>2</v>
      </c>
      <c r="GB222" s="87" t="s">
        <v>2</v>
      </c>
      <c r="GC222" s="87" t="s">
        <v>2</v>
      </c>
      <c r="GD222" s="87" t="s">
        <v>2</v>
      </c>
      <c r="GE222" s="87" t="s">
        <v>2</v>
      </c>
      <c r="GF222" s="17" t="s">
        <v>14</v>
      </c>
      <c r="GG222" s="17" t="s">
        <v>14</v>
      </c>
      <c r="GH222" s="17" t="s">
        <v>14</v>
      </c>
      <c r="GI222" s="17" t="s">
        <v>14</v>
      </c>
      <c r="GJ222" s="17" t="s">
        <v>14</v>
      </c>
      <c r="GK222" s="17" t="s">
        <v>14</v>
      </c>
      <c r="GL222" s="17" t="s">
        <v>14</v>
      </c>
      <c r="GM222" s="17" t="s">
        <v>14</v>
      </c>
      <c r="GN222" s="17" t="s">
        <v>14</v>
      </c>
      <c r="GO222" s="25">
        <v>1</v>
      </c>
      <c r="GP222" s="25" t="s">
        <v>14</v>
      </c>
      <c r="GQ222" s="25">
        <v>1</v>
      </c>
      <c r="GR222" s="25">
        <v>1</v>
      </c>
      <c r="GS222" s="136" t="s">
        <v>2</v>
      </c>
      <c r="GT222" s="77" t="s">
        <v>2</v>
      </c>
      <c r="GU222" s="77" t="s">
        <v>2</v>
      </c>
      <c r="GV222" s="17">
        <v>14</v>
      </c>
      <c r="GW222" s="17">
        <v>5</v>
      </c>
      <c r="GX222" s="17">
        <v>3</v>
      </c>
      <c r="GY222" s="17">
        <v>2</v>
      </c>
      <c r="GZ222" s="17">
        <v>3</v>
      </c>
      <c r="HA222" s="17">
        <v>1</v>
      </c>
      <c r="HB222" s="17" t="s">
        <v>2</v>
      </c>
      <c r="HC222" s="17" t="s">
        <v>2</v>
      </c>
      <c r="HD222" s="17">
        <v>1</v>
      </c>
      <c r="HE222" s="17" t="s">
        <v>14</v>
      </c>
      <c r="HF222" s="17" t="s">
        <v>14</v>
      </c>
      <c r="HG222" s="17" t="s">
        <v>14</v>
      </c>
      <c r="HH222" s="17" t="s">
        <v>14</v>
      </c>
      <c r="HI222" s="17" t="s">
        <v>14</v>
      </c>
      <c r="HJ222" s="17" t="s">
        <v>14</v>
      </c>
      <c r="HK222" s="17" t="s">
        <v>14</v>
      </c>
      <c r="HL222" s="17" t="s">
        <v>14</v>
      </c>
      <c r="HM222" s="17" t="s">
        <v>14</v>
      </c>
      <c r="HN222" s="659">
        <v>1942200000</v>
      </c>
      <c r="HO222" s="657" t="s">
        <v>483</v>
      </c>
      <c r="HP222" s="657" t="s">
        <v>454</v>
      </c>
      <c r="HQ222" s="657" t="s">
        <v>668</v>
      </c>
      <c r="HR222" s="657" t="s">
        <v>454</v>
      </c>
      <c r="HS222" s="657" t="s">
        <v>455</v>
      </c>
    </row>
    <row r="223" spans="1:227" ht="14.25" customHeight="1">
      <c r="A223" s="614" t="s">
        <v>767</v>
      </c>
      <c r="B223" s="614" t="s">
        <v>704</v>
      </c>
      <c r="C223" s="614"/>
      <c r="D223" s="4" t="s">
        <v>637</v>
      </c>
      <c r="E223" s="17">
        <v>12</v>
      </c>
      <c r="F223" s="17" t="s">
        <v>2</v>
      </c>
      <c r="G223" s="17" t="s">
        <v>2</v>
      </c>
      <c r="H223" s="17" t="s">
        <v>2</v>
      </c>
      <c r="I223" s="17" t="s">
        <v>2</v>
      </c>
      <c r="J223" s="17" t="s">
        <v>2</v>
      </c>
      <c r="K223" s="17" t="s">
        <v>2</v>
      </c>
      <c r="L223" s="17">
        <v>12</v>
      </c>
      <c r="M223" s="665" t="s">
        <v>2</v>
      </c>
      <c r="N223" s="17" t="s">
        <v>2</v>
      </c>
      <c r="O223" s="17" t="s">
        <v>2</v>
      </c>
      <c r="P223" s="17" t="s">
        <v>2</v>
      </c>
      <c r="Q223" s="17" t="s">
        <v>2</v>
      </c>
      <c r="R223" s="17" t="s">
        <v>2</v>
      </c>
      <c r="S223" s="17" t="s">
        <v>2</v>
      </c>
      <c r="T223" s="17" t="s">
        <v>2</v>
      </c>
      <c r="U223" s="25" t="s">
        <v>2</v>
      </c>
      <c r="V223" s="671" t="s">
        <v>2</v>
      </c>
      <c r="W223" s="25" t="s">
        <v>2</v>
      </c>
      <c r="X223" s="25" t="s">
        <v>2</v>
      </c>
      <c r="Y223" s="25" t="s">
        <v>2</v>
      </c>
      <c r="Z223" s="25" t="s">
        <v>2</v>
      </c>
      <c r="AA223" s="136">
        <v>12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43" t="s">
        <v>2</v>
      </c>
      <c r="AG223" s="77">
        <v>12</v>
      </c>
      <c r="AH223" s="77" t="s">
        <v>2</v>
      </c>
      <c r="AI223" s="77">
        <v>7</v>
      </c>
      <c r="AJ223" s="77">
        <v>4</v>
      </c>
      <c r="AK223" s="77" t="s">
        <v>2</v>
      </c>
      <c r="AL223" s="77">
        <v>1</v>
      </c>
      <c r="AM223" s="77" t="s">
        <v>2</v>
      </c>
      <c r="AN223" s="77" t="s">
        <v>2</v>
      </c>
      <c r="AO223" s="77" t="s">
        <v>2</v>
      </c>
      <c r="AP223" s="77" t="s">
        <v>2</v>
      </c>
      <c r="AQ223" s="77" t="s">
        <v>2</v>
      </c>
      <c r="AR223" s="77" t="s">
        <v>2</v>
      </c>
      <c r="AS223" s="77" t="s">
        <v>2</v>
      </c>
      <c r="AT223" s="77" t="s">
        <v>2</v>
      </c>
      <c r="AU223" s="77" t="s">
        <v>2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 t="s">
        <v>2</v>
      </c>
      <c r="BD223" s="77" t="s">
        <v>2</v>
      </c>
      <c r="BE223" s="77" t="s">
        <v>2</v>
      </c>
      <c r="BF223" s="77" t="s">
        <v>2</v>
      </c>
      <c r="BG223" s="77" t="s">
        <v>2</v>
      </c>
      <c r="BH223" s="77" t="s">
        <v>2</v>
      </c>
      <c r="BI223" s="77">
        <v>725</v>
      </c>
      <c r="BJ223" s="77" t="s">
        <v>2</v>
      </c>
      <c r="BK223" s="77">
        <v>288</v>
      </c>
      <c r="BL223" s="77">
        <v>257</v>
      </c>
      <c r="BM223" s="77" t="s">
        <v>2</v>
      </c>
      <c r="BN223" s="77">
        <v>180</v>
      </c>
      <c r="BO223" s="77" t="s">
        <v>2</v>
      </c>
      <c r="BP223" s="77" t="s">
        <v>2</v>
      </c>
      <c r="BQ223" s="77" t="s">
        <v>2</v>
      </c>
      <c r="BR223" s="77" t="s">
        <v>2</v>
      </c>
      <c r="BS223" s="77" t="s">
        <v>2</v>
      </c>
      <c r="BT223" s="77" t="s">
        <v>2</v>
      </c>
      <c r="BU223" s="77" t="s">
        <v>2</v>
      </c>
      <c r="BV223" s="77" t="s">
        <v>2</v>
      </c>
      <c r="BW223" s="77">
        <v>330</v>
      </c>
      <c r="BX223" s="77" t="s">
        <v>2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 t="s">
        <v>2</v>
      </c>
      <c r="CG223" s="77" t="s">
        <v>2</v>
      </c>
      <c r="CH223" s="77" t="s">
        <v>2</v>
      </c>
      <c r="CI223" s="77" t="s">
        <v>2</v>
      </c>
      <c r="CJ223" s="77" t="s">
        <v>2</v>
      </c>
      <c r="CK223" s="77" t="s">
        <v>2</v>
      </c>
      <c r="CL223" s="77" t="s">
        <v>2</v>
      </c>
      <c r="CM223" s="90">
        <v>3</v>
      </c>
      <c r="CN223" s="90">
        <v>1</v>
      </c>
      <c r="CO223" s="90" t="s">
        <v>2</v>
      </c>
      <c r="CP223" s="90" t="s">
        <v>2</v>
      </c>
      <c r="CQ223" s="90" t="s">
        <v>2</v>
      </c>
      <c r="CR223" s="90">
        <v>1</v>
      </c>
      <c r="CS223" s="90" t="s">
        <v>2</v>
      </c>
      <c r="CT223" s="90" t="s">
        <v>2</v>
      </c>
      <c r="CU223" s="90">
        <v>1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</v>
      </c>
      <c r="DD223" s="90" t="s">
        <v>2</v>
      </c>
      <c r="DE223" s="90" t="s">
        <v>2</v>
      </c>
      <c r="DF223" s="90" t="s">
        <v>2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>
        <v>2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>
        <v>1</v>
      </c>
      <c r="EC223" s="27" t="s">
        <v>2</v>
      </c>
      <c r="ED223" s="27" t="s">
        <v>2</v>
      </c>
      <c r="EE223" s="27" t="s">
        <v>2</v>
      </c>
      <c r="EF223" s="27">
        <v>1</v>
      </c>
      <c r="EG223" s="27" t="s">
        <v>14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 t="s">
        <v>14</v>
      </c>
      <c r="EQ223" s="27" t="s">
        <v>2</v>
      </c>
      <c r="ER223" s="27" t="s">
        <v>2</v>
      </c>
      <c r="ES223" s="27" t="s">
        <v>2</v>
      </c>
      <c r="ET223" s="27" t="s">
        <v>14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14</v>
      </c>
      <c r="FW223" s="77">
        <v>1</v>
      </c>
      <c r="FX223" s="77" t="s">
        <v>2</v>
      </c>
      <c r="FY223" s="87">
        <v>1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2</v>
      </c>
      <c r="GG223" s="17" t="s">
        <v>2</v>
      </c>
      <c r="GH223" s="17" t="s">
        <v>2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>
        <v>1</v>
      </c>
      <c r="GP223" s="25" t="s">
        <v>2</v>
      </c>
      <c r="GQ223" s="25">
        <v>1</v>
      </c>
      <c r="GR223" s="25">
        <v>1</v>
      </c>
      <c r="GS223" s="136" t="s">
        <v>2</v>
      </c>
      <c r="GT223" s="77" t="s">
        <v>2</v>
      </c>
      <c r="GU223" s="77">
        <v>1</v>
      </c>
      <c r="GV223" s="17">
        <v>3</v>
      </c>
      <c r="GW223" s="17" t="s">
        <v>2</v>
      </c>
      <c r="GX223" s="17">
        <v>3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9">
        <v>1942300000</v>
      </c>
      <c r="HO223" s="657" t="s">
        <v>483</v>
      </c>
      <c r="HP223" s="657" t="s">
        <v>454</v>
      </c>
      <c r="HQ223" s="657" t="s">
        <v>669</v>
      </c>
      <c r="HR223" s="657" t="s">
        <v>454</v>
      </c>
      <c r="HS223" s="657" t="s">
        <v>455</v>
      </c>
    </row>
    <row r="224" spans="1:227" ht="14.25" customHeight="1">
      <c r="A224" s="614" t="s">
        <v>767</v>
      </c>
      <c r="B224" s="614" t="s">
        <v>959</v>
      </c>
      <c r="C224" s="614"/>
      <c r="D224" s="4" t="s">
        <v>639</v>
      </c>
      <c r="E224" s="17">
        <v>115</v>
      </c>
      <c r="F224" s="17">
        <v>3</v>
      </c>
      <c r="G224" s="17">
        <v>1</v>
      </c>
      <c r="H224" s="17">
        <v>2</v>
      </c>
      <c r="I224" s="17" t="s">
        <v>2</v>
      </c>
      <c r="J224" s="17" t="s">
        <v>2</v>
      </c>
      <c r="K224" s="17" t="s">
        <v>2</v>
      </c>
      <c r="L224" s="17">
        <v>112</v>
      </c>
      <c r="M224" s="665">
        <v>1</v>
      </c>
      <c r="N224" s="17">
        <v>3</v>
      </c>
      <c r="O224" s="17">
        <v>3</v>
      </c>
      <c r="P224" s="17">
        <v>1</v>
      </c>
      <c r="Q224" s="17">
        <v>2</v>
      </c>
      <c r="R224" s="17" t="s">
        <v>2</v>
      </c>
      <c r="S224" s="17" t="s">
        <v>2</v>
      </c>
      <c r="T224" s="17" t="s">
        <v>2</v>
      </c>
      <c r="U224" s="25" t="s">
        <v>2</v>
      </c>
      <c r="V224" s="671" t="s">
        <v>2</v>
      </c>
      <c r="W224" s="25">
        <v>10</v>
      </c>
      <c r="X224" s="25">
        <v>4207</v>
      </c>
      <c r="Y224" s="25">
        <v>6</v>
      </c>
      <c r="Z224" s="25">
        <v>3309</v>
      </c>
      <c r="AA224" s="136">
        <v>105</v>
      </c>
      <c r="AB224" s="25">
        <v>3</v>
      </c>
      <c r="AC224" s="25">
        <v>2154</v>
      </c>
      <c r="AD224" s="25">
        <v>3</v>
      </c>
      <c r="AE224" s="25">
        <v>1769</v>
      </c>
      <c r="AF224" s="143" t="s">
        <v>2</v>
      </c>
      <c r="AG224" s="77">
        <v>114</v>
      </c>
      <c r="AH224" s="77">
        <v>9</v>
      </c>
      <c r="AI224" s="77">
        <v>45</v>
      </c>
      <c r="AJ224" s="77">
        <v>42</v>
      </c>
      <c r="AK224" s="77">
        <v>6</v>
      </c>
      <c r="AL224" s="77">
        <v>5</v>
      </c>
      <c r="AM224" s="77">
        <v>3</v>
      </c>
      <c r="AN224" s="77">
        <v>2</v>
      </c>
      <c r="AO224" s="77">
        <v>2</v>
      </c>
      <c r="AP224" s="77" t="s">
        <v>2</v>
      </c>
      <c r="AQ224" s="77" t="s">
        <v>2</v>
      </c>
      <c r="AR224" s="77" t="s">
        <v>2</v>
      </c>
      <c r="AS224" s="77" t="s">
        <v>2</v>
      </c>
      <c r="AT224" s="77" t="s">
        <v>2</v>
      </c>
      <c r="AU224" s="77">
        <v>3</v>
      </c>
      <c r="AV224" s="77" t="s">
        <v>2</v>
      </c>
      <c r="AW224" s="77" t="s">
        <v>2</v>
      </c>
      <c r="AX224" s="77" t="s">
        <v>2</v>
      </c>
      <c r="AY224" s="77" t="s">
        <v>2</v>
      </c>
      <c r="AZ224" s="77">
        <v>1</v>
      </c>
      <c r="BA224" s="77">
        <v>1</v>
      </c>
      <c r="BB224" s="77" t="s">
        <v>2</v>
      </c>
      <c r="BC224" s="77">
        <v>1</v>
      </c>
      <c r="BD224" s="77" t="s">
        <v>2</v>
      </c>
      <c r="BE224" s="77" t="s">
        <v>2</v>
      </c>
      <c r="BF224" s="77" t="s">
        <v>2</v>
      </c>
      <c r="BG224" s="77" t="s">
        <v>2</v>
      </c>
      <c r="BH224" s="77" t="s">
        <v>2</v>
      </c>
      <c r="BI224" s="77">
        <v>8771</v>
      </c>
      <c r="BJ224" s="77">
        <v>175</v>
      </c>
      <c r="BK224" s="77">
        <v>1616</v>
      </c>
      <c r="BL224" s="77">
        <v>2783</v>
      </c>
      <c r="BM224" s="77">
        <v>676</v>
      </c>
      <c r="BN224" s="77">
        <v>820</v>
      </c>
      <c r="BO224" s="77">
        <v>703</v>
      </c>
      <c r="BP224" s="77">
        <v>790</v>
      </c>
      <c r="BQ224" s="77">
        <v>1208</v>
      </c>
      <c r="BR224" s="77" t="s">
        <v>2</v>
      </c>
      <c r="BS224" s="77" t="s">
        <v>2</v>
      </c>
      <c r="BT224" s="77" t="s">
        <v>2</v>
      </c>
      <c r="BU224" s="77" t="s">
        <v>2</v>
      </c>
      <c r="BV224" s="77" t="s">
        <v>2</v>
      </c>
      <c r="BW224" s="77">
        <v>2890</v>
      </c>
      <c r="BX224" s="77">
        <v>1046</v>
      </c>
      <c r="BY224" s="77" t="s">
        <v>2</v>
      </c>
      <c r="BZ224" s="77" t="s">
        <v>2</v>
      </c>
      <c r="CA224" s="77" t="s">
        <v>2</v>
      </c>
      <c r="CB224" s="77" t="s">
        <v>2</v>
      </c>
      <c r="CC224" s="77">
        <v>183</v>
      </c>
      <c r="CD224" s="77">
        <v>233</v>
      </c>
      <c r="CE224" s="77" t="s">
        <v>2</v>
      </c>
      <c r="CF224" s="77">
        <v>630</v>
      </c>
      <c r="CG224" s="77" t="s">
        <v>2</v>
      </c>
      <c r="CH224" s="77" t="s">
        <v>2</v>
      </c>
      <c r="CI224" s="77" t="s">
        <v>2</v>
      </c>
      <c r="CJ224" s="77" t="s">
        <v>2</v>
      </c>
      <c r="CK224" s="77" t="s">
        <v>2</v>
      </c>
      <c r="CL224" s="77">
        <v>1033</v>
      </c>
      <c r="CM224" s="90">
        <v>70</v>
      </c>
      <c r="CN224" s="90">
        <v>16</v>
      </c>
      <c r="CO224" s="90" t="s">
        <v>2</v>
      </c>
      <c r="CP224" s="90">
        <v>4</v>
      </c>
      <c r="CQ224" s="90" t="s">
        <v>2</v>
      </c>
      <c r="CR224" s="90">
        <v>44</v>
      </c>
      <c r="CS224" s="90">
        <v>1</v>
      </c>
      <c r="CT224" s="90" t="s">
        <v>2</v>
      </c>
      <c r="CU224" s="90">
        <v>2</v>
      </c>
      <c r="CV224" s="90">
        <v>1</v>
      </c>
      <c r="CW224" s="90" t="s">
        <v>2</v>
      </c>
      <c r="CX224" s="90" t="s">
        <v>2</v>
      </c>
      <c r="CY224" s="90" t="s">
        <v>2</v>
      </c>
      <c r="CZ224" s="90">
        <v>2</v>
      </c>
      <c r="DA224" s="90" t="s">
        <v>2</v>
      </c>
      <c r="DB224" s="90" t="s">
        <v>2</v>
      </c>
      <c r="DC224" s="90">
        <v>3</v>
      </c>
      <c r="DD224" s="90" t="s">
        <v>2</v>
      </c>
      <c r="DE224" s="90" t="s">
        <v>2</v>
      </c>
      <c r="DF224" s="90" t="s">
        <v>2</v>
      </c>
      <c r="DG224" s="90" t="s">
        <v>2</v>
      </c>
      <c r="DH224" s="90">
        <v>2</v>
      </c>
      <c r="DI224" s="90">
        <v>1</v>
      </c>
      <c r="DJ224" s="90" t="s">
        <v>2</v>
      </c>
      <c r="DK224" s="90" t="s">
        <v>2</v>
      </c>
      <c r="DL224" s="90" t="s">
        <v>2</v>
      </c>
      <c r="DM224" s="90" t="s">
        <v>2</v>
      </c>
      <c r="DN224" s="90" t="s">
        <v>2</v>
      </c>
      <c r="DO224" s="90" t="s">
        <v>2</v>
      </c>
      <c r="DP224" s="90" t="s">
        <v>2</v>
      </c>
      <c r="DQ224" s="90" t="s">
        <v>2</v>
      </c>
      <c r="DR224" s="90" t="s">
        <v>2</v>
      </c>
      <c r="DS224" s="27">
        <v>26</v>
      </c>
      <c r="DT224" s="27" t="s">
        <v>2</v>
      </c>
      <c r="DU224" s="27" t="s">
        <v>2</v>
      </c>
      <c r="DV224" s="27">
        <v>8</v>
      </c>
      <c r="DW224" s="27">
        <v>10</v>
      </c>
      <c r="DX224" s="27">
        <v>2</v>
      </c>
      <c r="DY224" s="27">
        <v>10</v>
      </c>
      <c r="DZ224" s="27">
        <v>5</v>
      </c>
      <c r="EA224" s="27" t="s">
        <v>2</v>
      </c>
      <c r="EB224" s="27">
        <v>59</v>
      </c>
      <c r="EC224" s="27">
        <v>2</v>
      </c>
      <c r="ED224" s="27">
        <v>2</v>
      </c>
      <c r="EE224" s="27" t="s">
        <v>2</v>
      </c>
      <c r="EF224" s="27">
        <v>4</v>
      </c>
      <c r="EG224" s="27">
        <v>1333</v>
      </c>
      <c r="EH224" s="27" t="s">
        <v>2</v>
      </c>
      <c r="EI224" s="27" t="s">
        <v>2</v>
      </c>
      <c r="EJ224" s="27" t="s">
        <v>14</v>
      </c>
      <c r="EK224" s="27">
        <v>47</v>
      </c>
      <c r="EL224" s="27" t="s">
        <v>14</v>
      </c>
      <c r="EM224" s="27">
        <v>80</v>
      </c>
      <c r="EN224" s="27">
        <v>47</v>
      </c>
      <c r="EO224" s="27" t="s">
        <v>2</v>
      </c>
      <c r="EP224" s="27" t="s">
        <v>14</v>
      </c>
      <c r="EQ224" s="27" t="s">
        <v>14</v>
      </c>
      <c r="ER224" s="27" t="s">
        <v>14</v>
      </c>
      <c r="ES224" s="27" t="s">
        <v>2</v>
      </c>
      <c r="ET224" s="27" t="s">
        <v>14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>
        <v>1</v>
      </c>
      <c r="EZ224" s="27">
        <v>1</v>
      </c>
      <c r="FA224" s="27" t="s">
        <v>2</v>
      </c>
      <c r="FB224" s="27" t="s">
        <v>2</v>
      </c>
      <c r="FC224" s="27" t="s">
        <v>2</v>
      </c>
      <c r="FD224" s="27">
        <v>2</v>
      </c>
      <c r="FE224" s="27">
        <v>2</v>
      </c>
      <c r="FF224" s="27">
        <v>1</v>
      </c>
      <c r="FG224" s="27" t="s">
        <v>2</v>
      </c>
      <c r="FH224" s="27" t="s">
        <v>2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14</v>
      </c>
      <c r="FN224" s="27" t="s">
        <v>14</v>
      </c>
      <c r="FO224" s="27" t="s">
        <v>2</v>
      </c>
      <c r="FP224" s="27" t="s">
        <v>2</v>
      </c>
      <c r="FQ224" s="27" t="s">
        <v>2</v>
      </c>
      <c r="FR224" s="27" t="s">
        <v>14</v>
      </c>
      <c r="FS224" s="27" t="s">
        <v>14</v>
      </c>
      <c r="FT224" s="27" t="s">
        <v>14</v>
      </c>
      <c r="FU224" s="27" t="s">
        <v>2</v>
      </c>
      <c r="FV224" s="27" t="s">
        <v>14</v>
      </c>
      <c r="FW224" s="77">
        <v>33</v>
      </c>
      <c r="FX224" s="77" t="s">
        <v>2</v>
      </c>
      <c r="FY224" s="87">
        <v>32</v>
      </c>
      <c r="FZ224" s="87">
        <v>1</v>
      </c>
      <c r="GA224" s="87">
        <v>2</v>
      </c>
      <c r="GB224" s="87" t="s">
        <v>2</v>
      </c>
      <c r="GC224" s="87" t="s">
        <v>2</v>
      </c>
      <c r="GD224" s="87" t="s">
        <v>2</v>
      </c>
      <c r="GE224" s="87" t="s">
        <v>2</v>
      </c>
      <c r="GF224" s="17">
        <v>3</v>
      </c>
      <c r="GG224" s="17" t="s">
        <v>2</v>
      </c>
      <c r="GH224" s="17">
        <v>2</v>
      </c>
      <c r="GI224" s="17">
        <v>1</v>
      </c>
      <c r="GJ224" s="17">
        <v>1</v>
      </c>
      <c r="GK224" s="17" t="s">
        <v>2</v>
      </c>
      <c r="GL224" s="17" t="s">
        <v>2</v>
      </c>
      <c r="GM224" s="17" t="s">
        <v>2</v>
      </c>
      <c r="GN224" s="17" t="s">
        <v>2</v>
      </c>
      <c r="GO224" s="25">
        <v>1</v>
      </c>
      <c r="GP224" s="25" t="s">
        <v>2</v>
      </c>
      <c r="GQ224" s="25">
        <v>1</v>
      </c>
      <c r="GR224" s="25">
        <v>1</v>
      </c>
      <c r="GS224" s="136" t="s">
        <v>2</v>
      </c>
      <c r="GT224" s="77" t="s">
        <v>2</v>
      </c>
      <c r="GU224" s="77" t="s">
        <v>2</v>
      </c>
      <c r="GV224" s="17">
        <v>70</v>
      </c>
      <c r="GW224" s="17">
        <v>43</v>
      </c>
      <c r="GX224" s="17">
        <v>17</v>
      </c>
      <c r="GY224" s="17">
        <v>6</v>
      </c>
      <c r="GZ224" s="17">
        <v>3</v>
      </c>
      <c r="HA224" s="17">
        <v>1</v>
      </c>
      <c r="HB224" s="17" t="s">
        <v>2</v>
      </c>
      <c r="HC224" s="17">
        <v>1</v>
      </c>
      <c r="HD224" s="17" t="s">
        <v>2</v>
      </c>
      <c r="HE224" s="17">
        <v>3</v>
      </c>
      <c r="HF224" s="17" t="s">
        <v>2</v>
      </c>
      <c r="HG224" s="17">
        <v>1</v>
      </c>
      <c r="HH224" s="17">
        <v>1</v>
      </c>
      <c r="HI224" s="17">
        <v>1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9">
        <v>1942400000</v>
      </c>
      <c r="HO224" s="657" t="s">
        <v>483</v>
      </c>
      <c r="HP224" s="657" t="s">
        <v>454</v>
      </c>
      <c r="HQ224" s="657" t="s">
        <v>670</v>
      </c>
      <c r="HR224" s="657" t="s">
        <v>454</v>
      </c>
      <c r="HS224" s="657" t="s">
        <v>455</v>
      </c>
    </row>
    <row r="225" spans="1:227" ht="14.25" customHeight="1">
      <c r="A225" s="614" t="s">
        <v>767</v>
      </c>
      <c r="B225" s="614" t="s">
        <v>960</v>
      </c>
      <c r="C225" s="614"/>
      <c r="D225" s="4" t="s">
        <v>641</v>
      </c>
      <c r="E225" s="17">
        <v>6</v>
      </c>
      <c r="F225" s="17">
        <v>4</v>
      </c>
      <c r="G225" s="17" t="s">
        <v>2</v>
      </c>
      <c r="H225" s="17">
        <v>4</v>
      </c>
      <c r="I225" s="17" t="s">
        <v>2</v>
      </c>
      <c r="J225" s="17" t="s">
        <v>2</v>
      </c>
      <c r="K225" s="17" t="s">
        <v>2</v>
      </c>
      <c r="L225" s="17">
        <v>2</v>
      </c>
      <c r="M225" s="665">
        <v>2</v>
      </c>
      <c r="N225" s="17">
        <v>4</v>
      </c>
      <c r="O225" s="17" t="s">
        <v>14</v>
      </c>
      <c r="P225" s="17" t="s">
        <v>14</v>
      </c>
      <c r="Q225" s="17" t="s">
        <v>14</v>
      </c>
      <c r="R225" s="17" t="s">
        <v>14</v>
      </c>
      <c r="S225" s="17" t="s">
        <v>14</v>
      </c>
      <c r="T225" s="17" t="s">
        <v>14</v>
      </c>
      <c r="U225" s="25" t="s">
        <v>14</v>
      </c>
      <c r="V225" s="671" t="s">
        <v>2</v>
      </c>
      <c r="W225" s="25">
        <v>3</v>
      </c>
      <c r="X225" s="25">
        <v>3338</v>
      </c>
      <c r="Y225" s="25">
        <v>3</v>
      </c>
      <c r="Z225" s="25">
        <v>3056</v>
      </c>
      <c r="AA225" s="136">
        <v>3</v>
      </c>
      <c r="AB225" s="25" t="s">
        <v>14</v>
      </c>
      <c r="AC225" s="25" t="s">
        <v>14</v>
      </c>
      <c r="AD225" s="25" t="s">
        <v>14</v>
      </c>
      <c r="AE225" s="25" t="s">
        <v>14</v>
      </c>
      <c r="AF225" s="143" t="s">
        <v>14</v>
      </c>
      <c r="AG225" s="77">
        <v>5</v>
      </c>
      <c r="AH225" s="77" t="s">
        <v>2</v>
      </c>
      <c r="AI225" s="77">
        <v>1</v>
      </c>
      <c r="AJ225" s="77">
        <v>1</v>
      </c>
      <c r="AK225" s="77" t="s">
        <v>2</v>
      </c>
      <c r="AL225" s="77" t="s">
        <v>2</v>
      </c>
      <c r="AM225" s="77">
        <v>1</v>
      </c>
      <c r="AN225" s="77" t="s">
        <v>2</v>
      </c>
      <c r="AO225" s="77" t="s">
        <v>2</v>
      </c>
      <c r="AP225" s="77">
        <v>2</v>
      </c>
      <c r="AQ225" s="77" t="s">
        <v>2</v>
      </c>
      <c r="AR225" s="77" t="s">
        <v>2</v>
      </c>
      <c r="AS225" s="77" t="s">
        <v>2</v>
      </c>
      <c r="AT225" s="77" t="s">
        <v>2</v>
      </c>
      <c r="AU225" s="77" t="s">
        <v>14</v>
      </c>
      <c r="AV225" s="77" t="s">
        <v>14</v>
      </c>
      <c r="AW225" s="77" t="s">
        <v>14</v>
      </c>
      <c r="AX225" s="77" t="s">
        <v>14</v>
      </c>
      <c r="AY225" s="77" t="s">
        <v>14</v>
      </c>
      <c r="AZ225" s="77" t="s">
        <v>14</v>
      </c>
      <c r="BA225" s="77" t="s">
        <v>14</v>
      </c>
      <c r="BB225" s="77" t="s">
        <v>14</v>
      </c>
      <c r="BC225" s="77" t="s">
        <v>14</v>
      </c>
      <c r="BD225" s="77" t="s">
        <v>14</v>
      </c>
      <c r="BE225" s="77" t="s">
        <v>14</v>
      </c>
      <c r="BF225" s="77" t="s">
        <v>14</v>
      </c>
      <c r="BG225" s="77" t="s">
        <v>14</v>
      </c>
      <c r="BH225" s="77" t="s">
        <v>14</v>
      </c>
      <c r="BI225" s="77">
        <v>2329</v>
      </c>
      <c r="BJ225" s="77" t="s">
        <v>2</v>
      </c>
      <c r="BK225" s="77">
        <v>39</v>
      </c>
      <c r="BL225" s="77">
        <v>50</v>
      </c>
      <c r="BM225" s="77" t="s">
        <v>2</v>
      </c>
      <c r="BN225" s="77" t="s">
        <v>2</v>
      </c>
      <c r="BO225" s="77">
        <v>200</v>
      </c>
      <c r="BP225" s="77" t="s">
        <v>2</v>
      </c>
      <c r="BQ225" s="77" t="s">
        <v>2</v>
      </c>
      <c r="BR225" s="77">
        <v>2040</v>
      </c>
      <c r="BS225" s="77" t="s">
        <v>2</v>
      </c>
      <c r="BT225" s="77" t="s">
        <v>2</v>
      </c>
      <c r="BU225" s="77" t="s">
        <v>2</v>
      </c>
      <c r="BV225" s="77" t="s">
        <v>2</v>
      </c>
      <c r="BW225" s="77">
        <v>2240</v>
      </c>
      <c r="BX225" s="77" t="s">
        <v>14</v>
      </c>
      <c r="BY225" s="77" t="s">
        <v>14</v>
      </c>
      <c r="BZ225" s="77" t="s">
        <v>14</v>
      </c>
      <c r="CA225" s="77" t="s">
        <v>14</v>
      </c>
      <c r="CB225" s="77" t="s">
        <v>14</v>
      </c>
      <c r="CC225" s="77" t="s">
        <v>14</v>
      </c>
      <c r="CD225" s="77" t="s">
        <v>14</v>
      </c>
      <c r="CE225" s="77" t="s">
        <v>14</v>
      </c>
      <c r="CF225" s="77" t="s">
        <v>14</v>
      </c>
      <c r="CG225" s="77" t="s">
        <v>14</v>
      </c>
      <c r="CH225" s="77" t="s">
        <v>14</v>
      </c>
      <c r="CI225" s="77" t="s">
        <v>14</v>
      </c>
      <c r="CJ225" s="77" t="s">
        <v>14</v>
      </c>
      <c r="CK225" s="77" t="s">
        <v>14</v>
      </c>
      <c r="CL225" s="77" t="s">
        <v>14</v>
      </c>
      <c r="CM225" s="90">
        <v>4</v>
      </c>
      <c r="CN225" s="90">
        <v>1</v>
      </c>
      <c r="CO225" s="90" t="s">
        <v>2</v>
      </c>
      <c r="CP225" s="90" t="s">
        <v>2</v>
      </c>
      <c r="CQ225" s="90" t="s">
        <v>2</v>
      </c>
      <c r="CR225" s="90">
        <v>2</v>
      </c>
      <c r="CS225" s="90" t="s">
        <v>2</v>
      </c>
      <c r="CT225" s="90" t="s">
        <v>2</v>
      </c>
      <c r="CU225" s="90" t="s">
        <v>2</v>
      </c>
      <c r="CV225" s="90" t="s">
        <v>2</v>
      </c>
      <c r="CW225" s="90" t="s">
        <v>2</v>
      </c>
      <c r="CX225" s="90" t="s">
        <v>2</v>
      </c>
      <c r="CY225" s="90">
        <v>1</v>
      </c>
      <c r="CZ225" s="90" t="s">
        <v>2</v>
      </c>
      <c r="DA225" s="90" t="s">
        <v>2</v>
      </c>
      <c r="DB225" s="90" t="s">
        <v>2</v>
      </c>
      <c r="DC225" s="90" t="s">
        <v>14</v>
      </c>
      <c r="DD225" s="90" t="s">
        <v>14</v>
      </c>
      <c r="DE225" s="90" t="s">
        <v>14</v>
      </c>
      <c r="DF225" s="90" t="s">
        <v>14</v>
      </c>
      <c r="DG225" s="90" t="s">
        <v>14</v>
      </c>
      <c r="DH225" s="90" t="s">
        <v>14</v>
      </c>
      <c r="DI225" s="90" t="s">
        <v>14</v>
      </c>
      <c r="DJ225" s="90" t="s">
        <v>14</v>
      </c>
      <c r="DK225" s="90" t="s">
        <v>14</v>
      </c>
      <c r="DL225" s="90" t="s">
        <v>14</v>
      </c>
      <c r="DM225" s="90" t="s">
        <v>14</v>
      </c>
      <c r="DN225" s="90" t="s">
        <v>14</v>
      </c>
      <c r="DO225" s="90" t="s">
        <v>14</v>
      </c>
      <c r="DP225" s="90" t="s">
        <v>14</v>
      </c>
      <c r="DQ225" s="90" t="s">
        <v>14</v>
      </c>
      <c r="DR225" s="90" t="s">
        <v>14</v>
      </c>
      <c r="DS225" s="27">
        <v>1</v>
      </c>
      <c r="DT225" s="27" t="s">
        <v>2</v>
      </c>
      <c r="DU225" s="27" t="s">
        <v>2</v>
      </c>
      <c r="DV225" s="27" t="s">
        <v>2</v>
      </c>
      <c r="DW225" s="27" t="s">
        <v>2</v>
      </c>
      <c r="DX225" s="27" t="s">
        <v>2</v>
      </c>
      <c r="DY225" s="27" t="s">
        <v>2</v>
      </c>
      <c r="DZ225" s="27" t="s">
        <v>2</v>
      </c>
      <c r="EA225" s="27" t="s">
        <v>2</v>
      </c>
      <c r="EB225" s="27">
        <v>3</v>
      </c>
      <c r="EC225" s="27" t="s">
        <v>2</v>
      </c>
      <c r="ED225" s="27" t="s">
        <v>2</v>
      </c>
      <c r="EE225" s="27" t="s">
        <v>2</v>
      </c>
      <c r="EF225" s="27" t="s">
        <v>2</v>
      </c>
      <c r="EG225" s="27" t="s">
        <v>14</v>
      </c>
      <c r="EH225" s="27" t="s">
        <v>2</v>
      </c>
      <c r="EI225" s="27" t="s">
        <v>2</v>
      </c>
      <c r="EJ225" s="27" t="s">
        <v>2</v>
      </c>
      <c r="EK225" s="27" t="s">
        <v>2</v>
      </c>
      <c r="EL225" s="27" t="s">
        <v>2</v>
      </c>
      <c r="EM225" s="27" t="s">
        <v>2</v>
      </c>
      <c r="EN225" s="27" t="s">
        <v>2</v>
      </c>
      <c r="EO225" s="27" t="s">
        <v>2</v>
      </c>
      <c r="EP225" s="27" t="s">
        <v>14</v>
      </c>
      <c r="EQ225" s="27" t="s">
        <v>2</v>
      </c>
      <c r="ER225" s="27" t="s">
        <v>2</v>
      </c>
      <c r="ES225" s="27" t="s">
        <v>2</v>
      </c>
      <c r="ET225" s="27" t="s">
        <v>2</v>
      </c>
      <c r="EU225" s="27" t="s">
        <v>14</v>
      </c>
      <c r="EV225" s="27" t="s">
        <v>14</v>
      </c>
      <c r="EW225" s="27" t="s">
        <v>14</v>
      </c>
      <c r="EX225" s="27" t="s">
        <v>14</v>
      </c>
      <c r="EY225" s="27" t="s">
        <v>14</v>
      </c>
      <c r="EZ225" s="27" t="s">
        <v>14</v>
      </c>
      <c r="FA225" s="27" t="s">
        <v>14</v>
      </c>
      <c r="FB225" s="27" t="s">
        <v>14</v>
      </c>
      <c r="FC225" s="27" t="s">
        <v>14</v>
      </c>
      <c r="FD225" s="27" t="s">
        <v>14</v>
      </c>
      <c r="FE225" s="27" t="s">
        <v>14</v>
      </c>
      <c r="FF225" s="27" t="s">
        <v>14</v>
      </c>
      <c r="FG225" s="27" t="s">
        <v>14</v>
      </c>
      <c r="FH225" s="27" t="s">
        <v>14</v>
      </c>
      <c r="FI225" s="27" t="s">
        <v>14</v>
      </c>
      <c r="FJ225" s="27" t="s">
        <v>14</v>
      </c>
      <c r="FK225" s="27" t="s">
        <v>14</v>
      </c>
      <c r="FL225" s="27" t="s">
        <v>14</v>
      </c>
      <c r="FM225" s="27" t="s">
        <v>14</v>
      </c>
      <c r="FN225" s="27" t="s">
        <v>14</v>
      </c>
      <c r="FO225" s="27" t="s">
        <v>14</v>
      </c>
      <c r="FP225" s="27" t="s">
        <v>14</v>
      </c>
      <c r="FQ225" s="27" t="s">
        <v>14</v>
      </c>
      <c r="FR225" s="27" t="s">
        <v>14</v>
      </c>
      <c r="FS225" s="27" t="s">
        <v>14</v>
      </c>
      <c r="FT225" s="27" t="s">
        <v>14</v>
      </c>
      <c r="FU225" s="27" t="s">
        <v>14</v>
      </c>
      <c r="FV225" s="27" t="s">
        <v>14</v>
      </c>
      <c r="FW225" s="77">
        <v>2</v>
      </c>
      <c r="FX225" s="77" t="s">
        <v>2</v>
      </c>
      <c r="FY225" s="87">
        <v>2</v>
      </c>
      <c r="FZ225" s="87">
        <v>1</v>
      </c>
      <c r="GA225" s="87" t="s">
        <v>2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 t="s">
        <v>14</v>
      </c>
      <c r="GG225" s="17" t="s">
        <v>14</v>
      </c>
      <c r="GH225" s="17" t="s">
        <v>14</v>
      </c>
      <c r="GI225" s="17" t="s">
        <v>14</v>
      </c>
      <c r="GJ225" s="17" t="s">
        <v>14</v>
      </c>
      <c r="GK225" s="17" t="s">
        <v>14</v>
      </c>
      <c r="GL225" s="17" t="s">
        <v>14</v>
      </c>
      <c r="GM225" s="17" t="s">
        <v>14</v>
      </c>
      <c r="GN225" s="17" t="s">
        <v>14</v>
      </c>
      <c r="GO225" s="25" t="s">
        <v>2</v>
      </c>
      <c r="GP225" s="25" t="s">
        <v>14</v>
      </c>
      <c r="GQ225" s="25" t="s">
        <v>2</v>
      </c>
      <c r="GR225" s="25" t="s">
        <v>2</v>
      </c>
      <c r="GS225" s="136" t="s">
        <v>2</v>
      </c>
      <c r="GT225" s="77" t="s">
        <v>2</v>
      </c>
      <c r="GU225" s="77" t="s">
        <v>2</v>
      </c>
      <c r="GV225" s="17">
        <v>4</v>
      </c>
      <c r="GW225" s="17" t="s">
        <v>2</v>
      </c>
      <c r="GX225" s="17" t="s">
        <v>2</v>
      </c>
      <c r="GY225" s="17">
        <v>2</v>
      </c>
      <c r="GZ225" s="17" t="s">
        <v>2</v>
      </c>
      <c r="HA225" s="17">
        <v>2</v>
      </c>
      <c r="HB225" s="17" t="s">
        <v>2</v>
      </c>
      <c r="HC225" s="17">
        <v>1</v>
      </c>
      <c r="HD225" s="17">
        <v>1</v>
      </c>
      <c r="HE225" s="17" t="s">
        <v>14</v>
      </c>
      <c r="HF225" s="17" t="s">
        <v>14</v>
      </c>
      <c r="HG225" s="17" t="s">
        <v>14</v>
      </c>
      <c r="HH225" s="17" t="s">
        <v>14</v>
      </c>
      <c r="HI225" s="17" t="s">
        <v>14</v>
      </c>
      <c r="HJ225" s="17" t="s">
        <v>14</v>
      </c>
      <c r="HK225" s="17" t="s">
        <v>14</v>
      </c>
      <c r="HL225" s="17" t="s">
        <v>14</v>
      </c>
      <c r="HM225" s="17" t="s">
        <v>14</v>
      </c>
      <c r="HN225" s="659">
        <v>1942500000</v>
      </c>
      <c r="HO225" s="657" t="s">
        <v>483</v>
      </c>
      <c r="HP225" s="657" t="s">
        <v>454</v>
      </c>
      <c r="HQ225" s="657" t="s">
        <v>671</v>
      </c>
      <c r="HR225" s="657" t="s">
        <v>454</v>
      </c>
      <c r="HS225" s="657" t="s">
        <v>455</v>
      </c>
    </row>
    <row r="226" spans="1:227" ht="14.25" customHeight="1">
      <c r="A226" s="614" t="s">
        <v>767</v>
      </c>
      <c r="B226" s="614" t="s">
        <v>961</v>
      </c>
      <c r="C226" s="614"/>
      <c r="D226" s="4" t="s">
        <v>643</v>
      </c>
      <c r="E226" s="17">
        <v>84</v>
      </c>
      <c r="F226" s="17">
        <v>2</v>
      </c>
      <c r="G226" s="17">
        <v>1</v>
      </c>
      <c r="H226" s="17">
        <v>1</v>
      </c>
      <c r="I226" s="17" t="s">
        <v>2</v>
      </c>
      <c r="J226" s="17" t="s">
        <v>2</v>
      </c>
      <c r="K226" s="17" t="s">
        <v>2</v>
      </c>
      <c r="L226" s="17">
        <v>82</v>
      </c>
      <c r="M226" s="665">
        <v>15</v>
      </c>
      <c r="N226" s="17">
        <v>2</v>
      </c>
      <c r="O226" s="17" t="s">
        <v>14</v>
      </c>
      <c r="P226" s="17" t="s">
        <v>14</v>
      </c>
      <c r="Q226" s="17" t="s">
        <v>14</v>
      </c>
      <c r="R226" s="17" t="s">
        <v>14</v>
      </c>
      <c r="S226" s="17" t="s">
        <v>14</v>
      </c>
      <c r="T226" s="17" t="s">
        <v>14</v>
      </c>
      <c r="U226" s="25" t="s">
        <v>14</v>
      </c>
      <c r="V226" s="671" t="s">
        <v>2</v>
      </c>
      <c r="W226" s="25">
        <v>21</v>
      </c>
      <c r="X226" s="25">
        <v>3166</v>
      </c>
      <c r="Y226" s="25">
        <v>3</v>
      </c>
      <c r="Z226" s="25">
        <v>1825</v>
      </c>
      <c r="AA226" s="136">
        <v>63</v>
      </c>
      <c r="AB226" s="25" t="s">
        <v>14</v>
      </c>
      <c r="AC226" s="25" t="s">
        <v>14</v>
      </c>
      <c r="AD226" s="25" t="s">
        <v>14</v>
      </c>
      <c r="AE226" s="25" t="s">
        <v>14</v>
      </c>
      <c r="AF226" s="143" t="s">
        <v>14</v>
      </c>
      <c r="AG226" s="77">
        <v>83</v>
      </c>
      <c r="AH226" s="77">
        <v>13</v>
      </c>
      <c r="AI226" s="77">
        <v>19</v>
      </c>
      <c r="AJ226" s="77">
        <v>21</v>
      </c>
      <c r="AK226" s="77">
        <v>12</v>
      </c>
      <c r="AL226" s="77">
        <v>4</v>
      </c>
      <c r="AM226" s="77">
        <v>7</v>
      </c>
      <c r="AN226" s="77">
        <v>4</v>
      </c>
      <c r="AO226" s="77">
        <v>1</v>
      </c>
      <c r="AP226" s="77">
        <v>2</v>
      </c>
      <c r="AQ226" s="77" t="s">
        <v>2</v>
      </c>
      <c r="AR226" s="77" t="s">
        <v>2</v>
      </c>
      <c r="AS226" s="77" t="s">
        <v>2</v>
      </c>
      <c r="AT226" s="77" t="s">
        <v>2</v>
      </c>
      <c r="AU226" s="77" t="s">
        <v>14</v>
      </c>
      <c r="AV226" s="77" t="s">
        <v>14</v>
      </c>
      <c r="AW226" s="77" t="s">
        <v>14</v>
      </c>
      <c r="AX226" s="77" t="s">
        <v>14</v>
      </c>
      <c r="AY226" s="77" t="s">
        <v>14</v>
      </c>
      <c r="AZ226" s="77" t="s">
        <v>14</v>
      </c>
      <c r="BA226" s="77" t="s">
        <v>14</v>
      </c>
      <c r="BB226" s="77" t="s">
        <v>14</v>
      </c>
      <c r="BC226" s="77" t="s">
        <v>14</v>
      </c>
      <c r="BD226" s="77" t="s">
        <v>14</v>
      </c>
      <c r="BE226" s="77" t="s">
        <v>14</v>
      </c>
      <c r="BF226" s="77" t="s">
        <v>14</v>
      </c>
      <c r="BG226" s="77" t="s">
        <v>14</v>
      </c>
      <c r="BH226" s="77" t="s">
        <v>14</v>
      </c>
      <c r="BI226" s="77">
        <v>10514</v>
      </c>
      <c r="BJ226" s="77">
        <v>255</v>
      </c>
      <c r="BK226" s="77">
        <v>687</v>
      </c>
      <c r="BL226" s="77">
        <v>1380</v>
      </c>
      <c r="BM226" s="77">
        <v>1372</v>
      </c>
      <c r="BN226" s="77">
        <v>625</v>
      </c>
      <c r="BO226" s="77">
        <v>1665</v>
      </c>
      <c r="BP226" s="77">
        <v>1370</v>
      </c>
      <c r="BQ226" s="77">
        <v>700</v>
      </c>
      <c r="BR226" s="77">
        <v>2460</v>
      </c>
      <c r="BS226" s="77" t="s">
        <v>2</v>
      </c>
      <c r="BT226" s="77" t="s">
        <v>2</v>
      </c>
      <c r="BU226" s="77" t="s">
        <v>2</v>
      </c>
      <c r="BV226" s="77" t="s">
        <v>2</v>
      </c>
      <c r="BW226" s="77">
        <v>5824</v>
      </c>
      <c r="BX226" s="77" t="s">
        <v>14</v>
      </c>
      <c r="BY226" s="77" t="s">
        <v>14</v>
      </c>
      <c r="BZ226" s="77" t="s">
        <v>14</v>
      </c>
      <c r="CA226" s="77" t="s">
        <v>14</v>
      </c>
      <c r="CB226" s="77" t="s">
        <v>14</v>
      </c>
      <c r="CC226" s="77" t="s">
        <v>14</v>
      </c>
      <c r="CD226" s="77" t="s">
        <v>14</v>
      </c>
      <c r="CE226" s="77" t="s">
        <v>14</v>
      </c>
      <c r="CF226" s="77" t="s">
        <v>14</v>
      </c>
      <c r="CG226" s="77" t="s">
        <v>14</v>
      </c>
      <c r="CH226" s="77" t="s">
        <v>14</v>
      </c>
      <c r="CI226" s="77" t="s">
        <v>14</v>
      </c>
      <c r="CJ226" s="77" t="s">
        <v>14</v>
      </c>
      <c r="CK226" s="77" t="s">
        <v>14</v>
      </c>
      <c r="CL226" s="77" t="s">
        <v>14</v>
      </c>
      <c r="CM226" s="90">
        <v>80</v>
      </c>
      <c r="CN226" s="90" t="s">
        <v>2</v>
      </c>
      <c r="CO226" s="90" t="s">
        <v>2</v>
      </c>
      <c r="CP226" s="90">
        <v>1</v>
      </c>
      <c r="CQ226" s="90" t="s">
        <v>2</v>
      </c>
      <c r="CR226" s="90">
        <v>60</v>
      </c>
      <c r="CS226" s="90" t="s">
        <v>2</v>
      </c>
      <c r="CT226" s="90">
        <v>10</v>
      </c>
      <c r="CU226" s="90">
        <v>7</v>
      </c>
      <c r="CV226" s="90" t="s">
        <v>2</v>
      </c>
      <c r="CW226" s="90">
        <v>1</v>
      </c>
      <c r="CX226" s="90" t="s">
        <v>2</v>
      </c>
      <c r="CY226" s="90" t="s">
        <v>2</v>
      </c>
      <c r="CZ226" s="90">
        <v>1</v>
      </c>
      <c r="DA226" s="90" t="s">
        <v>2</v>
      </c>
      <c r="DB226" s="90" t="s">
        <v>2</v>
      </c>
      <c r="DC226" s="90" t="s">
        <v>14</v>
      </c>
      <c r="DD226" s="90" t="s">
        <v>14</v>
      </c>
      <c r="DE226" s="90" t="s">
        <v>14</v>
      </c>
      <c r="DF226" s="90" t="s">
        <v>14</v>
      </c>
      <c r="DG226" s="90" t="s">
        <v>14</v>
      </c>
      <c r="DH226" s="90" t="s">
        <v>14</v>
      </c>
      <c r="DI226" s="90" t="s">
        <v>14</v>
      </c>
      <c r="DJ226" s="90" t="s">
        <v>14</v>
      </c>
      <c r="DK226" s="90" t="s">
        <v>14</v>
      </c>
      <c r="DL226" s="90" t="s">
        <v>14</v>
      </c>
      <c r="DM226" s="90" t="s">
        <v>14</v>
      </c>
      <c r="DN226" s="90" t="s">
        <v>14</v>
      </c>
      <c r="DO226" s="90" t="s">
        <v>14</v>
      </c>
      <c r="DP226" s="90" t="s">
        <v>14</v>
      </c>
      <c r="DQ226" s="90" t="s">
        <v>14</v>
      </c>
      <c r="DR226" s="90" t="s">
        <v>14</v>
      </c>
      <c r="DS226" s="27" t="s">
        <v>2</v>
      </c>
      <c r="DT226" s="27" t="s">
        <v>2</v>
      </c>
      <c r="DU226" s="27" t="s">
        <v>2</v>
      </c>
      <c r="DV226" s="27">
        <v>1</v>
      </c>
      <c r="DW226" s="27">
        <v>17</v>
      </c>
      <c r="DX226" s="27">
        <v>4</v>
      </c>
      <c r="DY226" s="27">
        <v>8</v>
      </c>
      <c r="DZ226" s="27">
        <v>5</v>
      </c>
      <c r="EA226" s="27" t="s">
        <v>2</v>
      </c>
      <c r="EB226" s="27">
        <v>68</v>
      </c>
      <c r="EC226" s="27">
        <v>4</v>
      </c>
      <c r="ED226" s="27">
        <v>13</v>
      </c>
      <c r="EE226" s="27" t="s">
        <v>2</v>
      </c>
      <c r="EF226" s="27">
        <v>12</v>
      </c>
      <c r="EG226" s="27" t="s">
        <v>2</v>
      </c>
      <c r="EH226" s="27" t="s">
        <v>2</v>
      </c>
      <c r="EI226" s="27" t="s">
        <v>2</v>
      </c>
      <c r="EJ226" s="27" t="s">
        <v>14</v>
      </c>
      <c r="EK226" s="27">
        <v>116</v>
      </c>
      <c r="EL226" s="27">
        <v>31</v>
      </c>
      <c r="EM226" s="27">
        <v>37</v>
      </c>
      <c r="EN226" s="27">
        <v>8</v>
      </c>
      <c r="EO226" s="27" t="s">
        <v>2</v>
      </c>
      <c r="EP226" s="27" t="s">
        <v>14</v>
      </c>
      <c r="EQ226" s="27" t="s">
        <v>14</v>
      </c>
      <c r="ER226" s="27" t="s">
        <v>14</v>
      </c>
      <c r="ES226" s="27" t="s">
        <v>2</v>
      </c>
      <c r="ET226" s="27">
        <v>218</v>
      </c>
      <c r="EU226" s="27" t="s">
        <v>14</v>
      </c>
      <c r="EV226" s="27" t="s">
        <v>14</v>
      </c>
      <c r="EW226" s="27" t="s">
        <v>14</v>
      </c>
      <c r="EX226" s="27" t="s">
        <v>14</v>
      </c>
      <c r="EY226" s="27" t="s">
        <v>14</v>
      </c>
      <c r="EZ226" s="27" t="s">
        <v>14</v>
      </c>
      <c r="FA226" s="27" t="s">
        <v>14</v>
      </c>
      <c r="FB226" s="27" t="s">
        <v>14</v>
      </c>
      <c r="FC226" s="27" t="s">
        <v>14</v>
      </c>
      <c r="FD226" s="27" t="s">
        <v>14</v>
      </c>
      <c r="FE226" s="27" t="s">
        <v>14</v>
      </c>
      <c r="FF226" s="27" t="s">
        <v>14</v>
      </c>
      <c r="FG226" s="27" t="s">
        <v>14</v>
      </c>
      <c r="FH226" s="27" t="s">
        <v>14</v>
      </c>
      <c r="FI226" s="27" t="s">
        <v>14</v>
      </c>
      <c r="FJ226" s="27" t="s">
        <v>14</v>
      </c>
      <c r="FK226" s="27" t="s">
        <v>14</v>
      </c>
      <c r="FL226" s="27" t="s">
        <v>14</v>
      </c>
      <c r="FM226" s="27" t="s">
        <v>14</v>
      </c>
      <c r="FN226" s="27" t="s">
        <v>14</v>
      </c>
      <c r="FO226" s="27" t="s">
        <v>14</v>
      </c>
      <c r="FP226" s="27" t="s">
        <v>14</v>
      </c>
      <c r="FQ226" s="27" t="s">
        <v>14</v>
      </c>
      <c r="FR226" s="27" t="s">
        <v>14</v>
      </c>
      <c r="FS226" s="27" t="s">
        <v>14</v>
      </c>
      <c r="FT226" s="27" t="s">
        <v>14</v>
      </c>
      <c r="FU226" s="27" t="s">
        <v>14</v>
      </c>
      <c r="FV226" s="27" t="s">
        <v>14</v>
      </c>
      <c r="FW226" s="77">
        <v>25</v>
      </c>
      <c r="FX226" s="77">
        <v>3</v>
      </c>
      <c r="FY226" s="87">
        <v>22</v>
      </c>
      <c r="FZ226" s="87">
        <v>1</v>
      </c>
      <c r="GA226" s="87">
        <v>6</v>
      </c>
      <c r="GB226" s="87" t="s">
        <v>2</v>
      </c>
      <c r="GC226" s="87" t="s">
        <v>2</v>
      </c>
      <c r="GD226" s="87" t="s">
        <v>2</v>
      </c>
      <c r="GE226" s="87" t="s">
        <v>2</v>
      </c>
      <c r="GF226" s="17" t="s">
        <v>14</v>
      </c>
      <c r="GG226" s="17" t="s">
        <v>14</v>
      </c>
      <c r="GH226" s="17" t="s">
        <v>14</v>
      </c>
      <c r="GI226" s="17" t="s">
        <v>14</v>
      </c>
      <c r="GJ226" s="17" t="s">
        <v>14</v>
      </c>
      <c r="GK226" s="17" t="s">
        <v>14</v>
      </c>
      <c r="GL226" s="17" t="s">
        <v>14</v>
      </c>
      <c r="GM226" s="17" t="s">
        <v>14</v>
      </c>
      <c r="GN226" s="17" t="s">
        <v>14</v>
      </c>
      <c r="GO226" s="25" t="s">
        <v>2</v>
      </c>
      <c r="GP226" s="25" t="s">
        <v>14</v>
      </c>
      <c r="GQ226" s="25" t="s">
        <v>2</v>
      </c>
      <c r="GR226" s="25" t="s">
        <v>2</v>
      </c>
      <c r="GS226" s="136" t="s">
        <v>2</v>
      </c>
      <c r="GT226" s="77" t="s">
        <v>2</v>
      </c>
      <c r="GU226" s="77" t="s">
        <v>2</v>
      </c>
      <c r="GV226" s="17">
        <v>80</v>
      </c>
      <c r="GW226" s="17">
        <v>24</v>
      </c>
      <c r="GX226" s="17">
        <v>33</v>
      </c>
      <c r="GY226" s="17">
        <v>19</v>
      </c>
      <c r="GZ226" s="17">
        <v>4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14</v>
      </c>
      <c r="HF226" s="17" t="s">
        <v>14</v>
      </c>
      <c r="HG226" s="17" t="s">
        <v>14</v>
      </c>
      <c r="HH226" s="17" t="s">
        <v>14</v>
      </c>
      <c r="HI226" s="17" t="s">
        <v>14</v>
      </c>
      <c r="HJ226" s="17" t="s">
        <v>14</v>
      </c>
      <c r="HK226" s="17" t="s">
        <v>14</v>
      </c>
      <c r="HL226" s="17" t="s">
        <v>14</v>
      </c>
      <c r="HM226" s="17" t="s">
        <v>14</v>
      </c>
      <c r="HN226" s="659">
        <v>1942900000</v>
      </c>
      <c r="HO226" s="657" t="s">
        <v>483</v>
      </c>
      <c r="HP226" s="657" t="s">
        <v>454</v>
      </c>
      <c r="HQ226" s="657" t="s">
        <v>672</v>
      </c>
      <c r="HR226" s="657" t="s">
        <v>454</v>
      </c>
      <c r="HS226" s="657" t="s">
        <v>455</v>
      </c>
    </row>
    <row r="227" spans="1:227" ht="14.25" customHeight="1">
      <c r="A227" s="614" t="s">
        <v>767</v>
      </c>
      <c r="B227" s="614" t="s">
        <v>962</v>
      </c>
      <c r="C227" s="614"/>
      <c r="D227" s="4" t="s">
        <v>645</v>
      </c>
      <c r="E227" s="17">
        <v>93</v>
      </c>
      <c r="F227" s="17">
        <v>5</v>
      </c>
      <c r="G227" s="17">
        <v>1</v>
      </c>
      <c r="H227" s="17">
        <v>2</v>
      </c>
      <c r="I227" s="17">
        <v>1</v>
      </c>
      <c r="J227" s="17">
        <v>1</v>
      </c>
      <c r="K227" s="17" t="s">
        <v>2</v>
      </c>
      <c r="L227" s="17">
        <v>88</v>
      </c>
      <c r="M227" s="665">
        <v>35</v>
      </c>
      <c r="N227" s="17">
        <v>6</v>
      </c>
      <c r="O227" s="17">
        <v>5</v>
      </c>
      <c r="P227" s="17">
        <v>1</v>
      </c>
      <c r="Q227" s="17">
        <v>2</v>
      </c>
      <c r="R227" s="17">
        <v>1</v>
      </c>
      <c r="S227" s="17">
        <v>1</v>
      </c>
      <c r="T227" s="17" t="s">
        <v>2</v>
      </c>
      <c r="U227" s="25">
        <v>1</v>
      </c>
      <c r="V227" s="671" t="s">
        <v>2</v>
      </c>
      <c r="W227" s="25">
        <v>28</v>
      </c>
      <c r="X227" s="25">
        <v>10234</v>
      </c>
      <c r="Y227" s="25">
        <v>12</v>
      </c>
      <c r="Z227" s="25">
        <v>8075</v>
      </c>
      <c r="AA227" s="136">
        <v>65</v>
      </c>
      <c r="AB227" s="25">
        <v>5</v>
      </c>
      <c r="AC227" s="25">
        <v>3685</v>
      </c>
      <c r="AD227" s="25">
        <v>4</v>
      </c>
      <c r="AE227" s="25">
        <v>3015</v>
      </c>
      <c r="AF227" s="143">
        <v>1</v>
      </c>
      <c r="AG227" s="77">
        <v>92</v>
      </c>
      <c r="AH227" s="77">
        <v>4</v>
      </c>
      <c r="AI227" s="77">
        <v>23</v>
      </c>
      <c r="AJ227" s="77">
        <v>19</v>
      </c>
      <c r="AK227" s="77">
        <v>5</v>
      </c>
      <c r="AL227" s="77">
        <v>4</v>
      </c>
      <c r="AM227" s="77">
        <v>2</v>
      </c>
      <c r="AN227" s="77">
        <v>5</v>
      </c>
      <c r="AO227" s="77">
        <v>17</v>
      </c>
      <c r="AP227" s="77">
        <v>9</v>
      </c>
      <c r="AQ227" s="77">
        <v>3</v>
      </c>
      <c r="AR227" s="77">
        <v>1</v>
      </c>
      <c r="AS227" s="77" t="s">
        <v>2</v>
      </c>
      <c r="AT227" s="77" t="s">
        <v>2</v>
      </c>
      <c r="AU227" s="77">
        <v>6</v>
      </c>
      <c r="AV227" s="77" t="s">
        <v>2</v>
      </c>
      <c r="AW227" s="77" t="s">
        <v>2</v>
      </c>
      <c r="AX227" s="77">
        <v>1</v>
      </c>
      <c r="AY227" s="77">
        <v>2</v>
      </c>
      <c r="AZ227" s="77" t="s">
        <v>2</v>
      </c>
      <c r="BA227" s="77">
        <v>1</v>
      </c>
      <c r="BB227" s="77">
        <v>1</v>
      </c>
      <c r="BC227" s="77" t="s">
        <v>2</v>
      </c>
      <c r="BD227" s="77" t="s">
        <v>2</v>
      </c>
      <c r="BE227" s="77" t="s">
        <v>2</v>
      </c>
      <c r="BF227" s="77">
        <v>1</v>
      </c>
      <c r="BG227" s="77" t="s">
        <v>2</v>
      </c>
      <c r="BH227" s="77" t="s">
        <v>2</v>
      </c>
      <c r="BI227" s="77">
        <v>39227</v>
      </c>
      <c r="BJ227" s="77">
        <v>88</v>
      </c>
      <c r="BK227" s="77">
        <v>918</v>
      </c>
      <c r="BL227" s="77">
        <v>1201</v>
      </c>
      <c r="BM227" s="77">
        <v>622</v>
      </c>
      <c r="BN227" s="77">
        <v>618</v>
      </c>
      <c r="BO227" s="77">
        <v>400</v>
      </c>
      <c r="BP227" s="77">
        <v>1770</v>
      </c>
      <c r="BQ227" s="77">
        <v>11370</v>
      </c>
      <c r="BR227" s="77">
        <v>11740</v>
      </c>
      <c r="BS227" s="77">
        <v>6500</v>
      </c>
      <c r="BT227" s="77">
        <v>4000</v>
      </c>
      <c r="BU227" s="77" t="s">
        <v>2</v>
      </c>
      <c r="BV227" s="77" t="s">
        <v>2</v>
      </c>
      <c r="BW227" s="77">
        <v>19723</v>
      </c>
      <c r="BX227" s="77">
        <v>4825</v>
      </c>
      <c r="BY227" s="77" t="s">
        <v>2</v>
      </c>
      <c r="BZ227" s="77" t="s">
        <v>2</v>
      </c>
      <c r="CA227" s="77">
        <v>77</v>
      </c>
      <c r="CB227" s="77">
        <v>248</v>
      </c>
      <c r="CC227" s="77" t="s">
        <v>2</v>
      </c>
      <c r="CD227" s="77">
        <v>200</v>
      </c>
      <c r="CE227" s="77">
        <v>300</v>
      </c>
      <c r="CF227" s="77" t="s">
        <v>2</v>
      </c>
      <c r="CG227" s="77" t="s">
        <v>2</v>
      </c>
      <c r="CH227" s="77" t="s">
        <v>2</v>
      </c>
      <c r="CI227" s="77">
        <v>4000</v>
      </c>
      <c r="CJ227" s="77" t="s">
        <v>2</v>
      </c>
      <c r="CK227" s="77" t="s">
        <v>2</v>
      </c>
      <c r="CL227" s="77">
        <v>4825</v>
      </c>
      <c r="CM227" s="90">
        <v>87</v>
      </c>
      <c r="CN227" s="90">
        <v>7</v>
      </c>
      <c r="CO227" s="90" t="s">
        <v>2</v>
      </c>
      <c r="CP227" s="90">
        <v>3</v>
      </c>
      <c r="CQ227" s="90">
        <v>2</v>
      </c>
      <c r="CR227" s="90">
        <v>24</v>
      </c>
      <c r="CS227" s="90">
        <v>1</v>
      </c>
      <c r="CT227" s="90">
        <v>5</v>
      </c>
      <c r="CU227" s="90">
        <v>11</v>
      </c>
      <c r="CV227" s="90">
        <v>1</v>
      </c>
      <c r="CW227" s="90">
        <v>30</v>
      </c>
      <c r="CX227" s="90">
        <v>3</v>
      </c>
      <c r="CY227" s="90" t="s">
        <v>2</v>
      </c>
      <c r="CZ227" s="90" t="s">
        <v>2</v>
      </c>
      <c r="DA227" s="90" t="s">
        <v>2</v>
      </c>
      <c r="DB227" s="90" t="s">
        <v>2</v>
      </c>
      <c r="DC227" s="90">
        <v>6</v>
      </c>
      <c r="DD227" s="90" t="s">
        <v>2</v>
      </c>
      <c r="DE227" s="90" t="s">
        <v>2</v>
      </c>
      <c r="DF227" s="90" t="s">
        <v>2</v>
      </c>
      <c r="DG227" s="90" t="s">
        <v>2</v>
      </c>
      <c r="DH227" s="90">
        <v>1</v>
      </c>
      <c r="DI227" s="90" t="s">
        <v>2</v>
      </c>
      <c r="DJ227" s="90">
        <v>3</v>
      </c>
      <c r="DK227" s="90" t="s">
        <v>2</v>
      </c>
      <c r="DL227" s="90">
        <v>1</v>
      </c>
      <c r="DM227" s="90">
        <v>1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>
        <v>23</v>
      </c>
      <c r="DT227" s="27" t="s">
        <v>2</v>
      </c>
      <c r="DU227" s="27" t="s">
        <v>2</v>
      </c>
      <c r="DV227" s="27">
        <v>4</v>
      </c>
      <c r="DW227" s="27">
        <v>9</v>
      </c>
      <c r="DX227" s="27">
        <v>2</v>
      </c>
      <c r="DY227" s="27">
        <v>4</v>
      </c>
      <c r="DZ227" s="27">
        <v>2</v>
      </c>
      <c r="EA227" s="27">
        <v>2</v>
      </c>
      <c r="EB227" s="27">
        <v>40</v>
      </c>
      <c r="EC227" s="27">
        <v>3</v>
      </c>
      <c r="ED227" s="27">
        <v>7</v>
      </c>
      <c r="EE227" s="27">
        <v>1</v>
      </c>
      <c r="EF227" s="27">
        <v>12</v>
      </c>
      <c r="EG227" s="27">
        <v>674</v>
      </c>
      <c r="EH227" s="27" t="s">
        <v>2</v>
      </c>
      <c r="EI227" s="27" t="s">
        <v>2</v>
      </c>
      <c r="EJ227" s="27" t="s">
        <v>14</v>
      </c>
      <c r="EK227" s="27">
        <v>30</v>
      </c>
      <c r="EL227" s="27" t="s">
        <v>14</v>
      </c>
      <c r="EM227" s="27" t="s">
        <v>14</v>
      </c>
      <c r="EN227" s="27" t="s">
        <v>14</v>
      </c>
      <c r="EO227" s="27" t="s">
        <v>14</v>
      </c>
      <c r="EP227" s="27" t="s">
        <v>14</v>
      </c>
      <c r="EQ227" s="27" t="s">
        <v>14</v>
      </c>
      <c r="ER227" s="27" t="s">
        <v>14</v>
      </c>
      <c r="ES227" s="27" t="s">
        <v>14</v>
      </c>
      <c r="ET227" s="27">
        <v>382</v>
      </c>
      <c r="EU227" s="27" t="s">
        <v>2</v>
      </c>
      <c r="EV227" s="27" t="s">
        <v>2</v>
      </c>
      <c r="EW227" s="27" t="s">
        <v>2</v>
      </c>
      <c r="EX227" s="27">
        <v>1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>
        <v>1</v>
      </c>
      <c r="FE227" s="27" t="s">
        <v>2</v>
      </c>
      <c r="FF227" s="27">
        <v>4</v>
      </c>
      <c r="FG227" s="27">
        <v>1</v>
      </c>
      <c r="FH227" s="27" t="s">
        <v>2</v>
      </c>
      <c r="FI227" s="27" t="s">
        <v>2</v>
      </c>
      <c r="FJ227" s="27" t="s">
        <v>2</v>
      </c>
      <c r="FK227" s="27" t="s">
        <v>2</v>
      </c>
      <c r="FL227" s="27" t="s">
        <v>14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14</v>
      </c>
      <c r="FS227" s="27" t="s">
        <v>2</v>
      </c>
      <c r="FT227" s="27" t="s">
        <v>14</v>
      </c>
      <c r="FU227" s="27" t="s">
        <v>14</v>
      </c>
      <c r="FV227" s="27" t="s">
        <v>2</v>
      </c>
      <c r="FW227" s="77">
        <v>12</v>
      </c>
      <c r="FX227" s="77">
        <v>1</v>
      </c>
      <c r="FY227" s="87">
        <v>12</v>
      </c>
      <c r="FZ227" s="87" t="s">
        <v>2</v>
      </c>
      <c r="GA227" s="87">
        <v>3</v>
      </c>
      <c r="GB227" s="87" t="s">
        <v>2</v>
      </c>
      <c r="GC227" s="87" t="s">
        <v>2</v>
      </c>
      <c r="GD227" s="87" t="s">
        <v>2</v>
      </c>
      <c r="GE227" s="87" t="s">
        <v>2</v>
      </c>
      <c r="GF227" s="17">
        <v>3</v>
      </c>
      <c r="GG227" s="17" t="s">
        <v>2</v>
      </c>
      <c r="GH227" s="17">
        <v>3</v>
      </c>
      <c r="GI227" s="17" t="s">
        <v>2</v>
      </c>
      <c r="GJ227" s="17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5</v>
      </c>
      <c r="GP227" s="25" t="s">
        <v>2</v>
      </c>
      <c r="GQ227" s="25">
        <v>4</v>
      </c>
      <c r="GR227" s="25">
        <v>4</v>
      </c>
      <c r="GS227" s="136" t="s">
        <v>2</v>
      </c>
      <c r="GT227" s="77">
        <v>1</v>
      </c>
      <c r="GU227" s="77">
        <v>2</v>
      </c>
      <c r="GV227" s="17">
        <v>87</v>
      </c>
      <c r="GW227" s="17">
        <v>18</v>
      </c>
      <c r="GX227" s="17">
        <v>24</v>
      </c>
      <c r="GY227" s="17">
        <v>14</v>
      </c>
      <c r="GZ227" s="17">
        <v>10</v>
      </c>
      <c r="HA227" s="17">
        <v>21</v>
      </c>
      <c r="HB227" s="17">
        <v>9</v>
      </c>
      <c r="HC227" s="17">
        <v>8</v>
      </c>
      <c r="HD227" s="17">
        <v>4</v>
      </c>
      <c r="HE227" s="17">
        <v>6</v>
      </c>
      <c r="HF227" s="17" t="s">
        <v>2</v>
      </c>
      <c r="HG227" s="17">
        <v>1</v>
      </c>
      <c r="HH227" s="17">
        <v>3</v>
      </c>
      <c r="HI227" s="17">
        <v>1</v>
      </c>
      <c r="HJ227" s="17">
        <v>1</v>
      </c>
      <c r="HK227" s="17">
        <v>1</v>
      </c>
      <c r="HL227" s="17" t="s">
        <v>2</v>
      </c>
      <c r="HM227" s="17" t="s">
        <v>2</v>
      </c>
      <c r="HN227" s="659">
        <v>1943000000</v>
      </c>
      <c r="HO227" s="657" t="s">
        <v>483</v>
      </c>
      <c r="HP227" s="657" t="s">
        <v>454</v>
      </c>
      <c r="HQ227" s="657" t="s">
        <v>673</v>
      </c>
      <c r="HR227" s="657" t="s">
        <v>454</v>
      </c>
      <c r="HS227" s="657" t="s">
        <v>455</v>
      </c>
    </row>
    <row r="228" spans="1:227" ht="14.25" customHeight="1">
      <c r="A228" s="614" t="s">
        <v>767</v>
      </c>
      <c r="B228" s="614" t="s">
        <v>962</v>
      </c>
      <c r="C228" s="614" t="s">
        <v>963</v>
      </c>
      <c r="D228" s="4" t="s">
        <v>646</v>
      </c>
      <c r="E228" s="17">
        <v>3</v>
      </c>
      <c r="F228" s="17" t="s">
        <v>14</v>
      </c>
      <c r="G228" s="17" t="s">
        <v>14</v>
      </c>
      <c r="H228" s="17" t="s">
        <v>14</v>
      </c>
      <c r="I228" s="17" t="s">
        <v>14</v>
      </c>
      <c r="J228" s="17" t="s">
        <v>14</v>
      </c>
      <c r="K228" s="17" t="s">
        <v>14</v>
      </c>
      <c r="L228" s="17" t="s">
        <v>14</v>
      </c>
      <c r="M228" s="665" t="s">
        <v>14</v>
      </c>
      <c r="N228" s="17" t="s">
        <v>2</v>
      </c>
      <c r="O228" s="17" t="s">
        <v>2</v>
      </c>
      <c r="P228" s="17" t="s">
        <v>2</v>
      </c>
      <c r="Q228" s="17" t="s">
        <v>2</v>
      </c>
      <c r="R228" s="17" t="s">
        <v>2</v>
      </c>
      <c r="S228" s="17" t="s">
        <v>2</v>
      </c>
      <c r="T228" s="17" t="s">
        <v>2</v>
      </c>
      <c r="U228" s="25" t="s">
        <v>2</v>
      </c>
      <c r="V228" s="671" t="s">
        <v>14</v>
      </c>
      <c r="W228" s="25" t="s">
        <v>14</v>
      </c>
      <c r="X228" s="25" t="s">
        <v>14</v>
      </c>
      <c r="Y228" s="25" t="s">
        <v>14</v>
      </c>
      <c r="Z228" s="25" t="s">
        <v>14</v>
      </c>
      <c r="AA228" s="136" t="s">
        <v>14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43" t="s">
        <v>2</v>
      </c>
      <c r="AG228" s="77" t="s">
        <v>14</v>
      </c>
      <c r="AH228" s="77" t="s">
        <v>14</v>
      </c>
      <c r="AI228" s="77" t="s">
        <v>14</v>
      </c>
      <c r="AJ228" s="77" t="s">
        <v>14</v>
      </c>
      <c r="AK228" s="77" t="s">
        <v>14</v>
      </c>
      <c r="AL228" s="77" t="s">
        <v>14</v>
      </c>
      <c r="AM228" s="77" t="s">
        <v>14</v>
      </c>
      <c r="AN228" s="77" t="s">
        <v>14</v>
      </c>
      <c r="AO228" s="77" t="s">
        <v>14</v>
      </c>
      <c r="AP228" s="77" t="s">
        <v>14</v>
      </c>
      <c r="AQ228" s="77" t="s">
        <v>14</v>
      </c>
      <c r="AR228" s="77" t="s">
        <v>14</v>
      </c>
      <c r="AS228" s="77" t="s">
        <v>14</v>
      </c>
      <c r="AT228" s="77" t="s">
        <v>14</v>
      </c>
      <c r="AU228" s="77" t="s">
        <v>2</v>
      </c>
      <c r="AV228" s="77" t="s">
        <v>2</v>
      </c>
      <c r="AW228" s="77" t="s">
        <v>2</v>
      </c>
      <c r="AX228" s="77" t="s">
        <v>2</v>
      </c>
      <c r="AY228" s="77" t="s">
        <v>2</v>
      </c>
      <c r="AZ228" s="77" t="s">
        <v>2</v>
      </c>
      <c r="BA228" s="77" t="s">
        <v>2</v>
      </c>
      <c r="BB228" s="77" t="s">
        <v>2</v>
      </c>
      <c r="BC228" s="77" t="s">
        <v>2</v>
      </c>
      <c r="BD228" s="77" t="s">
        <v>2</v>
      </c>
      <c r="BE228" s="77" t="s">
        <v>2</v>
      </c>
      <c r="BF228" s="77" t="s">
        <v>2</v>
      </c>
      <c r="BG228" s="77" t="s">
        <v>2</v>
      </c>
      <c r="BH228" s="77" t="s">
        <v>2</v>
      </c>
      <c r="BI228" s="77" t="s">
        <v>14</v>
      </c>
      <c r="BJ228" s="77" t="s">
        <v>14</v>
      </c>
      <c r="BK228" s="77" t="s">
        <v>14</v>
      </c>
      <c r="BL228" s="77" t="s">
        <v>14</v>
      </c>
      <c r="BM228" s="77" t="s">
        <v>14</v>
      </c>
      <c r="BN228" s="77" t="s">
        <v>14</v>
      </c>
      <c r="BO228" s="77" t="s">
        <v>14</v>
      </c>
      <c r="BP228" s="77" t="s">
        <v>14</v>
      </c>
      <c r="BQ228" s="77" t="s">
        <v>14</v>
      </c>
      <c r="BR228" s="77" t="s">
        <v>14</v>
      </c>
      <c r="BS228" s="77" t="s">
        <v>14</v>
      </c>
      <c r="BT228" s="77" t="s">
        <v>14</v>
      </c>
      <c r="BU228" s="77" t="s">
        <v>14</v>
      </c>
      <c r="BV228" s="77" t="s">
        <v>14</v>
      </c>
      <c r="BW228" s="77" t="s">
        <v>14</v>
      </c>
      <c r="BX228" s="77" t="s">
        <v>2</v>
      </c>
      <c r="BY228" s="77" t="s">
        <v>2</v>
      </c>
      <c r="BZ228" s="77" t="s">
        <v>2</v>
      </c>
      <c r="CA228" s="77" t="s">
        <v>2</v>
      </c>
      <c r="CB228" s="77" t="s">
        <v>2</v>
      </c>
      <c r="CC228" s="77" t="s">
        <v>2</v>
      </c>
      <c r="CD228" s="77" t="s">
        <v>2</v>
      </c>
      <c r="CE228" s="77" t="s">
        <v>2</v>
      </c>
      <c r="CF228" s="77" t="s">
        <v>2</v>
      </c>
      <c r="CG228" s="77" t="s">
        <v>2</v>
      </c>
      <c r="CH228" s="77" t="s">
        <v>2</v>
      </c>
      <c r="CI228" s="77" t="s">
        <v>2</v>
      </c>
      <c r="CJ228" s="77" t="s">
        <v>2</v>
      </c>
      <c r="CK228" s="77" t="s">
        <v>2</v>
      </c>
      <c r="CL228" s="77" t="s">
        <v>2</v>
      </c>
      <c r="CM228" s="90" t="s">
        <v>14</v>
      </c>
      <c r="CN228" s="90" t="s">
        <v>14</v>
      </c>
      <c r="CO228" s="90" t="s">
        <v>14</v>
      </c>
      <c r="CP228" s="90" t="s">
        <v>14</v>
      </c>
      <c r="CQ228" s="90" t="s">
        <v>14</v>
      </c>
      <c r="CR228" s="90" t="s">
        <v>14</v>
      </c>
      <c r="CS228" s="90" t="s">
        <v>14</v>
      </c>
      <c r="CT228" s="90" t="s">
        <v>14</v>
      </c>
      <c r="CU228" s="90" t="s">
        <v>14</v>
      </c>
      <c r="CV228" s="90" t="s">
        <v>14</v>
      </c>
      <c r="CW228" s="90" t="s">
        <v>14</v>
      </c>
      <c r="CX228" s="90" t="s">
        <v>14</v>
      </c>
      <c r="CY228" s="90" t="s">
        <v>14</v>
      </c>
      <c r="CZ228" s="90" t="s">
        <v>14</v>
      </c>
      <c r="DA228" s="90" t="s">
        <v>14</v>
      </c>
      <c r="DB228" s="90" t="s">
        <v>14</v>
      </c>
      <c r="DC228" s="90" t="s">
        <v>2</v>
      </c>
      <c r="DD228" s="90" t="s">
        <v>2</v>
      </c>
      <c r="DE228" s="90" t="s">
        <v>2</v>
      </c>
      <c r="DF228" s="90" t="s">
        <v>2</v>
      </c>
      <c r="DG228" s="90" t="s">
        <v>2</v>
      </c>
      <c r="DH228" s="90" t="s">
        <v>2</v>
      </c>
      <c r="DI228" s="90" t="s">
        <v>2</v>
      </c>
      <c r="DJ228" s="90" t="s">
        <v>2</v>
      </c>
      <c r="DK228" s="90" t="s">
        <v>2</v>
      </c>
      <c r="DL228" s="90" t="s">
        <v>2</v>
      </c>
      <c r="DM228" s="90" t="s">
        <v>2</v>
      </c>
      <c r="DN228" s="90" t="s">
        <v>2</v>
      </c>
      <c r="DO228" s="90" t="s">
        <v>2</v>
      </c>
      <c r="DP228" s="90" t="s">
        <v>2</v>
      </c>
      <c r="DQ228" s="90" t="s">
        <v>2</v>
      </c>
      <c r="DR228" s="90" t="s">
        <v>2</v>
      </c>
      <c r="DS228" s="27" t="s">
        <v>14</v>
      </c>
      <c r="DT228" s="27" t="s">
        <v>14</v>
      </c>
      <c r="DU228" s="27" t="s">
        <v>14</v>
      </c>
      <c r="DV228" s="27" t="s">
        <v>14</v>
      </c>
      <c r="DW228" s="27" t="s">
        <v>14</v>
      </c>
      <c r="DX228" s="27" t="s">
        <v>14</v>
      </c>
      <c r="DY228" s="27" t="s">
        <v>14</v>
      </c>
      <c r="DZ228" s="27" t="s">
        <v>14</v>
      </c>
      <c r="EA228" s="27" t="s">
        <v>14</v>
      </c>
      <c r="EB228" s="27" t="s">
        <v>14</v>
      </c>
      <c r="EC228" s="27" t="s">
        <v>14</v>
      </c>
      <c r="ED228" s="27" t="s">
        <v>14</v>
      </c>
      <c r="EE228" s="27" t="s">
        <v>14</v>
      </c>
      <c r="EF228" s="27" t="s">
        <v>14</v>
      </c>
      <c r="EG228" s="27" t="s">
        <v>14</v>
      </c>
      <c r="EH228" s="27" t="s">
        <v>14</v>
      </c>
      <c r="EI228" s="27" t="s">
        <v>14</v>
      </c>
      <c r="EJ228" s="27" t="s">
        <v>14</v>
      </c>
      <c r="EK228" s="27" t="s">
        <v>14</v>
      </c>
      <c r="EL228" s="27" t="s">
        <v>14</v>
      </c>
      <c r="EM228" s="27" t="s">
        <v>14</v>
      </c>
      <c r="EN228" s="27" t="s">
        <v>14</v>
      </c>
      <c r="EO228" s="27" t="s">
        <v>14</v>
      </c>
      <c r="EP228" s="27" t="s">
        <v>14</v>
      </c>
      <c r="EQ228" s="27" t="s">
        <v>14</v>
      </c>
      <c r="ER228" s="27" t="s">
        <v>14</v>
      </c>
      <c r="ES228" s="27" t="s">
        <v>14</v>
      </c>
      <c r="ET228" s="27" t="s">
        <v>14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27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27" t="s">
        <v>14</v>
      </c>
      <c r="FW228" s="77" t="s">
        <v>14</v>
      </c>
      <c r="FX228" s="77" t="s">
        <v>14</v>
      </c>
      <c r="FY228" s="87" t="s">
        <v>14</v>
      </c>
      <c r="FZ228" s="87" t="s">
        <v>14</v>
      </c>
      <c r="GA228" s="87" t="s">
        <v>14</v>
      </c>
      <c r="GB228" s="87" t="s">
        <v>14</v>
      </c>
      <c r="GC228" s="87" t="s">
        <v>14</v>
      </c>
      <c r="GD228" s="87" t="s">
        <v>14</v>
      </c>
      <c r="GE228" s="87" t="s">
        <v>14</v>
      </c>
      <c r="GF228" s="17" t="s">
        <v>2</v>
      </c>
      <c r="GG228" s="17" t="s">
        <v>2</v>
      </c>
      <c r="GH228" s="17" t="s">
        <v>2</v>
      </c>
      <c r="GI228" s="17" t="s">
        <v>2</v>
      </c>
      <c r="GJ228" s="17" t="s">
        <v>2</v>
      </c>
      <c r="GK228" s="17" t="s">
        <v>2</v>
      </c>
      <c r="GL228" s="17" t="s">
        <v>2</v>
      </c>
      <c r="GM228" s="17" t="s">
        <v>2</v>
      </c>
      <c r="GN228" s="17" t="s">
        <v>2</v>
      </c>
      <c r="GO228" s="25" t="s">
        <v>14</v>
      </c>
      <c r="GP228" s="25" t="s">
        <v>2</v>
      </c>
      <c r="GQ228" s="25" t="s">
        <v>14</v>
      </c>
      <c r="GR228" s="25" t="s">
        <v>14</v>
      </c>
      <c r="GS228" s="136" t="s">
        <v>14</v>
      </c>
      <c r="GT228" s="77" t="s">
        <v>14</v>
      </c>
      <c r="GU228" s="77" t="s">
        <v>2</v>
      </c>
      <c r="GV228" s="17" t="s">
        <v>14</v>
      </c>
      <c r="GW228" s="17" t="s">
        <v>14</v>
      </c>
      <c r="GX228" s="17" t="s">
        <v>14</v>
      </c>
      <c r="GY228" s="17" t="s">
        <v>14</v>
      </c>
      <c r="GZ228" s="17" t="s">
        <v>14</v>
      </c>
      <c r="HA228" s="17" t="s">
        <v>14</v>
      </c>
      <c r="HB228" s="17" t="s">
        <v>14</v>
      </c>
      <c r="HC228" s="17" t="s">
        <v>14</v>
      </c>
      <c r="HD228" s="17" t="s">
        <v>14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9">
        <v>1943001000</v>
      </c>
      <c r="HO228" s="657" t="s">
        <v>483</v>
      </c>
      <c r="HP228" s="657" t="s">
        <v>454</v>
      </c>
      <c r="HQ228" s="657" t="s">
        <v>673</v>
      </c>
      <c r="HR228" s="657" t="s">
        <v>457</v>
      </c>
      <c r="HS228" s="657" t="s">
        <v>455</v>
      </c>
    </row>
    <row r="229" spans="1:227" ht="14.25" customHeight="1">
      <c r="A229" s="614" t="s">
        <v>767</v>
      </c>
      <c r="B229" s="614" t="s">
        <v>962</v>
      </c>
      <c r="C229" s="614" t="s">
        <v>964</v>
      </c>
      <c r="D229" s="4" t="s">
        <v>647</v>
      </c>
      <c r="E229" s="17">
        <v>2</v>
      </c>
      <c r="F229" s="17" t="s">
        <v>14</v>
      </c>
      <c r="G229" s="17" t="s">
        <v>14</v>
      </c>
      <c r="H229" s="17" t="s">
        <v>14</v>
      </c>
      <c r="I229" s="17" t="s">
        <v>14</v>
      </c>
      <c r="J229" s="17" t="s">
        <v>14</v>
      </c>
      <c r="K229" s="17" t="s">
        <v>14</v>
      </c>
      <c r="L229" s="17" t="s">
        <v>14</v>
      </c>
      <c r="M229" s="665" t="s">
        <v>14</v>
      </c>
      <c r="N229" s="17" t="s">
        <v>2</v>
      </c>
      <c r="O229" s="17" t="s">
        <v>2</v>
      </c>
      <c r="P229" s="17" t="s">
        <v>2</v>
      </c>
      <c r="Q229" s="17" t="s">
        <v>2</v>
      </c>
      <c r="R229" s="17" t="s">
        <v>2</v>
      </c>
      <c r="S229" s="17" t="s">
        <v>2</v>
      </c>
      <c r="T229" s="17" t="s">
        <v>2</v>
      </c>
      <c r="U229" s="25" t="s">
        <v>2</v>
      </c>
      <c r="V229" s="671" t="s">
        <v>14</v>
      </c>
      <c r="W229" s="25" t="s">
        <v>14</v>
      </c>
      <c r="X229" s="25" t="s">
        <v>14</v>
      </c>
      <c r="Y229" s="25" t="s">
        <v>14</v>
      </c>
      <c r="Z229" s="25" t="s">
        <v>14</v>
      </c>
      <c r="AA229" s="136" t="s">
        <v>14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43" t="s">
        <v>2</v>
      </c>
      <c r="AG229" s="77" t="s">
        <v>14</v>
      </c>
      <c r="AH229" s="77" t="s">
        <v>14</v>
      </c>
      <c r="AI229" s="77" t="s">
        <v>14</v>
      </c>
      <c r="AJ229" s="77" t="s">
        <v>14</v>
      </c>
      <c r="AK229" s="77" t="s">
        <v>14</v>
      </c>
      <c r="AL229" s="77" t="s">
        <v>14</v>
      </c>
      <c r="AM229" s="77" t="s">
        <v>14</v>
      </c>
      <c r="AN229" s="77" t="s">
        <v>14</v>
      </c>
      <c r="AO229" s="77" t="s">
        <v>14</v>
      </c>
      <c r="AP229" s="77" t="s">
        <v>14</v>
      </c>
      <c r="AQ229" s="77" t="s">
        <v>14</v>
      </c>
      <c r="AR229" s="77" t="s">
        <v>14</v>
      </c>
      <c r="AS229" s="77" t="s">
        <v>14</v>
      </c>
      <c r="AT229" s="77" t="s">
        <v>14</v>
      </c>
      <c r="AU229" s="77" t="s">
        <v>2</v>
      </c>
      <c r="AV229" s="77" t="s">
        <v>2</v>
      </c>
      <c r="AW229" s="77" t="s">
        <v>2</v>
      </c>
      <c r="AX229" s="77" t="s">
        <v>2</v>
      </c>
      <c r="AY229" s="77" t="s">
        <v>2</v>
      </c>
      <c r="AZ229" s="77" t="s">
        <v>2</v>
      </c>
      <c r="BA229" s="77" t="s">
        <v>2</v>
      </c>
      <c r="BB229" s="77" t="s">
        <v>2</v>
      </c>
      <c r="BC229" s="77" t="s">
        <v>2</v>
      </c>
      <c r="BD229" s="77" t="s">
        <v>2</v>
      </c>
      <c r="BE229" s="77" t="s">
        <v>2</v>
      </c>
      <c r="BF229" s="77" t="s">
        <v>2</v>
      </c>
      <c r="BG229" s="77" t="s">
        <v>2</v>
      </c>
      <c r="BH229" s="77" t="s">
        <v>2</v>
      </c>
      <c r="BI229" s="77" t="s">
        <v>14</v>
      </c>
      <c r="BJ229" s="77" t="s">
        <v>14</v>
      </c>
      <c r="BK229" s="77" t="s">
        <v>14</v>
      </c>
      <c r="BL229" s="77" t="s">
        <v>14</v>
      </c>
      <c r="BM229" s="77" t="s">
        <v>14</v>
      </c>
      <c r="BN229" s="77" t="s">
        <v>14</v>
      </c>
      <c r="BO229" s="77" t="s">
        <v>14</v>
      </c>
      <c r="BP229" s="77" t="s">
        <v>14</v>
      </c>
      <c r="BQ229" s="77" t="s">
        <v>14</v>
      </c>
      <c r="BR229" s="77" t="s">
        <v>14</v>
      </c>
      <c r="BS229" s="77" t="s">
        <v>14</v>
      </c>
      <c r="BT229" s="77" t="s">
        <v>14</v>
      </c>
      <c r="BU229" s="77" t="s">
        <v>14</v>
      </c>
      <c r="BV229" s="77" t="s">
        <v>14</v>
      </c>
      <c r="BW229" s="77" t="s">
        <v>14</v>
      </c>
      <c r="BX229" s="77" t="s">
        <v>2</v>
      </c>
      <c r="BY229" s="77" t="s">
        <v>2</v>
      </c>
      <c r="BZ229" s="77" t="s">
        <v>2</v>
      </c>
      <c r="CA229" s="77" t="s">
        <v>2</v>
      </c>
      <c r="CB229" s="77" t="s">
        <v>2</v>
      </c>
      <c r="CC229" s="77" t="s">
        <v>2</v>
      </c>
      <c r="CD229" s="77" t="s">
        <v>2</v>
      </c>
      <c r="CE229" s="77" t="s">
        <v>2</v>
      </c>
      <c r="CF229" s="77" t="s">
        <v>2</v>
      </c>
      <c r="CG229" s="77" t="s">
        <v>2</v>
      </c>
      <c r="CH229" s="77" t="s">
        <v>2</v>
      </c>
      <c r="CI229" s="77" t="s">
        <v>2</v>
      </c>
      <c r="CJ229" s="77" t="s">
        <v>2</v>
      </c>
      <c r="CK229" s="77" t="s">
        <v>2</v>
      </c>
      <c r="CL229" s="77" t="s">
        <v>2</v>
      </c>
      <c r="CM229" s="90" t="s">
        <v>14</v>
      </c>
      <c r="CN229" s="90" t="s">
        <v>14</v>
      </c>
      <c r="CO229" s="90" t="s">
        <v>14</v>
      </c>
      <c r="CP229" s="90" t="s">
        <v>14</v>
      </c>
      <c r="CQ229" s="90" t="s">
        <v>14</v>
      </c>
      <c r="CR229" s="90" t="s">
        <v>14</v>
      </c>
      <c r="CS229" s="90" t="s">
        <v>14</v>
      </c>
      <c r="CT229" s="90" t="s">
        <v>14</v>
      </c>
      <c r="CU229" s="90" t="s">
        <v>14</v>
      </c>
      <c r="CV229" s="90" t="s">
        <v>14</v>
      </c>
      <c r="CW229" s="90" t="s">
        <v>14</v>
      </c>
      <c r="CX229" s="90" t="s">
        <v>14</v>
      </c>
      <c r="CY229" s="90" t="s">
        <v>14</v>
      </c>
      <c r="CZ229" s="90" t="s">
        <v>14</v>
      </c>
      <c r="DA229" s="90" t="s">
        <v>14</v>
      </c>
      <c r="DB229" s="90" t="s">
        <v>14</v>
      </c>
      <c r="DC229" s="90" t="s">
        <v>2</v>
      </c>
      <c r="DD229" s="90" t="s">
        <v>2</v>
      </c>
      <c r="DE229" s="90" t="s">
        <v>2</v>
      </c>
      <c r="DF229" s="90" t="s">
        <v>2</v>
      </c>
      <c r="DG229" s="90" t="s">
        <v>2</v>
      </c>
      <c r="DH229" s="90" t="s">
        <v>2</v>
      </c>
      <c r="DI229" s="90" t="s">
        <v>2</v>
      </c>
      <c r="DJ229" s="90" t="s">
        <v>2</v>
      </c>
      <c r="DK229" s="90" t="s">
        <v>2</v>
      </c>
      <c r="DL229" s="90" t="s">
        <v>2</v>
      </c>
      <c r="DM229" s="90" t="s">
        <v>2</v>
      </c>
      <c r="DN229" s="90" t="s">
        <v>2</v>
      </c>
      <c r="DO229" s="90" t="s">
        <v>2</v>
      </c>
      <c r="DP229" s="90" t="s">
        <v>2</v>
      </c>
      <c r="DQ229" s="90" t="s">
        <v>2</v>
      </c>
      <c r="DR229" s="90" t="s">
        <v>2</v>
      </c>
      <c r="DS229" s="27" t="s">
        <v>14</v>
      </c>
      <c r="DT229" s="27" t="s">
        <v>14</v>
      </c>
      <c r="DU229" s="27" t="s">
        <v>14</v>
      </c>
      <c r="DV229" s="27" t="s">
        <v>14</v>
      </c>
      <c r="DW229" s="27" t="s">
        <v>14</v>
      </c>
      <c r="DX229" s="27" t="s">
        <v>14</v>
      </c>
      <c r="DY229" s="27" t="s">
        <v>14</v>
      </c>
      <c r="DZ229" s="27" t="s">
        <v>14</v>
      </c>
      <c r="EA229" s="27" t="s">
        <v>14</v>
      </c>
      <c r="EB229" s="27" t="s">
        <v>14</v>
      </c>
      <c r="EC229" s="27" t="s">
        <v>14</v>
      </c>
      <c r="ED229" s="27" t="s">
        <v>14</v>
      </c>
      <c r="EE229" s="27" t="s">
        <v>14</v>
      </c>
      <c r="EF229" s="27" t="s">
        <v>14</v>
      </c>
      <c r="EG229" s="27" t="s">
        <v>14</v>
      </c>
      <c r="EH229" s="27" t="s">
        <v>14</v>
      </c>
      <c r="EI229" s="27" t="s">
        <v>14</v>
      </c>
      <c r="EJ229" s="27" t="s">
        <v>14</v>
      </c>
      <c r="EK229" s="27" t="s">
        <v>14</v>
      </c>
      <c r="EL229" s="27" t="s">
        <v>14</v>
      </c>
      <c r="EM229" s="27" t="s">
        <v>14</v>
      </c>
      <c r="EN229" s="27" t="s">
        <v>14</v>
      </c>
      <c r="EO229" s="27" t="s">
        <v>14</v>
      </c>
      <c r="EP229" s="27" t="s">
        <v>14</v>
      </c>
      <c r="EQ229" s="27" t="s">
        <v>14</v>
      </c>
      <c r="ER229" s="27" t="s">
        <v>14</v>
      </c>
      <c r="ES229" s="27" t="s">
        <v>14</v>
      </c>
      <c r="ET229" s="27" t="s">
        <v>14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27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27" t="s">
        <v>14</v>
      </c>
      <c r="FW229" s="77" t="s">
        <v>14</v>
      </c>
      <c r="FX229" s="77" t="s">
        <v>14</v>
      </c>
      <c r="FY229" s="87" t="s">
        <v>14</v>
      </c>
      <c r="FZ229" s="87" t="s">
        <v>14</v>
      </c>
      <c r="GA229" s="87" t="s">
        <v>14</v>
      </c>
      <c r="GB229" s="87" t="s">
        <v>14</v>
      </c>
      <c r="GC229" s="87" t="s">
        <v>14</v>
      </c>
      <c r="GD229" s="87" t="s">
        <v>14</v>
      </c>
      <c r="GE229" s="87" t="s">
        <v>14</v>
      </c>
      <c r="GF229" s="17" t="s">
        <v>2</v>
      </c>
      <c r="GG229" s="17" t="s">
        <v>2</v>
      </c>
      <c r="GH229" s="17" t="s">
        <v>2</v>
      </c>
      <c r="GI229" s="17" t="s">
        <v>2</v>
      </c>
      <c r="GJ229" s="17" t="s">
        <v>2</v>
      </c>
      <c r="GK229" s="17" t="s">
        <v>2</v>
      </c>
      <c r="GL229" s="17" t="s">
        <v>2</v>
      </c>
      <c r="GM229" s="17" t="s">
        <v>2</v>
      </c>
      <c r="GN229" s="17" t="s">
        <v>2</v>
      </c>
      <c r="GO229" s="25" t="s">
        <v>14</v>
      </c>
      <c r="GP229" s="25" t="s">
        <v>2</v>
      </c>
      <c r="GQ229" s="25" t="s">
        <v>14</v>
      </c>
      <c r="GR229" s="25" t="s">
        <v>14</v>
      </c>
      <c r="GS229" s="136" t="s">
        <v>14</v>
      </c>
      <c r="GT229" s="77" t="s">
        <v>14</v>
      </c>
      <c r="GU229" s="77" t="s">
        <v>2</v>
      </c>
      <c r="GV229" s="17" t="s">
        <v>14</v>
      </c>
      <c r="GW229" s="17" t="s">
        <v>14</v>
      </c>
      <c r="GX229" s="17" t="s">
        <v>14</v>
      </c>
      <c r="GY229" s="17" t="s">
        <v>14</v>
      </c>
      <c r="GZ229" s="17" t="s">
        <v>14</v>
      </c>
      <c r="HA229" s="17" t="s">
        <v>14</v>
      </c>
      <c r="HB229" s="17" t="s">
        <v>14</v>
      </c>
      <c r="HC229" s="17" t="s">
        <v>14</v>
      </c>
      <c r="HD229" s="17" t="s">
        <v>14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9">
        <v>1943002000</v>
      </c>
      <c r="HO229" s="657" t="s">
        <v>483</v>
      </c>
      <c r="HP229" s="657" t="s">
        <v>454</v>
      </c>
      <c r="HQ229" s="657" t="s">
        <v>673</v>
      </c>
      <c r="HR229" s="657" t="s">
        <v>458</v>
      </c>
      <c r="HS229" s="657" t="s">
        <v>455</v>
      </c>
    </row>
    <row r="230" spans="1:227" ht="14.25" customHeight="1">
      <c r="A230" s="614" t="s">
        <v>767</v>
      </c>
      <c r="B230" s="614" t="s">
        <v>962</v>
      </c>
      <c r="C230" s="614" t="s">
        <v>705</v>
      </c>
      <c r="D230" s="4" t="s">
        <v>648</v>
      </c>
      <c r="E230" s="17">
        <v>22</v>
      </c>
      <c r="F230" s="17">
        <v>2</v>
      </c>
      <c r="G230" s="17">
        <v>1</v>
      </c>
      <c r="H230" s="17" t="s">
        <v>2</v>
      </c>
      <c r="I230" s="17">
        <v>1</v>
      </c>
      <c r="J230" s="17" t="s">
        <v>2</v>
      </c>
      <c r="K230" s="17" t="s">
        <v>2</v>
      </c>
      <c r="L230" s="17">
        <v>20</v>
      </c>
      <c r="M230" s="665">
        <v>1</v>
      </c>
      <c r="N230" s="17">
        <v>3</v>
      </c>
      <c r="O230" s="17">
        <v>2</v>
      </c>
      <c r="P230" s="17">
        <v>1</v>
      </c>
      <c r="Q230" s="17" t="s">
        <v>2</v>
      </c>
      <c r="R230" s="17">
        <v>1</v>
      </c>
      <c r="S230" s="17" t="s">
        <v>2</v>
      </c>
      <c r="T230" s="17" t="s">
        <v>2</v>
      </c>
      <c r="U230" s="25">
        <v>1</v>
      </c>
      <c r="V230" s="671" t="s">
        <v>2</v>
      </c>
      <c r="W230" s="25">
        <v>7</v>
      </c>
      <c r="X230" s="25">
        <v>1373</v>
      </c>
      <c r="Y230" s="25">
        <v>2</v>
      </c>
      <c r="Z230" s="25">
        <v>775</v>
      </c>
      <c r="AA230" s="136">
        <v>15</v>
      </c>
      <c r="AB230" s="25">
        <v>2</v>
      </c>
      <c r="AC230" s="25">
        <v>715</v>
      </c>
      <c r="AD230" s="25">
        <v>1</v>
      </c>
      <c r="AE230" s="25">
        <v>525</v>
      </c>
      <c r="AF230" s="143">
        <v>1</v>
      </c>
      <c r="AG230" s="77">
        <v>22</v>
      </c>
      <c r="AH230" s="77">
        <v>2</v>
      </c>
      <c r="AI230" s="77">
        <v>5</v>
      </c>
      <c r="AJ230" s="77">
        <v>9</v>
      </c>
      <c r="AK230" s="77">
        <v>2</v>
      </c>
      <c r="AL230" s="77">
        <v>2</v>
      </c>
      <c r="AM230" s="77" t="s">
        <v>2</v>
      </c>
      <c r="AN230" s="77">
        <v>2</v>
      </c>
      <c r="AO230" s="77" t="s">
        <v>2</v>
      </c>
      <c r="AP230" s="77" t="s">
        <v>2</v>
      </c>
      <c r="AQ230" s="77" t="s">
        <v>2</v>
      </c>
      <c r="AR230" s="77" t="s">
        <v>2</v>
      </c>
      <c r="AS230" s="77" t="s">
        <v>2</v>
      </c>
      <c r="AT230" s="77" t="s">
        <v>2</v>
      </c>
      <c r="AU230" s="77">
        <v>3</v>
      </c>
      <c r="AV230" s="77" t="s">
        <v>2</v>
      </c>
      <c r="AW230" s="77" t="s">
        <v>2</v>
      </c>
      <c r="AX230" s="77" t="s">
        <v>2</v>
      </c>
      <c r="AY230" s="77">
        <v>2</v>
      </c>
      <c r="AZ230" s="77" t="s">
        <v>2</v>
      </c>
      <c r="BA230" s="77" t="s">
        <v>2</v>
      </c>
      <c r="BB230" s="77">
        <v>1</v>
      </c>
      <c r="BC230" s="77" t="s">
        <v>2</v>
      </c>
      <c r="BD230" s="77" t="s">
        <v>2</v>
      </c>
      <c r="BE230" s="77" t="s">
        <v>2</v>
      </c>
      <c r="BF230" s="77" t="s">
        <v>2</v>
      </c>
      <c r="BG230" s="77" t="s">
        <v>2</v>
      </c>
      <c r="BH230" s="77" t="s">
        <v>2</v>
      </c>
      <c r="BI230" s="77">
        <v>1966</v>
      </c>
      <c r="BJ230" s="77">
        <v>43</v>
      </c>
      <c r="BK230" s="77">
        <v>203</v>
      </c>
      <c r="BL230" s="77">
        <v>540</v>
      </c>
      <c r="BM230" s="77">
        <v>248</v>
      </c>
      <c r="BN230" s="77">
        <v>312</v>
      </c>
      <c r="BO230" s="77" t="s">
        <v>2</v>
      </c>
      <c r="BP230" s="77">
        <v>620</v>
      </c>
      <c r="BQ230" s="77" t="s">
        <v>2</v>
      </c>
      <c r="BR230" s="77" t="s">
        <v>2</v>
      </c>
      <c r="BS230" s="77" t="s">
        <v>2</v>
      </c>
      <c r="BT230" s="77" t="s">
        <v>2</v>
      </c>
      <c r="BU230" s="77" t="s">
        <v>2</v>
      </c>
      <c r="BV230" s="77" t="s">
        <v>2</v>
      </c>
      <c r="BW230" s="77">
        <v>1186</v>
      </c>
      <c r="BX230" s="77">
        <v>548</v>
      </c>
      <c r="BY230" s="77" t="s">
        <v>2</v>
      </c>
      <c r="BZ230" s="77" t="s">
        <v>2</v>
      </c>
      <c r="CA230" s="77" t="s">
        <v>2</v>
      </c>
      <c r="CB230" s="77">
        <v>248</v>
      </c>
      <c r="CC230" s="77" t="s">
        <v>2</v>
      </c>
      <c r="CD230" s="77" t="s">
        <v>2</v>
      </c>
      <c r="CE230" s="77">
        <v>300</v>
      </c>
      <c r="CF230" s="77" t="s">
        <v>2</v>
      </c>
      <c r="CG230" s="77" t="s">
        <v>2</v>
      </c>
      <c r="CH230" s="77" t="s">
        <v>2</v>
      </c>
      <c r="CI230" s="77" t="s">
        <v>2</v>
      </c>
      <c r="CJ230" s="77" t="s">
        <v>2</v>
      </c>
      <c r="CK230" s="77" t="s">
        <v>2</v>
      </c>
      <c r="CL230" s="77">
        <v>548</v>
      </c>
      <c r="CM230" s="90">
        <v>22</v>
      </c>
      <c r="CN230" s="90">
        <v>1</v>
      </c>
      <c r="CO230" s="90" t="s">
        <v>2</v>
      </c>
      <c r="CP230" s="90">
        <v>2</v>
      </c>
      <c r="CQ230" s="90">
        <v>2</v>
      </c>
      <c r="CR230" s="90">
        <v>11</v>
      </c>
      <c r="CS230" s="90" t="s">
        <v>2</v>
      </c>
      <c r="CT230" s="90">
        <v>4</v>
      </c>
      <c r="CU230" s="90">
        <v>2</v>
      </c>
      <c r="CV230" s="90" t="s">
        <v>2</v>
      </c>
      <c r="CW230" s="90" t="s">
        <v>2</v>
      </c>
      <c r="CX230" s="90" t="s">
        <v>2</v>
      </c>
      <c r="CY230" s="90" t="s">
        <v>2</v>
      </c>
      <c r="CZ230" s="90" t="s">
        <v>2</v>
      </c>
      <c r="DA230" s="90" t="s">
        <v>2</v>
      </c>
      <c r="DB230" s="90" t="s">
        <v>2</v>
      </c>
      <c r="DC230" s="90">
        <v>3</v>
      </c>
      <c r="DD230" s="90" t="s">
        <v>2</v>
      </c>
      <c r="DE230" s="90" t="s">
        <v>2</v>
      </c>
      <c r="DF230" s="90" t="s">
        <v>2</v>
      </c>
      <c r="DG230" s="90" t="s">
        <v>2</v>
      </c>
      <c r="DH230" s="90" t="s">
        <v>2</v>
      </c>
      <c r="DI230" s="90" t="s">
        <v>2</v>
      </c>
      <c r="DJ230" s="90">
        <v>3</v>
      </c>
      <c r="DK230" s="90" t="s">
        <v>2</v>
      </c>
      <c r="DL230" s="90" t="s">
        <v>2</v>
      </c>
      <c r="DM230" s="90" t="s">
        <v>2</v>
      </c>
      <c r="DN230" s="90" t="s">
        <v>2</v>
      </c>
      <c r="DO230" s="90" t="s">
        <v>2</v>
      </c>
      <c r="DP230" s="90" t="s">
        <v>2</v>
      </c>
      <c r="DQ230" s="90" t="s">
        <v>2</v>
      </c>
      <c r="DR230" s="90" t="s">
        <v>2</v>
      </c>
      <c r="DS230" s="27">
        <v>7</v>
      </c>
      <c r="DT230" s="27" t="s">
        <v>2</v>
      </c>
      <c r="DU230" s="27" t="s">
        <v>2</v>
      </c>
      <c r="DV230" s="27" t="s">
        <v>2</v>
      </c>
      <c r="DW230" s="27">
        <v>4</v>
      </c>
      <c r="DX230" s="27" t="s">
        <v>2</v>
      </c>
      <c r="DY230" s="27">
        <v>2</v>
      </c>
      <c r="DZ230" s="27">
        <v>2</v>
      </c>
      <c r="EA230" s="27">
        <v>2</v>
      </c>
      <c r="EB230" s="27">
        <v>14</v>
      </c>
      <c r="EC230" s="27" t="s">
        <v>2</v>
      </c>
      <c r="ED230" s="27">
        <v>4</v>
      </c>
      <c r="EE230" s="27">
        <v>1</v>
      </c>
      <c r="EF230" s="27">
        <v>2</v>
      </c>
      <c r="EG230" s="27">
        <v>143</v>
      </c>
      <c r="EH230" s="27" t="s">
        <v>2</v>
      </c>
      <c r="EI230" s="27" t="s">
        <v>2</v>
      </c>
      <c r="EJ230" s="27" t="s">
        <v>2</v>
      </c>
      <c r="EK230" s="27">
        <v>21</v>
      </c>
      <c r="EL230" s="27" t="s">
        <v>2</v>
      </c>
      <c r="EM230" s="27" t="s">
        <v>14</v>
      </c>
      <c r="EN230" s="27" t="s">
        <v>14</v>
      </c>
      <c r="EO230" s="27" t="s">
        <v>14</v>
      </c>
      <c r="EP230" s="27" t="s">
        <v>14</v>
      </c>
      <c r="EQ230" s="27" t="s">
        <v>2</v>
      </c>
      <c r="ER230" s="27" t="s">
        <v>14</v>
      </c>
      <c r="ES230" s="27" t="s">
        <v>14</v>
      </c>
      <c r="ET230" s="27" t="s">
        <v>14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>
        <v>3</v>
      </c>
      <c r="FG230" s="27">
        <v>1</v>
      </c>
      <c r="FH230" s="27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14</v>
      </c>
      <c r="FU230" s="27" t="s">
        <v>14</v>
      </c>
      <c r="FV230" s="27" t="s">
        <v>14</v>
      </c>
      <c r="FW230" s="77">
        <v>6</v>
      </c>
      <c r="FX230" s="77">
        <v>1</v>
      </c>
      <c r="FY230" s="87">
        <v>6</v>
      </c>
      <c r="FZ230" s="87" t="s">
        <v>2</v>
      </c>
      <c r="GA230" s="87">
        <v>3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>
        <v>2</v>
      </c>
      <c r="GG230" s="17" t="s">
        <v>2</v>
      </c>
      <c r="GH230" s="17">
        <v>2</v>
      </c>
      <c r="GI230" s="17" t="s">
        <v>2</v>
      </c>
      <c r="GJ230" s="17">
        <v>2</v>
      </c>
      <c r="GK230" s="17" t="s">
        <v>2</v>
      </c>
      <c r="GL230" s="17" t="s">
        <v>2</v>
      </c>
      <c r="GM230" s="17" t="s">
        <v>2</v>
      </c>
      <c r="GN230" s="17" t="s">
        <v>2</v>
      </c>
      <c r="GO230" s="25" t="s">
        <v>2</v>
      </c>
      <c r="GP230" s="25" t="s">
        <v>2</v>
      </c>
      <c r="GQ230" s="25" t="s">
        <v>2</v>
      </c>
      <c r="GR230" s="25" t="s">
        <v>2</v>
      </c>
      <c r="GS230" s="136" t="s">
        <v>2</v>
      </c>
      <c r="GT230" s="77" t="s">
        <v>2</v>
      </c>
      <c r="GU230" s="77" t="s">
        <v>2</v>
      </c>
      <c r="GV230" s="17">
        <v>22</v>
      </c>
      <c r="GW230" s="17">
        <v>7</v>
      </c>
      <c r="GX230" s="17">
        <v>9</v>
      </c>
      <c r="GY230" s="17">
        <v>6</v>
      </c>
      <c r="GZ230" s="17" t="s">
        <v>2</v>
      </c>
      <c r="HA230" s="17" t="s">
        <v>2</v>
      </c>
      <c r="HB230" s="17" t="s">
        <v>2</v>
      </c>
      <c r="HC230" s="17" t="s">
        <v>2</v>
      </c>
      <c r="HD230" s="17" t="s">
        <v>2</v>
      </c>
      <c r="HE230" s="17">
        <v>3</v>
      </c>
      <c r="HF230" s="17" t="s">
        <v>2</v>
      </c>
      <c r="HG230" s="17" t="s">
        <v>2</v>
      </c>
      <c r="HH230" s="17">
        <v>3</v>
      </c>
      <c r="HI230" s="17" t="s">
        <v>2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9">
        <v>1943003000</v>
      </c>
      <c r="HO230" s="657" t="s">
        <v>483</v>
      </c>
      <c r="HP230" s="657" t="s">
        <v>454</v>
      </c>
      <c r="HQ230" s="657" t="s">
        <v>673</v>
      </c>
      <c r="HR230" s="657" t="s">
        <v>459</v>
      </c>
      <c r="HS230" s="657" t="s">
        <v>455</v>
      </c>
    </row>
    <row r="231" spans="1:227" ht="14.25" customHeight="1">
      <c r="A231" s="614" t="s">
        <v>767</v>
      </c>
      <c r="B231" s="614" t="s">
        <v>962</v>
      </c>
      <c r="C231" s="614" t="s">
        <v>965</v>
      </c>
      <c r="D231" s="4" t="s">
        <v>649</v>
      </c>
      <c r="E231" s="17">
        <v>21</v>
      </c>
      <c r="F231" s="17" t="s">
        <v>2</v>
      </c>
      <c r="G231" s="17" t="s">
        <v>2</v>
      </c>
      <c r="H231" s="17" t="s">
        <v>2</v>
      </c>
      <c r="I231" s="17" t="s">
        <v>2</v>
      </c>
      <c r="J231" s="17" t="s">
        <v>2</v>
      </c>
      <c r="K231" s="17" t="s">
        <v>2</v>
      </c>
      <c r="L231" s="17">
        <v>21</v>
      </c>
      <c r="M231" s="665">
        <v>2</v>
      </c>
      <c r="N231" s="17" t="s">
        <v>2</v>
      </c>
      <c r="O231" s="17" t="s">
        <v>2</v>
      </c>
      <c r="P231" s="17" t="s">
        <v>2</v>
      </c>
      <c r="Q231" s="17" t="s">
        <v>2</v>
      </c>
      <c r="R231" s="17" t="s">
        <v>2</v>
      </c>
      <c r="S231" s="17" t="s">
        <v>2</v>
      </c>
      <c r="T231" s="17" t="s">
        <v>2</v>
      </c>
      <c r="U231" s="25" t="s">
        <v>2</v>
      </c>
      <c r="V231" s="671" t="s">
        <v>2</v>
      </c>
      <c r="W231" s="25">
        <v>3</v>
      </c>
      <c r="X231" s="25">
        <v>100</v>
      </c>
      <c r="Y231" s="25" t="s">
        <v>2</v>
      </c>
      <c r="Z231" s="25" t="s">
        <v>2</v>
      </c>
      <c r="AA231" s="136">
        <v>18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43" t="s">
        <v>2</v>
      </c>
      <c r="AG231" s="77">
        <v>21</v>
      </c>
      <c r="AH231" s="77">
        <v>1</v>
      </c>
      <c r="AI231" s="77">
        <v>12</v>
      </c>
      <c r="AJ231" s="77">
        <v>6</v>
      </c>
      <c r="AK231" s="77" t="s">
        <v>2</v>
      </c>
      <c r="AL231" s="77">
        <v>1</v>
      </c>
      <c r="AM231" s="77" t="s">
        <v>2</v>
      </c>
      <c r="AN231" s="77">
        <v>1</v>
      </c>
      <c r="AO231" s="77" t="s">
        <v>2</v>
      </c>
      <c r="AP231" s="77" t="s">
        <v>2</v>
      </c>
      <c r="AQ231" s="77" t="s">
        <v>2</v>
      </c>
      <c r="AR231" s="77" t="s">
        <v>2</v>
      </c>
      <c r="AS231" s="77" t="s">
        <v>2</v>
      </c>
      <c r="AT231" s="77" t="s">
        <v>2</v>
      </c>
      <c r="AU231" s="77" t="s">
        <v>2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 t="s">
        <v>2</v>
      </c>
      <c r="BC231" s="77" t="s">
        <v>2</v>
      </c>
      <c r="BD231" s="77" t="s">
        <v>2</v>
      </c>
      <c r="BE231" s="77" t="s">
        <v>2</v>
      </c>
      <c r="BF231" s="77" t="s">
        <v>2</v>
      </c>
      <c r="BG231" s="77" t="s">
        <v>2</v>
      </c>
      <c r="BH231" s="77" t="s">
        <v>2</v>
      </c>
      <c r="BI231" s="77">
        <v>1461</v>
      </c>
      <c r="BJ231" s="77">
        <v>28</v>
      </c>
      <c r="BK231" s="77">
        <v>475</v>
      </c>
      <c r="BL231" s="77">
        <v>402</v>
      </c>
      <c r="BM231" s="77" t="s">
        <v>2</v>
      </c>
      <c r="BN231" s="77">
        <v>156</v>
      </c>
      <c r="BO231" s="77" t="s">
        <v>2</v>
      </c>
      <c r="BP231" s="77">
        <v>400</v>
      </c>
      <c r="BQ231" s="77" t="s">
        <v>2</v>
      </c>
      <c r="BR231" s="77" t="s">
        <v>2</v>
      </c>
      <c r="BS231" s="77" t="s">
        <v>2</v>
      </c>
      <c r="BT231" s="77" t="s">
        <v>2</v>
      </c>
      <c r="BU231" s="77" t="s">
        <v>2</v>
      </c>
      <c r="BV231" s="77" t="s">
        <v>2</v>
      </c>
      <c r="BW231" s="77">
        <v>535</v>
      </c>
      <c r="BX231" s="77" t="s">
        <v>2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 t="s">
        <v>2</v>
      </c>
      <c r="CF231" s="77" t="s">
        <v>2</v>
      </c>
      <c r="CG231" s="77" t="s">
        <v>2</v>
      </c>
      <c r="CH231" s="77" t="s">
        <v>2</v>
      </c>
      <c r="CI231" s="77" t="s">
        <v>2</v>
      </c>
      <c r="CJ231" s="77" t="s">
        <v>2</v>
      </c>
      <c r="CK231" s="77" t="s">
        <v>2</v>
      </c>
      <c r="CL231" s="77" t="s">
        <v>2</v>
      </c>
      <c r="CM231" s="90">
        <v>18</v>
      </c>
      <c r="CN231" s="90">
        <v>6</v>
      </c>
      <c r="CO231" s="90" t="s">
        <v>2</v>
      </c>
      <c r="CP231" s="90">
        <v>1</v>
      </c>
      <c r="CQ231" s="90" t="s">
        <v>2</v>
      </c>
      <c r="CR231" s="90">
        <v>9</v>
      </c>
      <c r="CS231" s="90">
        <v>1</v>
      </c>
      <c r="CT231" s="90" t="s">
        <v>2</v>
      </c>
      <c r="CU231" s="90">
        <v>1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 t="s">
        <v>2</v>
      </c>
      <c r="DC231" s="90" t="s">
        <v>2</v>
      </c>
      <c r="DD231" s="90" t="s">
        <v>2</v>
      </c>
      <c r="DE231" s="90" t="s">
        <v>2</v>
      </c>
      <c r="DF231" s="90" t="s">
        <v>2</v>
      </c>
      <c r="DG231" s="90" t="s">
        <v>2</v>
      </c>
      <c r="DH231" s="90" t="s">
        <v>2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 t="s">
        <v>2</v>
      </c>
      <c r="DQ231" s="90" t="s">
        <v>2</v>
      </c>
      <c r="DR231" s="90" t="s">
        <v>2</v>
      </c>
      <c r="DS231" s="27">
        <v>15</v>
      </c>
      <c r="DT231" s="27" t="s">
        <v>2</v>
      </c>
      <c r="DU231" s="27" t="s">
        <v>2</v>
      </c>
      <c r="DV231" s="27">
        <v>2</v>
      </c>
      <c r="DW231" s="27">
        <v>3</v>
      </c>
      <c r="DX231" s="27">
        <v>2</v>
      </c>
      <c r="DY231" s="27">
        <v>2</v>
      </c>
      <c r="DZ231" s="27" t="s">
        <v>2</v>
      </c>
      <c r="EA231" s="27" t="s">
        <v>2</v>
      </c>
      <c r="EB231" s="27">
        <v>14</v>
      </c>
      <c r="EC231" s="27">
        <v>3</v>
      </c>
      <c r="ED231" s="27" t="s">
        <v>2</v>
      </c>
      <c r="EE231" s="27" t="s">
        <v>2</v>
      </c>
      <c r="EF231" s="27">
        <v>1</v>
      </c>
      <c r="EG231" s="27">
        <v>523</v>
      </c>
      <c r="EH231" s="27" t="s">
        <v>2</v>
      </c>
      <c r="EI231" s="27" t="s">
        <v>2</v>
      </c>
      <c r="EJ231" s="27" t="s">
        <v>14</v>
      </c>
      <c r="EK231" s="27">
        <v>5</v>
      </c>
      <c r="EL231" s="27" t="s">
        <v>14</v>
      </c>
      <c r="EM231" s="27" t="s">
        <v>14</v>
      </c>
      <c r="EN231" s="27" t="s">
        <v>2</v>
      </c>
      <c r="EO231" s="27" t="s">
        <v>2</v>
      </c>
      <c r="EP231" s="27" t="s">
        <v>14</v>
      </c>
      <c r="EQ231" s="27" t="s">
        <v>14</v>
      </c>
      <c r="ER231" s="27" t="s">
        <v>2</v>
      </c>
      <c r="ES231" s="27" t="s">
        <v>2</v>
      </c>
      <c r="ET231" s="27" t="s">
        <v>14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27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27" t="s">
        <v>14</v>
      </c>
      <c r="FW231" s="77">
        <v>2</v>
      </c>
      <c r="FX231" s="77" t="s">
        <v>2</v>
      </c>
      <c r="FY231" s="87">
        <v>2</v>
      </c>
      <c r="FZ231" s="87" t="s">
        <v>2</v>
      </c>
      <c r="GA231" s="87" t="s">
        <v>2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2</v>
      </c>
      <c r="GG231" s="17" t="s">
        <v>2</v>
      </c>
      <c r="GH231" s="17" t="s">
        <v>2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>
        <v>4</v>
      </c>
      <c r="GP231" s="25" t="s">
        <v>2</v>
      </c>
      <c r="GQ231" s="25">
        <v>4</v>
      </c>
      <c r="GR231" s="25">
        <v>4</v>
      </c>
      <c r="GS231" s="136" t="s">
        <v>2</v>
      </c>
      <c r="GT231" s="77" t="s">
        <v>2</v>
      </c>
      <c r="GU231" s="77">
        <v>2</v>
      </c>
      <c r="GV231" s="17">
        <v>18</v>
      </c>
      <c r="GW231" s="17">
        <v>9</v>
      </c>
      <c r="GX231" s="17">
        <v>7</v>
      </c>
      <c r="GY231" s="17">
        <v>2</v>
      </c>
      <c r="GZ231" s="17" t="s">
        <v>2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9">
        <v>1943004000</v>
      </c>
      <c r="HO231" s="657" t="s">
        <v>483</v>
      </c>
      <c r="HP231" s="657" t="s">
        <v>454</v>
      </c>
      <c r="HQ231" s="657" t="s">
        <v>673</v>
      </c>
      <c r="HR231" s="657" t="s">
        <v>460</v>
      </c>
      <c r="HS231" s="657" t="s">
        <v>455</v>
      </c>
    </row>
    <row r="232" spans="1:227" ht="14.25" customHeight="1">
      <c r="A232" s="614" t="s">
        <v>767</v>
      </c>
      <c r="B232" s="614" t="s">
        <v>962</v>
      </c>
      <c r="C232" s="614" t="s">
        <v>706</v>
      </c>
      <c r="D232" s="4" t="s">
        <v>650</v>
      </c>
      <c r="E232" s="17">
        <v>6</v>
      </c>
      <c r="F232" s="17" t="s">
        <v>2</v>
      </c>
      <c r="G232" s="17" t="s">
        <v>2</v>
      </c>
      <c r="H232" s="17" t="s">
        <v>2</v>
      </c>
      <c r="I232" s="17" t="s">
        <v>2</v>
      </c>
      <c r="J232" s="17" t="s">
        <v>2</v>
      </c>
      <c r="K232" s="17" t="s">
        <v>2</v>
      </c>
      <c r="L232" s="17">
        <v>6</v>
      </c>
      <c r="M232" s="665">
        <v>2</v>
      </c>
      <c r="N232" s="17" t="s">
        <v>2</v>
      </c>
      <c r="O232" s="17" t="s">
        <v>2</v>
      </c>
      <c r="P232" s="17" t="s">
        <v>2</v>
      </c>
      <c r="Q232" s="17" t="s">
        <v>2</v>
      </c>
      <c r="R232" s="17" t="s">
        <v>2</v>
      </c>
      <c r="S232" s="17" t="s">
        <v>2</v>
      </c>
      <c r="T232" s="17" t="s">
        <v>2</v>
      </c>
      <c r="U232" s="25" t="s">
        <v>2</v>
      </c>
      <c r="V232" s="671" t="s">
        <v>2</v>
      </c>
      <c r="W232" s="25">
        <v>1</v>
      </c>
      <c r="X232" s="25">
        <v>200</v>
      </c>
      <c r="Y232" s="25">
        <v>1</v>
      </c>
      <c r="Z232" s="25">
        <v>200</v>
      </c>
      <c r="AA232" s="136">
        <v>5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43" t="s">
        <v>2</v>
      </c>
      <c r="AG232" s="77">
        <v>6</v>
      </c>
      <c r="AH232" s="77">
        <v>1</v>
      </c>
      <c r="AI232" s="77">
        <v>4</v>
      </c>
      <c r="AJ232" s="77">
        <v>1</v>
      </c>
      <c r="AK232" s="77" t="s">
        <v>2</v>
      </c>
      <c r="AL232" s="77" t="s">
        <v>2</v>
      </c>
      <c r="AM232" s="77" t="s">
        <v>2</v>
      </c>
      <c r="AN232" s="77" t="s">
        <v>2</v>
      </c>
      <c r="AO232" s="77" t="s">
        <v>2</v>
      </c>
      <c r="AP232" s="77" t="s">
        <v>2</v>
      </c>
      <c r="AQ232" s="77" t="s">
        <v>2</v>
      </c>
      <c r="AR232" s="77" t="s">
        <v>2</v>
      </c>
      <c r="AS232" s="77" t="s">
        <v>2</v>
      </c>
      <c r="AT232" s="77" t="s">
        <v>2</v>
      </c>
      <c r="AU232" s="77" t="s">
        <v>2</v>
      </c>
      <c r="AV232" s="77" t="s">
        <v>2</v>
      </c>
      <c r="AW232" s="77" t="s">
        <v>2</v>
      </c>
      <c r="AX232" s="77" t="s">
        <v>2</v>
      </c>
      <c r="AY232" s="77" t="s">
        <v>2</v>
      </c>
      <c r="AZ232" s="77" t="s">
        <v>2</v>
      </c>
      <c r="BA232" s="77" t="s">
        <v>2</v>
      </c>
      <c r="BB232" s="77" t="s">
        <v>2</v>
      </c>
      <c r="BC232" s="77" t="s">
        <v>2</v>
      </c>
      <c r="BD232" s="77" t="s">
        <v>2</v>
      </c>
      <c r="BE232" s="77" t="s">
        <v>2</v>
      </c>
      <c r="BF232" s="77" t="s">
        <v>2</v>
      </c>
      <c r="BG232" s="77" t="s">
        <v>2</v>
      </c>
      <c r="BH232" s="77" t="s">
        <v>2</v>
      </c>
      <c r="BI232" s="77">
        <v>253</v>
      </c>
      <c r="BJ232" s="77">
        <v>17</v>
      </c>
      <c r="BK232" s="77">
        <v>174</v>
      </c>
      <c r="BL232" s="77">
        <v>62</v>
      </c>
      <c r="BM232" s="77" t="s">
        <v>2</v>
      </c>
      <c r="BN232" s="77" t="s">
        <v>2</v>
      </c>
      <c r="BO232" s="77" t="s">
        <v>2</v>
      </c>
      <c r="BP232" s="77" t="s">
        <v>2</v>
      </c>
      <c r="BQ232" s="77" t="s">
        <v>2</v>
      </c>
      <c r="BR232" s="77" t="s">
        <v>2</v>
      </c>
      <c r="BS232" s="77" t="s">
        <v>2</v>
      </c>
      <c r="BT232" s="77" t="s">
        <v>2</v>
      </c>
      <c r="BU232" s="77" t="s">
        <v>2</v>
      </c>
      <c r="BV232" s="77" t="s">
        <v>2</v>
      </c>
      <c r="BW232" s="77">
        <v>40</v>
      </c>
      <c r="BX232" s="77" t="s">
        <v>2</v>
      </c>
      <c r="BY232" s="77" t="s">
        <v>2</v>
      </c>
      <c r="BZ232" s="77" t="s">
        <v>2</v>
      </c>
      <c r="CA232" s="77" t="s">
        <v>2</v>
      </c>
      <c r="CB232" s="77" t="s">
        <v>2</v>
      </c>
      <c r="CC232" s="77" t="s">
        <v>2</v>
      </c>
      <c r="CD232" s="77" t="s">
        <v>2</v>
      </c>
      <c r="CE232" s="77" t="s">
        <v>2</v>
      </c>
      <c r="CF232" s="77" t="s">
        <v>2</v>
      </c>
      <c r="CG232" s="77" t="s">
        <v>2</v>
      </c>
      <c r="CH232" s="77" t="s">
        <v>2</v>
      </c>
      <c r="CI232" s="77" t="s">
        <v>2</v>
      </c>
      <c r="CJ232" s="77" t="s">
        <v>2</v>
      </c>
      <c r="CK232" s="77" t="s">
        <v>2</v>
      </c>
      <c r="CL232" s="77" t="s">
        <v>2</v>
      </c>
      <c r="CM232" s="90">
        <v>5</v>
      </c>
      <c r="CN232" s="90" t="s">
        <v>2</v>
      </c>
      <c r="CO232" s="90" t="s">
        <v>2</v>
      </c>
      <c r="CP232" s="90" t="s">
        <v>2</v>
      </c>
      <c r="CQ232" s="90" t="s">
        <v>2</v>
      </c>
      <c r="CR232" s="90" t="s">
        <v>2</v>
      </c>
      <c r="CS232" s="90" t="s">
        <v>2</v>
      </c>
      <c r="CT232" s="90">
        <v>1</v>
      </c>
      <c r="CU232" s="90">
        <v>4</v>
      </c>
      <c r="CV232" s="90" t="s">
        <v>2</v>
      </c>
      <c r="CW232" s="90" t="s">
        <v>2</v>
      </c>
      <c r="CX232" s="90" t="s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2</v>
      </c>
      <c r="DD232" s="90" t="s">
        <v>2</v>
      </c>
      <c r="DE232" s="90" t="s">
        <v>2</v>
      </c>
      <c r="DF232" s="90" t="s">
        <v>2</v>
      </c>
      <c r="DG232" s="90" t="s">
        <v>2</v>
      </c>
      <c r="DH232" s="90" t="s">
        <v>2</v>
      </c>
      <c r="DI232" s="90" t="s">
        <v>2</v>
      </c>
      <c r="DJ232" s="90" t="s">
        <v>2</v>
      </c>
      <c r="DK232" s="90" t="s">
        <v>2</v>
      </c>
      <c r="DL232" s="90" t="s">
        <v>2</v>
      </c>
      <c r="DM232" s="90" t="s">
        <v>2</v>
      </c>
      <c r="DN232" s="90" t="s">
        <v>2</v>
      </c>
      <c r="DO232" s="90" t="s">
        <v>2</v>
      </c>
      <c r="DP232" s="90" t="s">
        <v>2</v>
      </c>
      <c r="DQ232" s="90" t="s">
        <v>2</v>
      </c>
      <c r="DR232" s="90" t="s">
        <v>2</v>
      </c>
      <c r="DS232" s="27" t="s">
        <v>2</v>
      </c>
      <c r="DT232" s="27" t="s">
        <v>2</v>
      </c>
      <c r="DU232" s="27" t="s">
        <v>2</v>
      </c>
      <c r="DV232" s="27">
        <v>1</v>
      </c>
      <c r="DW232" s="27" t="s">
        <v>2</v>
      </c>
      <c r="DX232" s="27" t="s">
        <v>2</v>
      </c>
      <c r="DY232" s="27" t="s">
        <v>2</v>
      </c>
      <c r="DZ232" s="27" t="s">
        <v>2</v>
      </c>
      <c r="EA232" s="27" t="s">
        <v>2</v>
      </c>
      <c r="EB232" s="27">
        <v>4</v>
      </c>
      <c r="EC232" s="27" t="s">
        <v>2</v>
      </c>
      <c r="ED232" s="27">
        <v>1</v>
      </c>
      <c r="EE232" s="27" t="s">
        <v>2</v>
      </c>
      <c r="EF232" s="27">
        <v>4</v>
      </c>
      <c r="EG232" s="27" t="s">
        <v>2</v>
      </c>
      <c r="EH232" s="27" t="s">
        <v>2</v>
      </c>
      <c r="EI232" s="27" t="s">
        <v>2</v>
      </c>
      <c r="EJ232" s="27" t="s">
        <v>14</v>
      </c>
      <c r="EK232" s="27" t="s">
        <v>2</v>
      </c>
      <c r="EL232" s="27" t="s">
        <v>2</v>
      </c>
      <c r="EM232" s="27" t="s">
        <v>2</v>
      </c>
      <c r="EN232" s="27" t="s">
        <v>2</v>
      </c>
      <c r="EO232" s="27" t="s">
        <v>2</v>
      </c>
      <c r="EP232" s="27" t="s">
        <v>14</v>
      </c>
      <c r="EQ232" s="27" t="s">
        <v>2</v>
      </c>
      <c r="ER232" s="27" t="s">
        <v>14</v>
      </c>
      <c r="ES232" s="27" t="s">
        <v>2</v>
      </c>
      <c r="ET232" s="27" t="s">
        <v>14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27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27" t="s">
        <v>14</v>
      </c>
      <c r="FW232" s="77">
        <v>1</v>
      </c>
      <c r="FX232" s="77" t="s">
        <v>2</v>
      </c>
      <c r="FY232" s="87">
        <v>1</v>
      </c>
      <c r="FZ232" s="87" t="s">
        <v>2</v>
      </c>
      <c r="GA232" s="87" t="s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2</v>
      </c>
      <c r="GG232" s="17" t="s">
        <v>2</v>
      </c>
      <c r="GH232" s="17" t="s">
        <v>2</v>
      </c>
      <c r="GI232" s="17" t="s">
        <v>2</v>
      </c>
      <c r="GJ232" s="17" t="s">
        <v>2</v>
      </c>
      <c r="GK232" s="17" t="s">
        <v>2</v>
      </c>
      <c r="GL232" s="17" t="s">
        <v>2</v>
      </c>
      <c r="GM232" s="17" t="s">
        <v>2</v>
      </c>
      <c r="GN232" s="17" t="s">
        <v>2</v>
      </c>
      <c r="GO232" s="25" t="s">
        <v>2</v>
      </c>
      <c r="GP232" s="25" t="s">
        <v>2</v>
      </c>
      <c r="GQ232" s="25" t="s">
        <v>2</v>
      </c>
      <c r="GR232" s="25" t="s">
        <v>2</v>
      </c>
      <c r="GS232" s="136" t="s">
        <v>2</v>
      </c>
      <c r="GT232" s="77" t="s">
        <v>2</v>
      </c>
      <c r="GU232" s="77" t="s">
        <v>2</v>
      </c>
      <c r="GV232" s="17">
        <v>5</v>
      </c>
      <c r="GW232" s="17" t="s">
        <v>2</v>
      </c>
      <c r="GX232" s="17">
        <v>2</v>
      </c>
      <c r="GY232" s="17">
        <v>2</v>
      </c>
      <c r="GZ232" s="17">
        <v>1</v>
      </c>
      <c r="HA232" s="17" t="s">
        <v>2</v>
      </c>
      <c r="HB232" s="17" t="s">
        <v>2</v>
      </c>
      <c r="HC232" s="17" t="s">
        <v>2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659">
        <v>1943005000</v>
      </c>
      <c r="HO232" s="657" t="s">
        <v>483</v>
      </c>
      <c r="HP232" s="657" t="s">
        <v>454</v>
      </c>
      <c r="HQ232" s="657" t="s">
        <v>673</v>
      </c>
      <c r="HR232" s="657" t="s">
        <v>461</v>
      </c>
      <c r="HS232" s="657" t="s">
        <v>455</v>
      </c>
    </row>
    <row r="233" spans="1:227" ht="14.25" customHeight="1">
      <c r="A233" s="614" t="s">
        <v>767</v>
      </c>
      <c r="B233" s="614" t="s">
        <v>962</v>
      </c>
      <c r="C233" s="614" t="s">
        <v>966</v>
      </c>
      <c r="D233" s="4" t="s">
        <v>651</v>
      </c>
      <c r="E233" s="17" t="s">
        <v>2</v>
      </c>
      <c r="F233" s="17" t="s">
        <v>2</v>
      </c>
      <c r="G233" s="17" t="s">
        <v>2</v>
      </c>
      <c r="H233" s="17" t="s">
        <v>2</v>
      </c>
      <c r="I233" s="17" t="s">
        <v>2</v>
      </c>
      <c r="J233" s="17" t="s">
        <v>2</v>
      </c>
      <c r="K233" s="17" t="s">
        <v>2</v>
      </c>
      <c r="L233" s="17" t="s">
        <v>2</v>
      </c>
      <c r="M233" s="665" t="s">
        <v>2</v>
      </c>
      <c r="N233" s="17" t="s">
        <v>2</v>
      </c>
      <c r="O233" s="17" t="s">
        <v>2</v>
      </c>
      <c r="P233" s="17" t="s">
        <v>2</v>
      </c>
      <c r="Q233" s="17" t="s">
        <v>2</v>
      </c>
      <c r="R233" s="17" t="s">
        <v>2</v>
      </c>
      <c r="S233" s="17" t="s">
        <v>2</v>
      </c>
      <c r="T233" s="17" t="s">
        <v>2</v>
      </c>
      <c r="U233" s="25" t="s">
        <v>2</v>
      </c>
      <c r="V233" s="671" t="s">
        <v>2</v>
      </c>
      <c r="W233" s="25" t="s">
        <v>2</v>
      </c>
      <c r="X233" s="25" t="s">
        <v>2</v>
      </c>
      <c r="Y233" s="25" t="s">
        <v>2</v>
      </c>
      <c r="Z233" s="25" t="s">
        <v>2</v>
      </c>
      <c r="AA233" s="136" t="s">
        <v>2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43" t="s">
        <v>2</v>
      </c>
      <c r="AG233" s="77" t="s">
        <v>2</v>
      </c>
      <c r="AH233" s="77" t="s">
        <v>2</v>
      </c>
      <c r="AI233" s="77" t="s">
        <v>2</v>
      </c>
      <c r="AJ233" s="77" t="s">
        <v>2</v>
      </c>
      <c r="AK233" s="77" t="s">
        <v>2</v>
      </c>
      <c r="AL233" s="77" t="s">
        <v>2</v>
      </c>
      <c r="AM233" s="77" t="s">
        <v>2</v>
      </c>
      <c r="AN233" s="77" t="s">
        <v>2</v>
      </c>
      <c r="AO233" s="77" t="s">
        <v>2</v>
      </c>
      <c r="AP233" s="77" t="s">
        <v>2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</v>
      </c>
      <c r="AV233" s="77" t="s">
        <v>2</v>
      </c>
      <c r="AW233" s="77" t="s">
        <v>2</v>
      </c>
      <c r="AX233" s="77" t="s">
        <v>2</v>
      </c>
      <c r="AY233" s="77" t="s">
        <v>2</v>
      </c>
      <c r="AZ233" s="77" t="s">
        <v>2</v>
      </c>
      <c r="BA233" s="77" t="s">
        <v>2</v>
      </c>
      <c r="BB233" s="77" t="s">
        <v>2</v>
      </c>
      <c r="BC233" s="77" t="s">
        <v>2</v>
      </c>
      <c r="BD233" s="77" t="s">
        <v>2</v>
      </c>
      <c r="BE233" s="77" t="s">
        <v>2</v>
      </c>
      <c r="BF233" s="77" t="s">
        <v>2</v>
      </c>
      <c r="BG233" s="77" t="s">
        <v>2</v>
      </c>
      <c r="BH233" s="77" t="s">
        <v>2</v>
      </c>
      <c r="BI233" s="77" t="s">
        <v>2</v>
      </c>
      <c r="BJ233" s="77" t="s">
        <v>2</v>
      </c>
      <c r="BK233" s="77" t="s">
        <v>2</v>
      </c>
      <c r="BL233" s="77" t="s">
        <v>2</v>
      </c>
      <c r="BM233" s="77" t="s">
        <v>2</v>
      </c>
      <c r="BN233" s="77" t="s">
        <v>2</v>
      </c>
      <c r="BO233" s="77" t="s">
        <v>2</v>
      </c>
      <c r="BP233" s="77" t="s">
        <v>2</v>
      </c>
      <c r="BQ233" s="77" t="s">
        <v>2</v>
      </c>
      <c r="BR233" s="77" t="s">
        <v>2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 t="s">
        <v>2</v>
      </c>
      <c r="BX233" s="77" t="s">
        <v>2</v>
      </c>
      <c r="BY233" s="77" t="s">
        <v>2</v>
      </c>
      <c r="BZ233" s="77" t="s">
        <v>2</v>
      </c>
      <c r="CA233" s="77" t="s">
        <v>2</v>
      </c>
      <c r="CB233" s="77" t="s">
        <v>2</v>
      </c>
      <c r="CC233" s="77" t="s">
        <v>2</v>
      </c>
      <c r="CD233" s="77" t="s">
        <v>2</v>
      </c>
      <c r="CE233" s="77" t="s">
        <v>2</v>
      </c>
      <c r="CF233" s="77" t="s">
        <v>2</v>
      </c>
      <c r="CG233" s="77" t="s">
        <v>2</v>
      </c>
      <c r="CH233" s="77" t="s">
        <v>2</v>
      </c>
      <c r="CI233" s="77" t="s">
        <v>2</v>
      </c>
      <c r="CJ233" s="77" t="s">
        <v>2</v>
      </c>
      <c r="CK233" s="77" t="s">
        <v>2</v>
      </c>
      <c r="CL233" s="77" t="s">
        <v>2</v>
      </c>
      <c r="CM233" s="90" t="s">
        <v>2</v>
      </c>
      <c r="CN233" s="90" t="s">
        <v>2</v>
      </c>
      <c r="CO233" s="90" t="s">
        <v>2</v>
      </c>
      <c r="CP233" s="90" t="s">
        <v>2</v>
      </c>
      <c r="CQ233" s="90" t="s">
        <v>2</v>
      </c>
      <c r="CR233" s="90" t="s">
        <v>2</v>
      </c>
      <c r="CS233" s="90" t="s">
        <v>2</v>
      </c>
      <c r="CT233" s="90" t="s">
        <v>2</v>
      </c>
      <c r="CU233" s="90" t="s">
        <v>2</v>
      </c>
      <c r="CV233" s="90" t="s">
        <v>2</v>
      </c>
      <c r="CW233" s="90" t="s">
        <v>2</v>
      </c>
      <c r="CX233" s="90" t="s">
        <v>2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2</v>
      </c>
      <c r="DD233" s="90" t="s">
        <v>2</v>
      </c>
      <c r="DE233" s="90" t="s">
        <v>2</v>
      </c>
      <c r="DF233" s="90" t="s">
        <v>2</v>
      </c>
      <c r="DG233" s="90" t="s">
        <v>2</v>
      </c>
      <c r="DH233" s="90" t="s">
        <v>2</v>
      </c>
      <c r="DI233" s="90" t="s">
        <v>2</v>
      </c>
      <c r="DJ233" s="90" t="s">
        <v>2</v>
      </c>
      <c r="DK233" s="90" t="s">
        <v>2</v>
      </c>
      <c r="DL233" s="90" t="s">
        <v>2</v>
      </c>
      <c r="DM233" s="90" t="s">
        <v>2</v>
      </c>
      <c r="DN233" s="90" t="s">
        <v>2</v>
      </c>
      <c r="DO233" s="90" t="s">
        <v>2</v>
      </c>
      <c r="DP233" s="90" t="s">
        <v>2</v>
      </c>
      <c r="DQ233" s="90" t="s">
        <v>2</v>
      </c>
      <c r="DR233" s="90" t="s">
        <v>2</v>
      </c>
      <c r="DS233" s="27" t="s">
        <v>2</v>
      </c>
      <c r="DT233" s="27" t="s">
        <v>2</v>
      </c>
      <c r="DU233" s="27" t="s">
        <v>2</v>
      </c>
      <c r="DV233" s="27" t="s">
        <v>2</v>
      </c>
      <c r="DW233" s="27" t="s">
        <v>2</v>
      </c>
      <c r="DX233" s="27" t="s">
        <v>2</v>
      </c>
      <c r="DY233" s="27" t="s">
        <v>2</v>
      </c>
      <c r="DZ233" s="27" t="s">
        <v>2</v>
      </c>
      <c r="EA233" s="27" t="s">
        <v>2</v>
      </c>
      <c r="EB233" s="27" t="s">
        <v>2</v>
      </c>
      <c r="EC233" s="27" t="s">
        <v>2</v>
      </c>
      <c r="ED233" s="27" t="s">
        <v>2</v>
      </c>
      <c r="EE233" s="27" t="s">
        <v>2</v>
      </c>
      <c r="EF233" s="27" t="s">
        <v>2</v>
      </c>
      <c r="EG233" s="27" t="s">
        <v>2</v>
      </c>
      <c r="EH233" s="27" t="s">
        <v>2</v>
      </c>
      <c r="EI233" s="27" t="s">
        <v>2</v>
      </c>
      <c r="EJ233" s="27" t="s">
        <v>2</v>
      </c>
      <c r="EK233" s="27" t="s">
        <v>2</v>
      </c>
      <c r="EL233" s="27" t="s">
        <v>2</v>
      </c>
      <c r="EM233" s="27" t="s">
        <v>2</v>
      </c>
      <c r="EN233" s="27" t="s">
        <v>2</v>
      </c>
      <c r="EO233" s="27" t="s">
        <v>2</v>
      </c>
      <c r="EP233" s="27" t="s">
        <v>2</v>
      </c>
      <c r="EQ233" s="27" t="s">
        <v>2</v>
      </c>
      <c r="ER233" s="27" t="s">
        <v>2</v>
      </c>
      <c r="ES233" s="27" t="s">
        <v>2</v>
      </c>
      <c r="ET233" s="27" t="s">
        <v>2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27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27" t="s">
        <v>2</v>
      </c>
      <c r="FW233" s="77" t="s">
        <v>2</v>
      </c>
      <c r="FX233" s="77" t="s">
        <v>2</v>
      </c>
      <c r="FY233" s="87" t="s">
        <v>2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 t="s">
        <v>2</v>
      </c>
      <c r="GF233" s="17" t="s">
        <v>2</v>
      </c>
      <c r="GG233" s="17" t="s">
        <v>2</v>
      </c>
      <c r="GH233" s="17" t="s">
        <v>2</v>
      </c>
      <c r="GI233" s="17" t="s">
        <v>2</v>
      </c>
      <c r="GJ233" s="17" t="s">
        <v>2</v>
      </c>
      <c r="GK233" s="17" t="s">
        <v>2</v>
      </c>
      <c r="GL233" s="17" t="s">
        <v>2</v>
      </c>
      <c r="GM233" s="17" t="s">
        <v>2</v>
      </c>
      <c r="GN233" s="17" t="s">
        <v>2</v>
      </c>
      <c r="GO233" s="25" t="s">
        <v>2</v>
      </c>
      <c r="GP233" s="25" t="s">
        <v>2</v>
      </c>
      <c r="GQ233" s="25" t="s">
        <v>2</v>
      </c>
      <c r="GR233" s="25" t="s">
        <v>2</v>
      </c>
      <c r="GS233" s="136" t="s">
        <v>2</v>
      </c>
      <c r="GT233" s="77" t="s">
        <v>2</v>
      </c>
      <c r="GU233" s="77" t="s">
        <v>2</v>
      </c>
      <c r="GV233" s="17" t="s">
        <v>2</v>
      </c>
      <c r="GW233" s="17" t="s">
        <v>2</v>
      </c>
      <c r="GX233" s="17" t="s">
        <v>2</v>
      </c>
      <c r="GY233" s="17" t="s">
        <v>2</v>
      </c>
      <c r="GZ233" s="17" t="s">
        <v>2</v>
      </c>
      <c r="HA233" s="17" t="s">
        <v>2</v>
      </c>
      <c r="HB233" s="17" t="s">
        <v>2</v>
      </c>
      <c r="HC233" s="17" t="s">
        <v>2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9">
        <v>1943006000</v>
      </c>
      <c r="HO233" s="657" t="s">
        <v>483</v>
      </c>
      <c r="HP233" s="657" t="s">
        <v>454</v>
      </c>
      <c r="HQ233" s="657" t="s">
        <v>673</v>
      </c>
      <c r="HR233" s="657" t="s">
        <v>462</v>
      </c>
      <c r="HS233" s="657" t="s">
        <v>455</v>
      </c>
    </row>
    <row r="234" spans="1:227" ht="14.25" customHeight="1">
      <c r="A234" s="614" t="s">
        <v>767</v>
      </c>
      <c r="B234" s="614" t="s">
        <v>962</v>
      </c>
      <c r="C234" s="614" t="s">
        <v>707</v>
      </c>
      <c r="D234" s="4" t="s">
        <v>652</v>
      </c>
      <c r="E234" s="17">
        <v>3</v>
      </c>
      <c r="F234" s="17" t="s">
        <v>2</v>
      </c>
      <c r="G234" s="17" t="s">
        <v>2</v>
      </c>
      <c r="H234" s="17" t="s">
        <v>2</v>
      </c>
      <c r="I234" s="17" t="s">
        <v>2</v>
      </c>
      <c r="J234" s="17" t="s">
        <v>2</v>
      </c>
      <c r="K234" s="17" t="s">
        <v>2</v>
      </c>
      <c r="L234" s="17">
        <v>3</v>
      </c>
      <c r="M234" s="665" t="s">
        <v>2</v>
      </c>
      <c r="N234" s="17" t="s">
        <v>2</v>
      </c>
      <c r="O234" s="17" t="s">
        <v>2</v>
      </c>
      <c r="P234" s="17" t="s">
        <v>2</v>
      </c>
      <c r="Q234" s="17" t="s">
        <v>2</v>
      </c>
      <c r="R234" s="17" t="s">
        <v>2</v>
      </c>
      <c r="S234" s="17" t="s">
        <v>2</v>
      </c>
      <c r="T234" s="17" t="s">
        <v>2</v>
      </c>
      <c r="U234" s="25" t="s">
        <v>2</v>
      </c>
      <c r="V234" s="671" t="s">
        <v>2</v>
      </c>
      <c r="W234" s="25" t="s">
        <v>2</v>
      </c>
      <c r="X234" s="25" t="s">
        <v>2</v>
      </c>
      <c r="Y234" s="25" t="s">
        <v>2</v>
      </c>
      <c r="Z234" s="25" t="s">
        <v>2</v>
      </c>
      <c r="AA234" s="136">
        <v>3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43" t="s">
        <v>2</v>
      </c>
      <c r="AG234" s="77">
        <v>3</v>
      </c>
      <c r="AH234" s="77" t="s">
        <v>2</v>
      </c>
      <c r="AI234" s="77">
        <v>1</v>
      </c>
      <c r="AJ234" s="77">
        <v>1</v>
      </c>
      <c r="AK234" s="77">
        <v>1</v>
      </c>
      <c r="AL234" s="77" t="s">
        <v>2</v>
      </c>
      <c r="AM234" s="77" t="s">
        <v>2</v>
      </c>
      <c r="AN234" s="77" t="s">
        <v>2</v>
      </c>
      <c r="AO234" s="77" t="s">
        <v>2</v>
      </c>
      <c r="AP234" s="77" t="s">
        <v>2</v>
      </c>
      <c r="AQ234" s="77" t="s">
        <v>2</v>
      </c>
      <c r="AR234" s="77" t="s">
        <v>2</v>
      </c>
      <c r="AS234" s="77" t="s">
        <v>2</v>
      </c>
      <c r="AT234" s="77" t="s">
        <v>2</v>
      </c>
      <c r="AU234" s="77" t="s">
        <v>2</v>
      </c>
      <c r="AV234" s="77" t="s">
        <v>2</v>
      </c>
      <c r="AW234" s="77" t="s">
        <v>2</v>
      </c>
      <c r="AX234" s="77" t="s">
        <v>2</v>
      </c>
      <c r="AY234" s="77" t="s">
        <v>2</v>
      </c>
      <c r="AZ234" s="77" t="s">
        <v>2</v>
      </c>
      <c r="BA234" s="77" t="s">
        <v>2</v>
      </c>
      <c r="BB234" s="77" t="s">
        <v>2</v>
      </c>
      <c r="BC234" s="77" t="s">
        <v>2</v>
      </c>
      <c r="BD234" s="77" t="s">
        <v>2</v>
      </c>
      <c r="BE234" s="77" t="s">
        <v>2</v>
      </c>
      <c r="BF234" s="77" t="s">
        <v>2</v>
      </c>
      <c r="BG234" s="77" t="s">
        <v>2</v>
      </c>
      <c r="BH234" s="77" t="s">
        <v>2</v>
      </c>
      <c r="BI234" s="77">
        <v>230</v>
      </c>
      <c r="BJ234" s="77" t="s">
        <v>2</v>
      </c>
      <c r="BK234" s="77">
        <v>32</v>
      </c>
      <c r="BL234" s="77">
        <v>70</v>
      </c>
      <c r="BM234" s="77">
        <v>128</v>
      </c>
      <c r="BN234" s="77" t="s">
        <v>2</v>
      </c>
      <c r="BO234" s="77" t="s">
        <v>2</v>
      </c>
      <c r="BP234" s="77" t="s">
        <v>2</v>
      </c>
      <c r="BQ234" s="77" t="s">
        <v>2</v>
      </c>
      <c r="BR234" s="77" t="s">
        <v>2</v>
      </c>
      <c r="BS234" s="77" t="s">
        <v>2</v>
      </c>
      <c r="BT234" s="77" t="s">
        <v>2</v>
      </c>
      <c r="BU234" s="77" t="s">
        <v>2</v>
      </c>
      <c r="BV234" s="77" t="s">
        <v>2</v>
      </c>
      <c r="BW234" s="77">
        <v>95</v>
      </c>
      <c r="BX234" s="77" t="s">
        <v>2</v>
      </c>
      <c r="BY234" s="77" t="s">
        <v>2</v>
      </c>
      <c r="BZ234" s="77" t="s">
        <v>2</v>
      </c>
      <c r="CA234" s="77" t="s">
        <v>2</v>
      </c>
      <c r="CB234" s="77" t="s">
        <v>2</v>
      </c>
      <c r="CC234" s="77" t="s">
        <v>2</v>
      </c>
      <c r="CD234" s="77" t="s">
        <v>2</v>
      </c>
      <c r="CE234" s="77" t="s">
        <v>2</v>
      </c>
      <c r="CF234" s="77" t="s">
        <v>2</v>
      </c>
      <c r="CG234" s="77" t="s">
        <v>2</v>
      </c>
      <c r="CH234" s="77" t="s">
        <v>2</v>
      </c>
      <c r="CI234" s="77" t="s">
        <v>2</v>
      </c>
      <c r="CJ234" s="77" t="s">
        <v>2</v>
      </c>
      <c r="CK234" s="77" t="s">
        <v>2</v>
      </c>
      <c r="CL234" s="77" t="s">
        <v>2</v>
      </c>
      <c r="CM234" s="90">
        <v>3</v>
      </c>
      <c r="CN234" s="90" t="s">
        <v>2</v>
      </c>
      <c r="CO234" s="90" t="s">
        <v>2</v>
      </c>
      <c r="CP234" s="90" t="s">
        <v>2</v>
      </c>
      <c r="CQ234" s="90" t="s">
        <v>2</v>
      </c>
      <c r="CR234" s="90">
        <v>2</v>
      </c>
      <c r="CS234" s="90" t="s">
        <v>2</v>
      </c>
      <c r="CT234" s="90" t="s">
        <v>2</v>
      </c>
      <c r="CU234" s="90">
        <v>1</v>
      </c>
      <c r="CV234" s="90" t="s">
        <v>2</v>
      </c>
      <c r="CW234" s="90" t="s">
        <v>2</v>
      </c>
      <c r="CX234" s="90" t="s">
        <v>2</v>
      </c>
      <c r="CY234" s="90" t="s">
        <v>2</v>
      </c>
      <c r="CZ234" s="90" t="s">
        <v>2</v>
      </c>
      <c r="DA234" s="90" t="s">
        <v>2</v>
      </c>
      <c r="DB234" s="90" t="s">
        <v>2</v>
      </c>
      <c r="DC234" s="90" t="s">
        <v>2</v>
      </c>
      <c r="DD234" s="90" t="s">
        <v>2</v>
      </c>
      <c r="DE234" s="90" t="s">
        <v>2</v>
      </c>
      <c r="DF234" s="90" t="s">
        <v>2</v>
      </c>
      <c r="DG234" s="90" t="s">
        <v>2</v>
      </c>
      <c r="DH234" s="90" t="s">
        <v>2</v>
      </c>
      <c r="DI234" s="90" t="s">
        <v>2</v>
      </c>
      <c r="DJ234" s="90" t="s">
        <v>2</v>
      </c>
      <c r="DK234" s="90" t="s">
        <v>2</v>
      </c>
      <c r="DL234" s="90" t="s">
        <v>2</v>
      </c>
      <c r="DM234" s="90" t="s">
        <v>2</v>
      </c>
      <c r="DN234" s="90" t="s">
        <v>2</v>
      </c>
      <c r="DO234" s="90" t="s">
        <v>2</v>
      </c>
      <c r="DP234" s="90" t="s">
        <v>2</v>
      </c>
      <c r="DQ234" s="90" t="s">
        <v>2</v>
      </c>
      <c r="DR234" s="90" t="s">
        <v>2</v>
      </c>
      <c r="DS234" s="27" t="s">
        <v>2</v>
      </c>
      <c r="DT234" s="27" t="s">
        <v>2</v>
      </c>
      <c r="DU234" s="27" t="s">
        <v>2</v>
      </c>
      <c r="DV234" s="27" t="s">
        <v>2</v>
      </c>
      <c r="DW234" s="27">
        <v>1</v>
      </c>
      <c r="DX234" s="27" t="s">
        <v>2</v>
      </c>
      <c r="DY234" s="27" t="s">
        <v>2</v>
      </c>
      <c r="DZ234" s="27" t="s">
        <v>2</v>
      </c>
      <c r="EA234" s="27" t="s">
        <v>2</v>
      </c>
      <c r="EB234" s="27">
        <v>3</v>
      </c>
      <c r="EC234" s="27" t="s">
        <v>2</v>
      </c>
      <c r="ED234" s="27" t="s">
        <v>2</v>
      </c>
      <c r="EE234" s="27" t="s">
        <v>2</v>
      </c>
      <c r="EF234" s="27">
        <v>2</v>
      </c>
      <c r="EG234" s="27" t="s">
        <v>2</v>
      </c>
      <c r="EH234" s="27" t="s">
        <v>2</v>
      </c>
      <c r="EI234" s="27" t="s">
        <v>2</v>
      </c>
      <c r="EJ234" s="27" t="s">
        <v>2</v>
      </c>
      <c r="EK234" s="27" t="s">
        <v>14</v>
      </c>
      <c r="EL234" s="27" t="s">
        <v>2</v>
      </c>
      <c r="EM234" s="27" t="s">
        <v>2</v>
      </c>
      <c r="EN234" s="27" t="s">
        <v>2</v>
      </c>
      <c r="EO234" s="27" t="s">
        <v>2</v>
      </c>
      <c r="EP234" s="27">
        <v>74</v>
      </c>
      <c r="EQ234" s="27" t="s">
        <v>2</v>
      </c>
      <c r="ER234" s="27" t="s">
        <v>2</v>
      </c>
      <c r="ES234" s="27" t="s">
        <v>2</v>
      </c>
      <c r="ET234" s="27" t="s">
        <v>14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27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27" t="s">
        <v>14</v>
      </c>
      <c r="FW234" s="77" t="s">
        <v>2</v>
      </c>
      <c r="FX234" s="77" t="s">
        <v>2</v>
      </c>
      <c r="FY234" s="87" t="s">
        <v>2</v>
      </c>
      <c r="FZ234" s="87" t="s">
        <v>2</v>
      </c>
      <c r="GA234" s="87" t="s">
        <v>2</v>
      </c>
      <c r="GB234" s="87" t="s">
        <v>2</v>
      </c>
      <c r="GC234" s="87" t="s">
        <v>2</v>
      </c>
      <c r="GD234" s="87" t="s">
        <v>2</v>
      </c>
      <c r="GE234" s="87" t="s">
        <v>2</v>
      </c>
      <c r="GF234" s="17" t="s">
        <v>2</v>
      </c>
      <c r="GG234" s="17" t="s">
        <v>2</v>
      </c>
      <c r="GH234" s="17" t="s">
        <v>2</v>
      </c>
      <c r="GI234" s="17" t="s">
        <v>2</v>
      </c>
      <c r="GJ234" s="17" t="s">
        <v>2</v>
      </c>
      <c r="GK234" s="17" t="s">
        <v>2</v>
      </c>
      <c r="GL234" s="17" t="s">
        <v>2</v>
      </c>
      <c r="GM234" s="17" t="s">
        <v>2</v>
      </c>
      <c r="GN234" s="17" t="s">
        <v>2</v>
      </c>
      <c r="GO234" s="25" t="s">
        <v>2</v>
      </c>
      <c r="GP234" s="25" t="s">
        <v>2</v>
      </c>
      <c r="GQ234" s="25" t="s">
        <v>2</v>
      </c>
      <c r="GR234" s="25" t="s">
        <v>2</v>
      </c>
      <c r="GS234" s="136" t="s">
        <v>2</v>
      </c>
      <c r="GT234" s="77" t="s">
        <v>2</v>
      </c>
      <c r="GU234" s="77" t="s">
        <v>2</v>
      </c>
      <c r="GV234" s="17">
        <v>3</v>
      </c>
      <c r="GW234" s="17">
        <v>2</v>
      </c>
      <c r="GX234" s="17">
        <v>1</v>
      </c>
      <c r="GY234" s="17" t="s">
        <v>2</v>
      </c>
      <c r="GZ234" s="17" t="s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9">
        <v>1943007000</v>
      </c>
      <c r="HO234" s="657" t="s">
        <v>483</v>
      </c>
      <c r="HP234" s="657" t="s">
        <v>454</v>
      </c>
      <c r="HQ234" s="657" t="s">
        <v>673</v>
      </c>
      <c r="HR234" s="657" t="s">
        <v>463</v>
      </c>
      <c r="HS234" s="657" t="s">
        <v>455</v>
      </c>
    </row>
    <row r="235" spans="1:227" ht="14.25" customHeight="1">
      <c r="A235" s="614" t="s">
        <v>767</v>
      </c>
      <c r="B235" s="626" t="s">
        <v>962</v>
      </c>
      <c r="C235" s="614" t="s">
        <v>967</v>
      </c>
      <c r="D235" s="4" t="s">
        <v>653</v>
      </c>
      <c r="E235" s="17">
        <v>36</v>
      </c>
      <c r="F235" s="17">
        <v>3</v>
      </c>
      <c r="G235" s="17" t="s">
        <v>2</v>
      </c>
      <c r="H235" s="17">
        <v>2</v>
      </c>
      <c r="I235" s="17" t="s">
        <v>2</v>
      </c>
      <c r="J235" s="17">
        <v>1</v>
      </c>
      <c r="K235" s="17" t="s">
        <v>2</v>
      </c>
      <c r="L235" s="17">
        <v>33</v>
      </c>
      <c r="M235" s="665">
        <v>28</v>
      </c>
      <c r="N235" s="17">
        <v>3</v>
      </c>
      <c r="O235" s="17">
        <v>3</v>
      </c>
      <c r="P235" s="17" t="s">
        <v>2</v>
      </c>
      <c r="Q235" s="17">
        <v>2</v>
      </c>
      <c r="R235" s="17" t="s">
        <v>2</v>
      </c>
      <c r="S235" s="17">
        <v>1</v>
      </c>
      <c r="T235" s="17" t="s">
        <v>2</v>
      </c>
      <c r="U235" s="25" t="s">
        <v>2</v>
      </c>
      <c r="V235" s="671" t="s">
        <v>2</v>
      </c>
      <c r="W235" s="25">
        <v>15</v>
      </c>
      <c r="X235" s="25">
        <v>6206</v>
      </c>
      <c r="Y235" s="25">
        <v>8</v>
      </c>
      <c r="Z235" s="25">
        <v>4800</v>
      </c>
      <c r="AA235" s="136">
        <v>21</v>
      </c>
      <c r="AB235" s="25">
        <v>3</v>
      </c>
      <c r="AC235" s="25">
        <v>2970</v>
      </c>
      <c r="AD235" s="25">
        <v>3</v>
      </c>
      <c r="AE235" s="25">
        <v>2490</v>
      </c>
      <c r="AF235" s="143" t="s">
        <v>2</v>
      </c>
      <c r="AG235" s="77">
        <v>36</v>
      </c>
      <c r="AH235" s="77" t="s">
        <v>2</v>
      </c>
      <c r="AI235" s="77" t="s">
        <v>2</v>
      </c>
      <c r="AJ235" s="77">
        <v>1</v>
      </c>
      <c r="AK235" s="77" t="s">
        <v>2</v>
      </c>
      <c r="AL235" s="77">
        <v>1</v>
      </c>
      <c r="AM235" s="77">
        <v>2</v>
      </c>
      <c r="AN235" s="77">
        <v>2</v>
      </c>
      <c r="AO235" s="77">
        <v>17</v>
      </c>
      <c r="AP235" s="77">
        <v>9</v>
      </c>
      <c r="AQ235" s="77">
        <v>3</v>
      </c>
      <c r="AR235" s="77">
        <v>1</v>
      </c>
      <c r="AS235" s="77" t="s">
        <v>2</v>
      </c>
      <c r="AT235" s="77" t="s">
        <v>2</v>
      </c>
      <c r="AU235" s="77">
        <v>3</v>
      </c>
      <c r="AV235" s="77" t="s">
        <v>2</v>
      </c>
      <c r="AW235" s="77" t="s">
        <v>2</v>
      </c>
      <c r="AX235" s="77">
        <v>1</v>
      </c>
      <c r="AY235" s="77" t="s">
        <v>2</v>
      </c>
      <c r="AZ235" s="77" t="s">
        <v>2</v>
      </c>
      <c r="BA235" s="77">
        <v>1</v>
      </c>
      <c r="BB235" s="77" t="s">
        <v>2</v>
      </c>
      <c r="BC235" s="77" t="s">
        <v>2</v>
      </c>
      <c r="BD235" s="77" t="s">
        <v>2</v>
      </c>
      <c r="BE235" s="77" t="s">
        <v>2</v>
      </c>
      <c r="BF235" s="77">
        <v>1</v>
      </c>
      <c r="BG235" s="77" t="s">
        <v>2</v>
      </c>
      <c r="BH235" s="77" t="s">
        <v>2</v>
      </c>
      <c r="BI235" s="77">
        <v>34987</v>
      </c>
      <c r="BJ235" s="77" t="s">
        <v>2</v>
      </c>
      <c r="BK235" s="77" t="s">
        <v>2</v>
      </c>
      <c r="BL235" s="77">
        <v>77</v>
      </c>
      <c r="BM235" s="77" t="s">
        <v>2</v>
      </c>
      <c r="BN235" s="77">
        <v>150</v>
      </c>
      <c r="BO235" s="77">
        <v>400</v>
      </c>
      <c r="BP235" s="77">
        <v>750</v>
      </c>
      <c r="BQ235" s="77">
        <v>11370</v>
      </c>
      <c r="BR235" s="77">
        <v>11740</v>
      </c>
      <c r="BS235" s="77">
        <v>6500</v>
      </c>
      <c r="BT235" s="77">
        <v>4000</v>
      </c>
      <c r="BU235" s="77" t="s">
        <v>2</v>
      </c>
      <c r="BV235" s="77" t="s">
        <v>2</v>
      </c>
      <c r="BW235" s="77">
        <v>17867</v>
      </c>
      <c r="BX235" s="77">
        <v>4277</v>
      </c>
      <c r="BY235" s="77" t="s">
        <v>2</v>
      </c>
      <c r="BZ235" s="77" t="s">
        <v>2</v>
      </c>
      <c r="CA235" s="77">
        <v>77</v>
      </c>
      <c r="CB235" s="77" t="s">
        <v>2</v>
      </c>
      <c r="CC235" s="77" t="s">
        <v>2</v>
      </c>
      <c r="CD235" s="77">
        <v>200</v>
      </c>
      <c r="CE235" s="77" t="s">
        <v>2</v>
      </c>
      <c r="CF235" s="77" t="s">
        <v>2</v>
      </c>
      <c r="CG235" s="77" t="s">
        <v>2</v>
      </c>
      <c r="CH235" s="77" t="s">
        <v>2</v>
      </c>
      <c r="CI235" s="77">
        <v>4000</v>
      </c>
      <c r="CJ235" s="77" t="s">
        <v>2</v>
      </c>
      <c r="CK235" s="77" t="s">
        <v>2</v>
      </c>
      <c r="CL235" s="77">
        <v>4277</v>
      </c>
      <c r="CM235" s="90">
        <v>36</v>
      </c>
      <c r="CN235" s="90" t="s">
        <v>2</v>
      </c>
      <c r="CO235" s="90" t="s">
        <v>2</v>
      </c>
      <c r="CP235" s="90" t="s">
        <v>2</v>
      </c>
      <c r="CQ235" s="90" t="s">
        <v>2</v>
      </c>
      <c r="CR235" s="90">
        <v>1</v>
      </c>
      <c r="CS235" s="90" t="s">
        <v>2</v>
      </c>
      <c r="CT235" s="90" t="s">
        <v>2</v>
      </c>
      <c r="CU235" s="90">
        <v>1</v>
      </c>
      <c r="CV235" s="90">
        <v>1</v>
      </c>
      <c r="CW235" s="90">
        <v>30</v>
      </c>
      <c r="CX235" s="90">
        <v>3</v>
      </c>
      <c r="CY235" s="90" t="s">
        <v>2</v>
      </c>
      <c r="CZ235" s="90" t="s">
        <v>2</v>
      </c>
      <c r="DA235" s="90" t="s">
        <v>2</v>
      </c>
      <c r="DB235" s="90" t="s">
        <v>2</v>
      </c>
      <c r="DC235" s="90">
        <v>3</v>
      </c>
      <c r="DD235" s="90" t="s">
        <v>2</v>
      </c>
      <c r="DE235" s="90" t="s">
        <v>2</v>
      </c>
      <c r="DF235" s="90" t="s">
        <v>2</v>
      </c>
      <c r="DG235" s="90" t="s">
        <v>2</v>
      </c>
      <c r="DH235" s="90">
        <v>1</v>
      </c>
      <c r="DI235" s="90" t="s">
        <v>2</v>
      </c>
      <c r="DJ235" s="90" t="s">
        <v>2</v>
      </c>
      <c r="DK235" s="90" t="s">
        <v>2</v>
      </c>
      <c r="DL235" s="90">
        <v>1</v>
      </c>
      <c r="DM235" s="90">
        <v>1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 t="s">
        <v>2</v>
      </c>
      <c r="DT235" s="27" t="s">
        <v>2</v>
      </c>
      <c r="DU235" s="27" t="s">
        <v>2</v>
      </c>
      <c r="DV235" s="27">
        <v>1</v>
      </c>
      <c r="DW235" s="27" t="s">
        <v>2</v>
      </c>
      <c r="DX235" s="27" t="s">
        <v>2</v>
      </c>
      <c r="DY235" s="27" t="s">
        <v>2</v>
      </c>
      <c r="DZ235" s="27" t="s">
        <v>2</v>
      </c>
      <c r="EA235" s="27" t="s">
        <v>2</v>
      </c>
      <c r="EB235" s="27">
        <v>2</v>
      </c>
      <c r="EC235" s="27" t="s">
        <v>2</v>
      </c>
      <c r="ED235" s="27">
        <v>1</v>
      </c>
      <c r="EE235" s="27" t="s">
        <v>2</v>
      </c>
      <c r="EF235" s="27">
        <v>1</v>
      </c>
      <c r="EG235" s="27" t="s">
        <v>2</v>
      </c>
      <c r="EH235" s="27" t="s">
        <v>2</v>
      </c>
      <c r="EI235" s="27" t="s">
        <v>2</v>
      </c>
      <c r="EJ235" s="27" t="s">
        <v>14</v>
      </c>
      <c r="EK235" s="27" t="s">
        <v>2</v>
      </c>
      <c r="EL235" s="27" t="s">
        <v>2</v>
      </c>
      <c r="EM235" s="27" t="s">
        <v>2</v>
      </c>
      <c r="EN235" s="27" t="s">
        <v>2</v>
      </c>
      <c r="EO235" s="27" t="s">
        <v>2</v>
      </c>
      <c r="EP235" s="27" t="s">
        <v>14</v>
      </c>
      <c r="EQ235" s="27" t="s">
        <v>2</v>
      </c>
      <c r="ER235" s="27" t="s">
        <v>14</v>
      </c>
      <c r="ES235" s="27" t="s">
        <v>2</v>
      </c>
      <c r="ET235" s="27" t="s">
        <v>14</v>
      </c>
      <c r="EU235" s="27" t="s">
        <v>2</v>
      </c>
      <c r="EV235" s="27" t="s">
        <v>2</v>
      </c>
      <c r="EW235" s="27" t="s">
        <v>2</v>
      </c>
      <c r="EX235" s="27">
        <v>1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>
        <v>1</v>
      </c>
      <c r="FE235" s="27" t="s">
        <v>2</v>
      </c>
      <c r="FF235" s="27">
        <v>1</v>
      </c>
      <c r="FG235" s="27" t="s">
        <v>2</v>
      </c>
      <c r="FH235" s="27" t="s">
        <v>2</v>
      </c>
      <c r="FI235" s="27" t="s">
        <v>2</v>
      </c>
      <c r="FJ235" s="27" t="s">
        <v>2</v>
      </c>
      <c r="FK235" s="27" t="s">
        <v>2</v>
      </c>
      <c r="FL235" s="27" t="s">
        <v>14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14</v>
      </c>
      <c r="FS235" s="27" t="s">
        <v>2</v>
      </c>
      <c r="FT235" s="27" t="s">
        <v>14</v>
      </c>
      <c r="FU235" s="27" t="s">
        <v>2</v>
      </c>
      <c r="FV235" s="27" t="s">
        <v>14</v>
      </c>
      <c r="FW235" s="77">
        <v>2</v>
      </c>
      <c r="FX235" s="77" t="s">
        <v>2</v>
      </c>
      <c r="FY235" s="87">
        <v>2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>
        <v>1</v>
      </c>
      <c r="GG235" s="17" t="s">
        <v>2</v>
      </c>
      <c r="GH235" s="17">
        <v>1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1</v>
      </c>
      <c r="GP235" s="25" t="s">
        <v>2</v>
      </c>
      <c r="GQ235" s="25" t="s">
        <v>2</v>
      </c>
      <c r="GR235" s="25" t="s">
        <v>2</v>
      </c>
      <c r="GS235" s="136" t="s">
        <v>2</v>
      </c>
      <c r="GT235" s="77">
        <v>1</v>
      </c>
      <c r="GU235" s="77" t="s">
        <v>2</v>
      </c>
      <c r="GV235" s="17">
        <v>36</v>
      </c>
      <c r="GW235" s="17" t="s">
        <v>2</v>
      </c>
      <c r="GX235" s="17">
        <v>4</v>
      </c>
      <c r="GY235" s="17">
        <v>3</v>
      </c>
      <c r="GZ235" s="17">
        <v>9</v>
      </c>
      <c r="HA235" s="17">
        <v>20</v>
      </c>
      <c r="HB235" s="17">
        <v>9</v>
      </c>
      <c r="HC235" s="17">
        <v>8</v>
      </c>
      <c r="HD235" s="17">
        <v>3</v>
      </c>
      <c r="HE235" s="17">
        <v>3</v>
      </c>
      <c r="HF235" s="17" t="s">
        <v>2</v>
      </c>
      <c r="HG235" s="17">
        <v>1</v>
      </c>
      <c r="HH235" s="17" t="s">
        <v>2</v>
      </c>
      <c r="HI235" s="17">
        <v>1</v>
      </c>
      <c r="HJ235" s="17">
        <v>1</v>
      </c>
      <c r="HK235" s="17">
        <v>1</v>
      </c>
      <c r="HL235" s="17" t="s">
        <v>2</v>
      </c>
      <c r="HM235" s="17" t="s">
        <v>2</v>
      </c>
      <c r="HN235" s="659">
        <v>1943008000</v>
      </c>
      <c r="HO235" s="657" t="s">
        <v>483</v>
      </c>
      <c r="HP235" s="657" t="s">
        <v>454</v>
      </c>
      <c r="HQ235" s="657" t="s">
        <v>673</v>
      </c>
      <c r="HR235" s="657" t="s">
        <v>453</v>
      </c>
      <c r="HS235" s="657" t="s">
        <v>455</v>
      </c>
    </row>
    <row r="236" spans="1:227" ht="14.25" customHeight="1">
      <c r="A236" s="614" t="s">
        <v>767</v>
      </c>
      <c r="B236" s="626" t="s">
        <v>968</v>
      </c>
      <c r="C236" s="614"/>
      <c r="D236" s="4" t="s">
        <v>446</v>
      </c>
      <c r="E236" s="17">
        <v>11</v>
      </c>
      <c r="F236" s="17">
        <v>1</v>
      </c>
      <c r="G236" s="17" t="s">
        <v>2</v>
      </c>
      <c r="H236" s="17">
        <v>1</v>
      </c>
      <c r="I236" s="17" t="s">
        <v>2</v>
      </c>
      <c r="J236" s="17" t="s">
        <v>2</v>
      </c>
      <c r="K236" s="17" t="s">
        <v>2</v>
      </c>
      <c r="L236" s="17">
        <v>10</v>
      </c>
      <c r="M236" s="665">
        <v>1</v>
      </c>
      <c r="N236" s="17">
        <v>1</v>
      </c>
      <c r="O236" s="17" t="s">
        <v>14</v>
      </c>
      <c r="P236" s="17" t="s">
        <v>14</v>
      </c>
      <c r="Q236" s="17" t="s">
        <v>14</v>
      </c>
      <c r="R236" s="17" t="s">
        <v>14</v>
      </c>
      <c r="S236" s="17" t="s">
        <v>14</v>
      </c>
      <c r="T236" s="17" t="s">
        <v>14</v>
      </c>
      <c r="U236" s="25" t="s">
        <v>14</v>
      </c>
      <c r="V236" s="671" t="s">
        <v>2</v>
      </c>
      <c r="W236" s="25">
        <v>1</v>
      </c>
      <c r="X236" s="25">
        <v>142</v>
      </c>
      <c r="Y236" s="25">
        <v>1</v>
      </c>
      <c r="Z236" s="25">
        <v>86</v>
      </c>
      <c r="AA236" s="136">
        <v>10</v>
      </c>
      <c r="AB236" s="25" t="s">
        <v>14</v>
      </c>
      <c r="AC236" s="25" t="s">
        <v>14</v>
      </c>
      <c r="AD236" s="25" t="s">
        <v>14</v>
      </c>
      <c r="AE236" s="25" t="s">
        <v>14</v>
      </c>
      <c r="AF236" s="143" t="s">
        <v>14</v>
      </c>
      <c r="AG236" s="77">
        <v>10</v>
      </c>
      <c r="AH236" s="77">
        <v>2</v>
      </c>
      <c r="AI236" s="77">
        <v>5</v>
      </c>
      <c r="AJ236" s="77">
        <v>3</v>
      </c>
      <c r="AK236" s="77" t="s">
        <v>2</v>
      </c>
      <c r="AL236" s="77" t="s">
        <v>2</v>
      </c>
      <c r="AM236" s="77" t="s">
        <v>2</v>
      </c>
      <c r="AN236" s="77" t="s">
        <v>2</v>
      </c>
      <c r="AO236" s="77" t="s">
        <v>2</v>
      </c>
      <c r="AP236" s="77" t="s">
        <v>2</v>
      </c>
      <c r="AQ236" s="77" t="s">
        <v>2</v>
      </c>
      <c r="AR236" s="77" t="s">
        <v>2</v>
      </c>
      <c r="AS236" s="77" t="s">
        <v>2</v>
      </c>
      <c r="AT236" s="77" t="s">
        <v>2</v>
      </c>
      <c r="AU236" s="77" t="s">
        <v>14</v>
      </c>
      <c r="AV236" s="77" t="s">
        <v>14</v>
      </c>
      <c r="AW236" s="77" t="s">
        <v>14</v>
      </c>
      <c r="AX236" s="77" t="s">
        <v>14</v>
      </c>
      <c r="AY236" s="77" t="s">
        <v>14</v>
      </c>
      <c r="AZ236" s="77" t="s">
        <v>14</v>
      </c>
      <c r="BA236" s="77" t="s">
        <v>14</v>
      </c>
      <c r="BB236" s="77" t="s">
        <v>14</v>
      </c>
      <c r="BC236" s="77" t="s">
        <v>14</v>
      </c>
      <c r="BD236" s="77" t="s">
        <v>14</v>
      </c>
      <c r="BE236" s="77" t="s">
        <v>14</v>
      </c>
      <c r="BF236" s="77" t="s">
        <v>14</v>
      </c>
      <c r="BG236" s="77" t="s">
        <v>14</v>
      </c>
      <c r="BH236" s="77" t="s">
        <v>14</v>
      </c>
      <c r="BI236" s="77">
        <v>413</v>
      </c>
      <c r="BJ236" s="77">
        <v>47</v>
      </c>
      <c r="BK236" s="77">
        <v>187</v>
      </c>
      <c r="BL236" s="77">
        <v>179</v>
      </c>
      <c r="BM236" s="77" t="s">
        <v>2</v>
      </c>
      <c r="BN236" s="77" t="s">
        <v>2</v>
      </c>
      <c r="BO236" s="77" t="s">
        <v>2</v>
      </c>
      <c r="BP236" s="77" t="s">
        <v>2</v>
      </c>
      <c r="BQ236" s="77" t="s">
        <v>2</v>
      </c>
      <c r="BR236" s="77" t="s">
        <v>2</v>
      </c>
      <c r="BS236" s="77" t="s">
        <v>2</v>
      </c>
      <c r="BT236" s="77" t="s">
        <v>2</v>
      </c>
      <c r="BU236" s="77" t="s">
        <v>2</v>
      </c>
      <c r="BV236" s="77" t="s">
        <v>2</v>
      </c>
      <c r="BW236" s="77">
        <v>47</v>
      </c>
      <c r="BX236" s="77" t="s">
        <v>14</v>
      </c>
      <c r="BY236" s="77" t="s">
        <v>14</v>
      </c>
      <c r="BZ236" s="77" t="s">
        <v>14</v>
      </c>
      <c r="CA236" s="77" t="s">
        <v>14</v>
      </c>
      <c r="CB236" s="77" t="s">
        <v>14</v>
      </c>
      <c r="CC236" s="77" t="s">
        <v>14</v>
      </c>
      <c r="CD236" s="77" t="s">
        <v>14</v>
      </c>
      <c r="CE236" s="77" t="s">
        <v>14</v>
      </c>
      <c r="CF236" s="77" t="s">
        <v>14</v>
      </c>
      <c r="CG236" s="77" t="s">
        <v>14</v>
      </c>
      <c r="CH236" s="77" t="s">
        <v>14</v>
      </c>
      <c r="CI236" s="77" t="s">
        <v>14</v>
      </c>
      <c r="CJ236" s="77" t="s">
        <v>14</v>
      </c>
      <c r="CK236" s="77" t="s">
        <v>14</v>
      </c>
      <c r="CL236" s="77" t="s">
        <v>14</v>
      </c>
      <c r="CM236" s="90">
        <v>8</v>
      </c>
      <c r="CN236" s="90" t="s">
        <v>2</v>
      </c>
      <c r="CO236" s="90" t="s">
        <v>2</v>
      </c>
      <c r="CP236" s="90">
        <v>3</v>
      </c>
      <c r="CQ236" s="90">
        <v>2</v>
      </c>
      <c r="CR236" s="90">
        <v>1</v>
      </c>
      <c r="CS236" s="90" t="s">
        <v>2</v>
      </c>
      <c r="CT236" s="90" t="s">
        <v>2</v>
      </c>
      <c r="CU236" s="90">
        <v>1</v>
      </c>
      <c r="CV236" s="90">
        <v>1</v>
      </c>
      <c r="CW236" s="90" t="s">
        <v>2</v>
      </c>
      <c r="CX236" s="90" t="s">
        <v>2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 t="s">
        <v>14</v>
      </c>
      <c r="DD236" s="90" t="s">
        <v>14</v>
      </c>
      <c r="DE236" s="90" t="s">
        <v>14</v>
      </c>
      <c r="DF236" s="90" t="s">
        <v>14</v>
      </c>
      <c r="DG236" s="90" t="s">
        <v>14</v>
      </c>
      <c r="DH236" s="90" t="s">
        <v>14</v>
      </c>
      <c r="DI236" s="90" t="s">
        <v>14</v>
      </c>
      <c r="DJ236" s="90" t="s">
        <v>14</v>
      </c>
      <c r="DK236" s="90" t="s">
        <v>14</v>
      </c>
      <c r="DL236" s="90" t="s">
        <v>14</v>
      </c>
      <c r="DM236" s="90" t="s">
        <v>14</v>
      </c>
      <c r="DN236" s="90" t="s">
        <v>14</v>
      </c>
      <c r="DO236" s="90" t="s">
        <v>14</v>
      </c>
      <c r="DP236" s="90" t="s">
        <v>14</v>
      </c>
      <c r="DQ236" s="90" t="s">
        <v>14</v>
      </c>
      <c r="DR236" s="90" t="s">
        <v>14</v>
      </c>
      <c r="DS236" s="27" t="s">
        <v>2</v>
      </c>
      <c r="DT236" s="27" t="s">
        <v>2</v>
      </c>
      <c r="DU236" s="27" t="s">
        <v>2</v>
      </c>
      <c r="DV236" s="27">
        <v>2</v>
      </c>
      <c r="DW236" s="27">
        <v>2</v>
      </c>
      <c r="DX236" s="27" t="s">
        <v>2</v>
      </c>
      <c r="DY236" s="27">
        <v>2</v>
      </c>
      <c r="DZ236" s="27">
        <v>1</v>
      </c>
      <c r="EA236" s="27">
        <v>4</v>
      </c>
      <c r="EB236" s="27">
        <v>4</v>
      </c>
      <c r="EC236" s="27" t="s">
        <v>2</v>
      </c>
      <c r="ED236" s="27" t="s">
        <v>2</v>
      </c>
      <c r="EE236" s="27" t="s">
        <v>2</v>
      </c>
      <c r="EF236" s="27">
        <v>1</v>
      </c>
      <c r="EG236" s="27" t="s">
        <v>2</v>
      </c>
      <c r="EH236" s="27" t="s">
        <v>2</v>
      </c>
      <c r="EI236" s="27" t="s">
        <v>2</v>
      </c>
      <c r="EJ236" s="27" t="s">
        <v>14</v>
      </c>
      <c r="EK236" s="27" t="s">
        <v>14</v>
      </c>
      <c r="EL236" s="27" t="s">
        <v>2</v>
      </c>
      <c r="EM236" s="27" t="s">
        <v>14</v>
      </c>
      <c r="EN236" s="27" t="s">
        <v>14</v>
      </c>
      <c r="EO236" s="27" t="s">
        <v>14</v>
      </c>
      <c r="EP236" s="27" t="s">
        <v>14</v>
      </c>
      <c r="EQ236" s="27" t="s">
        <v>2</v>
      </c>
      <c r="ER236" s="27" t="s">
        <v>2</v>
      </c>
      <c r="ES236" s="27" t="s">
        <v>2</v>
      </c>
      <c r="ET236" s="27" t="s">
        <v>14</v>
      </c>
      <c r="EU236" s="27" t="s">
        <v>14</v>
      </c>
      <c r="EV236" s="27" t="s">
        <v>14</v>
      </c>
      <c r="EW236" s="27" t="s">
        <v>14</v>
      </c>
      <c r="EX236" s="27" t="s">
        <v>14</v>
      </c>
      <c r="EY236" s="27" t="s">
        <v>14</v>
      </c>
      <c r="EZ236" s="27" t="s">
        <v>14</v>
      </c>
      <c r="FA236" s="27" t="s">
        <v>14</v>
      </c>
      <c r="FB236" s="27" t="s">
        <v>14</v>
      </c>
      <c r="FC236" s="27" t="s">
        <v>14</v>
      </c>
      <c r="FD236" s="27" t="s">
        <v>14</v>
      </c>
      <c r="FE236" s="27" t="s">
        <v>14</v>
      </c>
      <c r="FF236" s="27" t="s">
        <v>14</v>
      </c>
      <c r="FG236" s="27" t="s">
        <v>14</v>
      </c>
      <c r="FH236" s="27" t="s">
        <v>14</v>
      </c>
      <c r="FI236" s="27" t="s">
        <v>14</v>
      </c>
      <c r="FJ236" s="27" t="s">
        <v>14</v>
      </c>
      <c r="FK236" s="27" t="s">
        <v>14</v>
      </c>
      <c r="FL236" s="27" t="s">
        <v>14</v>
      </c>
      <c r="FM236" s="27" t="s">
        <v>14</v>
      </c>
      <c r="FN236" s="27" t="s">
        <v>14</v>
      </c>
      <c r="FO236" s="27" t="s">
        <v>14</v>
      </c>
      <c r="FP236" s="27" t="s">
        <v>14</v>
      </c>
      <c r="FQ236" s="27" t="s">
        <v>14</v>
      </c>
      <c r="FR236" s="27" t="s">
        <v>14</v>
      </c>
      <c r="FS236" s="27" t="s">
        <v>14</v>
      </c>
      <c r="FT236" s="27" t="s">
        <v>14</v>
      </c>
      <c r="FU236" s="27" t="s">
        <v>14</v>
      </c>
      <c r="FV236" s="27" t="s">
        <v>14</v>
      </c>
      <c r="FW236" s="77">
        <v>7</v>
      </c>
      <c r="FX236" s="77">
        <v>1</v>
      </c>
      <c r="FY236" s="87">
        <v>6</v>
      </c>
      <c r="FZ236" s="87" t="s">
        <v>2</v>
      </c>
      <c r="GA236" s="87" t="s">
        <v>2</v>
      </c>
      <c r="GB236" s="87">
        <v>1</v>
      </c>
      <c r="GC236" s="87" t="s">
        <v>2</v>
      </c>
      <c r="GD236" s="87" t="s">
        <v>2</v>
      </c>
      <c r="GE236" s="87">
        <v>1</v>
      </c>
      <c r="GF236" s="17" t="s">
        <v>14</v>
      </c>
      <c r="GG236" s="17" t="s">
        <v>14</v>
      </c>
      <c r="GH236" s="17" t="s">
        <v>14</v>
      </c>
      <c r="GI236" s="17" t="s">
        <v>14</v>
      </c>
      <c r="GJ236" s="17" t="s">
        <v>14</v>
      </c>
      <c r="GK236" s="17" t="s">
        <v>14</v>
      </c>
      <c r="GL236" s="17" t="s">
        <v>14</v>
      </c>
      <c r="GM236" s="17" t="s">
        <v>14</v>
      </c>
      <c r="GN236" s="17" t="s">
        <v>14</v>
      </c>
      <c r="GO236" s="25" t="s">
        <v>2</v>
      </c>
      <c r="GP236" s="25" t="s">
        <v>14</v>
      </c>
      <c r="GQ236" s="25" t="s">
        <v>2</v>
      </c>
      <c r="GR236" s="25" t="s">
        <v>2</v>
      </c>
      <c r="GS236" s="136" t="s">
        <v>2</v>
      </c>
      <c r="GT236" s="77" t="s">
        <v>2</v>
      </c>
      <c r="GU236" s="77" t="s">
        <v>2</v>
      </c>
      <c r="GV236" s="17">
        <v>8</v>
      </c>
      <c r="GW236" s="17">
        <v>5</v>
      </c>
      <c r="GX236" s="17">
        <v>3</v>
      </c>
      <c r="GY236" s="17" t="s">
        <v>2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14</v>
      </c>
      <c r="HF236" s="17" t="s">
        <v>14</v>
      </c>
      <c r="HG236" s="17" t="s">
        <v>14</v>
      </c>
      <c r="HH236" s="17" t="s">
        <v>14</v>
      </c>
      <c r="HI236" s="17" t="s">
        <v>14</v>
      </c>
      <c r="HJ236" s="17" t="s">
        <v>14</v>
      </c>
      <c r="HK236" s="17" t="s">
        <v>14</v>
      </c>
      <c r="HL236" s="17" t="s">
        <v>14</v>
      </c>
      <c r="HM236" s="17" t="s">
        <v>14</v>
      </c>
      <c r="HN236" s="659">
        <v>1944200000</v>
      </c>
      <c r="HO236" s="657" t="s">
        <v>483</v>
      </c>
      <c r="HP236" s="657" t="s">
        <v>454</v>
      </c>
      <c r="HQ236" s="657" t="s">
        <v>500</v>
      </c>
      <c r="HR236" s="657" t="s">
        <v>454</v>
      </c>
      <c r="HS236" s="657" t="s">
        <v>455</v>
      </c>
    </row>
    <row r="237" spans="1:227" ht="14.25" customHeight="1">
      <c r="A237" s="614" t="s">
        <v>767</v>
      </c>
      <c r="B237" s="626" t="s">
        <v>969</v>
      </c>
      <c r="C237" s="614"/>
      <c r="D237" s="4" t="s">
        <v>447</v>
      </c>
      <c r="E237" s="17">
        <v>11</v>
      </c>
      <c r="F237" s="17">
        <v>1</v>
      </c>
      <c r="G237" s="17">
        <v>1</v>
      </c>
      <c r="H237" s="17" t="s">
        <v>2</v>
      </c>
      <c r="I237" s="17" t="s">
        <v>2</v>
      </c>
      <c r="J237" s="17" t="s">
        <v>2</v>
      </c>
      <c r="K237" s="17">
        <v>1</v>
      </c>
      <c r="L237" s="17">
        <v>9</v>
      </c>
      <c r="M237" s="665" t="s">
        <v>2</v>
      </c>
      <c r="N237" s="17">
        <v>2</v>
      </c>
      <c r="O237" s="17" t="s">
        <v>14</v>
      </c>
      <c r="P237" s="17" t="s">
        <v>14</v>
      </c>
      <c r="Q237" s="17" t="s">
        <v>14</v>
      </c>
      <c r="R237" s="17" t="s">
        <v>14</v>
      </c>
      <c r="S237" s="17" t="s">
        <v>14</v>
      </c>
      <c r="T237" s="17" t="s">
        <v>14</v>
      </c>
      <c r="U237" s="25" t="s">
        <v>14</v>
      </c>
      <c r="V237" s="671" t="s">
        <v>2</v>
      </c>
      <c r="W237" s="25">
        <v>1</v>
      </c>
      <c r="X237" s="25">
        <v>1270</v>
      </c>
      <c r="Y237" s="25">
        <v>1</v>
      </c>
      <c r="Z237" s="25">
        <v>960</v>
      </c>
      <c r="AA237" s="136">
        <v>10</v>
      </c>
      <c r="AB237" s="25" t="s">
        <v>14</v>
      </c>
      <c r="AC237" s="25" t="s">
        <v>14</v>
      </c>
      <c r="AD237" s="25" t="s">
        <v>14</v>
      </c>
      <c r="AE237" s="25" t="s">
        <v>14</v>
      </c>
      <c r="AF237" s="143" t="s">
        <v>14</v>
      </c>
      <c r="AG237" s="77">
        <v>10</v>
      </c>
      <c r="AH237" s="77">
        <v>1</v>
      </c>
      <c r="AI237" s="77">
        <v>6</v>
      </c>
      <c r="AJ237" s="77">
        <v>2</v>
      </c>
      <c r="AK237" s="77" t="s">
        <v>2</v>
      </c>
      <c r="AL237" s="77" t="s">
        <v>2</v>
      </c>
      <c r="AM237" s="77">
        <v>1</v>
      </c>
      <c r="AN237" s="77" t="s">
        <v>2</v>
      </c>
      <c r="AO237" s="77" t="s">
        <v>2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14</v>
      </c>
      <c r="AV237" s="77" t="s">
        <v>14</v>
      </c>
      <c r="AW237" s="77" t="s">
        <v>14</v>
      </c>
      <c r="AX237" s="77" t="s">
        <v>14</v>
      </c>
      <c r="AY237" s="77" t="s">
        <v>14</v>
      </c>
      <c r="AZ237" s="77" t="s">
        <v>14</v>
      </c>
      <c r="BA237" s="77" t="s">
        <v>14</v>
      </c>
      <c r="BB237" s="77" t="s">
        <v>14</v>
      </c>
      <c r="BC237" s="77" t="s">
        <v>14</v>
      </c>
      <c r="BD237" s="77" t="s">
        <v>14</v>
      </c>
      <c r="BE237" s="77" t="s">
        <v>14</v>
      </c>
      <c r="BF237" s="77" t="s">
        <v>14</v>
      </c>
      <c r="BG237" s="77" t="s">
        <v>14</v>
      </c>
      <c r="BH237" s="77" t="s">
        <v>14</v>
      </c>
      <c r="BI237" s="77">
        <v>632</v>
      </c>
      <c r="BJ237" s="77">
        <v>20</v>
      </c>
      <c r="BK237" s="77">
        <v>208</v>
      </c>
      <c r="BL237" s="77">
        <v>126</v>
      </c>
      <c r="BM237" s="77" t="s">
        <v>2</v>
      </c>
      <c r="BN237" s="77" t="s">
        <v>2</v>
      </c>
      <c r="BO237" s="77">
        <v>278</v>
      </c>
      <c r="BP237" s="77" t="s">
        <v>2</v>
      </c>
      <c r="BQ237" s="77" t="s">
        <v>2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318</v>
      </c>
      <c r="BX237" s="77" t="s">
        <v>14</v>
      </c>
      <c r="BY237" s="77" t="s">
        <v>14</v>
      </c>
      <c r="BZ237" s="77" t="s">
        <v>14</v>
      </c>
      <c r="CA237" s="77" t="s">
        <v>14</v>
      </c>
      <c r="CB237" s="77" t="s">
        <v>14</v>
      </c>
      <c r="CC237" s="77" t="s">
        <v>14</v>
      </c>
      <c r="CD237" s="77" t="s">
        <v>14</v>
      </c>
      <c r="CE237" s="77" t="s">
        <v>14</v>
      </c>
      <c r="CF237" s="77" t="s">
        <v>14</v>
      </c>
      <c r="CG237" s="77" t="s">
        <v>14</v>
      </c>
      <c r="CH237" s="77" t="s">
        <v>14</v>
      </c>
      <c r="CI237" s="77" t="s">
        <v>14</v>
      </c>
      <c r="CJ237" s="77" t="s">
        <v>14</v>
      </c>
      <c r="CK237" s="77" t="s">
        <v>14</v>
      </c>
      <c r="CL237" s="77" t="s">
        <v>14</v>
      </c>
      <c r="CM237" s="90">
        <v>9</v>
      </c>
      <c r="CN237" s="90" t="s">
        <v>2</v>
      </c>
      <c r="CO237" s="90" t="s">
        <v>2</v>
      </c>
      <c r="CP237" s="90">
        <v>5</v>
      </c>
      <c r="CQ237" s="90" t="s">
        <v>2</v>
      </c>
      <c r="CR237" s="90">
        <v>3</v>
      </c>
      <c r="CS237" s="90" t="s">
        <v>2</v>
      </c>
      <c r="CT237" s="90" t="s">
        <v>2</v>
      </c>
      <c r="CU237" s="90" t="s">
        <v>2</v>
      </c>
      <c r="CV237" s="90">
        <v>1</v>
      </c>
      <c r="CW237" s="90" t="s">
        <v>2</v>
      </c>
      <c r="CX237" s="90" t="s">
        <v>2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14</v>
      </c>
      <c r="DD237" s="90" t="s">
        <v>14</v>
      </c>
      <c r="DE237" s="90" t="s">
        <v>14</v>
      </c>
      <c r="DF237" s="90" t="s">
        <v>14</v>
      </c>
      <c r="DG237" s="90" t="s">
        <v>14</v>
      </c>
      <c r="DH237" s="90" t="s">
        <v>14</v>
      </c>
      <c r="DI237" s="90" t="s">
        <v>14</v>
      </c>
      <c r="DJ237" s="90" t="s">
        <v>14</v>
      </c>
      <c r="DK237" s="90" t="s">
        <v>14</v>
      </c>
      <c r="DL237" s="90" t="s">
        <v>14</v>
      </c>
      <c r="DM237" s="90" t="s">
        <v>14</v>
      </c>
      <c r="DN237" s="90" t="s">
        <v>14</v>
      </c>
      <c r="DO237" s="90" t="s">
        <v>14</v>
      </c>
      <c r="DP237" s="90" t="s">
        <v>14</v>
      </c>
      <c r="DQ237" s="90" t="s">
        <v>14</v>
      </c>
      <c r="DR237" s="90" t="s">
        <v>14</v>
      </c>
      <c r="DS237" s="27" t="s">
        <v>2</v>
      </c>
      <c r="DT237" s="27" t="s">
        <v>2</v>
      </c>
      <c r="DU237" s="27" t="s">
        <v>2</v>
      </c>
      <c r="DV237" s="27">
        <v>1</v>
      </c>
      <c r="DW237" s="27">
        <v>10</v>
      </c>
      <c r="DX237" s="27" t="s">
        <v>2</v>
      </c>
      <c r="DY237" s="27" t="s">
        <v>2</v>
      </c>
      <c r="DZ237" s="27" t="s">
        <v>2</v>
      </c>
      <c r="EA237" s="27" t="s">
        <v>2</v>
      </c>
      <c r="EB237" s="27">
        <v>10</v>
      </c>
      <c r="EC237" s="27" t="s">
        <v>2</v>
      </c>
      <c r="ED237" s="27" t="s">
        <v>2</v>
      </c>
      <c r="EE237" s="27" t="s">
        <v>2</v>
      </c>
      <c r="EF237" s="27" t="s">
        <v>2</v>
      </c>
      <c r="EG237" s="27" t="s">
        <v>2</v>
      </c>
      <c r="EH237" s="27" t="s">
        <v>2</v>
      </c>
      <c r="EI237" s="27" t="s">
        <v>2</v>
      </c>
      <c r="EJ237" s="27" t="s">
        <v>14</v>
      </c>
      <c r="EK237" s="27">
        <v>135</v>
      </c>
      <c r="EL237" s="27" t="s">
        <v>2</v>
      </c>
      <c r="EM237" s="27" t="s">
        <v>2</v>
      </c>
      <c r="EN237" s="27" t="s">
        <v>2</v>
      </c>
      <c r="EO237" s="27" t="s">
        <v>2</v>
      </c>
      <c r="EP237" s="27" t="s">
        <v>14</v>
      </c>
      <c r="EQ237" s="27" t="s">
        <v>2</v>
      </c>
      <c r="ER237" s="27" t="s">
        <v>2</v>
      </c>
      <c r="ES237" s="27" t="s">
        <v>2</v>
      </c>
      <c r="ET237" s="27" t="s">
        <v>2</v>
      </c>
      <c r="EU237" s="27" t="s">
        <v>14</v>
      </c>
      <c r="EV237" s="27" t="s">
        <v>14</v>
      </c>
      <c r="EW237" s="27" t="s">
        <v>14</v>
      </c>
      <c r="EX237" s="27" t="s">
        <v>14</v>
      </c>
      <c r="EY237" s="27" t="s">
        <v>14</v>
      </c>
      <c r="EZ237" s="27" t="s">
        <v>14</v>
      </c>
      <c r="FA237" s="27" t="s">
        <v>14</v>
      </c>
      <c r="FB237" s="27" t="s">
        <v>14</v>
      </c>
      <c r="FC237" s="27" t="s">
        <v>14</v>
      </c>
      <c r="FD237" s="27" t="s">
        <v>14</v>
      </c>
      <c r="FE237" s="27" t="s">
        <v>14</v>
      </c>
      <c r="FF237" s="27" t="s">
        <v>14</v>
      </c>
      <c r="FG237" s="27" t="s">
        <v>14</v>
      </c>
      <c r="FH237" s="27" t="s">
        <v>14</v>
      </c>
      <c r="FI237" s="27" t="s">
        <v>14</v>
      </c>
      <c r="FJ237" s="27" t="s">
        <v>14</v>
      </c>
      <c r="FK237" s="27" t="s">
        <v>14</v>
      </c>
      <c r="FL237" s="27" t="s">
        <v>14</v>
      </c>
      <c r="FM237" s="27" t="s">
        <v>14</v>
      </c>
      <c r="FN237" s="27" t="s">
        <v>14</v>
      </c>
      <c r="FO237" s="27" t="s">
        <v>14</v>
      </c>
      <c r="FP237" s="27" t="s">
        <v>14</v>
      </c>
      <c r="FQ237" s="27" t="s">
        <v>14</v>
      </c>
      <c r="FR237" s="27" t="s">
        <v>14</v>
      </c>
      <c r="FS237" s="27" t="s">
        <v>14</v>
      </c>
      <c r="FT237" s="27" t="s">
        <v>14</v>
      </c>
      <c r="FU237" s="27" t="s">
        <v>14</v>
      </c>
      <c r="FV237" s="27" t="s">
        <v>14</v>
      </c>
      <c r="FW237" s="77">
        <v>8</v>
      </c>
      <c r="FX237" s="77" t="s">
        <v>2</v>
      </c>
      <c r="FY237" s="87">
        <v>8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14</v>
      </c>
      <c r="GG237" s="17" t="s">
        <v>14</v>
      </c>
      <c r="GH237" s="17" t="s">
        <v>14</v>
      </c>
      <c r="GI237" s="17" t="s">
        <v>14</v>
      </c>
      <c r="GJ237" s="17" t="s">
        <v>14</v>
      </c>
      <c r="GK237" s="17" t="s">
        <v>14</v>
      </c>
      <c r="GL237" s="17" t="s">
        <v>14</v>
      </c>
      <c r="GM237" s="17" t="s">
        <v>14</v>
      </c>
      <c r="GN237" s="17" t="s">
        <v>14</v>
      </c>
      <c r="GO237" s="25" t="s">
        <v>2</v>
      </c>
      <c r="GP237" s="25" t="s">
        <v>14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9</v>
      </c>
      <c r="GW237" s="17">
        <v>5</v>
      </c>
      <c r="GX237" s="17">
        <v>3</v>
      </c>
      <c r="GY237" s="17">
        <v>1</v>
      </c>
      <c r="GZ237" s="17" t="s">
        <v>2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14</v>
      </c>
      <c r="HF237" s="17" t="s">
        <v>14</v>
      </c>
      <c r="HG237" s="17" t="s">
        <v>14</v>
      </c>
      <c r="HH237" s="17" t="s">
        <v>14</v>
      </c>
      <c r="HI237" s="17" t="s">
        <v>14</v>
      </c>
      <c r="HJ237" s="17" t="s">
        <v>14</v>
      </c>
      <c r="HK237" s="17" t="s">
        <v>14</v>
      </c>
      <c r="HL237" s="17" t="s">
        <v>14</v>
      </c>
      <c r="HM237" s="17" t="s">
        <v>14</v>
      </c>
      <c r="HN237" s="659">
        <v>1944300000</v>
      </c>
      <c r="HO237" s="657" t="s">
        <v>483</v>
      </c>
      <c r="HP237" s="657" t="s">
        <v>454</v>
      </c>
      <c r="HQ237" s="657" t="s">
        <v>501</v>
      </c>
      <c r="HR237" s="657" t="s">
        <v>454</v>
      </c>
      <c r="HS237" s="657" t="s">
        <v>455</v>
      </c>
    </row>
  </sheetData>
  <autoFilter ref="A5:HS237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10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238"/>
  <sheetViews>
    <sheetView zoomScaleNormal="100" zoomScaleSheetLayoutView="100" workbookViewId="0">
      <pane xSplit="3" ySplit="6" topLeftCell="GW227" activePane="bottomRight" state="frozen"/>
      <selection activeCell="A6" sqref="A6:C237"/>
      <selection pane="topRight" activeCell="A6" sqref="A6:C237"/>
      <selection pane="bottomLeft" activeCell="A6" sqref="A6:C237"/>
      <selection pane="bottomRight" activeCell="HB227" sqref="HB227:HD227"/>
    </sheetView>
  </sheetViews>
  <sheetFormatPr defaultColWidth="15.5" defaultRowHeight="14.25" customHeight="1"/>
  <cols>
    <col min="1" max="1" width="10.25" style="21" bestFit="1" customWidth="1"/>
    <col min="2" max="2" width="13.875" style="2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59" t="s">
        <v>281</v>
      </c>
      <c r="B1" s="762" t="s">
        <v>708</v>
      </c>
      <c r="C1" s="762" t="s">
        <v>709</v>
      </c>
      <c r="D1" s="7"/>
      <c r="E1" s="94" t="s">
        <v>80</v>
      </c>
      <c r="F1" s="14"/>
      <c r="G1" s="12"/>
      <c r="H1" s="12"/>
      <c r="I1" s="12"/>
      <c r="J1" s="12"/>
      <c r="K1" s="12"/>
      <c r="L1" s="14"/>
      <c r="M1" s="125" t="s">
        <v>263</v>
      </c>
      <c r="N1" s="94" t="s">
        <v>260</v>
      </c>
      <c r="O1" s="14"/>
      <c r="P1" s="12"/>
      <c r="Q1" s="12"/>
      <c r="R1" s="12"/>
      <c r="S1" s="12"/>
      <c r="T1" s="12"/>
      <c r="U1" s="14"/>
      <c r="V1" s="125" t="s">
        <v>263</v>
      </c>
      <c r="W1" s="66" t="s">
        <v>178</v>
      </c>
      <c r="X1" s="14"/>
      <c r="Y1" s="101"/>
      <c r="Z1" s="101"/>
      <c r="AA1" s="101"/>
      <c r="AB1" s="31" t="s">
        <v>179</v>
      </c>
      <c r="AC1" s="75"/>
      <c r="AD1" s="75"/>
      <c r="AE1" s="75"/>
      <c r="AF1" s="91"/>
      <c r="AG1" s="75" t="s">
        <v>202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203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172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132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174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180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212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213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214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215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167</v>
      </c>
      <c r="FX1" s="34"/>
      <c r="FY1" s="34"/>
      <c r="FZ1" s="34"/>
      <c r="GA1" s="34"/>
      <c r="GB1" s="34"/>
      <c r="GC1" s="34"/>
      <c r="GD1" s="34"/>
      <c r="GE1" s="35"/>
      <c r="GF1" s="31" t="s">
        <v>181</v>
      </c>
      <c r="GG1" s="34"/>
      <c r="GH1" s="34"/>
      <c r="GI1" s="34"/>
      <c r="GJ1" s="34"/>
      <c r="GK1" s="34"/>
      <c r="GL1" s="34"/>
      <c r="GM1" s="34"/>
      <c r="GN1" s="35"/>
      <c r="GO1" s="33" t="s">
        <v>185</v>
      </c>
      <c r="GP1" s="33"/>
      <c r="GQ1" s="68"/>
      <c r="GR1" s="68"/>
      <c r="GS1" s="68"/>
      <c r="GT1" s="31"/>
      <c r="GU1" s="75"/>
      <c r="GV1" s="31" t="s">
        <v>250</v>
      </c>
      <c r="GW1" s="34"/>
      <c r="GX1" s="34"/>
      <c r="GY1" s="34"/>
      <c r="GZ1" s="34"/>
      <c r="HA1" s="34"/>
      <c r="HB1" s="34"/>
      <c r="HC1" s="75"/>
      <c r="HD1" s="35"/>
      <c r="HE1" s="75" t="s">
        <v>251</v>
      </c>
      <c r="HF1" s="34"/>
      <c r="HG1" s="34"/>
      <c r="HH1" s="34"/>
      <c r="HI1" s="34"/>
      <c r="HJ1" s="75"/>
      <c r="HK1" s="75"/>
      <c r="HL1" s="75"/>
      <c r="HM1" s="79"/>
      <c r="HN1" s="658"/>
      <c r="HO1" s="654" t="s">
        <v>502</v>
      </c>
      <c r="HP1" s="655"/>
      <c r="HQ1" s="655"/>
      <c r="HR1" s="655"/>
      <c r="HS1" s="656"/>
    </row>
    <row r="2" spans="1:227" s="1" customFormat="1" ht="22.5" customHeight="1">
      <c r="A2" s="760"/>
      <c r="B2" s="763"/>
      <c r="C2" s="763"/>
      <c r="D2" s="8"/>
      <c r="E2" s="95"/>
      <c r="F2" s="94" t="s">
        <v>81</v>
      </c>
      <c r="G2" s="12"/>
      <c r="H2" s="14"/>
      <c r="I2" s="12"/>
      <c r="J2" s="53"/>
      <c r="K2" s="13"/>
      <c r="L2" s="96"/>
      <c r="M2" s="126" t="s">
        <v>264</v>
      </c>
      <c r="N2" s="95"/>
      <c r="O2" s="94" t="s">
        <v>81</v>
      </c>
      <c r="P2" s="12"/>
      <c r="Q2" s="14"/>
      <c r="R2" s="12"/>
      <c r="S2" s="53"/>
      <c r="T2" s="13"/>
      <c r="U2" s="96"/>
      <c r="V2" s="126" t="s">
        <v>264</v>
      </c>
      <c r="W2" s="765" t="s">
        <v>107</v>
      </c>
      <c r="X2" s="768" t="s">
        <v>108</v>
      </c>
      <c r="Y2" s="112" t="s">
        <v>278</v>
      </c>
      <c r="Z2" s="91"/>
      <c r="AA2" s="102"/>
      <c r="AB2" s="765" t="s">
        <v>107</v>
      </c>
      <c r="AC2" s="768" t="s">
        <v>108</v>
      </c>
      <c r="AD2" s="112" t="s">
        <v>278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36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36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235</v>
      </c>
      <c r="DU2" s="122"/>
      <c r="DV2" s="30" t="s">
        <v>192</v>
      </c>
      <c r="DW2" s="121" t="s">
        <v>236</v>
      </c>
      <c r="DX2" s="122"/>
      <c r="DY2" s="123" t="s">
        <v>145</v>
      </c>
      <c r="DZ2" s="79"/>
      <c r="EA2" s="30" t="s">
        <v>239</v>
      </c>
      <c r="EB2" s="121" t="s">
        <v>240</v>
      </c>
      <c r="EC2" s="122"/>
      <c r="ED2" s="121" t="s">
        <v>241</v>
      </c>
      <c r="EE2" s="122"/>
      <c r="EF2" s="28" t="s">
        <v>146</v>
      </c>
      <c r="EG2" s="30"/>
      <c r="EH2" s="121" t="s">
        <v>235</v>
      </c>
      <c r="EI2" s="122"/>
      <c r="EJ2" s="30" t="s">
        <v>192</v>
      </c>
      <c r="EK2" s="121" t="s">
        <v>236</v>
      </c>
      <c r="EL2" s="122"/>
      <c r="EM2" s="123" t="s">
        <v>145</v>
      </c>
      <c r="EN2" s="79"/>
      <c r="EO2" s="30" t="s">
        <v>239</v>
      </c>
      <c r="EP2" s="121" t="s">
        <v>240</v>
      </c>
      <c r="EQ2" s="122"/>
      <c r="ER2" s="121" t="s">
        <v>241</v>
      </c>
      <c r="ES2" s="122"/>
      <c r="ET2" s="28" t="s">
        <v>146</v>
      </c>
      <c r="EU2" s="30"/>
      <c r="EV2" s="121" t="s">
        <v>235</v>
      </c>
      <c r="EW2" s="122"/>
      <c r="EX2" s="30" t="s">
        <v>192</v>
      </c>
      <c r="EY2" s="121" t="s">
        <v>236</v>
      </c>
      <c r="EZ2" s="122"/>
      <c r="FA2" s="123" t="s">
        <v>145</v>
      </c>
      <c r="FB2" s="79"/>
      <c r="FC2" s="30" t="s">
        <v>239</v>
      </c>
      <c r="FD2" s="121" t="s">
        <v>240</v>
      </c>
      <c r="FE2" s="122"/>
      <c r="FF2" s="121" t="s">
        <v>241</v>
      </c>
      <c r="FG2" s="122"/>
      <c r="FH2" s="28" t="s">
        <v>146</v>
      </c>
      <c r="FI2" s="140"/>
      <c r="FJ2" s="121" t="s">
        <v>235</v>
      </c>
      <c r="FK2" s="122"/>
      <c r="FL2" s="30" t="s">
        <v>192</v>
      </c>
      <c r="FM2" s="121" t="s">
        <v>236</v>
      </c>
      <c r="FN2" s="122"/>
      <c r="FO2" s="123" t="s">
        <v>145</v>
      </c>
      <c r="FP2" s="79"/>
      <c r="FQ2" s="30" t="s">
        <v>239</v>
      </c>
      <c r="FR2" s="121" t="s">
        <v>240</v>
      </c>
      <c r="FS2" s="122"/>
      <c r="FT2" s="121" t="s">
        <v>241</v>
      </c>
      <c r="FU2" s="122"/>
      <c r="FV2" s="28" t="s">
        <v>146</v>
      </c>
      <c r="FW2" s="757" t="s">
        <v>151</v>
      </c>
      <c r="FX2" s="28"/>
      <c r="FY2" s="28"/>
      <c r="FZ2" s="36"/>
      <c r="GA2" s="36"/>
      <c r="GB2" s="36"/>
      <c r="GC2" s="36"/>
      <c r="GD2" s="36"/>
      <c r="GE2" s="36"/>
      <c r="GF2" s="757" t="s">
        <v>151</v>
      </c>
      <c r="GG2" s="28"/>
      <c r="GH2" s="28"/>
      <c r="GI2" s="36"/>
      <c r="GJ2" s="36"/>
      <c r="GK2" s="36"/>
      <c r="GL2" s="36"/>
      <c r="GM2" s="36"/>
      <c r="GN2" s="36"/>
      <c r="GO2" s="107" t="s">
        <v>186</v>
      </c>
      <c r="GP2" s="634"/>
      <c r="GQ2" s="33" t="s">
        <v>276</v>
      </c>
      <c r="GR2" s="68"/>
      <c r="GS2" s="91"/>
      <c r="GT2" s="105" t="s">
        <v>187</v>
      </c>
      <c r="GU2" s="30" t="s">
        <v>403</v>
      </c>
      <c r="GV2" s="28" t="s">
        <v>0</v>
      </c>
      <c r="GW2" s="28" t="s">
        <v>361</v>
      </c>
      <c r="GX2" s="28" t="s">
        <v>404</v>
      </c>
      <c r="GY2" s="28" t="s">
        <v>405</v>
      </c>
      <c r="GZ2" s="28" t="s">
        <v>406</v>
      </c>
      <c r="HA2" s="28" t="s">
        <v>407</v>
      </c>
      <c r="HB2" s="28" t="s">
        <v>408</v>
      </c>
      <c r="HC2" s="28" t="s">
        <v>409</v>
      </c>
      <c r="HD2" s="28" t="s">
        <v>410</v>
      </c>
      <c r="HE2" s="28" t="s">
        <v>0</v>
      </c>
      <c r="HF2" s="28" t="s">
        <v>361</v>
      </c>
      <c r="HG2" s="28" t="s">
        <v>411</v>
      </c>
      <c r="HH2" s="28" t="s">
        <v>412</v>
      </c>
      <c r="HI2" s="28" t="s">
        <v>413</v>
      </c>
      <c r="HJ2" s="28" t="s">
        <v>407</v>
      </c>
      <c r="HK2" s="28" t="s">
        <v>414</v>
      </c>
      <c r="HL2" s="28" t="s">
        <v>409</v>
      </c>
      <c r="HM2" s="28" t="s">
        <v>415</v>
      </c>
      <c r="HN2" s="658"/>
      <c r="HO2" s="754" t="s">
        <v>448</v>
      </c>
      <c r="HP2" s="754" t="s">
        <v>449</v>
      </c>
      <c r="HQ2" s="754" t="s">
        <v>450</v>
      </c>
      <c r="HR2" s="754" t="s">
        <v>451</v>
      </c>
      <c r="HS2" s="754" t="s">
        <v>452</v>
      </c>
    </row>
    <row r="3" spans="1:227" s="1" customFormat="1" ht="22.5" customHeight="1">
      <c r="A3" s="760"/>
      <c r="B3" s="763"/>
      <c r="C3" s="763"/>
      <c r="D3" s="8"/>
      <c r="E3" s="97" t="s">
        <v>83</v>
      </c>
      <c r="F3" s="95" t="s">
        <v>84</v>
      </c>
      <c r="G3" s="54" t="s">
        <v>85</v>
      </c>
      <c r="H3" s="55" t="s">
        <v>86</v>
      </c>
      <c r="I3" s="54" t="s">
        <v>87</v>
      </c>
      <c r="J3" s="13" t="s">
        <v>96</v>
      </c>
      <c r="K3" s="57" t="s">
        <v>175</v>
      </c>
      <c r="L3" s="98" t="s">
        <v>82</v>
      </c>
      <c r="M3" s="120" t="s">
        <v>265</v>
      </c>
      <c r="N3" s="97" t="s">
        <v>83</v>
      </c>
      <c r="O3" s="95" t="s">
        <v>84</v>
      </c>
      <c r="P3" s="54" t="s">
        <v>85</v>
      </c>
      <c r="Q3" s="55" t="s">
        <v>86</v>
      </c>
      <c r="R3" s="54" t="s">
        <v>87</v>
      </c>
      <c r="S3" s="13" t="s">
        <v>96</v>
      </c>
      <c r="T3" s="57" t="s">
        <v>175</v>
      </c>
      <c r="U3" s="98" t="s">
        <v>82</v>
      </c>
      <c r="V3" s="127" t="s">
        <v>266</v>
      </c>
      <c r="W3" s="766"/>
      <c r="X3" s="769"/>
      <c r="Y3" s="108" t="s">
        <v>198</v>
      </c>
      <c r="Z3" s="108" t="s">
        <v>103</v>
      </c>
      <c r="AA3" s="104" t="s">
        <v>177</v>
      </c>
      <c r="AB3" s="766"/>
      <c r="AC3" s="769"/>
      <c r="AD3" s="108" t="s">
        <v>198</v>
      </c>
      <c r="AE3" s="108" t="s">
        <v>103</v>
      </c>
      <c r="AF3" s="104" t="s">
        <v>177</v>
      </c>
      <c r="AG3" s="74" t="s">
        <v>0</v>
      </c>
      <c r="AH3" s="74" t="s">
        <v>119</v>
      </c>
      <c r="AI3" s="74" t="s">
        <v>120</v>
      </c>
      <c r="AJ3" s="74" t="s">
        <v>121</v>
      </c>
      <c r="AK3" s="74" t="s">
        <v>122</v>
      </c>
      <c r="AL3" s="74" t="s">
        <v>123</v>
      </c>
      <c r="AM3" s="74" t="s">
        <v>124</v>
      </c>
      <c r="AN3" s="74" t="s">
        <v>125</v>
      </c>
      <c r="AO3" s="74" t="s">
        <v>126</v>
      </c>
      <c r="AP3" s="74" t="s">
        <v>127</v>
      </c>
      <c r="AQ3" s="74" t="s">
        <v>128</v>
      </c>
      <c r="AR3" s="74" t="s">
        <v>129</v>
      </c>
      <c r="AS3" s="74" t="s">
        <v>130</v>
      </c>
      <c r="AT3" s="29" t="s">
        <v>131</v>
      </c>
      <c r="AU3" s="81" t="s">
        <v>0</v>
      </c>
      <c r="AV3" s="74" t="s">
        <v>119</v>
      </c>
      <c r="AW3" s="74" t="s">
        <v>120</v>
      </c>
      <c r="AX3" s="74" t="s">
        <v>121</v>
      </c>
      <c r="AY3" s="74" t="s">
        <v>122</v>
      </c>
      <c r="AZ3" s="74" t="s">
        <v>123</v>
      </c>
      <c r="BA3" s="74" t="s">
        <v>124</v>
      </c>
      <c r="BB3" s="74" t="s">
        <v>125</v>
      </c>
      <c r="BC3" s="74" t="s">
        <v>126</v>
      </c>
      <c r="BD3" s="74" t="s">
        <v>127</v>
      </c>
      <c r="BE3" s="74" t="s">
        <v>128</v>
      </c>
      <c r="BF3" s="74" t="s">
        <v>129</v>
      </c>
      <c r="BG3" s="74" t="s">
        <v>130</v>
      </c>
      <c r="BH3" s="29" t="s">
        <v>131</v>
      </c>
      <c r="BI3" s="81" t="s">
        <v>0</v>
      </c>
      <c r="BJ3" s="74" t="s">
        <v>119</v>
      </c>
      <c r="BK3" s="74" t="s">
        <v>120</v>
      </c>
      <c r="BL3" s="74" t="s">
        <v>121</v>
      </c>
      <c r="BM3" s="74" t="s">
        <v>122</v>
      </c>
      <c r="BN3" s="74" t="s">
        <v>123</v>
      </c>
      <c r="BO3" s="74" t="s">
        <v>124</v>
      </c>
      <c r="BP3" s="74" t="s">
        <v>125</v>
      </c>
      <c r="BQ3" s="74" t="s">
        <v>126</v>
      </c>
      <c r="BR3" s="74" t="s">
        <v>127</v>
      </c>
      <c r="BS3" s="74" t="s">
        <v>128</v>
      </c>
      <c r="BT3" s="74" t="s">
        <v>129</v>
      </c>
      <c r="BU3" s="74" t="s">
        <v>130</v>
      </c>
      <c r="BV3" s="74" t="s">
        <v>131</v>
      </c>
      <c r="BW3" s="29" t="s">
        <v>148</v>
      </c>
      <c r="BX3" s="81" t="s">
        <v>0</v>
      </c>
      <c r="BY3" s="74" t="s">
        <v>119</v>
      </c>
      <c r="BZ3" s="74" t="s">
        <v>120</v>
      </c>
      <c r="CA3" s="74" t="s">
        <v>121</v>
      </c>
      <c r="CB3" s="74" t="s">
        <v>122</v>
      </c>
      <c r="CC3" s="74" t="s">
        <v>123</v>
      </c>
      <c r="CD3" s="74" t="s">
        <v>124</v>
      </c>
      <c r="CE3" s="74" t="s">
        <v>125</v>
      </c>
      <c r="CF3" s="74" t="s">
        <v>126</v>
      </c>
      <c r="CG3" s="74" t="s">
        <v>127</v>
      </c>
      <c r="CH3" s="74" t="s">
        <v>128</v>
      </c>
      <c r="CI3" s="74" t="s">
        <v>129</v>
      </c>
      <c r="CJ3" s="74" t="s">
        <v>130</v>
      </c>
      <c r="CK3" s="74" t="s">
        <v>131</v>
      </c>
      <c r="CL3" s="74" t="s">
        <v>148</v>
      </c>
      <c r="CM3" s="22" t="s">
        <v>0</v>
      </c>
      <c r="CN3" s="22" t="s">
        <v>37</v>
      </c>
      <c r="CO3" s="22" t="s">
        <v>38</v>
      </c>
      <c r="CP3" s="22" t="s">
        <v>39</v>
      </c>
      <c r="CQ3" s="22" t="s">
        <v>17</v>
      </c>
      <c r="CR3" s="22" t="s">
        <v>40</v>
      </c>
      <c r="CS3" s="22" t="s">
        <v>41</v>
      </c>
      <c r="CT3" s="22" t="s">
        <v>42</v>
      </c>
      <c r="CU3" s="22" t="s">
        <v>43</v>
      </c>
      <c r="CV3" s="23" t="s">
        <v>118</v>
      </c>
      <c r="CW3" s="22" t="s">
        <v>44</v>
      </c>
      <c r="CX3" s="22" t="s">
        <v>45</v>
      </c>
      <c r="CY3" s="22" t="s">
        <v>46</v>
      </c>
      <c r="CZ3" s="22" t="s">
        <v>47</v>
      </c>
      <c r="DA3" s="22" t="s">
        <v>48</v>
      </c>
      <c r="DB3" s="29" t="s">
        <v>35</v>
      </c>
      <c r="DC3" s="70" t="s">
        <v>0</v>
      </c>
      <c r="DD3" s="70" t="s">
        <v>37</v>
      </c>
      <c r="DE3" s="70" t="s">
        <v>38</v>
      </c>
      <c r="DF3" s="70" t="s">
        <v>39</v>
      </c>
      <c r="DG3" s="70" t="s">
        <v>17</v>
      </c>
      <c r="DH3" s="70" t="s">
        <v>40</v>
      </c>
      <c r="DI3" s="70" t="s">
        <v>41</v>
      </c>
      <c r="DJ3" s="70" t="s">
        <v>42</v>
      </c>
      <c r="DK3" s="70" t="s">
        <v>43</v>
      </c>
      <c r="DL3" s="23" t="s">
        <v>118</v>
      </c>
      <c r="DM3" s="70" t="s">
        <v>44</v>
      </c>
      <c r="DN3" s="70" t="s">
        <v>45</v>
      </c>
      <c r="DO3" s="70" t="s">
        <v>46</v>
      </c>
      <c r="DP3" s="70" t="s">
        <v>47</v>
      </c>
      <c r="DQ3" s="70" t="s">
        <v>48</v>
      </c>
      <c r="DR3" s="29" t="s">
        <v>35</v>
      </c>
      <c r="DS3" s="29" t="s">
        <v>144</v>
      </c>
      <c r="DT3" s="29" t="s">
        <v>222</v>
      </c>
      <c r="DU3" s="29" t="s">
        <v>223</v>
      </c>
      <c r="DV3" s="29"/>
      <c r="DW3" s="29" t="s">
        <v>224</v>
      </c>
      <c r="DX3" s="29" t="s">
        <v>225</v>
      </c>
      <c r="DY3" s="29"/>
      <c r="DZ3" s="29" t="s">
        <v>226</v>
      </c>
      <c r="EA3" s="29"/>
      <c r="EB3" s="29" t="s">
        <v>237</v>
      </c>
      <c r="EC3" s="29" t="s">
        <v>238</v>
      </c>
      <c r="ED3" s="29" t="s">
        <v>237</v>
      </c>
      <c r="EE3" s="29" t="s">
        <v>238</v>
      </c>
      <c r="EF3" s="29"/>
      <c r="EG3" s="29" t="s">
        <v>144</v>
      </c>
      <c r="EH3" s="29" t="s">
        <v>222</v>
      </c>
      <c r="EI3" s="29" t="s">
        <v>223</v>
      </c>
      <c r="EJ3" s="29"/>
      <c r="EK3" s="29" t="s">
        <v>224</v>
      </c>
      <c r="EL3" s="29" t="s">
        <v>225</v>
      </c>
      <c r="EM3" s="29"/>
      <c r="EN3" s="29" t="s">
        <v>226</v>
      </c>
      <c r="EO3" s="29"/>
      <c r="EP3" s="29" t="s">
        <v>237</v>
      </c>
      <c r="EQ3" s="29" t="s">
        <v>238</v>
      </c>
      <c r="ER3" s="29" t="s">
        <v>237</v>
      </c>
      <c r="ES3" s="29" t="s">
        <v>238</v>
      </c>
      <c r="ET3" s="29"/>
      <c r="EU3" s="29" t="s">
        <v>144</v>
      </c>
      <c r="EV3" s="29" t="s">
        <v>222</v>
      </c>
      <c r="EW3" s="29" t="s">
        <v>223</v>
      </c>
      <c r="EX3" s="29"/>
      <c r="EY3" s="29" t="s">
        <v>224</v>
      </c>
      <c r="EZ3" s="29" t="s">
        <v>225</v>
      </c>
      <c r="FA3" s="29"/>
      <c r="FB3" s="29" t="s">
        <v>226</v>
      </c>
      <c r="FC3" s="29"/>
      <c r="FD3" s="29" t="s">
        <v>237</v>
      </c>
      <c r="FE3" s="29" t="s">
        <v>238</v>
      </c>
      <c r="FF3" s="29" t="s">
        <v>237</v>
      </c>
      <c r="FG3" s="29" t="s">
        <v>238</v>
      </c>
      <c r="FH3" s="29"/>
      <c r="FI3" s="141" t="s">
        <v>144</v>
      </c>
      <c r="FJ3" s="29" t="s">
        <v>222</v>
      </c>
      <c r="FK3" s="29" t="s">
        <v>223</v>
      </c>
      <c r="FL3" s="29"/>
      <c r="FM3" s="29" t="s">
        <v>224</v>
      </c>
      <c r="FN3" s="29" t="s">
        <v>225</v>
      </c>
      <c r="FO3" s="29"/>
      <c r="FP3" s="29" t="s">
        <v>226</v>
      </c>
      <c r="FQ3" s="29"/>
      <c r="FR3" s="29" t="s">
        <v>237</v>
      </c>
      <c r="FS3" s="29" t="s">
        <v>238</v>
      </c>
      <c r="FT3" s="29" t="s">
        <v>237</v>
      </c>
      <c r="FU3" s="29" t="s">
        <v>238</v>
      </c>
      <c r="FV3" s="29"/>
      <c r="FW3" s="757"/>
      <c r="FX3" s="29" t="s">
        <v>155</v>
      </c>
      <c r="FY3" s="29" t="s">
        <v>156</v>
      </c>
      <c r="FZ3" s="29" t="s">
        <v>159</v>
      </c>
      <c r="GA3" s="29" t="s">
        <v>152</v>
      </c>
      <c r="GB3" s="29" t="s">
        <v>153</v>
      </c>
      <c r="GC3" s="29" t="s">
        <v>161</v>
      </c>
      <c r="GD3" s="29" t="s">
        <v>154</v>
      </c>
      <c r="GE3" s="29" t="s">
        <v>24</v>
      </c>
      <c r="GF3" s="757"/>
      <c r="GG3" s="29" t="s">
        <v>155</v>
      </c>
      <c r="GH3" s="29" t="s">
        <v>156</v>
      </c>
      <c r="GI3" s="29" t="s">
        <v>159</v>
      </c>
      <c r="GJ3" s="29" t="s">
        <v>152</v>
      </c>
      <c r="GK3" s="29" t="s">
        <v>153</v>
      </c>
      <c r="GL3" s="29" t="s">
        <v>161</v>
      </c>
      <c r="GM3" s="29" t="s">
        <v>154</v>
      </c>
      <c r="GN3" s="29" t="s">
        <v>24</v>
      </c>
      <c r="GO3" s="105"/>
      <c r="GP3" s="106"/>
      <c r="GQ3" s="107" t="s">
        <v>186</v>
      </c>
      <c r="GS3" s="635"/>
      <c r="GT3" s="105" t="s">
        <v>188</v>
      </c>
      <c r="GU3" s="74" t="s">
        <v>416</v>
      </c>
      <c r="GV3" s="29"/>
      <c r="GW3" s="29"/>
      <c r="GX3" s="29"/>
      <c r="GY3" s="29"/>
      <c r="GZ3" s="29"/>
      <c r="HA3" s="29"/>
      <c r="HB3" s="537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8"/>
      <c r="HO3" s="755"/>
      <c r="HP3" s="755"/>
      <c r="HQ3" s="755"/>
      <c r="HR3" s="755"/>
      <c r="HS3" s="755"/>
    </row>
    <row r="4" spans="1:227" s="1" customFormat="1" ht="22.5" customHeight="1">
      <c r="A4" s="760"/>
      <c r="B4" s="763"/>
      <c r="C4" s="763"/>
      <c r="D4" s="8"/>
      <c r="E4" s="38"/>
      <c r="F4" s="97"/>
      <c r="G4" s="56"/>
      <c r="H4" s="57"/>
      <c r="I4" s="56"/>
      <c r="J4" s="58"/>
      <c r="K4" s="57" t="s">
        <v>176</v>
      </c>
      <c r="L4" s="98"/>
      <c r="M4" s="126"/>
      <c r="N4" s="38"/>
      <c r="O4" s="97"/>
      <c r="P4" s="56"/>
      <c r="Q4" s="57"/>
      <c r="R4" s="56"/>
      <c r="S4" s="58"/>
      <c r="T4" s="57" t="s">
        <v>176</v>
      </c>
      <c r="U4" s="98"/>
      <c r="V4" s="59"/>
      <c r="W4" s="766"/>
      <c r="X4" s="769"/>
      <c r="Y4" s="108" t="s">
        <v>199</v>
      </c>
      <c r="Z4" s="108"/>
      <c r="AA4" s="92"/>
      <c r="AB4" s="766"/>
      <c r="AC4" s="769"/>
      <c r="AD4" s="108" t="s">
        <v>199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49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49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7"/>
      <c r="FX4" s="23" t="s">
        <v>157</v>
      </c>
      <c r="FY4" s="23" t="s">
        <v>158</v>
      </c>
      <c r="FZ4" s="23" t="s">
        <v>160</v>
      </c>
      <c r="GA4" s="23"/>
      <c r="GB4" s="23"/>
      <c r="GC4" s="23" t="s">
        <v>162</v>
      </c>
      <c r="GD4" s="23"/>
      <c r="GE4" s="23"/>
      <c r="GF4" s="757"/>
      <c r="GG4" s="23" t="s">
        <v>157</v>
      </c>
      <c r="GH4" s="23" t="s">
        <v>158</v>
      </c>
      <c r="GI4" s="23" t="s">
        <v>160</v>
      </c>
      <c r="GJ4" s="23"/>
      <c r="GK4" s="23"/>
      <c r="GL4" s="23" t="s">
        <v>162</v>
      </c>
      <c r="GM4" s="23"/>
      <c r="GN4" s="23"/>
      <c r="GO4" s="637"/>
      <c r="GP4" s="633" t="s">
        <v>189</v>
      </c>
      <c r="GQ4" s="637"/>
      <c r="GR4" s="639" t="s">
        <v>275</v>
      </c>
      <c r="GS4" s="636" t="s">
        <v>417</v>
      </c>
      <c r="GT4" s="637" t="s">
        <v>190</v>
      </c>
      <c r="GU4" s="73" t="s">
        <v>418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8"/>
      <c r="HO4" s="755"/>
      <c r="HP4" s="755"/>
      <c r="HQ4" s="755"/>
      <c r="HR4" s="755"/>
      <c r="HS4" s="755"/>
    </row>
    <row r="5" spans="1:227" s="19" customFormat="1" ht="22.5" customHeight="1" thickBot="1">
      <c r="A5" s="761"/>
      <c r="B5" s="764"/>
      <c r="C5" s="764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67"/>
      <c r="X5" s="770"/>
      <c r="Y5" s="109" t="s">
        <v>200</v>
      </c>
      <c r="Z5" s="109"/>
      <c r="AA5" s="93"/>
      <c r="AB5" s="767"/>
      <c r="AC5" s="770"/>
      <c r="AD5" s="109" t="s">
        <v>200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8"/>
      <c r="FX5" s="41"/>
      <c r="FY5" s="41"/>
      <c r="FZ5" s="41"/>
      <c r="GA5" s="41"/>
      <c r="GB5" s="41"/>
      <c r="GC5" s="41"/>
      <c r="GD5" s="41"/>
      <c r="GE5" s="41"/>
      <c r="GF5" s="758"/>
      <c r="GG5" s="41"/>
      <c r="GH5" s="41"/>
      <c r="GI5" s="41"/>
      <c r="GJ5" s="41"/>
      <c r="GK5" s="41"/>
      <c r="GL5" s="41"/>
      <c r="GM5" s="41"/>
      <c r="GN5" s="41"/>
      <c r="GO5" s="638"/>
      <c r="GP5" s="638"/>
      <c r="GQ5" s="638"/>
      <c r="GR5" s="640"/>
      <c r="GS5" s="641"/>
      <c r="GT5" s="638" t="s">
        <v>191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8"/>
      <c r="HO5" s="756"/>
      <c r="HP5" s="756"/>
      <c r="HQ5" s="756"/>
      <c r="HR5" s="756"/>
      <c r="HS5" s="756"/>
    </row>
    <row r="6" spans="1:227" s="3" customFormat="1" ht="21.6" customHeight="1">
      <c r="A6" s="614" t="s">
        <v>970</v>
      </c>
      <c r="B6" s="614"/>
      <c r="C6" s="614"/>
      <c r="D6" s="2" t="s">
        <v>1</v>
      </c>
      <c r="E6" s="24">
        <v>21309</v>
      </c>
      <c r="F6" s="24">
        <v>232</v>
      </c>
      <c r="G6" s="24">
        <v>28</v>
      </c>
      <c r="H6" s="24">
        <v>97</v>
      </c>
      <c r="I6" s="24">
        <v>92</v>
      </c>
      <c r="J6" s="24">
        <v>15</v>
      </c>
      <c r="K6" s="24">
        <v>2</v>
      </c>
      <c r="L6" s="24">
        <v>21075</v>
      </c>
      <c r="M6" s="138">
        <v>2001</v>
      </c>
      <c r="N6" s="24">
        <v>229</v>
      </c>
      <c r="O6" s="24">
        <v>211</v>
      </c>
      <c r="P6" s="24">
        <v>24</v>
      </c>
      <c r="Q6" s="24">
        <v>80</v>
      </c>
      <c r="R6" s="24">
        <v>92</v>
      </c>
      <c r="S6" s="24">
        <v>15</v>
      </c>
      <c r="T6" s="24">
        <v>2</v>
      </c>
      <c r="U6" s="24">
        <v>16</v>
      </c>
      <c r="V6" s="138">
        <v>54</v>
      </c>
      <c r="W6" s="24">
        <v>9089</v>
      </c>
      <c r="X6" s="24">
        <v>829475</v>
      </c>
      <c r="Y6" s="24">
        <v>357</v>
      </c>
      <c r="Z6" s="24">
        <v>228374</v>
      </c>
      <c r="AA6" s="139">
        <v>12220</v>
      </c>
      <c r="AB6" s="24">
        <v>168</v>
      </c>
      <c r="AC6" s="24">
        <v>227147</v>
      </c>
      <c r="AD6" s="103">
        <v>83</v>
      </c>
      <c r="AE6" s="103">
        <v>115182</v>
      </c>
      <c r="AF6" s="139">
        <v>61</v>
      </c>
      <c r="AG6" s="26">
        <v>21173</v>
      </c>
      <c r="AH6" s="26">
        <v>1877</v>
      </c>
      <c r="AI6" s="26">
        <v>5813</v>
      </c>
      <c r="AJ6" s="26">
        <v>9545</v>
      </c>
      <c r="AK6" s="26">
        <v>2780</v>
      </c>
      <c r="AL6" s="26">
        <v>649</v>
      </c>
      <c r="AM6" s="26">
        <v>269</v>
      </c>
      <c r="AN6" s="26">
        <v>126</v>
      </c>
      <c r="AO6" s="26">
        <v>88</v>
      </c>
      <c r="AP6" s="26">
        <v>18</v>
      </c>
      <c r="AQ6" s="26">
        <v>4</v>
      </c>
      <c r="AR6" s="26">
        <v>2</v>
      </c>
      <c r="AS6" s="26">
        <v>1</v>
      </c>
      <c r="AT6" s="134">
        <v>1</v>
      </c>
      <c r="AU6" s="26">
        <v>122</v>
      </c>
      <c r="AV6" s="26">
        <v>7</v>
      </c>
      <c r="AW6" s="26">
        <v>6</v>
      </c>
      <c r="AX6" s="26">
        <v>20</v>
      </c>
      <c r="AY6" s="26">
        <v>15</v>
      </c>
      <c r="AZ6" s="26">
        <v>6</v>
      </c>
      <c r="BA6" s="26">
        <v>18</v>
      </c>
      <c r="BB6" s="26">
        <v>18</v>
      </c>
      <c r="BC6" s="26">
        <v>21</v>
      </c>
      <c r="BD6" s="26">
        <v>5</v>
      </c>
      <c r="BE6" s="26">
        <v>2</v>
      </c>
      <c r="BF6" s="26">
        <v>2</v>
      </c>
      <c r="BG6" s="26">
        <v>1</v>
      </c>
      <c r="BH6" s="134">
        <v>1</v>
      </c>
      <c r="BI6" s="26">
        <v>1600368</v>
      </c>
      <c r="BJ6" s="26">
        <v>37433</v>
      </c>
      <c r="BK6" s="26">
        <v>221758</v>
      </c>
      <c r="BL6" s="26">
        <v>660249</v>
      </c>
      <c r="BM6" s="26">
        <v>323806</v>
      </c>
      <c r="BN6" s="26">
        <v>107935</v>
      </c>
      <c r="BO6" s="26">
        <v>62879</v>
      </c>
      <c r="BP6" s="26">
        <v>46803</v>
      </c>
      <c r="BQ6" s="26">
        <v>60254</v>
      </c>
      <c r="BR6" s="26">
        <v>22271</v>
      </c>
      <c r="BS6" s="26">
        <v>9730</v>
      </c>
      <c r="BT6" s="26">
        <v>6800</v>
      </c>
      <c r="BU6" s="26">
        <v>7000</v>
      </c>
      <c r="BV6" s="26">
        <v>33450</v>
      </c>
      <c r="BW6" s="134">
        <v>327186</v>
      </c>
      <c r="BX6" s="26">
        <v>89614</v>
      </c>
      <c r="BY6" s="26">
        <v>109</v>
      </c>
      <c r="BZ6" s="26">
        <v>221</v>
      </c>
      <c r="CA6" s="26">
        <v>1387</v>
      </c>
      <c r="CB6" s="26">
        <v>1807</v>
      </c>
      <c r="CC6" s="26">
        <v>1029</v>
      </c>
      <c r="CD6" s="26">
        <v>4516</v>
      </c>
      <c r="CE6" s="26">
        <v>7071</v>
      </c>
      <c r="CF6" s="26">
        <v>15478</v>
      </c>
      <c r="CG6" s="26">
        <v>5696</v>
      </c>
      <c r="CH6" s="26">
        <v>5050</v>
      </c>
      <c r="CI6" s="26">
        <v>6800</v>
      </c>
      <c r="CJ6" s="26">
        <v>7000</v>
      </c>
      <c r="CK6" s="26">
        <v>33450</v>
      </c>
      <c r="CL6" s="137">
        <v>72404</v>
      </c>
      <c r="CM6" s="26">
        <v>18974</v>
      </c>
      <c r="CN6" s="26">
        <v>4229</v>
      </c>
      <c r="CO6" s="26">
        <v>4</v>
      </c>
      <c r="CP6" s="26">
        <v>168</v>
      </c>
      <c r="CQ6" s="26">
        <v>99</v>
      </c>
      <c r="CR6" s="26">
        <v>1260</v>
      </c>
      <c r="CS6" s="26">
        <v>312</v>
      </c>
      <c r="CT6" s="26">
        <v>12436</v>
      </c>
      <c r="CU6" s="26">
        <v>211</v>
      </c>
      <c r="CV6" s="26">
        <v>68</v>
      </c>
      <c r="CW6" s="26">
        <v>83</v>
      </c>
      <c r="CX6" s="26">
        <v>39</v>
      </c>
      <c r="CY6" s="26">
        <v>18</v>
      </c>
      <c r="CZ6" s="26">
        <v>35</v>
      </c>
      <c r="DA6" s="26">
        <v>8</v>
      </c>
      <c r="DB6" s="137">
        <v>4</v>
      </c>
      <c r="DC6" s="26">
        <v>130</v>
      </c>
      <c r="DD6" s="26">
        <v>18</v>
      </c>
      <c r="DE6" s="26" t="s">
        <v>2</v>
      </c>
      <c r="DF6" s="26">
        <v>14</v>
      </c>
      <c r="DG6" s="26">
        <v>3</v>
      </c>
      <c r="DH6" s="26">
        <v>15</v>
      </c>
      <c r="DI6" s="26">
        <v>7</v>
      </c>
      <c r="DJ6" s="26">
        <v>33</v>
      </c>
      <c r="DK6" s="26">
        <v>12</v>
      </c>
      <c r="DL6" s="26">
        <v>13</v>
      </c>
      <c r="DM6" s="26">
        <v>1</v>
      </c>
      <c r="DN6" s="26">
        <v>2</v>
      </c>
      <c r="DO6" s="26">
        <v>2</v>
      </c>
      <c r="DP6" s="26">
        <v>10</v>
      </c>
      <c r="DQ6" s="26" t="s">
        <v>2</v>
      </c>
      <c r="DR6" s="137" t="s">
        <v>2</v>
      </c>
      <c r="DS6" s="26">
        <v>6206</v>
      </c>
      <c r="DT6" s="26">
        <v>121</v>
      </c>
      <c r="DU6" s="26">
        <v>27</v>
      </c>
      <c r="DV6" s="26">
        <v>411</v>
      </c>
      <c r="DW6" s="26">
        <v>861</v>
      </c>
      <c r="DX6" s="26">
        <v>186</v>
      </c>
      <c r="DY6" s="26">
        <v>739</v>
      </c>
      <c r="DZ6" s="26">
        <v>527</v>
      </c>
      <c r="EA6" s="26">
        <v>184</v>
      </c>
      <c r="EB6" s="26">
        <v>3400</v>
      </c>
      <c r="EC6" s="26">
        <v>533</v>
      </c>
      <c r="ED6" s="26">
        <v>13527</v>
      </c>
      <c r="EE6" s="26">
        <v>903</v>
      </c>
      <c r="EF6" s="137">
        <v>408</v>
      </c>
      <c r="EG6" s="26">
        <v>283096</v>
      </c>
      <c r="EH6" s="26">
        <v>1707</v>
      </c>
      <c r="EI6" s="26">
        <v>2489</v>
      </c>
      <c r="EJ6" s="26">
        <v>15976</v>
      </c>
      <c r="EK6" s="26">
        <v>3205</v>
      </c>
      <c r="EL6" s="26">
        <v>1098</v>
      </c>
      <c r="EM6" s="26">
        <v>10461</v>
      </c>
      <c r="EN6" s="26">
        <v>8547</v>
      </c>
      <c r="EO6" s="26">
        <v>3830</v>
      </c>
      <c r="EP6" s="26">
        <v>94454</v>
      </c>
      <c r="EQ6" s="26">
        <v>9006</v>
      </c>
      <c r="ER6" s="26">
        <v>770338</v>
      </c>
      <c r="ES6" s="26">
        <v>903</v>
      </c>
      <c r="ET6" s="137">
        <v>7440</v>
      </c>
      <c r="EU6" s="26">
        <v>27</v>
      </c>
      <c r="EV6" s="26">
        <v>4</v>
      </c>
      <c r="EW6" s="26">
        <v>3</v>
      </c>
      <c r="EX6" s="26">
        <v>16</v>
      </c>
      <c r="EY6" s="26">
        <v>13</v>
      </c>
      <c r="EZ6" s="26">
        <v>6</v>
      </c>
      <c r="FA6" s="26">
        <v>21</v>
      </c>
      <c r="FB6" s="26">
        <v>18</v>
      </c>
      <c r="FC6" s="26">
        <v>4</v>
      </c>
      <c r="FD6" s="26">
        <v>36</v>
      </c>
      <c r="FE6" s="26">
        <v>14</v>
      </c>
      <c r="FF6" s="26">
        <v>43</v>
      </c>
      <c r="FG6" s="26">
        <v>9</v>
      </c>
      <c r="FH6" s="134">
        <v>14</v>
      </c>
      <c r="FI6" s="26">
        <v>11216</v>
      </c>
      <c r="FJ6" s="26">
        <v>166</v>
      </c>
      <c r="FK6" s="26">
        <v>1060</v>
      </c>
      <c r="FL6" s="26">
        <v>5545</v>
      </c>
      <c r="FM6" s="26">
        <v>278</v>
      </c>
      <c r="FN6" s="26">
        <v>574</v>
      </c>
      <c r="FO6" s="26">
        <v>3992</v>
      </c>
      <c r="FP6" s="26">
        <v>3855</v>
      </c>
      <c r="FQ6" s="26">
        <v>570</v>
      </c>
      <c r="FR6" s="26">
        <v>8103</v>
      </c>
      <c r="FS6" s="26">
        <v>770</v>
      </c>
      <c r="FT6" s="26">
        <v>12436</v>
      </c>
      <c r="FU6" s="26">
        <v>9</v>
      </c>
      <c r="FV6" s="137">
        <v>575</v>
      </c>
      <c r="FW6" s="76">
        <v>5289</v>
      </c>
      <c r="FX6" s="76">
        <v>467</v>
      </c>
      <c r="FY6" s="76">
        <v>5009</v>
      </c>
      <c r="FZ6" s="76">
        <v>65</v>
      </c>
      <c r="GA6" s="76">
        <v>817</v>
      </c>
      <c r="GB6" s="76">
        <v>16</v>
      </c>
      <c r="GC6" s="76">
        <v>20</v>
      </c>
      <c r="GD6" s="76">
        <v>16</v>
      </c>
      <c r="GE6" s="142">
        <v>51</v>
      </c>
      <c r="GF6" s="76">
        <v>98</v>
      </c>
      <c r="GG6" s="76">
        <v>43</v>
      </c>
      <c r="GH6" s="76">
        <v>81</v>
      </c>
      <c r="GI6" s="76">
        <v>14</v>
      </c>
      <c r="GJ6" s="76">
        <v>21</v>
      </c>
      <c r="GK6" s="76" t="s">
        <v>2</v>
      </c>
      <c r="GL6" s="76">
        <v>7</v>
      </c>
      <c r="GM6" s="76">
        <v>5</v>
      </c>
      <c r="GN6" s="142">
        <v>2</v>
      </c>
      <c r="GO6" s="24">
        <v>830</v>
      </c>
      <c r="GP6" s="24">
        <v>115</v>
      </c>
      <c r="GQ6" s="24">
        <v>829</v>
      </c>
      <c r="GR6" s="24">
        <v>550</v>
      </c>
      <c r="GS6" s="144">
        <v>36</v>
      </c>
      <c r="GT6" s="84">
        <v>4</v>
      </c>
      <c r="GU6" s="84">
        <v>189</v>
      </c>
      <c r="GV6" s="16">
        <v>18974</v>
      </c>
      <c r="GW6" s="16">
        <v>5268</v>
      </c>
      <c r="GX6" s="16">
        <v>8631</v>
      </c>
      <c r="GY6" s="16">
        <v>4283</v>
      </c>
      <c r="GZ6" s="16">
        <v>656</v>
      </c>
      <c r="HA6" s="16">
        <v>136</v>
      </c>
      <c r="HB6" s="16">
        <v>74</v>
      </c>
      <c r="HC6" s="16">
        <v>37</v>
      </c>
      <c r="HD6" s="16">
        <v>25</v>
      </c>
      <c r="HE6" s="16">
        <v>130</v>
      </c>
      <c r="HF6" s="16">
        <v>11</v>
      </c>
      <c r="HG6" s="16">
        <v>19</v>
      </c>
      <c r="HH6" s="16">
        <v>32</v>
      </c>
      <c r="HI6" s="16">
        <v>26</v>
      </c>
      <c r="HJ6" s="16">
        <v>42</v>
      </c>
      <c r="HK6" s="16">
        <v>9</v>
      </c>
      <c r="HL6" s="16">
        <v>17</v>
      </c>
      <c r="HM6" s="16">
        <v>16</v>
      </c>
      <c r="HN6" s="659"/>
      <c r="HO6" s="657" t="s">
        <v>453</v>
      </c>
      <c r="HP6" s="657" t="s">
        <v>454</v>
      </c>
      <c r="HQ6" s="657" t="s">
        <v>455</v>
      </c>
      <c r="HR6" s="657" t="s">
        <v>454</v>
      </c>
      <c r="HS6" s="657" t="s">
        <v>455</v>
      </c>
    </row>
    <row r="7" spans="1:227" ht="14.25" customHeight="1">
      <c r="A7" s="614" t="s">
        <v>970</v>
      </c>
      <c r="B7" s="614" t="s">
        <v>971</v>
      </c>
      <c r="C7" s="626"/>
      <c r="D7" s="4" t="s">
        <v>419</v>
      </c>
      <c r="E7" s="25">
        <v>1381</v>
      </c>
      <c r="F7" s="25">
        <v>9</v>
      </c>
      <c r="G7" s="25" t="s">
        <v>2</v>
      </c>
      <c r="H7" s="25">
        <v>5</v>
      </c>
      <c r="I7" s="25">
        <v>3</v>
      </c>
      <c r="J7" s="25">
        <v>1</v>
      </c>
      <c r="K7" s="25">
        <v>1</v>
      </c>
      <c r="L7" s="25">
        <v>1371</v>
      </c>
      <c r="M7" s="136">
        <v>256</v>
      </c>
      <c r="N7" s="25">
        <v>12</v>
      </c>
      <c r="O7" s="25">
        <v>9</v>
      </c>
      <c r="P7" s="25" t="s">
        <v>2</v>
      </c>
      <c r="Q7" s="25">
        <v>5</v>
      </c>
      <c r="R7" s="25">
        <v>3</v>
      </c>
      <c r="S7" s="25">
        <v>1</v>
      </c>
      <c r="T7" s="25">
        <v>1</v>
      </c>
      <c r="U7" s="25">
        <v>2</v>
      </c>
      <c r="V7" s="136">
        <v>2</v>
      </c>
      <c r="W7" s="25">
        <v>557</v>
      </c>
      <c r="X7" s="25">
        <v>46486</v>
      </c>
      <c r="Y7" s="25">
        <v>28</v>
      </c>
      <c r="Z7" s="25">
        <v>17169</v>
      </c>
      <c r="AA7" s="136">
        <v>824</v>
      </c>
      <c r="AB7" s="25">
        <v>8</v>
      </c>
      <c r="AC7" s="25">
        <v>9971</v>
      </c>
      <c r="AD7" s="25">
        <v>6</v>
      </c>
      <c r="AE7" s="25">
        <v>9245</v>
      </c>
      <c r="AF7" s="136">
        <v>4</v>
      </c>
      <c r="AG7" s="27">
        <v>1372</v>
      </c>
      <c r="AH7" s="27">
        <v>156</v>
      </c>
      <c r="AI7" s="27">
        <v>373</v>
      </c>
      <c r="AJ7" s="27">
        <v>596</v>
      </c>
      <c r="AK7" s="27">
        <v>182</v>
      </c>
      <c r="AL7" s="27">
        <v>41</v>
      </c>
      <c r="AM7" s="27">
        <v>20</v>
      </c>
      <c r="AN7" s="27">
        <v>3</v>
      </c>
      <c r="AO7" s="27">
        <v>1</v>
      </c>
      <c r="AP7" s="27" t="s">
        <v>2</v>
      </c>
      <c r="AQ7" s="27" t="s">
        <v>2</v>
      </c>
      <c r="AR7" s="27" t="s">
        <v>2</v>
      </c>
      <c r="AS7" s="27" t="s">
        <v>2</v>
      </c>
      <c r="AT7" s="135" t="s">
        <v>2</v>
      </c>
      <c r="AU7" s="27">
        <v>6</v>
      </c>
      <c r="AV7" s="27" t="s">
        <v>2</v>
      </c>
      <c r="AW7" s="27" t="s">
        <v>2</v>
      </c>
      <c r="AX7" s="27">
        <v>4</v>
      </c>
      <c r="AY7" s="27" t="s">
        <v>2</v>
      </c>
      <c r="AZ7" s="27">
        <v>1</v>
      </c>
      <c r="BA7" s="27" t="s">
        <v>2</v>
      </c>
      <c r="BB7" s="27" t="s">
        <v>2</v>
      </c>
      <c r="BC7" s="27">
        <v>1</v>
      </c>
      <c r="BD7" s="27" t="s">
        <v>2</v>
      </c>
      <c r="BE7" s="27" t="s">
        <v>2</v>
      </c>
      <c r="BF7" s="27" t="s">
        <v>2</v>
      </c>
      <c r="BG7" s="27" t="s">
        <v>2</v>
      </c>
      <c r="BH7" s="135" t="s">
        <v>2</v>
      </c>
      <c r="BI7" s="27">
        <v>93149</v>
      </c>
      <c r="BJ7" s="27">
        <v>3045</v>
      </c>
      <c r="BK7" s="27">
        <v>14184</v>
      </c>
      <c r="BL7" s="27">
        <v>41572</v>
      </c>
      <c r="BM7" s="27">
        <v>21152</v>
      </c>
      <c r="BN7" s="27">
        <v>6920</v>
      </c>
      <c r="BO7" s="27">
        <v>4479</v>
      </c>
      <c r="BP7" s="27">
        <v>997</v>
      </c>
      <c r="BQ7" s="27">
        <v>800</v>
      </c>
      <c r="BR7" s="27" t="s">
        <v>2</v>
      </c>
      <c r="BS7" s="27" t="s">
        <v>2</v>
      </c>
      <c r="BT7" s="27" t="s">
        <v>2</v>
      </c>
      <c r="BU7" s="27" t="s">
        <v>2</v>
      </c>
      <c r="BV7" s="27" t="s">
        <v>2</v>
      </c>
      <c r="BW7" s="135">
        <v>13372</v>
      </c>
      <c r="BX7" s="27">
        <v>1225</v>
      </c>
      <c r="BY7" s="27" t="s">
        <v>2</v>
      </c>
      <c r="BZ7" s="27" t="s">
        <v>2</v>
      </c>
      <c r="CA7" s="27">
        <v>245</v>
      </c>
      <c r="CB7" s="27" t="s">
        <v>2</v>
      </c>
      <c r="CC7" s="27">
        <v>180</v>
      </c>
      <c r="CD7" s="27" t="s">
        <v>2</v>
      </c>
      <c r="CE7" s="27" t="s">
        <v>2</v>
      </c>
      <c r="CF7" s="27">
        <v>800</v>
      </c>
      <c r="CG7" s="27" t="s">
        <v>2</v>
      </c>
      <c r="CH7" s="27" t="s">
        <v>2</v>
      </c>
      <c r="CI7" s="27" t="s">
        <v>2</v>
      </c>
      <c r="CJ7" s="27" t="s">
        <v>2</v>
      </c>
      <c r="CK7" s="27" t="s">
        <v>2</v>
      </c>
      <c r="CL7" s="135">
        <v>353</v>
      </c>
      <c r="CM7" s="27">
        <v>1245</v>
      </c>
      <c r="CN7" s="27">
        <v>151</v>
      </c>
      <c r="CO7" s="27" t="s">
        <v>2</v>
      </c>
      <c r="CP7" s="27" t="s">
        <v>2</v>
      </c>
      <c r="CQ7" s="27" t="s">
        <v>2</v>
      </c>
      <c r="CR7" s="27">
        <v>274</v>
      </c>
      <c r="CS7" s="27">
        <v>31</v>
      </c>
      <c r="CT7" s="27">
        <v>766</v>
      </c>
      <c r="CU7" s="27">
        <v>11</v>
      </c>
      <c r="CV7" s="27">
        <v>5</v>
      </c>
      <c r="CW7" s="27" t="s">
        <v>2</v>
      </c>
      <c r="CX7" s="27">
        <v>1</v>
      </c>
      <c r="CY7" s="27">
        <v>5</v>
      </c>
      <c r="CZ7" s="27" t="s">
        <v>2</v>
      </c>
      <c r="DA7" s="27" t="s">
        <v>2</v>
      </c>
      <c r="DB7" s="135">
        <v>1</v>
      </c>
      <c r="DC7" s="27">
        <v>6</v>
      </c>
      <c r="DD7" s="27" t="s">
        <v>2</v>
      </c>
      <c r="DE7" s="27" t="s">
        <v>2</v>
      </c>
      <c r="DF7" s="27" t="s">
        <v>2</v>
      </c>
      <c r="DG7" s="27" t="s">
        <v>2</v>
      </c>
      <c r="DH7" s="27">
        <v>1</v>
      </c>
      <c r="DI7" s="27">
        <v>1</v>
      </c>
      <c r="DJ7" s="27">
        <v>1</v>
      </c>
      <c r="DK7" s="27">
        <v>1</v>
      </c>
      <c r="DL7" s="27">
        <v>1</v>
      </c>
      <c r="DM7" s="27" t="s">
        <v>2</v>
      </c>
      <c r="DN7" s="27" t="s">
        <v>2</v>
      </c>
      <c r="DO7" s="27">
        <v>1</v>
      </c>
      <c r="DP7" s="27" t="s">
        <v>2</v>
      </c>
      <c r="DQ7" s="27" t="s">
        <v>2</v>
      </c>
      <c r="DR7" s="135" t="s">
        <v>2</v>
      </c>
      <c r="DS7" s="27">
        <v>433</v>
      </c>
      <c r="DT7" s="27">
        <v>6</v>
      </c>
      <c r="DU7" s="27" t="s">
        <v>2</v>
      </c>
      <c r="DV7" s="27">
        <v>12</v>
      </c>
      <c r="DW7" s="27">
        <v>54</v>
      </c>
      <c r="DX7" s="27">
        <v>12</v>
      </c>
      <c r="DY7" s="27">
        <v>32</v>
      </c>
      <c r="DZ7" s="27">
        <v>29</v>
      </c>
      <c r="EA7" s="27" t="s">
        <v>2</v>
      </c>
      <c r="EB7" s="27">
        <v>522</v>
      </c>
      <c r="EC7" s="27">
        <v>57</v>
      </c>
      <c r="ED7" s="27">
        <v>936</v>
      </c>
      <c r="EE7" s="27">
        <v>8</v>
      </c>
      <c r="EF7" s="135">
        <v>35</v>
      </c>
      <c r="EG7" s="27">
        <v>16416</v>
      </c>
      <c r="EH7" s="27">
        <v>51</v>
      </c>
      <c r="EI7" s="27" t="s">
        <v>2</v>
      </c>
      <c r="EJ7" s="27" t="s">
        <v>14</v>
      </c>
      <c r="EK7" s="27">
        <v>133</v>
      </c>
      <c r="EL7" s="27">
        <v>29</v>
      </c>
      <c r="EM7" s="27">
        <v>115</v>
      </c>
      <c r="EN7" s="27">
        <v>89</v>
      </c>
      <c r="EO7" s="27" t="s">
        <v>2</v>
      </c>
      <c r="EP7" s="27">
        <v>16118</v>
      </c>
      <c r="EQ7" s="27">
        <v>1023</v>
      </c>
      <c r="ER7" s="27">
        <v>44211</v>
      </c>
      <c r="ES7" s="27">
        <v>8</v>
      </c>
      <c r="ET7" s="135">
        <v>350</v>
      </c>
      <c r="EU7" s="27" t="s">
        <v>2</v>
      </c>
      <c r="EV7" s="27" t="s">
        <v>2</v>
      </c>
      <c r="EW7" s="27" t="s">
        <v>2</v>
      </c>
      <c r="EX7" s="27" t="s">
        <v>2</v>
      </c>
      <c r="EY7" s="27" t="s">
        <v>2</v>
      </c>
      <c r="EZ7" s="27" t="s">
        <v>2</v>
      </c>
      <c r="FA7" s="27" t="s">
        <v>2</v>
      </c>
      <c r="FB7" s="27" t="s">
        <v>2</v>
      </c>
      <c r="FC7" s="27" t="s">
        <v>2</v>
      </c>
      <c r="FD7" s="27">
        <v>2</v>
      </c>
      <c r="FE7" s="27">
        <v>2</v>
      </c>
      <c r="FF7" s="27">
        <v>3</v>
      </c>
      <c r="FG7" s="27">
        <v>1</v>
      </c>
      <c r="FH7" s="135">
        <v>1</v>
      </c>
      <c r="FI7" s="27" t="s">
        <v>2</v>
      </c>
      <c r="FJ7" s="27" t="s">
        <v>2</v>
      </c>
      <c r="FK7" s="27" t="s">
        <v>2</v>
      </c>
      <c r="FL7" s="27" t="s">
        <v>2</v>
      </c>
      <c r="FM7" s="27" t="s">
        <v>2</v>
      </c>
      <c r="FN7" s="27" t="s">
        <v>2</v>
      </c>
      <c r="FO7" s="27" t="s">
        <v>2</v>
      </c>
      <c r="FP7" s="27" t="s">
        <v>2</v>
      </c>
      <c r="FQ7" s="27" t="s">
        <v>2</v>
      </c>
      <c r="FR7" s="27" t="s">
        <v>1155</v>
      </c>
      <c r="FS7" s="27" t="s">
        <v>1155</v>
      </c>
      <c r="FT7" s="27">
        <v>198</v>
      </c>
      <c r="FU7" s="27">
        <v>1</v>
      </c>
      <c r="FV7" s="135" t="s">
        <v>1155</v>
      </c>
      <c r="FW7" s="77">
        <v>273</v>
      </c>
      <c r="FX7" s="77">
        <v>22</v>
      </c>
      <c r="FY7" s="77">
        <v>262</v>
      </c>
      <c r="FZ7" s="77">
        <v>5</v>
      </c>
      <c r="GA7" s="77">
        <v>23</v>
      </c>
      <c r="GB7" s="77" t="s">
        <v>2</v>
      </c>
      <c r="GC7" s="77" t="s">
        <v>2</v>
      </c>
      <c r="GD7" s="77" t="s">
        <v>2</v>
      </c>
      <c r="GE7" s="143">
        <v>2</v>
      </c>
      <c r="GF7" s="77">
        <v>4</v>
      </c>
      <c r="GG7" s="77" t="s">
        <v>2</v>
      </c>
      <c r="GH7" s="77">
        <v>4</v>
      </c>
      <c r="GI7" s="77">
        <v>1</v>
      </c>
      <c r="GJ7" s="77">
        <v>2</v>
      </c>
      <c r="GK7" s="77" t="s">
        <v>2</v>
      </c>
      <c r="GL7" s="77" t="s">
        <v>2</v>
      </c>
      <c r="GM7" s="77" t="s">
        <v>2</v>
      </c>
      <c r="GN7" s="143" t="s">
        <v>2</v>
      </c>
      <c r="GO7" s="25">
        <v>38</v>
      </c>
      <c r="GP7" s="25">
        <v>3</v>
      </c>
      <c r="GQ7" s="25">
        <v>38</v>
      </c>
      <c r="GR7" s="25">
        <v>23</v>
      </c>
      <c r="GS7" s="136">
        <v>5</v>
      </c>
      <c r="GT7" s="77" t="s">
        <v>2</v>
      </c>
      <c r="GU7" s="77">
        <v>6</v>
      </c>
      <c r="GV7" s="17">
        <v>1245</v>
      </c>
      <c r="GW7" s="17">
        <v>307</v>
      </c>
      <c r="GX7" s="17">
        <v>589</v>
      </c>
      <c r="GY7" s="17">
        <v>308</v>
      </c>
      <c r="GZ7" s="17">
        <v>36</v>
      </c>
      <c r="HA7" s="17">
        <v>5</v>
      </c>
      <c r="HB7" s="17">
        <v>1</v>
      </c>
      <c r="HC7" s="17">
        <v>1</v>
      </c>
      <c r="HD7" s="17">
        <v>3</v>
      </c>
      <c r="HE7" s="17">
        <v>6</v>
      </c>
      <c r="HF7" s="17">
        <v>1</v>
      </c>
      <c r="HG7" s="17">
        <v>1</v>
      </c>
      <c r="HH7" s="17" t="s">
        <v>2</v>
      </c>
      <c r="HI7" s="17">
        <v>1</v>
      </c>
      <c r="HJ7" s="17">
        <v>3</v>
      </c>
      <c r="HK7" s="17" t="s">
        <v>2</v>
      </c>
      <c r="HL7" s="17">
        <v>1</v>
      </c>
      <c r="HM7" s="17">
        <v>2</v>
      </c>
      <c r="HN7" s="659"/>
      <c r="HO7" s="657" t="s">
        <v>453</v>
      </c>
      <c r="HP7" s="657" t="s">
        <v>454</v>
      </c>
      <c r="HQ7" s="657" t="s">
        <v>456</v>
      </c>
      <c r="HR7" s="657" t="s">
        <v>454</v>
      </c>
      <c r="HS7" s="657" t="s">
        <v>455</v>
      </c>
    </row>
    <row r="8" spans="1:227" ht="14.25" customHeight="1">
      <c r="A8" s="614" t="s">
        <v>970</v>
      </c>
      <c r="B8" s="626" t="s">
        <v>971</v>
      </c>
      <c r="C8" s="626" t="s">
        <v>971</v>
      </c>
      <c r="D8" s="4" t="s">
        <v>420</v>
      </c>
      <c r="E8" s="25">
        <v>232</v>
      </c>
      <c r="F8" s="25">
        <v>3</v>
      </c>
      <c r="G8" s="25" t="s">
        <v>2</v>
      </c>
      <c r="H8" s="25">
        <v>3</v>
      </c>
      <c r="I8" s="25" t="s">
        <v>2</v>
      </c>
      <c r="J8" s="25" t="s">
        <v>2</v>
      </c>
      <c r="K8" s="25">
        <v>1</v>
      </c>
      <c r="L8" s="25">
        <v>228</v>
      </c>
      <c r="M8" s="136">
        <v>16</v>
      </c>
      <c r="N8" s="25">
        <v>4</v>
      </c>
      <c r="O8" s="25">
        <v>3</v>
      </c>
      <c r="P8" s="25" t="s">
        <v>2</v>
      </c>
      <c r="Q8" s="25">
        <v>3</v>
      </c>
      <c r="R8" s="25" t="s">
        <v>2</v>
      </c>
      <c r="S8" s="25" t="s">
        <v>2</v>
      </c>
      <c r="T8" s="25">
        <v>1</v>
      </c>
      <c r="U8" s="25" t="s">
        <v>2</v>
      </c>
      <c r="V8" s="136">
        <v>1</v>
      </c>
      <c r="W8" s="25">
        <v>76</v>
      </c>
      <c r="X8" s="25">
        <v>10841</v>
      </c>
      <c r="Y8" s="25">
        <v>8</v>
      </c>
      <c r="Z8" s="25">
        <v>6469</v>
      </c>
      <c r="AA8" s="136">
        <v>156</v>
      </c>
      <c r="AB8" s="25">
        <v>3</v>
      </c>
      <c r="AC8" s="25">
        <v>4636</v>
      </c>
      <c r="AD8" s="25">
        <v>3</v>
      </c>
      <c r="AE8" s="25">
        <v>4260</v>
      </c>
      <c r="AF8" s="136">
        <v>1</v>
      </c>
      <c r="AG8" s="27">
        <v>231</v>
      </c>
      <c r="AH8" s="27">
        <v>52</v>
      </c>
      <c r="AI8" s="27">
        <v>98</v>
      </c>
      <c r="AJ8" s="27">
        <v>62</v>
      </c>
      <c r="AK8" s="27">
        <v>16</v>
      </c>
      <c r="AL8" s="27">
        <v>1</v>
      </c>
      <c r="AM8" s="27" t="s">
        <v>2</v>
      </c>
      <c r="AN8" s="27">
        <v>1</v>
      </c>
      <c r="AO8" s="27">
        <v>1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>
        <v>3</v>
      </c>
      <c r="AV8" s="27" t="s">
        <v>2</v>
      </c>
      <c r="AW8" s="27" t="s">
        <v>2</v>
      </c>
      <c r="AX8" s="27">
        <v>1</v>
      </c>
      <c r="AY8" s="27" t="s">
        <v>2</v>
      </c>
      <c r="AZ8" s="27">
        <v>1</v>
      </c>
      <c r="BA8" s="27" t="s">
        <v>2</v>
      </c>
      <c r="BB8" s="27" t="s">
        <v>2</v>
      </c>
      <c r="BC8" s="27">
        <v>1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11819</v>
      </c>
      <c r="BJ8" s="27">
        <v>942</v>
      </c>
      <c r="BK8" s="27">
        <v>3732</v>
      </c>
      <c r="BL8" s="27">
        <v>4042</v>
      </c>
      <c r="BM8" s="27">
        <v>1803</v>
      </c>
      <c r="BN8" s="27">
        <v>180</v>
      </c>
      <c r="BO8" s="27" t="s">
        <v>2</v>
      </c>
      <c r="BP8" s="27">
        <v>320</v>
      </c>
      <c r="BQ8" s="27">
        <v>800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1148</v>
      </c>
      <c r="BX8" s="27">
        <v>1030</v>
      </c>
      <c r="BY8" s="27" t="s">
        <v>2</v>
      </c>
      <c r="BZ8" s="27" t="s">
        <v>2</v>
      </c>
      <c r="CA8" s="27">
        <v>50</v>
      </c>
      <c r="CB8" s="27" t="s">
        <v>2</v>
      </c>
      <c r="CC8" s="27">
        <v>180</v>
      </c>
      <c r="CD8" s="27" t="s">
        <v>2</v>
      </c>
      <c r="CE8" s="27" t="s">
        <v>2</v>
      </c>
      <c r="CF8" s="27">
        <v>800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>
        <v>273</v>
      </c>
      <c r="CM8" s="27">
        <v>195</v>
      </c>
      <c r="CN8" s="27">
        <v>44</v>
      </c>
      <c r="CO8" s="27" t="s">
        <v>2</v>
      </c>
      <c r="CP8" s="27" t="s">
        <v>2</v>
      </c>
      <c r="CQ8" s="27" t="s">
        <v>2</v>
      </c>
      <c r="CR8" s="27">
        <v>13</v>
      </c>
      <c r="CS8" s="27">
        <v>2</v>
      </c>
      <c r="CT8" s="27">
        <v>131</v>
      </c>
      <c r="CU8" s="27">
        <v>3</v>
      </c>
      <c r="CV8" s="27">
        <v>1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>
        <v>1</v>
      </c>
      <c r="DC8" s="27">
        <v>3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>
        <v>1</v>
      </c>
      <c r="DJ8" s="27">
        <v>1</v>
      </c>
      <c r="DK8" s="27" t="s">
        <v>2</v>
      </c>
      <c r="DL8" s="27">
        <v>1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55</v>
      </c>
      <c r="DT8" s="27">
        <v>2</v>
      </c>
      <c r="DU8" s="27" t="s">
        <v>2</v>
      </c>
      <c r="DV8" s="27">
        <v>1</v>
      </c>
      <c r="DW8" s="27">
        <v>12</v>
      </c>
      <c r="DX8" s="27">
        <v>4</v>
      </c>
      <c r="DY8" s="27">
        <v>8</v>
      </c>
      <c r="DZ8" s="27">
        <v>7</v>
      </c>
      <c r="EA8" s="27" t="s">
        <v>2</v>
      </c>
      <c r="EB8" s="27">
        <v>25</v>
      </c>
      <c r="EC8" s="27">
        <v>3</v>
      </c>
      <c r="ED8" s="27">
        <v>141</v>
      </c>
      <c r="EE8" s="27">
        <v>3</v>
      </c>
      <c r="EF8" s="135">
        <v>4</v>
      </c>
      <c r="EG8" s="27">
        <v>1837</v>
      </c>
      <c r="EH8" s="27" t="s">
        <v>14</v>
      </c>
      <c r="EI8" s="27" t="s">
        <v>2</v>
      </c>
      <c r="EJ8" s="27" t="s">
        <v>14</v>
      </c>
      <c r="EK8" s="27">
        <v>22</v>
      </c>
      <c r="EL8" s="27">
        <v>5</v>
      </c>
      <c r="EM8" s="27" t="s">
        <v>14</v>
      </c>
      <c r="EN8" s="27">
        <v>12</v>
      </c>
      <c r="EO8" s="27" t="s">
        <v>2</v>
      </c>
      <c r="EP8" s="27">
        <v>445</v>
      </c>
      <c r="EQ8" s="27">
        <v>101</v>
      </c>
      <c r="ER8" s="27">
        <v>5928</v>
      </c>
      <c r="ES8" s="27">
        <v>3</v>
      </c>
      <c r="ET8" s="135" t="s">
        <v>14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>
        <v>1</v>
      </c>
      <c r="FF8" s="27">
        <v>1</v>
      </c>
      <c r="FG8" s="27">
        <v>1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1155</v>
      </c>
      <c r="FT8" s="27" t="s">
        <v>1155</v>
      </c>
      <c r="FU8" s="27">
        <v>1</v>
      </c>
      <c r="FV8" s="135" t="s">
        <v>2</v>
      </c>
      <c r="FW8" s="77">
        <v>86</v>
      </c>
      <c r="FX8" s="77">
        <v>5</v>
      </c>
      <c r="FY8" s="77">
        <v>85</v>
      </c>
      <c r="FZ8" s="77" t="s">
        <v>2</v>
      </c>
      <c r="GA8" s="77">
        <v>3</v>
      </c>
      <c r="GB8" s="77" t="s">
        <v>2</v>
      </c>
      <c r="GC8" s="77" t="s">
        <v>2</v>
      </c>
      <c r="GD8" s="77" t="s">
        <v>2</v>
      </c>
      <c r="GE8" s="143" t="s">
        <v>2</v>
      </c>
      <c r="GF8" s="77">
        <v>2</v>
      </c>
      <c r="GG8" s="77" t="s">
        <v>2</v>
      </c>
      <c r="GH8" s="77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4</v>
      </c>
      <c r="GP8" s="25" t="s">
        <v>2</v>
      </c>
      <c r="GQ8" s="25">
        <v>4</v>
      </c>
      <c r="GR8" s="25">
        <v>3</v>
      </c>
      <c r="GS8" s="136" t="s">
        <v>2</v>
      </c>
      <c r="GT8" s="77" t="s">
        <v>2</v>
      </c>
      <c r="GU8" s="77">
        <v>1</v>
      </c>
      <c r="GV8" s="17">
        <v>195</v>
      </c>
      <c r="GW8" s="17">
        <v>87</v>
      </c>
      <c r="GX8" s="17">
        <v>75</v>
      </c>
      <c r="GY8" s="17">
        <v>28</v>
      </c>
      <c r="GZ8" s="17">
        <v>2</v>
      </c>
      <c r="HA8" s="17">
        <v>3</v>
      </c>
      <c r="HB8" s="17">
        <v>1</v>
      </c>
      <c r="HC8" s="17">
        <v>1</v>
      </c>
      <c r="HD8" s="17">
        <v>1</v>
      </c>
      <c r="HE8" s="17">
        <v>3</v>
      </c>
      <c r="HF8" s="17">
        <v>1</v>
      </c>
      <c r="HG8" s="17" t="s">
        <v>2</v>
      </c>
      <c r="HH8" s="17" t="s">
        <v>2</v>
      </c>
      <c r="HI8" s="17" t="s">
        <v>2</v>
      </c>
      <c r="HJ8" s="17">
        <v>2</v>
      </c>
      <c r="HK8" s="17" t="s">
        <v>2</v>
      </c>
      <c r="HL8" s="17">
        <v>1</v>
      </c>
      <c r="HM8" s="17">
        <v>1</v>
      </c>
      <c r="HN8" s="659"/>
      <c r="HO8" s="657" t="s">
        <v>453</v>
      </c>
      <c r="HP8" s="657" t="s">
        <v>454</v>
      </c>
      <c r="HQ8" s="657" t="s">
        <v>456</v>
      </c>
      <c r="HR8" s="657" t="s">
        <v>457</v>
      </c>
      <c r="HS8" s="657" t="s">
        <v>455</v>
      </c>
    </row>
    <row r="9" spans="1:227" ht="14.25" customHeight="1">
      <c r="A9" s="614" t="s">
        <v>970</v>
      </c>
      <c r="B9" s="614" t="s">
        <v>971</v>
      </c>
      <c r="C9" s="614" t="s">
        <v>972</v>
      </c>
      <c r="D9" s="4" t="s">
        <v>421</v>
      </c>
      <c r="E9" s="25">
        <v>88</v>
      </c>
      <c r="F9" s="25">
        <v>2</v>
      </c>
      <c r="G9" s="25" t="s">
        <v>2</v>
      </c>
      <c r="H9" s="25">
        <v>1</v>
      </c>
      <c r="I9" s="25">
        <v>1</v>
      </c>
      <c r="J9" s="25" t="s">
        <v>2</v>
      </c>
      <c r="K9" s="25" t="s">
        <v>2</v>
      </c>
      <c r="L9" s="25">
        <v>86</v>
      </c>
      <c r="M9" s="136">
        <v>16</v>
      </c>
      <c r="N9" s="25">
        <v>2</v>
      </c>
      <c r="O9" s="25">
        <v>2</v>
      </c>
      <c r="P9" s="25" t="s">
        <v>2</v>
      </c>
      <c r="Q9" s="25">
        <v>1</v>
      </c>
      <c r="R9" s="25">
        <v>1</v>
      </c>
      <c r="S9" s="25" t="s">
        <v>2</v>
      </c>
      <c r="T9" s="25" t="s">
        <v>2</v>
      </c>
      <c r="U9" s="25" t="s">
        <v>2</v>
      </c>
      <c r="V9" s="136">
        <v>1</v>
      </c>
      <c r="W9" s="25">
        <v>38</v>
      </c>
      <c r="X9" s="25">
        <v>5251</v>
      </c>
      <c r="Y9" s="25">
        <v>2</v>
      </c>
      <c r="Z9" s="25">
        <v>3100</v>
      </c>
      <c r="AA9" s="136">
        <v>50</v>
      </c>
      <c r="AB9" s="25">
        <v>2</v>
      </c>
      <c r="AC9" s="25">
        <v>3130</v>
      </c>
      <c r="AD9" s="25">
        <v>2</v>
      </c>
      <c r="AE9" s="25">
        <v>3100</v>
      </c>
      <c r="AF9" s="136" t="s">
        <v>2</v>
      </c>
      <c r="AG9" s="27">
        <v>87</v>
      </c>
      <c r="AH9" s="27">
        <v>3</v>
      </c>
      <c r="AI9" s="27">
        <v>22</v>
      </c>
      <c r="AJ9" s="27">
        <v>40</v>
      </c>
      <c r="AK9" s="27">
        <v>14</v>
      </c>
      <c r="AL9" s="27">
        <v>2</v>
      </c>
      <c r="AM9" s="27">
        <v>5</v>
      </c>
      <c r="AN9" s="27">
        <v>1</v>
      </c>
      <c r="AO9" s="27" t="s">
        <v>2</v>
      </c>
      <c r="AP9" s="27" t="s">
        <v>2</v>
      </c>
      <c r="AQ9" s="27" t="s">
        <v>2</v>
      </c>
      <c r="AR9" s="27" t="s">
        <v>2</v>
      </c>
      <c r="AS9" s="27" t="s">
        <v>2</v>
      </c>
      <c r="AT9" s="135" t="s">
        <v>2</v>
      </c>
      <c r="AU9" s="27">
        <v>1</v>
      </c>
      <c r="AV9" s="27" t="s">
        <v>2</v>
      </c>
      <c r="AW9" s="27" t="s">
        <v>2</v>
      </c>
      <c r="AX9" s="27">
        <v>1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7164</v>
      </c>
      <c r="BJ9" s="27">
        <v>78</v>
      </c>
      <c r="BK9" s="27">
        <v>826</v>
      </c>
      <c r="BL9" s="27">
        <v>2777</v>
      </c>
      <c r="BM9" s="27">
        <v>1638</v>
      </c>
      <c r="BN9" s="27">
        <v>375</v>
      </c>
      <c r="BO9" s="27">
        <v>1160</v>
      </c>
      <c r="BP9" s="27">
        <v>310</v>
      </c>
      <c r="BQ9" s="27" t="s">
        <v>2</v>
      </c>
      <c r="BR9" s="27" t="s">
        <v>2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1461</v>
      </c>
      <c r="BX9" s="27">
        <v>50</v>
      </c>
      <c r="BY9" s="27" t="s">
        <v>2</v>
      </c>
      <c r="BZ9" s="27" t="s">
        <v>2</v>
      </c>
      <c r="CA9" s="27">
        <v>50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>
        <v>50</v>
      </c>
      <c r="CM9" s="27">
        <v>77</v>
      </c>
      <c r="CN9" s="27">
        <v>15</v>
      </c>
      <c r="CO9" s="27" t="s">
        <v>2</v>
      </c>
      <c r="CP9" s="27" t="s">
        <v>2</v>
      </c>
      <c r="CQ9" s="27" t="s">
        <v>2</v>
      </c>
      <c r="CR9" s="27">
        <v>37</v>
      </c>
      <c r="CS9" s="27">
        <v>10</v>
      </c>
      <c r="CT9" s="27">
        <v>13</v>
      </c>
      <c r="CU9" s="27">
        <v>2</v>
      </c>
      <c r="CV9" s="27" t="s">
        <v>2</v>
      </c>
      <c r="CW9" s="27" t="s">
        <v>2</v>
      </c>
      <c r="CX9" s="27" t="s">
        <v>2</v>
      </c>
      <c r="CY9" s="27" t="s">
        <v>2</v>
      </c>
      <c r="CZ9" s="27" t="s">
        <v>2</v>
      </c>
      <c r="DA9" s="27" t="s">
        <v>2</v>
      </c>
      <c r="DB9" s="135" t="s">
        <v>2</v>
      </c>
      <c r="DC9" s="27">
        <v>1</v>
      </c>
      <c r="DD9" s="27" t="s">
        <v>2</v>
      </c>
      <c r="DE9" s="27" t="s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>
        <v>1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58</v>
      </c>
      <c r="DT9" s="27">
        <v>1</v>
      </c>
      <c r="DU9" s="27" t="s">
        <v>2</v>
      </c>
      <c r="DV9" s="27">
        <v>1</v>
      </c>
      <c r="DW9" s="27">
        <v>6</v>
      </c>
      <c r="DX9" s="27">
        <v>1</v>
      </c>
      <c r="DY9" s="27">
        <v>5</v>
      </c>
      <c r="DZ9" s="27">
        <v>5</v>
      </c>
      <c r="EA9" s="27" t="s">
        <v>2</v>
      </c>
      <c r="EB9" s="27">
        <v>56</v>
      </c>
      <c r="EC9" s="27">
        <v>18</v>
      </c>
      <c r="ED9" s="27">
        <v>36</v>
      </c>
      <c r="EE9" s="27">
        <v>1</v>
      </c>
      <c r="EF9" s="135">
        <v>9</v>
      </c>
      <c r="EG9" s="27">
        <v>2833</v>
      </c>
      <c r="EH9" s="27" t="s">
        <v>14</v>
      </c>
      <c r="EI9" s="27" t="s">
        <v>2</v>
      </c>
      <c r="EJ9" s="27" t="s">
        <v>14</v>
      </c>
      <c r="EK9" s="27">
        <v>18</v>
      </c>
      <c r="EL9" s="27" t="s">
        <v>14</v>
      </c>
      <c r="EM9" s="27" t="s">
        <v>14</v>
      </c>
      <c r="EN9" s="27">
        <v>14</v>
      </c>
      <c r="EO9" s="27" t="s">
        <v>2</v>
      </c>
      <c r="EP9" s="27">
        <v>1621</v>
      </c>
      <c r="EQ9" s="27">
        <v>246</v>
      </c>
      <c r="ER9" s="27">
        <v>654</v>
      </c>
      <c r="ES9" s="27">
        <v>1</v>
      </c>
      <c r="ET9" s="135" t="s">
        <v>14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>
        <v>1</v>
      </c>
      <c r="FE9" s="27">
        <v>1</v>
      </c>
      <c r="FF9" s="27">
        <v>1</v>
      </c>
      <c r="FG9" s="27" t="s">
        <v>2</v>
      </c>
      <c r="FH9" s="135">
        <v>1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1155</v>
      </c>
      <c r="FS9" s="27" t="s">
        <v>1155</v>
      </c>
      <c r="FT9" s="27" t="s">
        <v>1155</v>
      </c>
      <c r="FU9" s="27" t="s">
        <v>2</v>
      </c>
      <c r="FV9" s="135" t="s">
        <v>1155</v>
      </c>
      <c r="FW9" s="77">
        <v>21</v>
      </c>
      <c r="FX9" s="77">
        <v>1</v>
      </c>
      <c r="FY9" s="77">
        <v>21</v>
      </c>
      <c r="FZ9" s="77" t="s">
        <v>2</v>
      </c>
      <c r="GA9" s="77">
        <v>1</v>
      </c>
      <c r="GB9" s="77" t="s">
        <v>2</v>
      </c>
      <c r="GC9" s="77" t="s">
        <v>2</v>
      </c>
      <c r="GD9" s="77" t="s">
        <v>2</v>
      </c>
      <c r="GE9" s="143" t="s">
        <v>2</v>
      </c>
      <c r="GF9" s="77">
        <v>1</v>
      </c>
      <c r="GG9" s="77" t="s">
        <v>2</v>
      </c>
      <c r="GH9" s="77">
        <v>1</v>
      </c>
      <c r="GI9" s="77" t="s">
        <v>2</v>
      </c>
      <c r="GJ9" s="77">
        <v>1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5</v>
      </c>
      <c r="GP9" s="25">
        <v>1</v>
      </c>
      <c r="GQ9" s="25">
        <v>5</v>
      </c>
      <c r="GR9" s="25">
        <v>4</v>
      </c>
      <c r="GS9" s="136">
        <v>1</v>
      </c>
      <c r="GT9" s="77" t="s">
        <v>2</v>
      </c>
      <c r="GU9" s="77">
        <v>1</v>
      </c>
      <c r="GV9" s="17">
        <v>77</v>
      </c>
      <c r="GW9" s="17">
        <v>25</v>
      </c>
      <c r="GX9" s="17">
        <v>21</v>
      </c>
      <c r="GY9" s="17">
        <v>27</v>
      </c>
      <c r="GZ9" s="17">
        <v>4</v>
      </c>
      <c r="HA9" s="17" t="s">
        <v>2</v>
      </c>
      <c r="HB9" s="17" t="s">
        <v>2</v>
      </c>
      <c r="HC9" s="17" t="s">
        <v>2</v>
      </c>
      <c r="HD9" s="17" t="s">
        <v>2</v>
      </c>
      <c r="HE9" s="17">
        <v>1</v>
      </c>
      <c r="HF9" s="17" t="s">
        <v>2</v>
      </c>
      <c r="HG9" s="17" t="s">
        <v>2</v>
      </c>
      <c r="HH9" s="17" t="s">
        <v>2</v>
      </c>
      <c r="HI9" s="17">
        <v>1</v>
      </c>
      <c r="HJ9" s="17" t="s">
        <v>2</v>
      </c>
      <c r="HK9" s="17" t="s">
        <v>2</v>
      </c>
      <c r="HL9" s="17" t="s">
        <v>2</v>
      </c>
      <c r="HM9" s="17" t="s">
        <v>2</v>
      </c>
      <c r="HN9" s="659"/>
      <c r="HO9" s="657" t="s">
        <v>453</v>
      </c>
      <c r="HP9" s="657" t="s">
        <v>454</v>
      </c>
      <c r="HQ9" s="657" t="s">
        <v>456</v>
      </c>
      <c r="HR9" s="657" t="s">
        <v>458</v>
      </c>
      <c r="HS9" s="657" t="s">
        <v>455</v>
      </c>
    </row>
    <row r="10" spans="1:227" ht="14.25" customHeight="1">
      <c r="A10" s="614" t="s">
        <v>970</v>
      </c>
      <c r="B10" s="614" t="s">
        <v>971</v>
      </c>
      <c r="C10" s="614" t="s">
        <v>973</v>
      </c>
      <c r="D10" s="4" t="s">
        <v>422</v>
      </c>
      <c r="E10" s="25">
        <v>69</v>
      </c>
      <c r="F10" s="25" t="s">
        <v>2</v>
      </c>
      <c r="G10" s="25" t="s">
        <v>2</v>
      </c>
      <c r="H10" s="25" t="s">
        <v>2</v>
      </c>
      <c r="I10" s="25" t="s">
        <v>2</v>
      </c>
      <c r="J10" s="25" t="s">
        <v>2</v>
      </c>
      <c r="K10" s="25" t="s">
        <v>2</v>
      </c>
      <c r="L10" s="25">
        <v>69</v>
      </c>
      <c r="M10" s="136">
        <v>4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>
        <v>19</v>
      </c>
      <c r="X10" s="25">
        <v>718</v>
      </c>
      <c r="Y10" s="25" t="s">
        <v>2</v>
      </c>
      <c r="Z10" s="25" t="s">
        <v>2</v>
      </c>
      <c r="AA10" s="136">
        <v>50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>
        <v>69</v>
      </c>
      <c r="AH10" s="27">
        <v>2</v>
      </c>
      <c r="AI10" s="27">
        <v>29</v>
      </c>
      <c r="AJ10" s="27">
        <v>29</v>
      </c>
      <c r="AK10" s="27">
        <v>7</v>
      </c>
      <c r="AL10" s="27">
        <v>2</v>
      </c>
      <c r="AM10" s="27" t="s">
        <v>2</v>
      </c>
      <c r="AN10" s="27" t="s">
        <v>2</v>
      </c>
      <c r="AO10" s="27" t="s">
        <v>2</v>
      </c>
      <c r="AP10" s="27" t="s">
        <v>2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4336</v>
      </c>
      <c r="BJ10" s="27">
        <v>31</v>
      </c>
      <c r="BK10" s="27">
        <v>1072</v>
      </c>
      <c r="BL10" s="27">
        <v>2074</v>
      </c>
      <c r="BM10" s="27">
        <v>825</v>
      </c>
      <c r="BN10" s="27">
        <v>334</v>
      </c>
      <c r="BO10" s="27" t="s">
        <v>2</v>
      </c>
      <c r="BP10" s="27" t="s">
        <v>2</v>
      </c>
      <c r="BQ10" s="27" t="s">
        <v>2</v>
      </c>
      <c r="BR10" s="27" t="s">
        <v>2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348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>
        <v>60</v>
      </c>
      <c r="CN10" s="27">
        <v>22</v>
      </c>
      <c r="CO10" s="27" t="s">
        <v>2</v>
      </c>
      <c r="CP10" s="27" t="s">
        <v>2</v>
      </c>
      <c r="CQ10" s="27" t="s">
        <v>2</v>
      </c>
      <c r="CR10" s="27">
        <v>19</v>
      </c>
      <c r="CS10" s="27" t="s">
        <v>2</v>
      </c>
      <c r="CT10" s="27">
        <v>18</v>
      </c>
      <c r="CU10" s="27">
        <v>1</v>
      </c>
      <c r="CV10" s="27" t="s">
        <v>2</v>
      </c>
      <c r="CW10" s="27" t="s">
        <v>2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50</v>
      </c>
      <c r="DT10" s="27" t="s">
        <v>2</v>
      </c>
      <c r="DU10" s="27" t="s">
        <v>2</v>
      </c>
      <c r="DV10" s="27" t="s">
        <v>2</v>
      </c>
      <c r="DW10" s="27">
        <v>2</v>
      </c>
      <c r="DX10" s="27">
        <v>1</v>
      </c>
      <c r="DY10" s="27">
        <v>1</v>
      </c>
      <c r="DZ10" s="27">
        <v>1</v>
      </c>
      <c r="EA10" s="27" t="s">
        <v>2</v>
      </c>
      <c r="EB10" s="27">
        <v>33</v>
      </c>
      <c r="EC10" s="27">
        <v>3</v>
      </c>
      <c r="ED10" s="27">
        <v>29</v>
      </c>
      <c r="EE10" s="27" t="s">
        <v>2</v>
      </c>
      <c r="EF10" s="135">
        <v>4</v>
      </c>
      <c r="EG10" s="27">
        <v>1612</v>
      </c>
      <c r="EH10" s="27" t="s">
        <v>2</v>
      </c>
      <c r="EI10" s="27" t="s">
        <v>2</v>
      </c>
      <c r="EJ10" s="27" t="s">
        <v>2</v>
      </c>
      <c r="EK10" s="27" t="s">
        <v>14</v>
      </c>
      <c r="EL10" s="27" t="s">
        <v>14</v>
      </c>
      <c r="EM10" s="27" t="s">
        <v>14</v>
      </c>
      <c r="EN10" s="27" t="s">
        <v>14</v>
      </c>
      <c r="EO10" s="27" t="s">
        <v>2</v>
      </c>
      <c r="EP10" s="27">
        <v>884</v>
      </c>
      <c r="EQ10" s="27">
        <v>33</v>
      </c>
      <c r="ER10" s="27">
        <v>734</v>
      </c>
      <c r="ES10" s="27" t="s">
        <v>2</v>
      </c>
      <c r="ET10" s="135" t="s">
        <v>14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15</v>
      </c>
      <c r="FX10" s="77" t="s">
        <v>2</v>
      </c>
      <c r="FY10" s="77">
        <v>15</v>
      </c>
      <c r="FZ10" s="77" t="s">
        <v>2</v>
      </c>
      <c r="GA10" s="77" t="s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 t="s">
        <v>2</v>
      </c>
      <c r="GV10" s="17">
        <v>60</v>
      </c>
      <c r="GW10" s="17">
        <v>26</v>
      </c>
      <c r="GX10" s="17">
        <v>25</v>
      </c>
      <c r="GY10" s="17">
        <v>9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9"/>
      <c r="HO10" s="657" t="s">
        <v>453</v>
      </c>
      <c r="HP10" s="657" t="s">
        <v>454</v>
      </c>
      <c r="HQ10" s="657" t="s">
        <v>456</v>
      </c>
      <c r="HR10" s="657" t="s">
        <v>459</v>
      </c>
      <c r="HS10" s="657" t="s">
        <v>455</v>
      </c>
    </row>
    <row r="11" spans="1:227" ht="14.25" customHeight="1">
      <c r="A11" s="614" t="s">
        <v>970</v>
      </c>
      <c r="B11" s="614" t="s">
        <v>971</v>
      </c>
      <c r="C11" s="614" t="s">
        <v>974</v>
      </c>
      <c r="D11" s="4" t="s">
        <v>423</v>
      </c>
      <c r="E11" s="25">
        <v>57</v>
      </c>
      <c r="F11" s="25" t="s">
        <v>2</v>
      </c>
      <c r="G11" s="25" t="s">
        <v>2</v>
      </c>
      <c r="H11" s="25" t="s">
        <v>2</v>
      </c>
      <c r="I11" s="25" t="s">
        <v>2</v>
      </c>
      <c r="J11" s="25" t="s">
        <v>2</v>
      </c>
      <c r="K11" s="25" t="s">
        <v>2</v>
      </c>
      <c r="L11" s="25">
        <v>57</v>
      </c>
      <c r="M11" s="136">
        <v>11</v>
      </c>
      <c r="N11" s="25" t="s">
        <v>2</v>
      </c>
      <c r="O11" s="25" t="s">
        <v>2</v>
      </c>
      <c r="P11" s="25" t="s">
        <v>2</v>
      </c>
      <c r="Q11" s="25" t="s">
        <v>2</v>
      </c>
      <c r="R11" s="25" t="s">
        <v>2</v>
      </c>
      <c r="S11" s="25" t="s">
        <v>2</v>
      </c>
      <c r="T11" s="25" t="s">
        <v>2</v>
      </c>
      <c r="U11" s="25" t="s">
        <v>2</v>
      </c>
      <c r="V11" s="136" t="s">
        <v>2</v>
      </c>
      <c r="W11" s="25">
        <v>19</v>
      </c>
      <c r="X11" s="25">
        <v>1779</v>
      </c>
      <c r="Y11" s="25">
        <v>2</v>
      </c>
      <c r="Z11" s="25">
        <v>520</v>
      </c>
      <c r="AA11" s="136">
        <v>38</v>
      </c>
      <c r="AB11" s="25" t="s">
        <v>2</v>
      </c>
      <c r="AC11" s="25" t="s">
        <v>2</v>
      </c>
      <c r="AD11" s="25" t="s">
        <v>2</v>
      </c>
      <c r="AE11" s="25" t="s">
        <v>2</v>
      </c>
      <c r="AF11" s="136" t="s">
        <v>2</v>
      </c>
      <c r="AG11" s="27">
        <v>57</v>
      </c>
      <c r="AH11" s="27">
        <v>1</v>
      </c>
      <c r="AI11" s="27">
        <v>10</v>
      </c>
      <c r="AJ11" s="27">
        <v>26</v>
      </c>
      <c r="AK11" s="27">
        <v>15</v>
      </c>
      <c r="AL11" s="27">
        <v>3</v>
      </c>
      <c r="AM11" s="27">
        <v>2</v>
      </c>
      <c r="AN11" s="27" t="s">
        <v>2</v>
      </c>
      <c r="AO11" s="27" t="s">
        <v>2</v>
      </c>
      <c r="AP11" s="27" t="s">
        <v>2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 t="s">
        <v>2</v>
      </c>
      <c r="AV11" s="27" t="s">
        <v>2</v>
      </c>
      <c r="AW11" s="27" t="s">
        <v>2</v>
      </c>
      <c r="AX11" s="27" t="s">
        <v>2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5022</v>
      </c>
      <c r="BJ11" s="27">
        <v>27</v>
      </c>
      <c r="BK11" s="27">
        <v>409</v>
      </c>
      <c r="BL11" s="27">
        <v>1888</v>
      </c>
      <c r="BM11" s="27">
        <v>1707</v>
      </c>
      <c r="BN11" s="27">
        <v>531</v>
      </c>
      <c r="BO11" s="27">
        <v>460</v>
      </c>
      <c r="BP11" s="27" t="s">
        <v>2</v>
      </c>
      <c r="BQ11" s="27" t="s">
        <v>2</v>
      </c>
      <c r="BR11" s="27" t="s">
        <v>2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974</v>
      </c>
      <c r="BX11" s="27" t="s">
        <v>2</v>
      </c>
      <c r="BY11" s="27" t="s">
        <v>2</v>
      </c>
      <c r="BZ11" s="27" t="s">
        <v>2</v>
      </c>
      <c r="CA11" s="27" t="s">
        <v>2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 t="s">
        <v>2</v>
      </c>
      <c r="CM11" s="27">
        <v>46</v>
      </c>
      <c r="CN11" s="27">
        <v>14</v>
      </c>
      <c r="CO11" s="27" t="s">
        <v>2</v>
      </c>
      <c r="CP11" s="27" t="s">
        <v>2</v>
      </c>
      <c r="CQ11" s="27" t="s">
        <v>2</v>
      </c>
      <c r="CR11" s="27">
        <v>16</v>
      </c>
      <c r="CS11" s="27">
        <v>13</v>
      </c>
      <c r="CT11" s="27">
        <v>2</v>
      </c>
      <c r="CU11" s="27">
        <v>1</v>
      </c>
      <c r="CV11" s="27" t="s">
        <v>2</v>
      </c>
      <c r="CW11" s="27" t="s">
        <v>2</v>
      </c>
      <c r="CX11" s="27" t="s">
        <v>2</v>
      </c>
      <c r="CY11" s="27" t="s">
        <v>2</v>
      </c>
      <c r="CZ11" s="27" t="s">
        <v>2</v>
      </c>
      <c r="DA11" s="27" t="s">
        <v>2</v>
      </c>
      <c r="DB11" s="135" t="s">
        <v>2</v>
      </c>
      <c r="DC11" s="27" t="s">
        <v>2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 t="s">
        <v>2</v>
      </c>
      <c r="DP11" s="27" t="s">
        <v>2</v>
      </c>
      <c r="DQ11" s="27" t="s">
        <v>2</v>
      </c>
      <c r="DR11" s="135" t="s">
        <v>2</v>
      </c>
      <c r="DS11" s="27">
        <v>45</v>
      </c>
      <c r="DT11" s="27">
        <v>1</v>
      </c>
      <c r="DU11" s="27" t="s">
        <v>2</v>
      </c>
      <c r="DV11" s="27">
        <v>1</v>
      </c>
      <c r="DW11" s="27">
        <v>2</v>
      </c>
      <c r="DX11" s="27" t="s">
        <v>2</v>
      </c>
      <c r="DY11" s="27">
        <v>1</v>
      </c>
      <c r="DZ11" s="27">
        <v>1</v>
      </c>
      <c r="EA11" s="27" t="s">
        <v>2</v>
      </c>
      <c r="EB11" s="27">
        <v>31</v>
      </c>
      <c r="EC11" s="27">
        <v>22</v>
      </c>
      <c r="ED11" s="27">
        <v>8</v>
      </c>
      <c r="EE11" s="27">
        <v>1</v>
      </c>
      <c r="EF11" s="135">
        <v>7</v>
      </c>
      <c r="EG11" s="27">
        <v>2613</v>
      </c>
      <c r="EH11" s="27" t="s">
        <v>14</v>
      </c>
      <c r="EI11" s="27" t="s">
        <v>2</v>
      </c>
      <c r="EJ11" s="27" t="s">
        <v>14</v>
      </c>
      <c r="EK11" s="27" t="s">
        <v>14</v>
      </c>
      <c r="EL11" s="27" t="s">
        <v>2</v>
      </c>
      <c r="EM11" s="27" t="s">
        <v>14</v>
      </c>
      <c r="EN11" s="27" t="s">
        <v>14</v>
      </c>
      <c r="EO11" s="27" t="s">
        <v>2</v>
      </c>
      <c r="EP11" s="27">
        <v>1244</v>
      </c>
      <c r="EQ11" s="27">
        <v>435</v>
      </c>
      <c r="ER11" s="27">
        <v>129</v>
      </c>
      <c r="ES11" s="27">
        <v>1</v>
      </c>
      <c r="ET11" s="135" t="s">
        <v>14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 t="s">
        <v>2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</v>
      </c>
      <c r="FU11" s="27" t="s">
        <v>2</v>
      </c>
      <c r="FV11" s="135" t="s">
        <v>2</v>
      </c>
      <c r="FW11" s="77">
        <v>17</v>
      </c>
      <c r="FX11" s="77">
        <v>3</v>
      </c>
      <c r="FY11" s="77">
        <v>17</v>
      </c>
      <c r="FZ11" s="77">
        <v>1</v>
      </c>
      <c r="GA11" s="77">
        <v>11</v>
      </c>
      <c r="GB11" s="77" t="s">
        <v>2</v>
      </c>
      <c r="GC11" s="77" t="s">
        <v>2</v>
      </c>
      <c r="GD11" s="77" t="s">
        <v>2</v>
      </c>
      <c r="GE11" s="143" t="s">
        <v>2</v>
      </c>
      <c r="GF11" s="77" t="s">
        <v>2</v>
      </c>
      <c r="GG11" s="77" t="s">
        <v>2</v>
      </c>
      <c r="GH11" s="77" t="s">
        <v>2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3</v>
      </c>
      <c r="GP11" s="25" t="s">
        <v>2</v>
      </c>
      <c r="GQ11" s="25">
        <v>3</v>
      </c>
      <c r="GR11" s="25">
        <v>3</v>
      </c>
      <c r="GS11" s="136" t="s">
        <v>2</v>
      </c>
      <c r="GT11" s="77" t="s">
        <v>2</v>
      </c>
      <c r="GU11" s="77" t="s">
        <v>2</v>
      </c>
      <c r="GV11" s="17">
        <v>46</v>
      </c>
      <c r="GW11" s="17">
        <v>11</v>
      </c>
      <c r="GX11" s="17">
        <v>15</v>
      </c>
      <c r="GY11" s="17">
        <v>15</v>
      </c>
      <c r="GZ11" s="17">
        <v>5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 t="s">
        <v>2</v>
      </c>
      <c r="HF11" s="17" t="s">
        <v>2</v>
      </c>
      <c r="HG11" s="17" t="s">
        <v>2</v>
      </c>
      <c r="HH11" s="17" t="s">
        <v>2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59"/>
      <c r="HO11" s="657" t="s">
        <v>453</v>
      </c>
      <c r="HP11" s="657" t="s">
        <v>454</v>
      </c>
      <c r="HQ11" s="657" t="s">
        <v>456</v>
      </c>
      <c r="HR11" s="657" t="s">
        <v>460</v>
      </c>
      <c r="HS11" s="657" t="s">
        <v>455</v>
      </c>
    </row>
    <row r="12" spans="1:227" ht="14.25" customHeight="1">
      <c r="A12" s="614" t="s">
        <v>970</v>
      </c>
      <c r="B12" s="614" t="s">
        <v>971</v>
      </c>
      <c r="C12" s="614" t="s">
        <v>975</v>
      </c>
      <c r="D12" s="4" t="s">
        <v>424</v>
      </c>
      <c r="E12" s="25">
        <v>161</v>
      </c>
      <c r="F12" s="25" t="s">
        <v>2</v>
      </c>
      <c r="G12" s="25" t="s">
        <v>2</v>
      </c>
      <c r="H12" s="25" t="s">
        <v>2</v>
      </c>
      <c r="I12" s="25" t="s">
        <v>2</v>
      </c>
      <c r="J12" s="25" t="s">
        <v>2</v>
      </c>
      <c r="K12" s="25" t="s">
        <v>2</v>
      </c>
      <c r="L12" s="25">
        <v>161</v>
      </c>
      <c r="M12" s="136">
        <v>30</v>
      </c>
      <c r="N12" s="25" t="s">
        <v>2</v>
      </c>
      <c r="O12" s="25" t="s">
        <v>2</v>
      </c>
      <c r="P12" s="25" t="s">
        <v>2</v>
      </c>
      <c r="Q12" s="25" t="s">
        <v>2</v>
      </c>
      <c r="R12" s="25" t="s">
        <v>2</v>
      </c>
      <c r="S12" s="25" t="s">
        <v>2</v>
      </c>
      <c r="T12" s="25" t="s">
        <v>2</v>
      </c>
      <c r="U12" s="25" t="s">
        <v>2</v>
      </c>
      <c r="V12" s="136" t="s">
        <v>2</v>
      </c>
      <c r="W12" s="25">
        <v>71</v>
      </c>
      <c r="X12" s="25">
        <v>4469</v>
      </c>
      <c r="Y12" s="25">
        <v>2</v>
      </c>
      <c r="Z12" s="25">
        <v>425</v>
      </c>
      <c r="AA12" s="136">
        <v>90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 t="s">
        <v>2</v>
      </c>
      <c r="AG12" s="27">
        <v>161</v>
      </c>
      <c r="AH12" s="27">
        <v>32</v>
      </c>
      <c r="AI12" s="27">
        <v>39</v>
      </c>
      <c r="AJ12" s="27">
        <v>63</v>
      </c>
      <c r="AK12" s="27">
        <v>22</v>
      </c>
      <c r="AL12" s="27">
        <v>5</v>
      </c>
      <c r="AM12" s="27" t="s">
        <v>2</v>
      </c>
      <c r="AN12" s="27" t="s">
        <v>2</v>
      </c>
      <c r="AO12" s="27" t="s">
        <v>2</v>
      </c>
      <c r="AP12" s="27" t="s">
        <v>2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 t="s">
        <v>2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9823</v>
      </c>
      <c r="BJ12" s="27">
        <v>632</v>
      </c>
      <c r="BK12" s="27">
        <v>1442</v>
      </c>
      <c r="BL12" s="27">
        <v>4335</v>
      </c>
      <c r="BM12" s="27">
        <v>2561</v>
      </c>
      <c r="BN12" s="27">
        <v>853</v>
      </c>
      <c r="BO12" s="27" t="s">
        <v>2</v>
      </c>
      <c r="BP12" s="27" t="s">
        <v>2</v>
      </c>
      <c r="BQ12" s="27" t="s">
        <v>2</v>
      </c>
      <c r="BR12" s="27" t="s">
        <v>2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859</v>
      </c>
      <c r="BX12" s="27" t="s">
        <v>2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 t="s">
        <v>2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 t="s">
        <v>2</v>
      </c>
      <c r="CM12" s="27">
        <v>155</v>
      </c>
      <c r="CN12" s="27" t="s">
        <v>2</v>
      </c>
      <c r="CO12" s="27" t="s">
        <v>2</v>
      </c>
      <c r="CP12" s="27" t="s">
        <v>2</v>
      </c>
      <c r="CQ12" s="27" t="s">
        <v>2</v>
      </c>
      <c r="CR12" s="27" t="s">
        <v>2</v>
      </c>
      <c r="CS12" s="27">
        <v>2</v>
      </c>
      <c r="CT12" s="27">
        <v>152</v>
      </c>
      <c r="CU12" s="27" t="s">
        <v>2</v>
      </c>
      <c r="CV12" s="27">
        <v>1</v>
      </c>
      <c r="CW12" s="27" t="s">
        <v>2</v>
      </c>
      <c r="CX12" s="27" t="s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 t="s">
        <v>2</v>
      </c>
      <c r="DT12" s="27" t="s">
        <v>2</v>
      </c>
      <c r="DU12" s="27" t="s">
        <v>2</v>
      </c>
      <c r="DV12" s="27" t="s">
        <v>2</v>
      </c>
      <c r="DW12" s="27" t="s">
        <v>2</v>
      </c>
      <c r="DX12" s="27" t="s">
        <v>2</v>
      </c>
      <c r="DY12" s="27" t="s">
        <v>2</v>
      </c>
      <c r="DZ12" s="27" t="s">
        <v>2</v>
      </c>
      <c r="EA12" s="27" t="s">
        <v>2</v>
      </c>
      <c r="EB12" s="27">
        <v>1</v>
      </c>
      <c r="EC12" s="27">
        <v>2</v>
      </c>
      <c r="ED12" s="27">
        <v>156</v>
      </c>
      <c r="EE12" s="27" t="s">
        <v>2</v>
      </c>
      <c r="EF12" s="135">
        <v>1</v>
      </c>
      <c r="EG12" s="27" t="s">
        <v>2</v>
      </c>
      <c r="EH12" s="27" t="s">
        <v>2</v>
      </c>
      <c r="EI12" s="27" t="s">
        <v>2</v>
      </c>
      <c r="EJ12" s="27" t="s">
        <v>2</v>
      </c>
      <c r="EK12" s="27" t="s">
        <v>2</v>
      </c>
      <c r="EL12" s="27" t="s">
        <v>2</v>
      </c>
      <c r="EM12" s="27" t="s">
        <v>2</v>
      </c>
      <c r="EN12" s="27" t="s">
        <v>2</v>
      </c>
      <c r="EO12" s="27" t="s">
        <v>2</v>
      </c>
      <c r="EP12" s="27" t="s">
        <v>14</v>
      </c>
      <c r="EQ12" s="27" t="s">
        <v>14</v>
      </c>
      <c r="ER12" s="27">
        <v>9061</v>
      </c>
      <c r="ES12" s="27" t="s">
        <v>2</v>
      </c>
      <c r="ET12" s="135" t="s">
        <v>14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23</v>
      </c>
      <c r="FX12" s="77">
        <v>4</v>
      </c>
      <c r="FY12" s="77">
        <v>20</v>
      </c>
      <c r="FZ12" s="77" t="s">
        <v>2</v>
      </c>
      <c r="GA12" s="77">
        <v>1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6</v>
      </c>
      <c r="GP12" s="25" t="s">
        <v>2</v>
      </c>
      <c r="GQ12" s="25">
        <v>6</v>
      </c>
      <c r="GR12" s="25" t="s">
        <v>2</v>
      </c>
      <c r="GS12" s="136" t="s">
        <v>2</v>
      </c>
      <c r="GT12" s="77" t="s">
        <v>2</v>
      </c>
      <c r="GU12" s="77">
        <v>1</v>
      </c>
      <c r="GV12" s="17">
        <v>155</v>
      </c>
      <c r="GW12" s="17">
        <v>28</v>
      </c>
      <c r="GX12" s="17">
        <v>73</v>
      </c>
      <c r="GY12" s="17">
        <v>52</v>
      </c>
      <c r="GZ12" s="17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9"/>
      <c r="HO12" s="657" t="s">
        <v>453</v>
      </c>
      <c r="HP12" s="657" t="s">
        <v>454</v>
      </c>
      <c r="HQ12" s="657" t="s">
        <v>456</v>
      </c>
      <c r="HR12" s="657" t="s">
        <v>461</v>
      </c>
      <c r="HS12" s="657" t="s">
        <v>455</v>
      </c>
    </row>
    <row r="13" spans="1:227" ht="14.25" customHeight="1">
      <c r="A13" s="614" t="s">
        <v>970</v>
      </c>
      <c r="B13" s="614" t="s">
        <v>971</v>
      </c>
      <c r="C13" s="614" t="s">
        <v>976</v>
      </c>
      <c r="D13" s="4" t="s">
        <v>425</v>
      </c>
      <c r="E13" s="25">
        <v>199</v>
      </c>
      <c r="F13" s="25" t="s">
        <v>2</v>
      </c>
      <c r="G13" s="25" t="s">
        <v>2</v>
      </c>
      <c r="H13" s="25" t="s">
        <v>2</v>
      </c>
      <c r="I13" s="25" t="s">
        <v>2</v>
      </c>
      <c r="J13" s="25" t="s">
        <v>2</v>
      </c>
      <c r="K13" s="25" t="s">
        <v>2</v>
      </c>
      <c r="L13" s="25">
        <v>199</v>
      </c>
      <c r="M13" s="136">
        <v>47</v>
      </c>
      <c r="N13" s="25" t="s">
        <v>2</v>
      </c>
      <c r="O13" s="25" t="s">
        <v>2</v>
      </c>
      <c r="P13" s="25" t="s">
        <v>2</v>
      </c>
      <c r="Q13" s="25" t="s">
        <v>2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126</v>
      </c>
      <c r="X13" s="25">
        <v>7935</v>
      </c>
      <c r="Y13" s="25">
        <v>3</v>
      </c>
      <c r="Z13" s="25">
        <v>1450</v>
      </c>
      <c r="AA13" s="136">
        <v>73</v>
      </c>
      <c r="AB13" s="25" t="s">
        <v>2</v>
      </c>
      <c r="AC13" s="25" t="s">
        <v>2</v>
      </c>
      <c r="AD13" s="25" t="s">
        <v>2</v>
      </c>
      <c r="AE13" s="25" t="s">
        <v>2</v>
      </c>
      <c r="AF13" s="136" t="s">
        <v>2</v>
      </c>
      <c r="AG13" s="27">
        <v>198</v>
      </c>
      <c r="AH13" s="27">
        <v>47</v>
      </c>
      <c r="AI13" s="27">
        <v>41</v>
      </c>
      <c r="AJ13" s="27">
        <v>81</v>
      </c>
      <c r="AK13" s="27">
        <v>24</v>
      </c>
      <c r="AL13" s="27">
        <v>4</v>
      </c>
      <c r="AM13" s="27">
        <v>1</v>
      </c>
      <c r="AN13" s="27" t="s">
        <v>2</v>
      </c>
      <c r="AO13" s="27" t="s">
        <v>2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 t="s">
        <v>2</v>
      </c>
      <c r="AV13" s="27" t="s">
        <v>2</v>
      </c>
      <c r="AW13" s="27" t="s">
        <v>2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11961</v>
      </c>
      <c r="BJ13" s="27">
        <v>891</v>
      </c>
      <c r="BK13" s="27">
        <v>1582</v>
      </c>
      <c r="BL13" s="27">
        <v>5876</v>
      </c>
      <c r="BM13" s="27">
        <v>2754</v>
      </c>
      <c r="BN13" s="27">
        <v>658</v>
      </c>
      <c r="BO13" s="27">
        <v>200</v>
      </c>
      <c r="BP13" s="27" t="s">
        <v>2</v>
      </c>
      <c r="BQ13" s="27" t="s">
        <v>2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2064</v>
      </c>
      <c r="BX13" s="27" t="s">
        <v>2</v>
      </c>
      <c r="BY13" s="27" t="s">
        <v>2</v>
      </c>
      <c r="BZ13" s="27" t="s">
        <v>2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195</v>
      </c>
      <c r="CN13" s="27" t="s">
        <v>2</v>
      </c>
      <c r="CO13" s="27" t="s">
        <v>2</v>
      </c>
      <c r="CP13" s="27" t="s">
        <v>2</v>
      </c>
      <c r="CQ13" s="27" t="s">
        <v>2</v>
      </c>
      <c r="CR13" s="27" t="s">
        <v>2</v>
      </c>
      <c r="CS13" s="27">
        <v>1</v>
      </c>
      <c r="CT13" s="27">
        <v>193</v>
      </c>
      <c r="CU13" s="27">
        <v>1</v>
      </c>
      <c r="CV13" s="27" t="s">
        <v>2</v>
      </c>
      <c r="CW13" s="27" t="s">
        <v>2</v>
      </c>
      <c r="CX13" s="27" t="s">
        <v>2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 t="s">
        <v>2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 t="s">
        <v>2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 t="s">
        <v>2</v>
      </c>
      <c r="DT13" s="27" t="s">
        <v>2</v>
      </c>
      <c r="DU13" s="27" t="s">
        <v>2</v>
      </c>
      <c r="DV13" s="27" t="s">
        <v>2</v>
      </c>
      <c r="DW13" s="27">
        <v>1</v>
      </c>
      <c r="DX13" s="27" t="s">
        <v>2</v>
      </c>
      <c r="DY13" s="27">
        <v>1</v>
      </c>
      <c r="DZ13" s="27" t="s">
        <v>2</v>
      </c>
      <c r="EA13" s="27" t="s">
        <v>2</v>
      </c>
      <c r="EB13" s="27" t="s">
        <v>2</v>
      </c>
      <c r="EC13" s="27">
        <v>1</v>
      </c>
      <c r="ED13" s="27">
        <v>194</v>
      </c>
      <c r="EE13" s="27">
        <v>2</v>
      </c>
      <c r="EF13" s="135">
        <v>1</v>
      </c>
      <c r="EG13" s="27" t="s">
        <v>2</v>
      </c>
      <c r="EH13" s="27" t="s">
        <v>2</v>
      </c>
      <c r="EI13" s="27" t="s">
        <v>2</v>
      </c>
      <c r="EJ13" s="27" t="s">
        <v>2</v>
      </c>
      <c r="EK13" s="27" t="s">
        <v>14</v>
      </c>
      <c r="EL13" s="27" t="s">
        <v>2</v>
      </c>
      <c r="EM13" s="27" t="s">
        <v>14</v>
      </c>
      <c r="EN13" s="27" t="s">
        <v>2</v>
      </c>
      <c r="EO13" s="27" t="s">
        <v>2</v>
      </c>
      <c r="EP13" s="27" t="s">
        <v>2</v>
      </c>
      <c r="EQ13" s="27" t="s">
        <v>14</v>
      </c>
      <c r="ER13" s="27">
        <v>11525</v>
      </c>
      <c r="ES13" s="27">
        <v>2</v>
      </c>
      <c r="ET13" s="135" t="s">
        <v>14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135" t="s">
        <v>2</v>
      </c>
      <c r="FW13" s="77">
        <v>16</v>
      </c>
      <c r="FX13" s="77">
        <v>2</v>
      </c>
      <c r="FY13" s="77">
        <v>15</v>
      </c>
      <c r="FZ13" s="77" t="s">
        <v>2</v>
      </c>
      <c r="GA13" s="77">
        <v>1</v>
      </c>
      <c r="GB13" s="77" t="s">
        <v>2</v>
      </c>
      <c r="GC13" s="77" t="s">
        <v>2</v>
      </c>
      <c r="GD13" s="77" t="s">
        <v>2</v>
      </c>
      <c r="GE13" s="143" t="s">
        <v>2</v>
      </c>
      <c r="GF13" s="77" t="s">
        <v>2</v>
      </c>
      <c r="GG13" s="77" t="s">
        <v>2</v>
      </c>
      <c r="GH13" s="77" t="s">
        <v>2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4</v>
      </c>
      <c r="GP13" s="25" t="s">
        <v>2</v>
      </c>
      <c r="GQ13" s="25">
        <v>4</v>
      </c>
      <c r="GR13" s="25" t="s">
        <v>2</v>
      </c>
      <c r="GS13" s="136" t="s">
        <v>2</v>
      </c>
      <c r="GT13" s="77" t="s">
        <v>2</v>
      </c>
      <c r="GU13" s="77" t="s">
        <v>2</v>
      </c>
      <c r="GV13" s="17">
        <v>195</v>
      </c>
      <c r="GW13" s="17">
        <v>17</v>
      </c>
      <c r="GX13" s="17">
        <v>101</v>
      </c>
      <c r="GY13" s="17">
        <v>74</v>
      </c>
      <c r="GZ13" s="17">
        <v>3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9"/>
      <c r="HO13" s="657" t="s">
        <v>453</v>
      </c>
      <c r="HP13" s="657" t="s">
        <v>454</v>
      </c>
      <c r="HQ13" s="657" t="s">
        <v>456</v>
      </c>
      <c r="HR13" s="657" t="s">
        <v>462</v>
      </c>
      <c r="HS13" s="657" t="s">
        <v>455</v>
      </c>
    </row>
    <row r="14" spans="1:227" ht="14.25" customHeight="1">
      <c r="A14" s="614" t="s">
        <v>970</v>
      </c>
      <c r="B14" s="614" t="s">
        <v>971</v>
      </c>
      <c r="C14" s="614" t="s">
        <v>977</v>
      </c>
      <c r="D14" s="4" t="s">
        <v>426</v>
      </c>
      <c r="E14" s="25">
        <v>44</v>
      </c>
      <c r="F14" s="25">
        <v>1</v>
      </c>
      <c r="G14" s="25" t="s">
        <v>2</v>
      </c>
      <c r="H14" s="25" t="s">
        <v>2</v>
      </c>
      <c r="I14" s="25" t="s">
        <v>2</v>
      </c>
      <c r="J14" s="25">
        <v>1</v>
      </c>
      <c r="K14" s="25" t="s">
        <v>2</v>
      </c>
      <c r="L14" s="25">
        <v>43</v>
      </c>
      <c r="M14" s="136" t="s">
        <v>2</v>
      </c>
      <c r="N14" s="25">
        <v>1</v>
      </c>
      <c r="O14" s="25">
        <v>1</v>
      </c>
      <c r="P14" s="25" t="s">
        <v>2</v>
      </c>
      <c r="Q14" s="25" t="s">
        <v>2</v>
      </c>
      <c r="R14" s="25" t="s">
        <v>2</v>
      </c>
      <c r="S14" s="25">
        <v>1</v>
      </c>
      <c r="T14" s="25" t="s">
        <v>2</v>
      </c>
      <c r="U14" s="25" t="s">
        <v>2</v>
      </c>
      <c r="V14" s="136" t="s">
        <v>2</v>
      </c>
      <c r="W14" s="25">
        <v>12</v>
      </c>
      <c r="X14" s="25">
        <v>140</v>
      </c>
      <c r="Y14" s="25" t="s">
        <v>2</v>
      </c>
      <c r="Z14" s="25" t="s">
        <v>2</v>
      </c>
      <c r="AA14" s="136">
        <v>32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>
        <v>1</v>
      </c>
      <c r="AG14" s="27">
        <v>43</v>
      </c>
      <c r="AH14" s="27">
        <v>2</v>
      </c>
      <c r="AI14" s="27">
        <v>22</v>
      </c>
      <c r="AJ14" s="27">
        <v>18</v>
      </c>
      <c r="AK14" s="27">
        <v>1</v>
      </c>
      <c r="AL14" s="27" t="s">
        <v>2</v>
      </c>
      <c r="AM14" s="27" t="s">
        <v>2</v>
      </c>
      <c r="AN14" s="27" t="s">
        <v>2</v>
      </c>
      <c r="AO14" s="27" t="s">
        <v>2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1987</v>
      </c>
      <c r="BJ14" s="27">
        <v>43</v>
      </c>
      <c r="BK14" s="27">
        <v>768</v>
      </c>
      <c r="BL14" s="27">
        <v>1066</v>
      </c>
      <c r="BM14" s="27">
        <v>110</v>
      </c>
      <c r="BN14" s="27" t="s">
        <v>2</v>
      </c>
      <c r="BO14" s="27" t="s">
        <v>2</v>
      </c>
      <c r="BP14" s="27" t="s">
        <v>2</v>
      </c>
      <c r="BQ14" s="27" t="s">
        <v>2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195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24</v>
      </c>
      <c r="CN14" s="27">
        <v>16</v>
      </c>
      <c r="CO14" s="27" t="s">
        <v>2</v>
      </c>
      <c r="CP14" s="27" t="s">
        <v>2</v>
      </c>
      <c r="CQ14" s="27" t="s">
        <v>2</v>
      </c>
      <c r="CR14" s="27">
        <v>6</v>
      </c>
      <c r="CS14" s="27" t="s">
        <v>2</v>
      </c>
      <c r="CT14" s="27">
        <v>2</v>
      </c>
      <c r="CU14" s="27" t="s">
        <v>2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18</v>
      </c>
      <c r="DT14" s="27" t="s">
        <v>2</v>
      </c>
      <c r="DU14" s="27" t="s">
        <v>2</v>
      </c>
      <c r="DV14" s="27" t="s">
        <v>2</v>
      </c>
      <c r="DW14" s="27">
        <v>4</v>
      </c>
      <c r="DX14" s="27">
        <v>1</v>
      </c>
      <c r="DY14" s="27">
        <v>1</v>
      </c>
      <c r="DZ14" s="27">
        <v>1</v>
      </c>
      <c r="EA14" s="27" t="s">
        <v>2</v>
      </c>
      <c r="EB14" s="27">
        <v>16</v>
      </c>
      <c r="EC14" s="27" t="s">
        <v>2</v>
      </c>
      <c r="ED14" s="27">
        <v>8</v>
      </c>
      <c r="EE14" s="27" t="s">
        <v>2</v>
      </c>
      <c r="EF14" s="135">
        <v>1</v>
      </c>
      <c r="EG14" s="27" t="s">
        <v>14</v>
      </c>
      <c r="EH14" s="27" t="s">
        <v>2</v>
      </c>
      <c r="EI14" s="27" t="s">
        <v>2</v>
      </c>
      <c r="EJ14" s="27" t="s">
        <v>2</v>
      </c>
      <c r="EK14" s="27">
        <v>14</v>
      </c>
      <c r="EL14" s="27" t="s">
        <v>14</v>
      </c>
      <c r="EM14" s="27" t="s">
        <v>14</v>
      </c>
      <c r="EN14" s="27" t="s">
        <v>14</v>
      </c>
      <c r="EO14" s="27" t="s">
        <v>2</v>
      </c>
      <c r="EP14" s="27">
        <v>163</v>
      </c>
      <c r="EQ14" s="27" t="s">
        <v>2</v>
      </c>
      <c r="ER14" s="27">
        <v>67</v>
      </c>
      <c r="ES14" s="27" t="s">
        <v>2</v>
      </c>
      <c r="ET14" s="135" t="s">
        <v>14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9</v>
      </c>
      <c r="FX14" s="77" t="s">
        <v>2</v>
      </c>
      <c r="FY14" s="77">
        <v>9</v>
      </c>
      <c r="FZ14" s="77" t="s">
        <v>2</v>
      </c>
      <c r="GA14" s="77">
        <v>1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 t="s">
        <v>2</v>
      </c>
      <c r="GP14" s="25" t="s">
        <v>2</v>
      </c>
      <c r="GQ14" s="25" t="s">
        <v>2</v>
      </c>
      <c r="GR14" s="25" t="s">
        <v>2</v>
      </c>
      <c r="GS14" s="136" t="s">
        <v>2</v>
      </c>
      <c r="GT14" s="77" t="s">
        <v>2</v>
      </c>
      <c r="GU14" s="77" t="s">
        <v>2</v>
      </c>
      <c r="GV14" s="17">
        <v>24</v>
      </c>
      <c r="GW14" s="17">
        <v>20</v>
      </c>
      <c r="GX14" s="17">
        <v>4</v>
      </c>
      <c r="GY14" s="17" t="s">
        <v>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9"/>
      <c r="HO14" s="657" t="s">
        <v>453</v>
      </c>
      <c r="HP14" s="657" t="s">
        <v>454</v>
      </c>
      <c r="HQ14" s="657" t="s">
        <v>456</v>
      </c>
      <c r="HR14" s="657" t="s">
        <v>463</v>
      </c>
      <c r="HS14" s="657" t="s">
        <v>455</v>
      </c>
    </row>
    <row r="15" spans="1:227" ht="14.25" customHeight="1">
      <c r="A15" s="614" t="s">
        <v>970</v>
      </c>
      <c r="B15" s="614" t="s">
        <v>971</v>
      </c>
      <c r="C15" s="614" t="s">
        <v>978</v>
      </c>
      <c r="D15" s="4" t="s">
        <v>427</v>
      </c>
      <c r="E15" s="25" t="s">
        <v>2</v>
      </c>
      <c r="F15" s="25" t="s">
        <v>2</v>
      </c>
      <c r="G15" s="25" t="s">
        <v>2</v>
      </c>
      <c r="H15" s="25" t="s">
        <v>2</v>
      </c>
      <c r="I15" s="25" t="s">
        <v>2</v>
      </c>
      <c r="J15" s="25" t="s">
        <v>2</v>
      </c>
      <c r="K15" s="25" t="s">
        <v>2</v>
      </c>
      <c r="L15" s="25" t="s">
        <v>2</v>
      </c>
      <c r="M15" s="136" t="s">
        <v>2</v>
      </c>
      <c r="N15" s="25" t="s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 t="s">
        <v>2</v>
      </c>
      <c r="U15" s="25" t="s">
        <v>2</v>
      </c>
      <c r="V15" s="136" t="s">
        <v>2</v>
      </c>
      <c r="W15" s="25" t="s">
        <v>2</v>
      </c>
      <c r="X15" s="25" t="s">
        <v>2</v>
      </c>
      <c r="Y15" s="25" t="s">
        <v>2</v>
      </c>
      <c r="Z15" s="25" t="s">
        <v>2</v>
      </c>
      <c r="AA15" s="136" t="s">
        <v>2</v>
      </c>
      <c r="AB15" s="25" t="s">
        <v>2</v>
      </c>
      <c r="AC15" s="25" t="s">
        <v>2</v>
      </c>
      <c r="AD15" s="25" t="s">
        <v>2</v>
      </c>
      <c r="AE15" s="25" t="s">
        <v>2</v>
      </c>
      <c r="AF15" s="136" t="s">
        <v>2</v>
      </c>
      <c r="AG15" s="27" t="s">
        <v>2</v>
      </c>
      <c r="AH15" s="27" t="s">
        <v>2</v>
      </c>
      <c r="AI15" s="27" t="s">
        <v>2</v>
      </c>
      <c r="AJ15" s="27" t="s">
        <v>2</v>
      </c>
      <c r="AK15" s="27" t="s">
        <v>2</v>
      </c>
      <c r="AL15" s="27" t="s">
        <v>2</v>
      </c>
      <c r="AM15" s="27" t="s">
        <v>2</v>
      </c>
      <c r="AN15" s="27" t="s">
        <v>2</v>
      </c>
      <c r="AO15" s="27" t="s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 t="s">
        <v>2</v>
      </c>
      <c r="AV15" s="27" t="s">
        <v>2</v>
      </c>
      <c r="AW15" s="27" t="s">
        <v>2</v>
      </c>
      <c r="AX15" s="27" t="s">
        <v>2</v>
      </c>
      <c r="AY15" s="27" t="s">
        <v>2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 t="s">
        <v>2</v>
      </c>
      <c r="BJ15" s="27" t="s">
        <v>2</v>
      </c>
      <c r="BK15" s="27" t="s">
        <v>2</v>
      </c>
      <c r="BL15" s="27" t="s">
        <v>2</v>
      </c>
      <c r="BM15" s="27" t="s">
        <v>2</v>
      </c>
      <c r="BN15" s="27" t="s">
        <v>2</v>
      </c>
      <c r="BO15" s="27" t="s">
        <v>2</v>
      </c>
      <c r="BP15" s="27" t="s">
        <v>2</v>
      </c>
      <c r="BQ15" s="27" t="s">
        <v>2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 t="s">
        <v>2</v>
      </c>
      <c r="BX15" s="27" t="s">
        <v>2</v>
      </c>
      <c r="BY15" s="27" t="s">
        <v>2</v>
      </c>
      <c r="BZ15" s="27" t="s">
        <v>2</v>
      </c>
      <c r="CA15" s="27" t="s">
        <v>2</v>
      </c>
      <c r="CB15" s="27" t="s">
        <v>2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 t="s">
        <v>2</v>
      </c>
      <c r="CN15" s="27" t="s">
        <v>2</v>
      </c>
      <c r="CO15" s="27" t="s">
        <v>2</v>
      </c>
      <c r="CP15" s="27" t="s">
        <v>2</v>
      </c>
      <c r="CQ15" s="27" t="s">
        <v>2</v>
      </c>
      <c r="CR15" s="27" t="s">
        <v>2</v>
      </c>
      <c r="CS15" s="27" t="s">
        <v>2</v>
      </c>
      <c r="CT15" s="27" t="s">
        <v>2</v>
      </c>
      <c r="CU15" s="27" t="s">
        <v>2</v>
      </c>
      <c r="CV15" s="27" t="s">
        <v>2</v>
      </c>
      <c r="CW15" s="27" t="s">
        <v>2</v>
      </c>
      <c r="CX15" s="27" t="s">
        <v>2</v>
      </c>
      <c r="CY15" s="27" t="s">
        <v>2</v>
      </c>
      <c r="CZ15" s="27" t="s">
        <v>2</v>
      </c>
      <c r="DA15" s="27" t="s">
        <v>2</v>
      </c>
      <c r="DB15" s="135" t="s">
        <v>2</v>
      </c>
      <c r="DC15" s="27" t="s">
        <v>2</v>
      </c>
      <c r="DD15" s="27" t="s">
        <v>2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 t="s">
        <v>2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 t="s">
        <v>2</v>
      </c>
      <c r="DT15" s="27" t="s">
        <v>2</v>
      </c>
      <c r="DU15" s="27" t="s">
        <v>2</v>
      </c>
      <c r="DV15" s="27" t="s">
        <v>2</v>
      </c>
      <c r="DW15" s="27" t="s">
        <v>2</v>
      </c>
      <c r="DX15" s="27" t="s">
        <v>2</v>
      </c>
      <c r="DY15" s="27" t="s">
        <v>2</v>
      </c>
      <c r="DZ15" s="27" t="s">
        <v>2</v>
      </c>
      <c r="EA15" s="27" t="s">
        <v>2</v>
      </c>
      <c r="EB15" s="27" t="s">
        <v>2</v>
      </c>
      <c r="EC15" s="27" t="s">
        <v>2</v>
      </c>
      <c r="ED15" s="27" t="s">
        <v>2</v>
      </c>
      <c r="EE15" s="27" t="s">
        <v>2</v>
      </c>
      <c r="EF15" s="135" t="s">
        <v>2</v>
      </c>
      <c r="EG15" s="27" t="s">
        <v>2</v>
      </c>
      <c r="EH15" s="27" t="s">
        <v>2</v>
      </c>
      <c r="EI15" s="27" t="s">
        <v>2</v>
      </c>
      <c r="EJ15" s="27" t="s">
        <v>2</v>
      </c>
      <c r="EK15" s="27" t="s">
        <v>2</v>
      </c>
      <c r="EL15" s="27" t="s">
        <v>2</v>
      </c>
      <c r="EM15" s="27" t="s">
        <v>2</v>
      </c>
      <c r="EN15" s="27" t="s">
        <v>2</v>
      </c>
      <c r="EO15" s="27" t="s">
        <v>2</v>
      </c>
      <c r="EP15" s="27" t="s">
        <v>2</v>
      </c>
      <c r="EQ15" s="27" t="s">
        <v>2</v>
      </c>
      <c r="ER15" s="27" t="s">
        <v>2</v>
      </c>
      <c r="ES15" s="27" t="s">
        <v>2</v>
      </c>
      <c r="ET15" s="135" t="s">
        <v>2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 t="s">
        <v>2</v>
      </c>
      <c r="FF15" s="27" t="s">
        <v>2</v>
      </c>
      <c r="FG15" s="27" t="s">
        <v>2</v>
      </c>
      <c r="FH15" s="135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</v>
      </c>
      <c r="FT15" s="27" t="s">
        <v>2</v>
      </c>
      <c r="FU15" s="27" t="s">
        <v>2</v>
      </c>
      <c r="FV15" s="135" t="s">
        <v>2</v>
      </c>
      <c r="FW15" s="77" t="s">
        <v>2</v>
      </c>
      <c r="FX15" s="77" t="s">
        <v>2</v>
      </c>
      <c r="FY15" s="77" t="s">
        <v>2</v>
      </c>
      <c r="FZ15" s="77" t="s">
        <v>2</v>
      </c>
      <c r="GA15" s="77" t="s">
        <v>2</v>
      </c>
      <c r="GB15" s="77" t="s">
        <v>2</v>
      </c>
      <c r="GC15" s="77" t="s">
        <v>2</v>
      </c>
      <c r="GD15" s="77" t="s">
        <v>2</v>
      </c>
      <c r="GE15" s="143" t="s">
        <v>2</v>
      </c>
      <c r="GF15" s="77" t="s">
        <v>2</v>
      </c>
      <c r="GG15" s="77" t="s">
        <v>2</v>
      </c>
      <c r="GH15" s="77" t="s">
        <v>2</v>
      </c>
      <c r="GI15" s="77" t="s">
        <v>2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 t="s">
        <v>2</v>
      </c>
      <c r="GP15" s="25" t="s">
        <v>2</v>
      </c>
      <c r="GQ15" s="25" t="s">
        <v>2</v>
      </c>
      <c r="GR15" s="25" t="s">
        <v>2</v>
      </c>
      <c r="GS15" s="136" t="s">
        <v>2</v>
      </c>
      <c r="GT15" s="77" t="s">
        <v>2</v>
      </c>
      <c r="GU15" s="77" t="s">
        <v>2</v>
      </c>
      <c r="GV15" s="17" t="s">
        <v>2</v>
      </c>
      <c r="GW15" s="17" t="s">
        <v>2</v>
      </c>
      <c r="GX15" s="17" t="s">
        <v>2</v>
      </c>
      <c r="GY15" s="17" t="s">
        <v>2</v>
      </c>
      <c r="GZ15" s="17" t="s">
        <v>2</v>
      </c>
      <c r="HA15" s="17" t="s">
        <v>2</v>
      </c>
      <c r="HB15" s="17" t="s">
        <v>2</v>
      </c>
      <c r="HC15" s="17" t="s">
        <v>2</v>
      </c>
      <c r="HD15" s="17" t="s">
        <v>2</v>
      </c>
      <c r="HE15" s="17" t="s">
        <v>2</v>
      </c>
      <c r="HF15" s="17" t="s">
        <v>2</v>
      </c>
      <c r="HG15" s="17" t="s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9"/>
      <c r="HO15" s="657" t="s">
        <v>453</v>
      </c>
      <c r="HP15" s="657" t="s">
        <v>454</v>
      </c>
      <c r="HQ15" s="657" t="s">
        <v>456</v>
      </c>
      <c r="HR15" s="657" t="s">
        <v>453</v>
      </c>
      <c r="HS15" s="657" t="s">
        <v>455</v>
      </c>
    </row>
    <row r="16" spans="1:227" ht="14.25" customHeight="1">
      <c r="A16" s="614" t="s">
        <v>970</v>
      </c>
      <c r="B16" s="614" t="s">
        <v>971</v>
      </c>
      <c r="C16" s="614" t="s">
        <v>710</v>
      </c>
      <c r="D16" s="4" t="s">
        <v>428</v>
      </c>
      <c r="E16" s="25" t="s">
        <v>2</v>
      </c>
      <c r="F16" s="25" t="s">
        <v>2</v>
      </c>
      <c r="G16" s="25" t="s">
        <v>2</v>
      </c>
      <c r="H16" s="25" t="s">
        <v>2</v>
      </c>
      <c r="I16" s="25" t="s">
        <v>2</v>
      </c>
      <c r="J16" s="25" t="s">
        <v>2</v>
      </c>
      <c r="K16" s="25" t="s">
        <v>2</v>
      </c>
      <c r="L16" s="25" t="s">
        <v>2</v>
      </c>
      <c r="M16" s="136" t="s">
        <v>2</v>
      </c>
      <c r="N16" s="25" t="s">
        <v>2</v>
      </c>
      <c r="O16" s="25" t="s">
        <v>2</v>
      </c>
      <c r="P16" s="25" t="s">
        <v>2</v>
      </c>
      <c r="Q16" s="25" t="s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 t="s">
        <v>2</v>
      </c>
      <c r="W16" s="25" t="s">
        <v>2</v>
      </c>
      <c r="X16" s="25" t="s">
        <v>2</v>
      </c>
      <c r="Y16" s="25" t="s">
        <v>2</v>
      </c>
      <c r="Z16" s="25" t="s">
        <v>2</v>
      </c>
      <c r="AA16" s="136" t="s">
        <v>2</v>
      </c>
      <c r="AB16" s="25" t="s">
        <v>2</v>
      </c>
      <c r="AC16" s="25" t="s">
        <v>2</v>
      </c>
      <c r="AD16" s="25" t="s">
        <v>2</v>
      </c>
      <c r="AE16" s="25" t="s">
        <v>2</v>
      </c>
      <c r="AF16" s="136" t="s">
        <v>2</v>
      </c>
      <c r="AG16" s="27" t="s">
        <v>2</v>
      </c>
      <c r="AH16" s="27" t="s">
        <v>2</v>
      </c>
      <c r="AI16" s="27" t="s">
        <v>2</v>
      </c>
      <c r="AJ16" s="27" t="s">
        <v>2</v>
      </c>
      <c r="AK16" s="27" t="s">
        <v>2</v>
      </c>
      <c r="AL16" s="27" t="s">
        <v>2</v>
      </c>
      <c r="AM16" s="27" t="s">
        <v>2</v>
      </c>
      <c r="AN16" s="27" t="s">
        <v>2</v>
      </c>
      <c r="AO16" s="27" t="s">
        <v>2</v>
      </c>
      <c r="AP16" s="27" t="s">
        <v>2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 t="s">
        <v>2</v>
      </c>
      <c r="BJ16" s="27" t="s">
        <v>2</v>
      </c>
      <c r="BK16" s="27" t="s">
        <v>2</v>
      </c>
      <c r="BL16" s="27" t="s">
        <v>2</v>
      </c>
      <c r="BM16" s="27" t="s">
        <v>2</v>
      </c>
      <c r="BN16" s="27" t="s">
        <v>2</v>
      </c>
      <c r="BO16" s="27" t="s">
        <v>2</v>
      </c>
      <c r="BP16" s="27" t="s">
        <v>2</v>
      </c>
      <c r="BQ16" s="27" t="s">
        <v>2</v>
      </c>
      <c r="BR16" s="27" t="s">
        <v>2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 t="s">
        <v>2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 t="s">
        <v>2</v>
      </c>
      <c r="CN16" s="27" t="s">
        <v>2</v>
      </c>
      <c r="CO16" s="27" t="s">
        <v>2</v>
      </c>
      <c r="CP16" s="27" t="s">
        <v>2</v>
      </c>
      <c r="CQ16" s="27" t="s">
        <v>2</v>
      </c>
      <c r="CR16" s="27" t="s">
        <v>2</v>
      </c>
      <c r="CS16" s="27" t="s">
        <v>2</v>
      </c>
      <c r="CT16" s="27" t="s">
        <v>2</v>
      </c>
      <c r="CU16" s="27" t="s">
        <v>2</v>
      </c>
      <c r="CV16" s="27" t="s">
        <v>2</v>
      </c>
      <c r="CW16" s="27" t="s">
        <v>2</v>
      </c>
      <c r="CX16" s="27" t="s">
        <v>2</v>
      </c>
      <c r="CY16" s="27" t="s">
        <v>2</v>
      </c>
      <c r="CZ16" s="27" t="s">
        <v>2</v>
      </c>
      <c r="DA16" s="27" t="s">
        <v>2</v>
      </c>
      <c r="DB16" s="135" t="s">
        <v>2</v>
      </c>
      <c r="DC16" s="27" t="s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 t="s">
        <v>2</v>
      </c>
      <c r="DT16" s="27" t="s">
        <v>2</v>
      </c>
      <c r="DU16" s="27" t="s">
        <v>2</v>
      </c>
      <c r="DV16" s="27" t="s">
        <v>2</v>
      </c>
      <c r="DW16" s="27" t="s">
        <v>2</v>
      </c>
      <c r="DX16" s="27" t="s">
        <v>2</v>
      </c>
      <c r="DY16" s="27" t="s">
        <v>2</v>
      </c>
      <c r="DZ16" s="27" t="s">
        <v>2</v>
      </c>
      <c r="EA16" s="27" t="s">
        <v>2</v>
      </c>
      <c r="EB16" s="27" t="s">
        <v>2</v>
      </c>
      <c r="EC16" s="27" t="s">
        <v>2</v>
      </c>
      <c r="ED16" s="27" t="s">
        <v>2</v>
      </c>
      <c r="EE16" s="27" t="s">
        <v>2</v>
      </c>
      <c r="EF16" s="135" t="s">
        <v>2</v>
      </c>
      <c r="EG16" s="27" t="s">
        <v>2</v>
      </c>
      <c r="EH16" s="27" t="s">
        <v>2</v>
      </c>
      <c r="EI16" s="27" t="s">
        <v>2</v>
      </c>
      <c r="EJ16" s="27" t="s">
        <v>2</v>
      </c>
      <c r="EK16" s="27" t="s">
        <v>2</v>
      </c>
      <c r="EL16" s="27" t="s">
        <v>2</v>
      </c>
      <c r="EM16" s="27" t="s">
        <v>2</v>
      </c>
      <c r="EN16" s="27" t="s">
        <v>2</v>
      </c>
      <c r="EO16" s="27" t="s">
        <v>2</v>
      </c>
      <c r="EP16" s="27" t="s">
        <v>2</v>
      </c>
      <c r="EQ16" s="27" t="s">
        <v>2</v>
      </c>
      <c r="ER16" s="27" t="s">
        <v>2</v>
      </c>
      <c r="ES16" s="27" t="s">
        <v>2</v>
      </c>
      <c r="ET16" s="135" t="s">
        <v>2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 t="s">
        <v>2</v>
      </c>
      <c r="FX16" s="77" t="s">
        <v>2</v>
      </c>
      <c r="FY16" s="77" t="s">
        <v>2</v>
      </c>
      <c r="FZ16" s="77" t="s">
        <v>2</v>
      </c>
      <c r="GA16" s="77" t="s">
        <v>2</v>
      </c>
      <c r="GB16" s="77" t="s">
        <v>2</v>
      </c>
      <c r="GC16" s="77" t="s">
        <v>2</v>
      </c>
      <c r="GD16" s="77" t="s">
        <v>2</v>
      </c>
      <c r="GE16" s="143" t="s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 t="s">
        <v>2</v>
      </c>
      <c r="GP16" s="25" t="s">
        <v>2</v>
      </c>
      <c r="GQ16" s="25" t="s">
        <v>2</v>
      </c>
      <c r="GR16" s="25" t="s">
        <v>2</v>
      </c>
      <c r="GS16" s="136" t="s">
        <v>2</v>
      </c>
      <c r="GT16" s="77" t="s">
        <v>2</v>
      </c>
      <c r="GU16" s="77" t="s">
        <v>2</v>
      </c>
      <c r="GV16" s="17" t="s">
        <v>2</v>
      </c>
      <c r="GW16" s="17" t="s">
        <v>2</v>
      </c>
      <c r="GX16" s="17" t="s">
        <v>2</v>
      </c>
      <c r="GY16" s="17" t="s">
        <v>2</v>
      </c>
      <c r="GZ16" s="17" t="s">
        <v>2</v>
      </c>
      <c r="HA16" s="17" t="s">
        <v>2</v>
      </c>
      <c r="HB16" s="17" t="s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9"/>
      <c r="HO16" s="657" t="s">
        <v>453</v>
      </c>
      <c r="HP16" s="657" t="s">
        <v>454</v>
      </c>
      <c r="HQ16" s="657" t="s">
        <v>456</v>
      </c>
      <c r="HR16" s="657" t="s">
        <v>464</v>
      </c>
      <c r="HS16" s="657" t="s">
        <v>455</v>
      </c>
    </row>
    <row r="17" spans="1:227" ht="14.25" customHeight="1">
      <c r="A17" s="614" t="s">
        <v>970</v>
      </c>
      <c r="B17" s="614" t="s">
        <v>971</v>
      </c>
      <c r="C17" s="614" t="s">
        <v>979</v>
      </c>
      <c r="D17" s="4" t="s">
        <v>429</v>
      </c>
      <c r="E17" s="25">
        <v>47</v>
      </c>
      <c r="F17" s="25" t="s">
        <v>2</v>
      </c>
      <c r="G17" s="25" t="s">
        <v>2</v>
      </c>
      <c r="H17" s="25" t="s">
        <v>2</v>
      </c>
      <c r="I17" s="25" t="s">
        <v>2</v>
      </c>
      <c r="J17" s="25" t="s">
        <v>2</v>
      </c>
      <c r="K17" s="25" t="s">
        <v>2</v>
      </c>
      <c r="L17" s="25">
        <v>47</v>
      </c>
      <c r="M17" s="136">
        <v>3</v>
      </c>
      <c r="N17" s="25">
        <v>1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>
        <v>1</v>
      </c>
      <c r="V17" s="136" t="s">
        <v>2</v>
      </c>
      <c r="W17" s="25">
        <v>12</v>
      </c>
      <c r="X17" s="25">
        <v>2751</v>
      </c>
      <c r="Y17" s="25">
        <v>1</v>
      </c>
      <c r="Z17" s="25">
        <v>1885</v>
      </c>
      <c r="AA17" s="136">
        <v>35</v>
      </c>
      <c r="AB17" s="25">
        <v>1</v>
      </c>
      <c r="AC17" s="25">
        <v>1885</v>
      </c>
      <c r="AD17" s="25">
        <v>1</v>
      </c>
      <c r="AE17" s="25">
        <v>1885</v>
      </c>
      <c r="AF17" s="136" t="s">
        <v>2</v>
      </c>
      <c r="AG17" s="27">
        <v>46</v>
      </c>
      <c r="AH17" s="27">
        <v>1</v>
      </c>
      <c r="AI17" s="27">
        <v>20</v>
      </c>
      <c r="AJ17" s="27">
        <v>21</v>
      </c>
      <c r="AK17" s="27">
        <v>4</v>
      </c>
      <c r="AL17" s="27" t="s">
        <v>2</v>
      </c>
      <c r="AM17" s="27" t="s">
        <v>2</v>
      </c>
      <c r="AN17" s="27" t="s">
        <v>2</v>
      </c>
      <c r="AO17" s="27" t="s">
        <v>2</v>
      </c>
      <c r="AP17" s="27" t="s">
        <v>2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2670</v>
      </c>
      <c r="BJ17" s="27">
        <v>25</v>
      </c>
      <c r="BK17" s="27">
        <v>809</v>
      </c>
      <c r="BL17" s="27">
        <v>1351</v>
      </c>
      <c r="BM17" s="27">
        <v>485</v>
      </c>
      <c r="BN17" s="27" t="s">
        <v>2</v>
      </c>
      <c r="BO17" s="27" t="s">
        <v>2</v>
      </c>
      <c r="BP17" s="27" t="s">
        <v>2</v>
      </c>
      <c r="BQ17" s="27" t="s">
        <v>2</v>
      </c>
      <c r="BR17" s="27" t="s">
        <v>2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269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41</v>
      </c>
      <c r="CN17" s="27">
        <v>13</v>
      </c>
      <c r="CO17" s="27" t="s">
        <v>2</v>
      </c>
      <c r="CP17" s="27" t="s">
        <v>2</v>
      </c>
      <c r="CQ17" s="27" t="s">
        <v>2</v>
      </c>
      <c r="CR17" s="27">
        <v>24</v>
      </c>
      <c r="CS17" s="27">
        <v>1</v>
      </c>
      <c r="CT17" s="27">
        <v>1</v>
      </c>
      <c r="CU17" s="27">
        <v>1</v>
      </c>
      <c r="CV17" s="27" t="s">
        <v>2</v>
      </c>
      <c r="CW17" s="27" t="s">
        <v>2</v>
      </c>
      <c r="CX17" s="27" t="s">
        <v>2</v>
      </c>
      <c r="CY17" s="27">
        <v>1</v>
      </c>
      <c r="CZ17" s="27" t="s">
        <v>2</v>
      </c>
      <c r="DA17" s="27" t="s">
        <v>2</v>
      </c>
      <c r="DB17" s="135" t="s">
        <v>2</v>
      </c>
      <c r="DC17" s="27">
        <v>1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>
        <v>1</v>
      </c>
      <c r="DP17" s="27" t="s">
        <v>2</v>
      </c>
      <c r="DQ17" s="27" t="s">
        <v>2</v>
      </c>
      <c r="DR17" s="135" t="s">
        <v>2</v>
      </c>
      <c r="DS17" s="27">
        <v>34</v>
      </c>
      <c r="DT17" s="27" t="s">
        <v>2</v>
      </c>
      <c r="DU17" s="27" t="s">
        <v>2</v>
      </c>
      <c r="DV17" s="27">
        <v>2</v>
      </c>
      <c r="DW17" s="27">
        <v>1</v>
      </c>
      <c r="DX17" s="27" t="s">
        <v>2</v>
      </c>
      <c r="DY17" s="27" t="s">
        <v>2</v>
      </c>
      <c r="DZ17" s="27" t="s">
        <v>2</v>
      </c>
      <c r="EA17" s="27" t="s">
        <v>2</v>
      </c>
      <c r="EB17" s="27">
        <v>29</v>
      </c>
      <c r="EC17" s="27">
        <v>2</v>
      </c>
      <c r="ED17" s="27">
        <v>4</v>
      </c>
      <c r="EE17" s="27" t="s">
        <v>2</v>
      </c>
      <c r="EF17" s="135">
        <v>1</v>
      </c>
      <c r="EG17" s="27">
        <v>1362</v>
      </c>
      <c r="EH17" s="27" t="s">
        <v>2</v>
      </c>
      <c r="EI17" s="27" t="s">
        <v>2</v>
      </c>
      <c r="EJ17" s="27" t="s">
        <v>14</v>
      </c>
      <c r="EK17" s="27" t="s">
        <v>14</v>
      </c>
      <c r="EL17" s="27" t="s">
        <v>2</v>
      </c>
      <c r="EM17" s="27" t="s">
        <v>2</v>
      </c>
      <c r="EN17" s="27" t="s">
        <v>2</v>
      </c>
      <c r="EO17" s="27" t="s">
        <v>2</v>
      </c>
      <c r="EP17" s="27">
        <v>880</v>
      </c>
      <c r="EQ17" s="27" t="s">
        <v>14</v>
      </c>
      <c r="ER17" s="27">
        <v>62</v>
      </c>
      <c r="ES17" s="27" t="s">
        <v>2</v>
      </c>
      <c r="ET17" s="135" t="s">
        <v>14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12</v>
      </c>
      <c r="FX17" s="77">
        <v>1</v>
      </c>
      <c r="FY17" s="77">
        <v>12</v>
      </c>
      <c r="FZ17" s="77" t="s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</v>
      </c>
      <c r="GP17" s="25" t="s">
        <v>2</v>
      </c>
      <c r="GQ17" s="25">
        <v>1</v>
      </c>
      <c r="GR17" s="25">
        <v>1</v>
      </c>
      <c r="GS17" s="136" t="s">
        <v>2</v>
      </c>
      <c r="GT17" s="77" t="s">
        <v>2</v>
      </c>
      <c r="GU17" s="77" t="s">
        <v>2</v>
      </c>
      <c r="GV17" s="17">
        <v>41</v>
      </c>
      <c r="GW17" s="17">
        <v>16</v>
      </c>
      <c r="GX17" s="17">
        <v>15</v>
      </c>
      <c r="GY17" s="17">
        <v>7</v>
      </c>
      <c r="GZ17" s="17">
        <v>2</v>
      </c>
      <c r="HA17" s="17">
        <v>1</v>
      </c>
      <c r="HB17" s="17" t="s">
        <v>2</v>
      </c>
      <c r="HC17" s="17" t="s">
        <v>2</v>
      </c>
      <c r="HD17" s="17">
        <v>1</v>
      </c>
      <c r="HE17" s="17">
        <v>1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>
        <v>1</v>
      </c>
      <c r="HK17" s="17" t="s">
        <v>2</v>
      </c>
      <c r="HL17" s="17" t="s">
        <v>2</v>
      </c>
      <c r="HM17" s="17">
        <v>1</v>
      </c>
      <c r="HN17" s="659"/>
      <c r="HO17" s="657" t="s">
        <v>453</v>
      </c>
      <c r="HP17" s="657" t="s">
        <v>454</v>
      </c>
      <c r="HQ17" s="657" t="s">
        <v>456</v>
      </c>
      <c r="HR17" s="657" t="s">
        <v>465</v>
      </c>
      <c r="HS17" s="657" t="s">
        <v>455</v>
      </c>
    </row>
    <row r="18" spans="1:227" ht="14.25" customHeight="1">
      <c r="A18" s="614" t="s">
        <v>970</v>
      </c>
      <c r="B18" s="614" t="s">
        <v>971</v>
      </c>
      <c r="C18" s="614" t="s">
        <v>711</v>
      </c>
      <c r="D18" s="4" t="s">
        <v>430</v>
      </c>
      <c r="E18" s="25">
        <v>55</v>
      </c>
      <c r="F18" s="25" t="s">
        <v>2</v>
      </c>
      <c r="G18" s="25" t="s">
        <v>2</v>
      </c>
      <c r="H18" s="25" t="s">
        <v>2</v>
      </c>
      <c r="I18" s="25" t="s">
        <v>2</v>
      </c>
      <c r="J18" s="25" t="s">
        <v>2</v>
      </c>
      <c r="K18" s="25" t="s">
        <v>2</v>
      </c>
      <c r="L18" s="25">
        <v>55</v>
      </c>
      <c r="M18" s="136">
        <v>11</v>
      </c>
      <c r="N18" s="25" t="s">
        <v>2</v>
      </c>
      <c r="O18" s="25" t="s">
        <v>2</v>
      </c>
      <c r="P18" s="25" t="s">
        <v>2</v>
      </c>
      <c r="Q18" s="25" t="s">
        <v>2</v>
      </c>
      <c r="R18" s="25" t="s">
        <v>2</v>
      </c>
      <c r="S18" s="25" t="s">
        <v>2</v>
      </c>
      <c r="T18" s="25" t="s">
        <v>2</v>
      </c>
      <c r="U18" s="25" t="s">
        <v>2</v>
      </c>
      <c r="V18" s="136" t="s">
        <v>2</v>
      </c>
      <c r="W18" s="25">
        <v>16</v>
      </c>
      <c r="X18" s="25">
        <v>1916</v>
      </c>
      <c r="Y18" s="25">
        <v>2</v>
      </c>
      <c r="Z18" s="25">
        <v>900</v>
      </c>
      <c r="AA18" s="136">
        <v>39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 t="s">
        <v>2</v>
      </c>
      <c r="AG18" s="27">
        <v>55</v>
      </c>
      <c r="AH18" s="27" t="s">
        <v>2</v>
      </c>
      <c r="AI18" s="27">
        <v>15</v>
      </c>
      <c r="AJ18" s="27">
        <v>23</v>
      </c>
      <c r="AK18" s="27">
        <v>11</v>
      </c>
      <c r="AL18" s="27">
        <v>4</v>
      </c>
      <c r="AM18" s="27">
        <v>1</v>
      </c>
      <c r="AN18" s="27">
        <v>1</v>
      </c>
      <c r="AO18" s="27" t="s">
        <v>2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4746</v>
      </c>
      <c r="BJ18" s="27" t="s">
        <v>2</v>
      </c>
      <c r="BK18" s="27">
        <v>560</v>
      </c>
      <c r="BL18" s="27">
        <v>1496</v>
      </c>
      <c r="BM18" s="27">
        <v>1377</v>
      </c>
      <c r="BN18" s="27">
        <v>718</v>
      </c>
      <c r="BO18" s="27">
        <v>228</v>
      </c>
      <c r="BP18" s="27">
        <v>367</v>
      </c>
      <c r="BQ18" s="27" t="s">
        <v>2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932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40</v>
      </c>
      <c r="CN18" s="27">
        <v>21</v>
      </c>
      <c r="CO18" s="27" t="s">
        <v>2</v>
      </c>
      <c r="CP18" s="27" t="s">
        <v>2</v>
      </c>
      <c r="CQ18" s="27" t="s">
        <v>2</v>
      </c>
      <c r="CR18" s="27">
        <v>17</v>
      </c>
      <c r="CS18" s="27">
        <v>1</v>
      </c>
      <c r="CT18" s="27">
        <v>1</v>
      </c>
      <c r="CU18" s="27" t="s">
        <v>2</v>
      </c>
      <c r="CV18" s="27" t="s">
        <v>2</v>
      </c>
      <c r="CW18" s="27" t="s">
        <v>2</v>
      </c>
      <c r="CX18" s="27" t="s">
        <v>2</v>
      </c>
      <c r="CY18" s="27" t="s">
        <v>2</v>
      </c>
      <c r="CZ18" s="27" t="s">
        <v>2</v>
      </c>
      <c r="DA18" s="27" t="s">
        <v>2</v>
      </c>
      <c r="DB18" s="135" t="s">
        <v>2</v>
      </c>
      <c r="DC18" s="27" t="s">
        <v>2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 t="s">
        <v>2</v>
      </c>
      <c r="DQ18" s="27" t="s">
        <v>2</v>
      </c>
      <c r="DR18" s="135" t="s">
        <v>2</v>
      </c>
      <c r="DS18" s="27">
        <v>38</v>
      </c>
      <c r="DT18" s="27" t="s">
        <v>2</v>
      </c>
      <c r="DU18" s="27" t="s">
        <v>2</v>
      </c>
      <c r="DV18" s="27" t="s">
        <v>2</v>
      </c>
      <c r="DW18" s="27" t="s">
        <v>2</v>
      </c>
      <c r="DX18" s="27" t="s">
        <v>2</v>
      </c>
      <c r="DY18" s="27">
        <v>1</v>
      </c>
      <c r="DZ18" s="27">
        <v>1</v>
      </c>
      <c r="EA18" s="27" t="s">
        <v>2</v>
      </c>
      <c r="EB18" s="27">
        <v>22</v>
      </c>
      <c r="EC18" s="27">
        <v>1</v>
      </c>
      <c r="ED18" s="27">
        <v>2</v>
      </c>
      <c r="EE18" s="27" t="s">
        <v>2</v>
      </c>
      <c r="EF18" s="135">
        <v>2</v>
      </c>
      <c r="EG18" s="27">
        <v>2693</v>
      </c>
      <c r="EH18" s="27" t="s">
        <v>2</v>
      </c>
      <c r="EI18" s="27" t="s">
        <v>2</v>
      </c>
      <c r="EJ18" s="27" t="s">
        <v>2</v>
      </c>
      <c r="EK18" s="27" t="s">
        <v>2</v>
      </c>
      <c r="EL18" s="27" t="s">
        <v>2</v>
      </c>
      <c r="EM18" s="27" t="s">
        <v>14</v>
      </c>
      <c r="EN18" s="27" t="s">
        <v>14</v>
      </c>
      <c r="EO18" s="27" t="s">
        <v>2</v>
      </c>
      <c r="EP18" s="27">
        <v>1366</v>
      </c>
      <c r="EQ18" s="27" t="s">
        <v>14</v>
      </c>
      <c r="ER18" s="27" t="s">
        <v>14</v>
      </c>
      <c r="ES18" s="27" t="s">
        <v>2</v>
      </c>
      <c r="ET18" s="135" t="s">
        <v>14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4</v>
      </c>
      <c r="FX18" s="77" t="s">
        <v>2</v>
      </c>
      <c r="FY18" s="77">
        <v>4</v>
      </c>
      <c r="FZ18" s="77" t="s">
        <v>2</v>
      </c>
      <c r="GA18" s="77" t="s">
        <v>2</v>
      </c>
      <c r="GB18" s="77" t="s">
        <v>2</v>
      </c>
      <c r="GC18" s="77" t="s">
        <v>2</v>
      </c>
      <c r="GD18" s="77" t="s">
        <v>2</v>
      </c>
      <c r="GE18" s="143" t="s">
        <v>2</v>
      </c>
      <c r="GF18" s="77" t="s">
        <v>2</v>
      </c>
      <c r="GG18" s="77" t="s">
        <v>2</v>
      </c>
      <c r="GH18" s="77" t="s">
        <v>2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>
        <v>9</v>
      </c>
      <c r="GP18" s="25" t="s">
        <v>2</v>
      </c>
      <c r="GQ18" s="25">
        <v>9</v>
      </c>
      <c r="GR18" s="25">
        <v>8</v>
      </c>
      <c r="GS18" s="136">
        <v>1</v>
      </c>
      <c r="GT18" s="77" t="s">
        <v>2</v>
      </c>
      <c r="GU18" s="77">
        <v>1</v>
      </c>
      <c r="GV18" s="17">
        <v>40</v>
      </c>
      <c r="GW18" s="17">
        <v>17</v>
      </c>
      <c r="GX18" s="17">
        <v>9</v>
      </c>
      <c r="GY18" s="17">
        <v>9</v>
      </c>
      <c r="GZ18" s="17">
        <v>5</v>
      </c>
      <c r="HA18" s="17" t="s">
        <v>2</v>
      </c>
      <c r="HB18" s="17" t="s">
        <v>2</v>
      </c>
      <c r="HC18" s="17" t="s">
        <v>2</v>
      </c>
      <c r="HD18" s="17" t="s">
        <v>2</v>
      </c>
      <c r="HE18" s="17" t="s">
        <v>2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 t="s">
        <v>2</v>
      </c>
      <c r="HK18" s="17" t="s">
        <v>2</v>
      </c>
      <c r="HL18" s="17" t="s">
        <v>2</v>
      </c>
      <c r="HM18" s="17" t="s">
        <v>2</v>
      </c>
      <c r="HN18" s="659"/>
      <c r="HO18" s="657" t="s">
        <v>453</v>
      </c>
      <c r="HP18" s="657" t="s">
        <v>454</v>
      </c>
      <c r="HQ18" s="657" t="s">
        <v>456</v>
      </c>
      <c r="HR18" s="657" t="s">
        <v>466</v>
      </c>
      <c r="HS18" s="657" t="s">
        <v>455</v>
      </c>
    </row>
    <row r="19" spans="1:227" ht="14.25" customHeight="1">
      <c r="A19" s="614" t="s">
        <v>970</v>
      </c>
      <c r="B19" s="614" t="s">
        <v>971</v>
      </c>
      <c r="C19" s="614" t="s">
        <v>980</v>
      </c>
      <c r="D19" s="4" t="s">
        <v>431</v>
      </c>
      <c r="E19" s="25">
        <v>172</v>
      </c>
      <c r="F19" s="25">
        <v>1</v>
      </c>
      <c r="G19" s="25" t="s">
        <v>2</v>
      </c>
      <c r="H19" s="25" t="s">
        <v>2</v>
      </c>
      <c r="I19" s="25">
        <v>1</v>
      </c>
      <c r="J19" s="25" t="s">
        <v>2</v>
      </c>
      <c r="K19" s="25" t="s">
        <v>2</v>
      </c>
      <c r="L19" s="25">
        <v>171</v>
      </c>
      <c r="M19" s="136">
        <v>56</v>
      </c>
      <c r="N19" s="25">
        <v>1</v>
      </c>
      <c r="O19" s="25">
        <v>1</v>
      </c>
      <c r="P19" s="25" t="s">
        <v>2</v>
      </c>
      <c r="Q19" s="25" t="s">
        <v>2</v>
      </c>
      <c r="R19" s="25">
        <v>1</v>
      </c>
      <c r="S19" s="25" t="s">
        <v>2</v>
      </c>
      <c r="T19" s="25" t="s">
        <v>2</v>
      </c>
      <c r="U19" s="25" t="s">
        <v>2</v>
      </c>
      <c r="V19" s="136" t="s">
        <v>2</v>
      </c>
      <c r="W19" s="25">
        <v>72</v>
      </c>
      <c r="X19" s="25">
        <v>3435</v>
      </c>
      <c r="Y19" s="25">
        <v>2</v>
      </c>
      <c r="Z19" s="25">
        <v>500</v>
      </c>
      <c r="AA19" s="136">
        <v>100</v>
      </c>
      <c r="AB19" s="25">
        <v>1</v>
      </c>
      <c r="AC19" s="25">
        <v>110</v>
      </c>
      <c r="AD19" s="25" t="s">
        <v>2</v>
      </c>
      <c r="AE19" s="25" t="s">
        <v>2</v>
      </c>
      <c r="AF19" s="136" t="s">
        <v>2</v>
      </c>
      <c r="AG19" s="27">
        <v>171</v>
      </c>
      <c r="AH19" s="27">
        <v>11</v>
      </c>
      <c r="AI19" s="27">
        <v>32</v>
      </c>
      <c r="AJ19" s="27">
        <v>90</v>
      </c>
      <c r="AK19" s="27">
        <v>28</v>
      </c>
      <c r="AL19" s="27">
        <v>5</v>
      </c>
      <c r="AM19" s="27">
        <v>5</v>
      </c>
      <c r="AN19" s="27" t="s">
        <v>2</v>
      </c>
      <c r="AO19" s="27" t="s">
        <v>2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 t="s">
        <v>2</v>
      </c>
      <c r="AV19" s="27" t="s">
        <v>2</v>
      </c>
      <c r="AW19" s="27" t="s">
        <v>2</v>
      </c>
      <c r="AX19" s="27" t="s">
        <v>2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13143</v>
      </c>
      <c r="BJ19" s="27">
        <v>253</v>
      </c>
      <c r="BK19" s="27">
        <v>1308</v>
      </c>
      <c r="BL19" s="27">
        <v>6331</v>
      </c>
      <c r="BM19" s="27">
        <v>3284</v>
      </c>
      <c r="BN19" s="27">
        <v>818</v>
      </c>
      <c r="BO19" s="27">
        <v>1149</v>
      </c>
      <c r="BP19" s="27" t="s">
        <v>2</v>
      </c>
      <c r="BQ19" s="27" t="s">
        <v>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2236</v>
      </c>
      <c r="BX19" s="27" t="s">
        <v>2</v>
      </c>
      <c r="BY19" s="27" t="s">
        <v>2</v>
      </c>
      <c r="BZ19" s="27" t="s">
        <v>2</v>
      </c>
      <c r="CA19" s="27" t="s">
        <v>2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170</v>
      </c>
      <c r="CN19" s="27">
        <v>1</v>
      </c>
      <c r="CO19" s="27" t="s">
        <v>2</v>
      </c>
      <c r="CP19" s="27" t="s">
        <v>2</v>
      </c>
      <c r="CQ19" s="27" t="s">
        <v>2</v>
      </c>
      <c r="CR19" s="27">
        <v>59</v>
      </c>
      <c r="CS19" s="27">
        <v>1</v>
      </c>
      <c r="CT19" s="27">
        <v>107</v>
      </c>
      <c r="CU19" s="27">
        <v>1</v>
      </c>
      <c r="CV19" s="27" t="s">
        <v>2</v>
      </c>
      <c r="CW19" s="27" t="s">
        <v>2</v>
      </c>
      <c r="CX19" s="27">
        <v>1</v>
      </c>
      <c r="CY19" s="27" t="s">
        <v>2</v>
      </c>
      <c r="CZ19" s="27" t="s">
        <v>2</v>
      </c>
      <c r="DA19" s="27" t="s">
        <v>2</v>
      </c>
      <c r="DB19" s="135" t="s">
        <v>2</v>
      </c>
      <c r="DC19" s="27" t="s">
        <v>2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63</v>
      </c>
      <c r="DT19" s="27" t="s">
        <v>2</v>
      </c>
      <c r="DU19" s="27" t="s">
        <v>2</v>
      </c>
      <c r="DV19" s="27">
        <v>3</v>
      </c>
      <c r="DW19" s="27">
        <v>5</v>
      </c>
      <c r="DX19" s="27">
        <v>1</v>
      </c>
      <c r="DY19" s="27">
        <v>4</v>
      </c>
      <c r="DZ19" s="27">
        <v>4</v>
      </c>
      <c r="EA19" s="27" t="s">
        <v>2</v>
      </c>
      <c r="EB19" s="27">
        <v>115</v>
      </c>
      <c r="EC19" s="27">
        <v>3</v>
      </c>
      <c r="ED19" s="27">
        <v>155</v>
      </c>
      <c r="EE19" s="27">
        <v>1</v>
      </c>
      <c r="EF19" s="135">
        <v>2</v>
      </c>
      <c r="EG19" s="27">
        <v>1516</v>
      </c>
      <c r="EH19" s="27" t="s">
        <v>2</v>
      </c>
      <c r="EI19" s="27" t="s">
        <v>2</v>
      </c>
      <c r="EJ19" s="27">
        <v>47</v>
      </c>
      <c r="EK19" s="27">
        <v>11</v>
      </c>
      <c r="EL19" s="27" t="s">
        <v>14</v>
      </c>
      <c r="EM19" s="27" t="s">
        <v>14</v>
      </c>
      <c r="EN19" s="27">
        <v>12</v>
      </c>
      <c r="EO19" s="27" t="s">
        <v>2</v>
      </c>
      <c r="EP19" s="27">
        <v>3908</v>
      </c>
      <c r="EQ19" s="27">
        <v>77</v>
      </c>
      <c r="ER19" s="27">
        <v>6293</v>
      </c>
      <c r="ES19" s="27">
        <v>1</v>
      </c>
      <c r="ET19" s="135" t="s">
        <v>14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18</v>
      </c>
      <c r="FX19" s="77">
        <v>1</v>
      </c>
      <c r="FY19" s="77">
        <v>16</v>
      </c>
      <c r="FZ19" s="77" t="s">
        <v>2</v>
      </c>
      <c r="GA19" s="77" t="s">
        <v>2</v>
      </c>
      <c r="GB19" s="77" t="s">
        <v>2</v>
      </c>
      <c r="GC19" s="77" t="s">
        <v>2</v>
      </c>
      <c r="GD19" s="77" t="s">
        <v>2</v>
      </c>
      <c r="GE19" s="143">
        <v>2</v>
      </c>
      <c r="GF19" s="77" t="s">
        <v>2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3</v>
      </c>
      <c r="GP19" s="25">
        <v>1</v>
      </c>
      <c r="GQ19" s="25">
        <v>3</v>
      </c>
      <c r="GR19" s="25">
        <v>2</v>
      </c>
      <c r="GS19" s="136">
        <v>1</v>
      </c>
      <c r="GT19" s="77" t="s">
        <v>2</v>
      </c>
      <c r="GU19" s="77">
        <v>1</v>
      </c>
      <c r="GV19" s="17">
        <v>170</v>
      </c>
      <c r="GW19" s="17">
        <v>23</v>
      </c>
      <c r="GX19" s="17">
        <v>105</v>
      </c>
      <c r="GY19" s="17">
        <v>36</v>
      </c>
      <c r="GZ19" s="17">
        <v>6</v>
      </c>
      <c r="HA19" s="17" t="s">
        <v>2</v>
      </c>
      <c r="HB19" s="17" t="s">
        <v>2</v>
      </c>
      <c r="HC19" s="17" t="s">
        <v>2</v>
      </c>
      <c r="HD19" s="17" t="s">
        <v>2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9"/>
      <c r="HO19" s="657" t="s">
        <v>453</v>
      </c>
      <c r="HP19" s="657" t="s">
        <v>454</v>
      </c>
      <c r="HQ19" s="657" t="s">
        <v>456</v>
      </c>
      <c r="HR19" s="657" t="s">
        <v>467</v>
      </c>
      <c r="HS19" s="657" t="s">
        <v>455</v>
      </c>
    </row>
    <row r="20" spans="1:227" ht="14.25" customHeight="1">
      <c r="A20" s="614" t="s">
        <v>970</v>
      </c>
      <c r="B20" s="614" t="s">
        <v>971</v>
      </c>
      <c r="C20" s="614" t="s">
        <v>981</v>
      </c>
      <c r="D20" s="4" t="s">
        <v>432</v>
      </c>
      <c r="E20" s="25">
        <v>254</v>
      </c>
      <c r="F20" s="25">
        <v>2</v>
      </c>
      <c r="G20" s="25" t="s">
        <v>2</v>
      </c>
      <c r="H20" s="25">
        <v>1</v>
      </c>
      <c r="I20" s="25">
        <v>1</v>
      </c>
      <c r="J20" s="25" t="s">
        <v>2</v>
      </c>
      <c r="K20" s="25" t="s">
        <v>2</v>
      </c>
      <c r="L20" s="25">
        <v>252</v>
      </c>
      <c r="M20" s="136">
        <v>62</v>
      </c>
      <c r="N20" s="25">
        <v>3</v>
      </c>
      <c r="O20" s="25">
        <v>2</v>
      </c>
      <c r="P20" s="25" t="s">
        <v>2</v>
      </c>
      <c r="Q20" s="25">
        <v>1</v>
      </c>
      <c r="R20" s="25">
        <v>1</v>
      </c>
      <c r="S20" s="25" t="s">
        <v>2</v>
      </c>
      <c r="T20" s="25" t="s">
        <v>2</v>
      </c>
      <c r="U20" s="25">
        <v>1</v>
      </c>
      <c r="V20" s="136" t="s">
        <v>2</v>
      </c>
      <c r="W20" s="25">
        <v>96</v>
      </c>
      <c r="X20" s="25">
        <v>7251</v>
      </c>
      <c r="Y20" s="25">
        <v>6</v>
      </c>
      <c r="Z20" s="25">
        <v>1920</v>
      </c>
      <c r="AA20" s="136">
        <v>158</v>
      </c>
      <c r="AB20" s="25">
        <v>1</v>
      </c>
      <c r="AC20" s="25">
        <v>210</v>
      </c>
      <c r="AD20" s="25" t="s">
        <v>2</v>
      </c>
      <c r="AE20" s="25" t="s">
        <v>2</v>
      </c>
      <c r="AF20" s="136">
        <v>2</v>
      </c>
      <c r="AG20" s="27">
        <v>251</v>
      </c>
      <c r="AH20" s="27">
        <v>5</v>
      </c>
      <c r="AI20" s="27">
        <v>44</v>
      </c>
      <c r="AJ20" s="27">
        <v>141</v>
      </c>
      <c r="AK20" s="27">
        <v>40</v>
      </c>
      <c r="AL20" s="27">
        <v>15</v>
      </c>
      <c r="AM20" s="27">
        <v>6</v>
      </c>
      <c r="AN20" s="27" t="s">
        <v>2</v>
      </c>
      <c r="AO20" s="27" t="s">
        <v>2</v>
      </c>
      <c r="AP20" s="27" t="s">
        <v>2</v>
      </c>
      <c r="AQ20" s="27" t="s">
        <v>2</v>
      </c>
      <c r="AR20" s="27" t="s">
        <v>2</v>
      </c>
      <c r="AS20" s="27" t="s">
        <v>2</v>
      </c>
      <c r="AT20" s="135" t="s">
        <v>2</v>
      </c>
      <c r="AU20" s="27">
        <v>2</v>
      </c>
      <c r="AV20" s="27" t="s">
        <v>2</v>
      </c>
      <c r="AW20" s="27" t="s">
        <v>2</v>
      </c>
      <c r="AX20" s="27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 t="s">
        <v>2</v>
      </c>
      <c r="BE20" s="27" t="s">
        <v>2</v>
      </c>
      <c r="BF20" s="27" t="s">
        <v>2</v>
      </c>
      <c r="BG20" s="27" t="s">
        <v>2</v>
      </c>
      <c r="BH20" s="135" t="s">
        <v>2</v>
      </c>
      <c r="BI20" s="27">
        <v>20313</v>
      </c>
      <c r="BJ20" s="27">
        <v>123</v>
      </c>
      <c r="BK20" s="27">
        <v>1641</v>
      </c>
      <c r="BL20" s="27">
        <v>10206</v>
      </c>
      <c r="BM20" s="27">
        <v>4608</v>
      </c>
      <c r="BN20" s="27">
        <v>2453</v>
      </c>
      <c r="BO20" s="27">
        <v>1282</v>
      </c>
      <c r="BP20" s="27" t="s">
        <v>2</v>
      </c>
      <c r="BQ20" s="27" t="s">
        <v>2</v>
      </c>
      <c r="BR20" s="27" t="s">
        <v>2</v>
      </c>
      <c r="BS20" s="27" t="s">
        <v>2</v>
      </c>
      <c r="BT20" s="27" t="s">
        <v>2</v>
      </c>
      <c r="BU20" s="27" t="s">
        <v>2</v>
      </c>
      <c r="BV20" s="27" t="s">
        <v>2</v>
      </c>
      <c r="BW20" s="135">
        <v>2881</v>
      </c>
      <c r="BX20" s="27">
        <v>145</v>
      </c>
      <c r="BY20" s="27" t="s">
        <v>2</v>
      </c>
      <c r="BZ20" s="27" t="s">
        <v>2</v>
      </c>
      <c r="CA20" s="27">
        <v>145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 t="s">
        <v>2</v>
      </c>
      <c r="CH20" s="27" t="s">
        <v>2</v>
      </c>
      <c r="CI20" s="27" t="s">
        <v>2</v>
      </c>
      <c r="CJ20" s="27" t="s">
        <v>2</v>
      </c>
      <c r="CK20" s="27" t="s">
        <v>2</v>
      </c>
      <c r="CL20" s="135">
        <v>30</v>
      </c>
      <c r="CM20" s="27">
        <v>239</v>
      </c>
      <c r="CN20" s="27">
        <v>4</v>
      </c>
      <c r="CO20" s="27" t="s">
        <v>2</v>
      </c>
      <c r="CP20" s="27" t="s">
        <v>2</v>
      </c>
      <c r="CQ20" s="27" t="s">
        <v>2</v>
      </c>
      <c r="CR20" s="27">
        <v>82</v>
      </c>
      <c r="CS20" s="27" t="s">
        <v>2</v>
      </c>
      <c r="CT20" s="27">
        <v>146</v>
      </c>
      <c r="CU20" s="27">
        <v>1</v>
      </c>
      <c r="CV20" s="27">
        <v>2</v>
      </c>
      <c r="CW20" s="27" t="s">
        <v>2</v>
      </c>
      <c r="CX20" s="27" t="s">
        <v>2</v>
      </c>
      <c r="CY20" s="27">
        <v>4</v>
      </c>
      <c r="CZ20" s="27" t="s">
        <v>2</v>
      </c>
      <c r="DA20" s="27" t="s">
        <v>2</v>
      </c>
      <c r="DB20" s="135" t="s">
        <v>2</v>
      </c>
      <c r="DC20" s="27">
        <v>1</v>
      </c>
      <c r="DD20" s="27" t="s">
        <v>2</v>
      </c>
      <c r="DE20" s="27" t="s">
        <v>2</v>
      </c>
      <c r="DF20" s="27" t="s">
        <v>2</v>
      </c>
      <c r="DG20" s="27" t="s">
        <v>2</v>
      </c>
      <c r="DH20" s="27">
        <v>1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71</v>
      </c>
      <c r="DT20" s="27">
        <v>2</v>
      </c>
      <c r="DU20" s="27" t="s">
        <v>2</v>
      </c>
      <c r="DV20" s="27">
        <v>4</v>
      </c>
      <c r="DW20" s="27">
        <v>20</v>
      </c>
      <c r="DX20" s="27">
        <v>4</v>
      </c>
      <c r="DY20" s="27">
        <v>9</v>
      </c>
      <c r="DZ20" s="27">
        <v>8</v>
      </c>
      <c r="EA20" s="27" t="s">
        <v>2</v>
      </c>
      <c r="EB20" s="27">
        <v>192</v>
      </c>
      <c r="EC20" s="27">
        <v>2</v>
      </c>
      <c r="ED20" s="27">
        <v>202</v>
      </c>
      <c r="EE20" s="27" t="s">
        <v>2</v>
      </c>
      <c r="EF20" s="135">
        <v>3</v>
      </c>
      <c r="EG20" s="27">
        <v>1513</v>
      </c>
      <c r="EH20" s="27" t="s">
        <v>14</v>
      </c>
      <c r="EI20" s="27" t="s">
        <v>2</v>
      </c>
      <c r="EJ20" s="27" t="s">
        <v>14</v>
      </c>
      <c r="EK20" s="27">
        <v>57</v>
      </c>
      <c r="EL20" s="27">
        <v>17</v>
      </c>
      <c r="EM20" s="27" t="s">
        <v>14</v>
      </c>
      <c r="EN20" s="27">
        <v>39</v>
      </c>
      <c r="EO20" s="27" t="s">
        <v>2</v>
      </c>
      <c r="EP20" s="27">
        <v>5549</v>
      </c>
      <c r="EQ20" s="27" t="s">
        <v>14</v>
      </c>
      <c r="ER20" s="27">
        <v>9708</v>
      </c>
      <c r="ES20" s="27" t="s">
        <v>2</v>
      </c>
      <c r="ET20" s="135" t="s">
        <v>14</v>
      </c>
      <c r="EU20" s="27" t="s">
        <v>2</v>
      </c>
      <c r="EV20" s="27" t="s">
        <v>2</v>
      </c>
      <c r="EW20" s="27" t="s">
        <v>2</v>
      </c>
      <c r="EX20" s="27" t="s">
        <v>2</v>
      </c>
      <c r="EY20" s="27" t="s">
        <v>2</v>
      </c>
      <c r="EZ20" s="27" t="s">
        <v>2</v>
      </c>
      <c r="FA20" s="27" t="s">
        <v>2</v>
      </c>
      <c r="FB20" s="27" t="s">
        <v>2</v>
      </c>
      <c r="FC20" s="27" t="s">
        <v>2</v>
      </c>
      <c r="FD20" s="27">
        <v>1</v>
      </c>
      <c r="FE20" s="27" t="s">
        <v>2</v>
      </c>
      <c r="FF20" s="27">
        <v>1</v>
      </c>
      <c r="FG20" s="27" t="s">
        <v>2</v>
      </c>
      <c r="FH20" s="135" t="s">
        <v>2</v>
      </c>
      <c r="FI20" s="27" t="s">
        <v>2</v>
      </c>
      <c r="FJ20" s="27" t="s">
        <v>2</v>
      </c>
      <c r="FK20" s="27" t="s">
        <v>2</v>
      </c>
      <c r="FL20" s="27" t="s">
        <v>2</v>
      </c>
      <c r="FM20" s="27" t="s">
        <v>2</v>
      </c>
      <c r="FN20" s="27" t="s">
        <v>2</v>
      </c>
      <c r="FO20" s="27" t="s">
        <v>2</v>
      </c>
      <c r="FP20" s="27" t="s">
        <v>2</v>
      </c>
      <c r="FQ20" s="27" t="s">
        <v>2</v>
      </c>
      <c r="FR20" s="27" t="s">
        <v>1155</v>
      </c>
      <c r="FS20" s="27" t="s">
        <v>2</v>
      </c>
      <c r="FT20" s="27" t="s">
        <v>1155</v>
      </c>
      <c r="FU20" s="27" t="s">
        <v>2</v>
      </c>
      <c r="FV20" s="135" t="s">
        <v>2</v>
      </c>
      <c r="FW20" s="77">
        <v>49</v>
      </c>
      <c r="FX20" s="77">
        <v>5</v>
      </c>
      <c r="FY20" s="77">
        <v>45</v>
      </c>
      <c r="FZ20" s="77">
        <v>4</v>
      </c>
      <c r="GA20" s="77">
        <v>5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>
        <v>1</v>
      </c>
      <c r="GG20" s="77" t="s">
        <v>2</v>
      </c>
      <c r="GH20" s="77">
        <v>1</v>
      </c>
      <c r="GI20" s="77">
        <v>1</v>
      </c>
      <c r="GJ20" s="77">
        <v>1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3</v>
      </c>
      <c r="GP20" s="25">
        <v>1</v>
      </c>
      <c r="GQ20" s="25">
        <v>3</v>
      </c>
      <c r="GR20" s="25">
        <v>2</v>
      </c>
      <c r="GS20" s="136">
        <v>2</v>
      </c>
      <c r="GT20" s="77" t="s">
        <v>2</v>
      </c>
      <c r="GU20" s="77">
        <v>1</v>
      </c>
      <c r="GV20" s="17">
        <v>239</v>
      </c>
      <c r="GW20" s="17">
        <v>36</v>
      </c>
      <c r="GX20" s="17">
        <v>144</v>
      </c>
      <c r="GY20" s="17">
        <v>51</v>
      </c>
      <c r="GZ20" s="17">
        <v>7</v>
      </c>
      <c r="HA20" s="17">
        <v>1</v>
      </c>
      <c r="HB20" s="17" t="s">
        <v>2</v>
      </c>
      <c r="HC20" s="17" t="s">
        <v>2</v>
      </c>
      <c r="HD20" s="17">
        <v>1</v>
      </c>
      <c r="HE20" s="17">
        <v>1</v>
      </c>
      <c r="HF20" s="17" t="s">
        <v>2</v>
      </c>
      <c r="HG20" s="17">
        <v>1</v>
      </c>
      <c r="HH20" s="17" t="s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9"/>
      <c r="HO20" s="657" t="s">
        <v>453</v>
      </c>
      <c r="HP20" s="657" t="s">
        <v>454</v>
      </c>
      <c r="HQ20" s="657" t="s">
        <v>456</v>
      </c>
      <c r="HR20" s="657" t="s">
        <v>468</v>
      </c>
      <c r="HS20" s="657" t="s">
        <v>455</v>
      </c>
    </row>
    <row r="21" spans="1:227" ht="14.25" customHeight="1">
      <c r="A21" s="614" t="s">
        <v>970</v>
      </c>
      <c r="B21" s="614" t="s">
        <v>971</v>
      </c>
      <c r="C21" s="614" t="s">
        <v>982</v>
      </c>
      <c r="D21" s="4" t="s">
        <v>433</v>
      </c>
      <c r="E21" s="25">
        <v>3</v>
      </c>
      <c r="F21" s="25" t="s">
        <v>2</v>
      </c>
      <c r="G21" s="25" t="s">
        <v>2</v>
      </c>
      <c r="H21" s="25" t="s">
        <v>2</v>
      </c>
      <c r="I21" s="25" t="s">
        <v>2</v>
      </c>
      <c r="J21" s="25" t="s">
        <v>2</v>
      </c>
      <c r="K21" s="25" t="s">
        <v>2</v>
      </c>
      <c r="L21" s="25">
        <v>3</v>
      </c>
      <c r="M21" s="136" t="s">
        <v>2</v>
      </c>
      <c r="N21" s="25" t="s">
        <v>2</v>
      </c>
      <c r="O21" s="25" t="s">
        <v>2</v>
      </c>
      <c r="P21" s="25" t="s">
        <v>2</v>
      </c>
      <c r="Q21" s="25" t="s">
        <v>2</v>
      </c>
      <c r="R21" s="25" t="s">
        <v>2</v>
      </c>
      <c r="S21" s="25" t="s">
        <v>2</v>
      </c>
      <c r="T21" s="25" t="s">
        <v>2</v>
      </c>
      <c r="U21" s="25" t="s">
        <v>2</v>
      </c>
      <c r="V21" s="136" t="s">
        <v>2</v>
      </c>
      <c r="W21" s="25" t="s">
        <v>2</v>
      </c>
      <c r="X21" s="25" t="s">
        <v>2</v>
      </c>
      <c r="Y21" s="25" t="s">
        <v>2</v>
      </c>
      <c r="Z21" s="25" t="s">
        <v>2</v>
      </c>
      <c r="AA21" s="136">
        <v>3</v>
      </c>
      <c r="AB21" s="25" t="s">
        <v>2</v>
      </c>
      <c r="AC21" s="25" t="s">
        <v>2</v>
      </c>
      <c r="AD21" s="25" t="s">
        <v>2</v>
      </c>
      <c r="AE21" s="25" t="s">
        <v>2</v>
      </c>
      <c r="AF21" s="136" t="s">
        <v>2</v>
      </c>
      <c r="AG21" s="27">
        <v>3</v>
      </c>
      <c r="AH21" s="27" t="s">
        <v>2</v>
      </c>
      <c r="AI21" s="27">
        <v>1</v>
      </c>
      <c r="AJ21" s="27">
        <v>2</v>
      </c>
      <c r="AK21" s="27" t="s">
        <v>2</v>
      </c>
      <c r="AL21" s="27" t="s">
        <v>2</v>
      </c>
      <c r="AM21" s="27" t="s">
        <v>2</v>
      </c>
      <c r="AN21" s="27" t="s">
        <v>2</v>
      </c>
      <c r="AO21" s="27" t="s">
        <v>2</v>
      </c>
      <c r="AP21" s="27" t="s">
        <v>2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 t="s">
        <v>2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 t="s">
        <v>2</v>
      </c>
      <c r="BD21" s="27" t="s">
        <v>2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165</v>
      </c>
      <c r="BJ21" s="27" t="s">
        <v>2</v>
      </c>
      <c r="BK21" s="27">
        <v>35</v>
      </c>
      <c r="BL21" s="27">
        <v>130</v>
      </c>
      <c r="BM21" s="27" t="s">
        <v>2</v>
      </c>
      <c r="BN21" s="27" t="s">
        <v>2</v>
      </c>
      <c r="BO21" s="27" t="s">
        <v>2</v>
      </c>
      <c r="BP21" s="27" t="s">
        <v>2</v>
      </c>
      <c r="BQ21" s="27" t="s">
        <v>2</v>
      </c>
      <c r="BR21" s="27" t="s">
        <v>2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5</v>
      </c>
      <c r="BX21" s="27" t="s">
        <v>2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 t="s">
        <v>2</v>
      </c>
      <c r="CG21" s="27" t="s">
        <v>2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 t="s">
        <v>2</v>
      </c>
      <c r="CM21" s="27">
        <v>3</v>
      </c>
      <c r="CN21" s="27">
        <v>1</v>
      </c>
      <c r="CO21" s="27" t="s">
        <v>2</v>
      </c>
      <c r="CP21" s="27" t="s">
        <v>2</v>
      </c>
      <c r="CQ21" s="27" t="s">
        <v>2</v>
      </c>
      <c r="CR21" s="27">
        <v>1</v>
      </c>
      <c r="CS21" s="27" t="s">
        <v>2</v>
      </c>
      <c r="CT21" s="27" t="s">
        <v>2</v>
      </c>
      <c r="CU21" s="27" t="s">
        <v>2</v>
      </c>
      <c r="CV21" s="27">
        <v>1</v>
      </c>
      <c r="CW21" s="27" t="s">
        <v>2</v>
      </c>
      <c r="CX21" s="27" t="s">
        <v>2</v>
      </c>
      <c r="CY21" s="27" t="s">
        <v>2</v>
      </c>
      <c r="CZ21" s="27" t="s">
        <v>2</v>
      </c>
      <c r="DA21" s="27" t="s">
        <v>2</v>
      </c>
      <c r="DB21" s="135" t="s">
        <v>2</v>
      </c>
      <c r="DC21" s="27" t="s">
        <v>2</v>
      </c>
      <c r="DD21" s="27" t="s">
        <v>2</v>
      </c>
      <c r="DE21" s="27" t="s">
        <v>2</v>
      </c>
      <c r="DF21" s="27" t="s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1</v>
      </c>
      <c r="DT21" s="27" t="s">
        <v>2</v>
      </c>
      <c r="DU21" s="27" t="s">
        <v>2</v>
      </c>
      <c r="DV21" s="27" t="s">
        <v>2</v>
      </c>
      <c r="DW21" s="27">
        <v>1</v>
      </c>
      <c r="DX21" s="27" t="s">
        <v>2</v>
      </c>
      <c r="DY21" s="27">
        <v>1</v>
      </c>
      <c r="DZ21" s="27">
        <v>1</v>
      </c>
      <c r="EA21" s="27" t="s">
        <v>2</v>
      </c>
      <c r="EB21" s="27">
        <v>2</v>
      </c>
      <c r="EC21" s="27" t="s">
        <v>2</v>
      </c>
      <c r="ED21" s="27">
        <v>1</v>
      </c>
      <c r="EE21" s="27" t="s">
        <v>2</v>
      </c>
      <c r="EF21" s="135" t="s">
        <v>2</v>
      </c>
      <c r="EG21" s="27" t="s">
        <v>14</v>
      </c>
      <c r="EH21" s="27" t="s">
        <v>2</v>
      </c>
      <c r="EI21" s="27" t="s">
        <v>2</v>
      </c>
      <c r="EJ21" s="27" t="s">
        <v>2</v>
      </c>
      <c r="EK21" s="27" t="s">
        <v>14</v>
      </c>
      <c r="EL21" s="27" t="s">
        <v>2</v>
      </c>
      <c r="EM21" s="27" t="s">
        <v>14</v>
      </c>
      <c r="EN21" s="27" t="s">
        <v>14</v>
      </c>
      <c r="EO21" s="27" t="s">
        <v>2</v>
      </c>
      <c r="EP21" s="27" t="s">
        <v>14</v>
      </c>
      <c r="EQ21" s="27" t="s">
        <v>2</v>
      </c>
      <c r="ER21" s="27" t="s">
        <v>14</v>
      </c>
      <c r="ES21" s="27" t="s">
        <v>2</v>
      </c>
      <c r="ET21" s="135" t="s">
        <v>2</v>
      </c>
      <c r="EU21" s="27" t="s">
        <v>2</v>
      </c>
      <c r="EV21" s="27" t="s">
        <v>2</v>
      </c>
      <c r="EW21" s="27" t="s">
        <v>2</v>
      </c>
      <c r="EX21" s="27" t="s">
        <v>2</v>
      </c>
      <c r="EY21" s="27" t="s">
        <v>2</v>
      </c>
      <c r="EZ21" s="27" t="s">
        <v>2</v>
      </c>
      <c r="FA21" s="27" t="s">
        <v>2</v>
      </c>
      <c r="FB21" s="27" t="s">
        <v>2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2</v>
      </c>
      <c r="FJ21" s="27" t="s">
        <v>2</v>
      </c>
      <c r="FK21" s="27" t="s">
        <v>2</v>
      </c>
      <c r="FL21" s="27" t="s">
        <v>2</v>
      </c>
      <c r="FM21" s="27" t="s">
        <v>2</v>
      </c>
      <c r="FN21" s="27" t="s">
        <v>2</v>
      </c>
      <c r="FO21" s="27" t="s">
        <v>2</v>
      </c>
      <c r="FP21" s="27" t="s">
        <v>2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3</v>
      </c>
      <c r="FX21" s="77" t="s">
        <v>2</v>
      </c>
      <c r="FY21" s="77">
        <v>3</v>
      </c>
      <c r="FZ21" s="77" t="s">
        <v>2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 t="s">
        <v>2</v>
      </c>
      <c r="GF21" s="77" t="s">
        <v>2</v>
      </c>
      <c r="GG21" s="77" t="s">
        <v>2</v>
      </c>
      <c r="GH21" s="77" t="s">
        <v>2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 t="s">
        <v>2</v>
      </c>
      <c r="GP21" s="25" t="s">
        <v>2</v>
      </c>
      <c r="GQ21" s="25" t="s">
        <v>2</v>
      </c>
      <c r="GR21" s="25" t="s">
        <v>2</v>
      </c>
      <c r="GS21" s="136" t="s">
        <v>2</v>
      </c>
      <c r="GT21" s="77" t="s">
        <v>2</v>
      </c>
      <c r="GU21" s="77" t="s">
        <v>2</v>
      </c>
      <c r="GV21" s="17">
        <v>3</v>
      </c>
      <c r="GW21" s="17">
        <v>1</v>
      </c>
      <c r="GX21" s="17">
        <v>2</v>
      </c>
      <c r="GY21" s="17" t="s">
        <v>2</v>
      </c>
      <c r="GZ21" s="17" t="s">
        <v>2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2</v>
      </c>
      <c r="HF21" s="17" t="s">
        <v>2</v>
      </c>
      <c r="HG21" s="17" t="s">
        <v>2</v>
      </c>
      <c r="HH21" s="17" t="s">
        <v>2</v>
      </c>
      <c r="HI21" s="17" t="s">
        <v>2</v>
      </c>
      <c r="HJ21" s="17" t="s">
        <v>2</v>
      </c>
      <c r="HK21" s="17" t="s">
        <v>2</v>
      </c>
      <c r="HL21" s="17" t="s">
        <v>2</v>
      </c>
      <c r="HM21" s="17" t="s">
        <v>2</v>
      </c>
      <c r="HN21" s="659"/>
      <c r="HO21" s="657" t="s">
        <v>453</v>
      </c>
      <c r="HP21" s="657" t="s">
        <v>454</v>
      </c>
      <c r="HQ21" s="657" t="s">
        <v>456</v>
      </c>
      <c r="HR21" s="657" t="s">
        <v>469</v>
      </c>
      <c r="HS21" s="657" t="s">
        <v>455</v>
      </c>
    </row>
    <row r="22" spans="1:227" ht="14.25" customHeight="1">
      <c r="A22" s="614" t="s">
        <v>970</v>
      </c>
      <c r="B22" s="614" t="s">
        <v>983</v>
      </c>
      <c r="C22" s="614"/>
      <c r="D22" s="4" t="s">
        <v>3</v>
      </c>
      <c r="E22" s="25">
        <v>131</v>
      </c>
      <c r="F22" s="25">
        <v>1</v>
      </c>
      <c r="G22" s="25" t="s">
        <v>2</v>
      </c>
      <c r="H22" s="25">
        <v>1</v>
      </c>
      <c r="I22" s="25" t="s">
        <v>2</v>
      </c>
      <c r="J22" s="25" t="s">
        <v>2</v>
      </c>
      <c r="K22" s="25">
        <v>1</v>
      </c>
      <c r="L22" s="25">
        <v>129</v>
      </c>
      <c r="M22" s="136">
        <v>4</v>
      </c>
      <c r="N22" s="25">
        <v>3</v>
      </c>
      <c r="O22" s="25">
        <v>1</v>
      </c>
      <c r="P22" s="25" t="s">
        <v>2</v>
      </c>
      <c r="Q22" s="25">
        <v>1</v>
      </c>
      <c r="R22" s="25" t="s">
        <v>2</v>
      </c>
      <c r="S22" s="25" t="s">
        <v>2</v>
      </c>
      <c r="T22" s="25">
        <v>1</v>
      </c>
      <c r="U22" s="25">
        <v>1</v>
      </c>
      <c r="V22" s="136" t="s">
        <v>2</v>
      </c>
      <c r="W22" s="25">
        <v>53</v>
      </c>
      <c r="X22" s="25">
        <v>1854</v>
      </c>
      <c r="Y22" s="25">
        <v>2</v>
      </c>
      <c r="Z22" s="25">
        <v>725</v>
      </c>
      <c r="AA22" s="136">
        <v>78</v>
      </c>
      <c r="AB22" s="25">
        <v>1</v>
      </c>
      <c r="AC22" s="25">
        <v>40</v>
      </c>
      <c r="AD22" s="25" t="s">
        <v>2</v>
      </c>
      <c r="AE22" s="25" t="s">
        <v>2</v>
      </c>
      <c r="AF22" s="136">
        <v>2</v>
      </c>
      <c r="AG22" s="27">
        <v>128</v>
      </c>
      <c r="AH22" s="27">
        <v>15</v>
      </c>
      <c r="AI22" s="27">
        <v>72</v>
      </c>
      <c r="AJ22" s="27">
        <v>31</v>
      </c>
      <c r="AK22" s="27">
        <v>4</v>
      </c>
      <c r="AL22" s="27">
        <v>4</v>
      </c>
      <c r="AM22" s="27">
        <v>1</v>
      </c>
      <c r="AN22" s="27" t="s">
        <v>2</v>
      </c>
      <c r="AO22" s="27" t="s">
        <v>2</v>
      </c>
      <c r="AP22" s="27">
        <v>1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>
        <v>1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>
        <v>1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7486</v>
      </c>
      <c r="BJ22" s="27">
        <v>315</v>
      </c>
      <c r="BK22" s="27">
        <v>2666</v>
      </c>
      <c r="BL22" s="27">
        <v>2048</v>
      </c>
      <c r="BM22" s="27">
        <v>476</v>
      </c>
      <c r="BN22" s="27">
        <v>653</v>
      </c>
      <c r="BO22" s="27">
        <v>278</v>
      </c>
      <c r="BP22" s="27" t="s">
        <v>2</v>
      </c>
      <c r="BQ22" s="27" t="s">
        <v>2</v>
      </c>
      <c r="BR22" s="27">
        <v>1050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2420</v>
      </c>
      <c r="BX22" s="27">
        <v>278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>
        <v>278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>
        <v>278</v>
      </c>
      <c r="CM22" s="27">
        <v>81</v>
      </c>
      <c r="CN22" s="27">
        <v>64</v>
      </c>
      <c r="CO22" s="27" t="s">
        <v>2</v>
      </c>
      <c r="CP22" s="27">
        <v>3</v>
      </c>
      <c r="CQ22" s="27" t="s">
        <v>2</v>
      </c>
      <c r="CR22" s="27">
        <v>2</v>
      </c>
      <c r="CS22" s="27" t="s">
        <v>2</v>
      </c>
      <c r="CT22" s="27" t="s">
        <v>2</v>
      </c>
      <c r="CU22" s="27">
        <v>7</v>
      </c>
      <c r="CV22" s="27">
        <v>4</v>
      </c>
      <c r="CW22" s="27" t="s">
        <v>2</v>
      </c>
      <c r="CX22" s="27" t="s">
        <v>2</v>
      </c>
      <c r="CY22" s="27" t="s">
        <v>2</v>
      </c>
      <c r="CZ22" s="27">
        <v>1</v>
      </c>
      <c r="DA22" s="27" t="s">
        <v>2</v>
      </c>
      <c r="DB22" s="135" t="s">
        <v>2</v>
      </c>
      <c r="DC22" s="27">
        <v>3</v>
      </c>
      <c r="DD22" s="27" t="s">
        <v>2</v>
      </c>
      <c r="DE22" s="27" t="s">
        <v>2</v>
      </c>
      <c r="DF22" s="27">
        <v>1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>
        <v>1</v>
      </c>
      <c r="DM22" s="27" t="s">
        <v>2</v>
      </c>
      <c r="DN22" s="27" t="s">
        <v>2</v>
      </c>
      <c r="DO22" s="27" t="s">
        <v>2</v>
      </c>
      <c r="DP22" s="27">
        <v>1</v>
      </c>
      <c r="DQ22" s="27" t="s">
        <v>2</v>
      </c>
      <c r="DR22" s="135" t="s">
        <v>2</v>
      </c>
      <c r="DS22" s="27">
        <v>68</v>
      </c>
      <c r="DT22" s="27" t="s">
        <v>2</v>
      </c>
      <c r="DU22" s="27" t="s">
        <v>2</v>
      </c>
      <c r="DV22" s="27">
        <v>6</v>
      </c>
      <c r="DW22" s="27">
        <v>12</v>
      </c>
      <c r="DX22" s="27">
        <v>1</v>
      </c>
      <c r="DY22" s="27">
        <v>11</v>
      </c>
      <c r="DZ22" s="27">
        <v>11</v>
      </c>
      <c r="EA22" s="27" t="s">
        <v>2</v>
      </c>
      <c r="EB22" s="27">
        <v>14</v>
      </c>
      <c r="EC22" s="27">
        <v>3</v>
      </c>
      <c r="ED22" s="27">
        <v>3</v>
      </c>
      <c r="EE22" s="27" t="s">
        <v>2</v>
      </c>
      <c r="EF22" s="135">
        <v>8</v>
      </c>
      <c r="EG22" s="27">
        <v>2585</v>
      </c>
      <c r="EH22" s="27" t="s">
        <v>2</v>
      </c>
      <c r="EI22" s="27" t="s">
        <v>2</v>
      </c>
      <c r="EJ22" s="27" t="s">
        <v>14</v>
      </c>
      <c r="EK22" s="27">
        <v>66</v>
      </c>
      <c r="EL22" s="27" t="s">
        <v>14</v>
      </c>
      <c r="EM22" s="27" t="s">
        <v>14</v>
      </c>
      <c r="EN22" s="27">
        <v>803</v>
      </c>
      <c r="EO22" s="27" t="s">
        <v>2</v>
      </c>
      <c r="EP22" s="27">
        <v>322</v>
      </c>
      <c r="EQ22" s="27">
        <v>5</v>
      </c>
      <c r="ER22" s="27">
        <v>40</v>
      </c>
      <c r="ES22" s="27" t="s">
        <v>2</v>
      </c>
      <c r="ET22" s="135" t="s">
        <v>14</v>
      </c>
      <c r="EU22" s="27" t="s">
        <v>2</v>
      </c>
      <c r="EV22" s="27" t="s">
        <v>2</v>
      </c>
      <c r="EW22" s="27" t="s">
        <v>2</v>
      </c>
      <c r="EX22" s="27">
        <v>1</v>
      </c>
      <c r="EY22" s="27" t="s">
        <v>2</v>
      </c>
      <c r="EZ22" s="27" t="s">
        <v>2</v>
      </c>
      <c r="FA22" s="27">
        <v>1</v>
      </c>
      <c r="FB22" s="27">
        <v>1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>
        <v>1</v>
      </c>
      <c r="FI22" s="27" t="s">
        <v>2</v>
      </c>
      <c r="FJ22" s="27" t="s">
        <v>2</v>
      </c>
      <c r="FK22" s="27" t="s">
        <v>2</v>
      </c>
      <c r="FL22" s="27" t="s">
        <v>1155</v>
      </c>
      <c r="FM22" s="27" t="s">
        <v>2</v>
      </c>
      <c r="FN22" s="27" t="s">
        <v>2</v>
      </c>
      <c r="FO22" s="27" t="s">
        <v>1155</v>
      </c>
      <c r="FP22" s="27" t="s">
        <v>1155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1155</v>
      </c>
      <c r="FW22" s="77">
        <v>62</v>
      </c>
      <c r="FX22" s="77">
        <v>2</v>
      </c>
      <c r="FY22" s="77">
        <v>62</v>
      </c>
      <c r="FZ22" s="77">
        <v>1</v>
      </c>
      <c r="GA22" s="77">
        <v>1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>
        <v>2</v>
      </c>
      <c r="GG22" s="77">
        <v>1</v>
      </c>
      <c r="GH22" s="77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14</v>
      </c>
      <c r="GP22" s="25" t="s">
        <v>2</v>
      </c>
      <c r="GQ22" s="25">
        <v>14</v>
      </c>
      <c r="GR22" s="25">
        <v>14</v>
      </c>
      <c r="GS22" s="136" t="s">
        <v>2</v>
      </c>
      <c r="GT22" s="77" t="s">
        <v>2</v>
      </c>
      <c r="GU22" s="77">
        <v>1</v>
      </c>
      <c r="GV22" s="17">
        <v>81</v>
      </c>
      <c r="GW22" s="17">
        <v>49</v>
      </c>
      <c r="GX22" s="17">
        <v>24</v>
      </c>
      <c r="GY22" s="17">
        <v>5</v>
      </c>
      <c r="GZ22" s="17">
        <v>2</v>
      </c>
      <c r="HA22" s="17">
        <v>1</v>
      </c>
      <c r="HB22" s="17" t="s">
        <v>2</v>
      </c>
      <c r="HC22" s="17" t="s">
        <v>2</v>
      </c>
      <c r="HD22" s="17">
        <v>1</v>
      </c>
      <c r="HE22" s="17">
        <v>3</v>
      </c>
      <c r="HF22" s="17" t="s">
        <v>2</v>
      </c>
      <c r="HG22" s="17">
        <v>1</v>
      </c>
      <c r="HH22" s="17" t="s">
        <v>2</v>
      </c>
      <c r="HI22" s="17">
        <v>1</v>
      </c>
      <c r="HJ22" s="17">
        <v>1</v>
      </c>
      <c r="HK22" s="17" t="s">
        <v>2</v>
      </c>
      <c r="HL22" s="17" t="s">
        <v>2</v>
      </c>
      <c r="HM22" s="17">
        <v>1</v>
      </c>
      <c r="HN22" s="659"/>
      <c r="HO22" s="657" t="s">
        <v>453</v>
      </c>
      <c r="HP22" s="657" t="s">
        <v>454</v>
      </c>
      <c r="HQ22" s="657" t="s">
        <v>456</v>
      </c>
      <c r="HR22" s="657" t="s">
        <v>470</v>
      </c>
      <c r="HS22" s="657" t="s">
        <v>455</v>
      </c>
    </row>
    <row r="23" spans="1:227" ht="14.25" customHeight="1">
      <c r="A23" s="614" t="s">
        <v>970</v>
      </c>
      <c r="B23" s="614" t="s">
        <v>984</v>
      </c>
      <c r="C23" s="614" t="s">
        <v>985</v>
      </c>
      <c r="D23" s="4" t="s">
        <v>4</v>
      </c>
      <c r="E23" s="25">
        <v>31</v>
      </c>
      <c r="F23" s="25">
        <v>1</v>
      </c>
      <c r="G23" s="25" t="s">
        <v>2</v>
      </c>
      <c r="H23" s="25">
        <v>1</v>
      </c>
      <c r="I23" s="25" t="s">
        <v>2</v>
      </c>
      <c r="J23" s="25" t="s">
        <v>2</v>
      </c>
      <c r="K23" s="25" t="s">
        <v>2</v>
      </c>
      <c r="L23" s="25">
        <v>30</v>
      </c>
      <c r="M23" s="136">
        <v>1</v>
      </c>
      <c r="N23" s="25">
        <v>2</v>
      </c>
      <c r="O23" s="25">
        <v>1</v>
      </c>
      <c r="P23" s="25" t="s">
        <v>2</v>
      </c>
      <c r="Q23" s="25">
        <v>1</v>
      </c>
      <c r="R23" s="25" t="s">
        <v>2</v>
      </c>
      <c r="S23" s="25" t="s">
        <v>2</v>
      </c>
      <c r="T23" s="25" t="s">
        <v>2</v>
      </c>
      <c r="U23" s="25">
        <v>1</v>
      </c>
      <c r="V23" s="136" t="s">
        <v>2</v>
      </c>
      <c r="W23" s="25">
        <v>15</v>
      </c>
      <c r="X23" s="25">
        <v>1365</v>
      </c>
      <c r="Y23" s="25">
        <v>2</v>
      </c>
      <c r="Z23" s="25">
        <v>725</v>
      </c>
      <c r="AA23" s="136">
        <v>16</v>
      </c>
      <c r="AB23" s="25">
        <v>1</v>
      </c>
      <c r="AC23" s="25">
        <v>40</v>
      </c>
      <c r="AD23" s="25" t="s">
        <v>2</v>
      </c>
      <c r="AE23" s="25" t="s">
        <v>2</v>
      </c>
      <c r="AF23" s="136">
        <v>1</v>
      </c>
      <c r="AG23" s="27">
        <v>29</v>
      </c>
      <c r="AH23" s="27">
        <v>7</v>
      </c>
      <c r="AI23" s="27">
        <v>16</v>
      </c>
      <c r="AJ23" s="27">
        <v>3</v>
      </c>
      <c r="AK23" s="27">
        <v>1</v>
      </c>
      <c r="AL23" s="27">
        <v>1</v>
      </c>
      <c r="AM23" s="27">
        <v>1</v>
      </c>
      <c r="AN23" s="27" t="s">
        <v>2</v>
      </c>
      <c r="AO23" s="27" t="s">
        <v>2</v>
      </c>
      <c r="AP23" s="27" t="s">
        <v>2</v>
      </c>
      <c r="AQ23" s="27" t="s">
        <v>2</v>
      </c>
      <c r="AR23" s="27" t="s">
        <v>2</v>
      </c>
      <c r="AS23" s="27" t="s">
        <v>2</v>
      </c>
      <c r="AT23" s="135" t="s">
        <v>2</v>
      </c>
      <c r="AU23" s="27">
        <v>1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>
        <v>1</v>
      </c>
      <c r="BB23" s="27" t="s">
        <v>2</v>
      </c>
      <c r="BC23" s="27" t="s">
        <v>2</v>
      </c>
      <c r="BD23" s="27" t="s">
        <v>2</v>
      </c>
      <c r="BE23" s="27" t="s">
        <v>2</v>
      </c>
      <c r="BF23" s="27" t="s">
        <v>2</v>
      </c>
      <c r="BG23" s="27" t="s">
        <v>2</v>
      </c>
      <c r="BH23" s="135" t="s">
        <v>2</v>
      </c>
      <c r="BI23" s="27">
        <v>1432</v>
      </c>
      <c r="BJ23" s="27">
        <v>147</v>
      </c>
      <c r="BK23" s="27">
        <v>582</v>
      </c>
      <c r="BL23" s="27">
        <v>175</v>
      </c>
      <c r="BM23" s="27">
        <v>100</v>
      </c>
      <c r="BN23" s="27">
        <v>150</v>
      </c>
      <c r="BO23" s="27">
        <v>278</v>
      </c>
      <c r="BP23" s="27" t="s">
        <v>2</v>
      </c>
      <c r="BQ23" s="27" t="s">
        <v>2</v>
      </c>
      <c r="BR23" s="27" t="s">
        <v>2</v>
      </c>
      <c r="BS23" s="27" t="s">
        <v>2</v>
      </c>
      <c r="BT23" s="27" t="s">
        <v>2</v>
      </c>
      <c r="BU23" s="27" t="s">
        <v>2</v>
      </c>
      <c r="BV23" s="27" t="s">
        <v>2</v>
      </c>
      <c r="BW23" s="135">
        <v>578</v>
      </c>
      <c r="BX23" s="27">
        <v>278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>
        <v>278</v>
      </c>
      <c r="CE23" s="27" t="s">
        <v>2</v>
      </c>
      <c r="CF23" s="27" t="s">
        <v>2</v>
      </c>
      <c r="CG23" s="27" t="s">
        <v>2</v>
      </c>
      <c r="CH23" s="27" t="s">
        <v>2</v>
      </c>
      <c r="CI23" s="27" t="s">
        <v>2</v>
      </c>
      <c r="CJ23" s="27" t="s">
        <v>2</v>
      </c>
      <c r="CK23" s="27" t="s">
        <v>2</v>
      </c>
      <c r="CL23" s="135">
        <v>278</v>
      </c>
      <c r="CM23" s="27">
        <v>17</v>
      </c>
      <c r="CN23" s="27">
        <v>11</v>
      </c>
      <c r="CO23" s="27" t="s">
        <v>2</v>
      </c>
      <c r="CP23" s="27">
        <v>1</v>
      </c>
      <c r="CQ23" s="27" t="s">
        <v>2</v>
      </c>
      <c r="CR23" s="27" t="s">
        <v>2</v>
      </c>
      <c r="CS23" s="27" t="s">
        <v>2</v>
      </c>
      <c r="CT23" s="27" t="s">
        <v>2</v>
      </c>
      <c r="CU23" s="27">
        <v>1</v>
      </c>
      <c r="CV23" s="27">
        <v>3</v>
      </c>
      <c r="CW23" s="27" t="s">
        <v>2</v>
      </c>
      <c r="CX23" s="27" t="s">
        <v>2</v>
      </c>
      <c r="CY23" s="27" t="s">
        <v>2</v>
      </c>
      <c r="CZ23" s="27">
        <v>1</v>
      </c>
      <c r="DA23" s="27" t="s">
        <v>2</v>
      </c>
      <c r="DB23" s="135" t="s">
        <v>2</v>
      </c>
      <c r="DC23" s="27">
        <v>2</v>
      </c>
      <c r="DD23" s="27" t="s">
        <v>2</v>
      </c>
      <c r="DE23" s="27" t="s">
        <v>2</v>
      </c>
      <c r="DF23" s="27">
        <v>1</v>
      </c>
      <c r="DG23" s="27" t="s">
        <v>2</v>
      </c>
      <c r="DH23" s="27" t="s">
        <v>2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>
        <v>1</v>
      </c>
      <c r="DQ23" s="27" t="s">
        <v>2</v>
      </c>
      <c r="DR23" s="135" t="s">
        <v>2</v>
      </c>
      <c r="DS23" s="27">
        <v>11</v>
      </c>
      <c r="DT23" s="27" t="s">
        <v>2</v>
      </c>
      <c r="DU23" s="27" t="s">
        <v>2</v>
      </c>
      <c r="DV23" s="27">
        <v>1</v>
      </c>
      <c r="DW23" s="27">
        <v>3</v>
      </c>
      <c r="DX23" s="27">
        <v>1</v>
      </c>
      <c r="DY23" s="27">
        <v>2</v>
      </c>
      <c r="DZ23" s="27">
        <v>2</v>
      </c>
      <c r="EA23" s="27" t="s">
        <v>2</v>
      </c>
      <c r="EB23" s="27">
        <v>2</v>
      </c>
      <c r="EC23" s="27">
        <v>1</v>
      </c>
      <c r="ED23" s="27" t="s">
        <v>2</v>
      </c>
      <c r="EE23" s="27" t="s">
        <v>2</v>
      </c>
      <c r="EF23" s="135">
        <v>1</v>
      </c>
      <c r="EG23" s="27">
        <v>403</v>
      </c>
      <c r="EH23" s="27" t="s">
        <v>2</v>
      </c>
      <c r="EI23" s="27" t="s">
        <v>2</v>
      </c>
      <c r="EJ23" s="27" t="s">
        <v>14</v>
      </c>
      <c r="EK23" s="27" t="s">
        <v>14</v>
      </c>
      <c r="EL23" s="27" t="s">
        <v>14</v>
      </c>
      <c r="EM23" s="27" t="s">
        <v>14</v>
      </c>
      <c r="EN23" s="27" t="s">
        <v>14</v>
      </c>
      <c r="EO23" s="27" t="s">
        <v>2</v>
      </c>
      <c r="EP23" s="27" t="s">
        <v>14</v>
      </c>
      <c r="EQ23" s="27" t="s">
        <v>14</v>
      </c>
      <c r="ER23" s="27" t="s">
        <v>2</v>
      </c>
      <c r="ES23" s="27" t="s">
        <v>2</v>
      </c>
      <c r="ET23" s="135" t="s">
        <v>14</v>
      </c>
      <c r="EU23" s="27" t="s">
        <v>2</v>
      </c>
      <c r="EV23" s="27" t="s">
        <v>2</v>
      </c>
      <c r="EW23" s="27" t="s">
        <v>2</v>
      </c>
      <c r="EX23" s="27">
        <v>1</v>
      </c>
      <c r="EY23" s="27" t="s">
        <v>2</v>
      </c>
      <c r="EZ23" s="27" t="s">
        <v>2</v>
      </c>
      <c r="FA23" s="27">
        <v>1</v>
      </c>
      <c r="FB23" s="27">
        <v>1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135" t="s">
        <v>2</v>
      </c>
      <c r="FI23" s="27" t="s">
        <v>2</v>
      </c>
      <c r="FJ23" s="27" t="s">
        <v>2</v>
      </c>
      <c r="FK23" s="27" t="s">
        <v>2</v>
      </c>
      <c r="FL23" s="27" t="s">
        <v>1155</v>
      </c>
      <c r="FM23" s="27" t="s">
        <v>2</v>
      </c>
      <c r="FN23" s="27" t="s">
        <v>2</v>
      </c>
      <c r="FO23" s="27" t="s">
        <v>1155</v>
      </c>
      <c r="FP23" s="27" t="s">
        <v>1155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135" t="s">
        <v>2</v>
      </c>
      <c r="FW23" s="77">
        <v>10</v>
      </c>
      <c r="FX23" s="77">
        <v>1</v>
      </c>
      <c r="FY23" s="77">
        <v>10</v>
      </c>
      <c r="FZ23" s="77" t="s">
        <v>2</v>
      </c>
      <c r="GA23" s="77" t="s">
        <v>2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>
        <v>1</v>
      </c>
      <c r="GG23" s="77">
        <v>1</v>
      </c>
      <c r="GH23" s="77">
        <v>1</v>
      </c>
      <c r="GI23" s="77" t="s">
        <v>2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5</v>
      </c>
      <c r="GP23" s="25" t="s">
        <v>2</v>
      </c>
      <c r="GQ23" s="25">
        <v>5</v>
      </c>
      <c r="GR23" s="25">
        <v>5</v>
      </c>
      <c r="GS23" s="136" t="s">
        <v>2</v>
      </c>
      <c r="GT23" s="77" t="s">
        <v>2</v>
      </c>
      <c r="GU23" s="77">
        <v>1</v>
      </c>
      <c r="GV23" s="17">
        <v>17</v>
      </c>
      <c r="GW23" s="17">
        <v>7</v>
      </c>
      <c r="GX23" s="17">
        <v>7</v>
      </c>
      <c r="GY23" s="17">
        <v>1</v>
      </c>
      <c r="GZ23" s="17">
        <v>1</v>
      </c>
      <c r="HA23" s="17">
        <v>1</v>
      </c>
      <c r="HB23" s="17" t="s">
        <v>2</v>
      </c>
      <c r="HC23" s="17" t="s">
        <v>2</v>
      </c>
      <c r="HD23" s="17">
        <v>1</v>
      </c>
      <c r="HE23" s="17">
        <v>2</v>
      </c>
      <c r="HF23" s="17" t="s">
        <v>2</v>
      </c>
      <c r="HG23" s="17">
        <v>1</v>
      </c>
      <c r="HH23" s="17" t="s">
        <v>2</v>
      </c>
      <c r="HI23" s="17" t="s">
        <v>2</v>
      </c>
      <c r="HJ23" s="17">
        <v>1</v>
      </c>
      <c r="HK23" s="17" t="s">
        <v>2</v>
      </c>
      <c r="HL23" s="17" t="s">
        <v>2</v>
      </c>
      <c r="HM23" s="17">
        <v>1</v>
      </c>
      <c r="HN23" s="659"/>
      <c r="HO23" s="657" t="s">
        <v>453</v>
      </c>
      <c r="HP23" s="657" t="s">
        <v>454</v>
      </c>
      <c r="HQ23" s="657" t="s">
        <v>456</v>
      </c>
      <c r="HR23" s="657" t="s">
        <v>471</v>
      </c>
      <c r="HS23" s="657" t="s">
        <v>455</v>
      </c>
    </row>
    <row r="24" spans="1:227" ht="14.25" customHeight="1">
      <c r="A24" s="614" t="s">
        <v>970</v>
      </c>
      <c r="B24" s="614" t="s">
        <v>984</v>
      </c>
      <c r="C24" s="614" t="s">
        <v>986</v>
      </c>
      <c r="D24" s="4" t="s">
        <v>5</v>
      </c>
      <c r="E24" s="25">
        <v>45</v>
      </c>
      <c r="F24" s="25" t="s">
        <v>2</v>
      </c>
      <c r="G24" s="25" t="s">
        <v>2</v>
      </c>
      <c r="H24" s="25" t="s">
        <v>2</v>
      </c>
      <c r="I24" s="25" t="s">
        <v>2</v>
      </c>
      <c r="J24" s="25" t="s">
        <v>2</v>
      </c>
      <c r="K24" s="25" t="s">
        <v>2</v>
      </c>
      <c r="L24" s="25">
        <v>45</v>
      </c>
      <c r="M24" s="136">
        <v>1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>
        <v>15</v>
      </c>
      <c r="X24" s="25">
        <v>168</v>
      </c>
      <c r="Y24" s="25" t="s">
        <v>2</v>
      </c>
      <c r="Z24" s="25" t="s">
        <v>2</v>
      </c>
      <c r="AA24" s="136">
        <v>30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>
        <v>45</v>
      </c>
      <c r="AH24" s="27">
        <v>4</v>
      </c>
      <c r="AI24" s="27">
        <v>29</v>
      </c>
      <c r="AJ24" s="27">
        <v>11</v>
      </c>
      <c r="AK24" s="27">
        <v>1</v>
      </c>
      <c r="AL24" s="27" t="s">
        <v>2</v>
      </c>
      <c r="AM24" s="27" t="s">
        <v>2</v>
      </c>
      <c r="AN24" s="27" t="s">
        <v>2</v>
      </c>
      <c r="AO24" s="27" t="s">
        <v>2</v>
      </c>
      <c r="AP24" s="27" t="s">
        <v>2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1935</v>
      </c>
      <c r="BJ24" s="27">
        <v>83</v>
      </c>
      <c r="BK24" s="27">
        <v>1072</v>
      </c>
      <c r="BL24" s="27">
        <v>664</v>
      </c>
      <c r="BM24" s="27">
        <v>116</v>
      </c>
      <c r="BN24" s="27" t="s">
        <v>2</v>
      </c>
      <c r="BO24" s="27" t="s">
        <v>2</v>
      </c>
      <c r="BP24" s="27" t="s">
        <v>2</v>
      </c>
      <c r="BQ24" s="27" t="s">
        <v>2</v>
      </c>
      <c r="BR24" s="27" t="s">
        <v>2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>
        <v>186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24</v>
      </c>
      <c r="CN24" s="27">
        <v>23</v>
      </c>
      <c r="CO24" s="27" t="s">
        <v>2</v>
      </c>
      <c r="CP24" s="27" t="s">
        <v>2</v>
      </c>
      <c r="CQ24" s="27" t="s">
        <v>2</v>
      </c>
      <c r="CR24" s="27" t="s">
        <v>2</v>
      </c>
      <c r="CS24" s="27" t="s">
        <v>2</v>
      </c>
      <c r="CT24" s="27" t="s">
        <v>2</v>
      </c>
      <c r="CU24" s="27">
        <v>1</v>
      </c>
      <c r="CV24" s="27" t="s">
        <v>2</v>
      </c>
      <c r="CW24" s="27" t="s">
        <v>2</v>
      </c>
      <c r="CX24" s="27" t="s">
        <v>2</v>
      </c>
      <c r="CY24" s="27" t="s">
        <v>2</v>
      </c>
      <c r="CZ24" s="27" t="s">
        <v>2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23</v>
      </c>
      <c r="DT24" s="27" t="s">
        <v>2</v>
      </c>
      <c r="DU24" s="27" t="s">
        <v>2</v>
      </c>
      <c r="DV24" s="27" t="s">
        <v>2</v>
      </c>
      <c r="DW24" s="27">
        <v>1</v>
      </c>
      <c r="DX24" s="27" t="s">
        <v>2</v>
      </c>
      <c r="DY24" s="27">
        <v>1</v>
      </c>
      <c r="DZ24" s="27">
        <v>1</v>
      </c>
      <c r="EA24" s="27" t="s">
        <v>2</v>
      </c>
      <c r="EB24" s="27">
        <v>2</v>
      </c>
      <c r="EC24" s="27" t="s">
        <v>2</v>
      </c>
      <c r="ED24" s="27">
        <v>1</v>
      </c>
      <c r="EE24" s="27" t="s">
        <v>2</v>
      </c>
      <c r="EF24" s="135">
        <v>1</v>
      </c>
      <c r="EG24" s="27">
        <v>850</v>
      </c>
      <c r="EH24" s="27" t="s">
        <v>2</v>
      </c>
      <c r="EI24" s="27" t="s">
        <v>2</v>
      </c>
      <c r="EJ24" s="27" t="s">
        <v>2</v>
      </c>
      <c r="EK24" s="27" t="s">
        <v>14</v>
      </c>
      <c r="EL24" s="27" t="s">
        <v>2</v>
      </c>
      <c r="EM24" s="27" t="s">
        <v>14</v>
      </c>
      <c r="EN24" s="27" t="s">
        <v>14</v>
      </c>
      <c r="EO24" s="27" t="s">
        <v>2</v>
      </c>
      <c r="EP24" s="27" t="s">
        <v>14</v>
      </c>
      <c r="EQ24" s="27" t="s">
        <v>2</v>
      </c>
      <c r="ER24" s="27" t="s">
        <v>14</v>
      </c>
      <c r="ES24" s="27" t="s">
        <v>2</v>
      </c>
      <c r="ET24" s="135" t="s">
        <v>14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24</v>
      </c>
      <c r="FX24" s="77" t="s">
        <v>2</v>
      </c>
      <c r="FY24" s="77">
        <v>24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 t="s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3</v>
      </c>
      <c r="GP24" s="25" t="s">
        <v>2</v>
      </c>
      <c r="GQ24" s="25">
        <v>3</v>
      </c>
      <c r="GR24" s="25">
        <v>3</v>
      </c>
      <c r="GS24" s="136" t="s">
        <v>2</v>
      </c>
      <c r="GT24" s="77" t="s">
        <v>2</v>
      </c>
      <c r="GU24" s="77" t="s">
        <v>2</v>
      </c>
      <c r="GV24" s="17">
        <v>24</v>
      </c>
      <c r="GW24" s="17">
        <v>17</v>
      </c>
      <c r="GX24" s="17">
        <v>6</v>
      </c>
      <c r="GY24" s="17">
        <v>1</v>
      </c>
      <c r="GZ24" s="17" t="s">
        <v>2</v>
      </c>
      <c r="HA24" s="17" t="s">
        <v>2</v>
      </c>
      <c r="HB24" s="17" t="s">
        <v>2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9"/>
      <c r="HO24" s="657" t="s">
        <v>453</v>
      </c>
      <c r="HP24" s="657" t="s">
        <v>454</v>
      </c>
      <c r="HQ24" s="657" t="s">
        <v>456</v>
      </c>
      <c r="HR24" s="657" t="s">
        <v>472</v>
      </c>
      <c r="HS24" s="657" t="s">
        <v>455</v>
      </c>
    </row>
    <row r="25" spans="1:227" ht="14.25" customHeight="1">
      <c r="A25" s="614" t="s">
        <v>970</v>
      </c>
      <c r="B25" s="614" t="s">
        <v>984</v>
      </c>
      <c r="C25" s="614" t="s">
        <v>987</v>
      </c>
      <c r="D25" s="4" t="s">
        <v>6</v>
      </c>
      <c r="E25" s="25">
        <v>48</v>
      </c>
      <c r="F25" s="25" t="s">
        <v>2</v>
      </c>
      <c r="G25" s="25" t="s">
        <v>2</v>
      </c>
      <c r="H25" s="25" t="s">
        <v>2</v>
      </c>
      <c r="I25" s="25" t="s">
        <v>2</v>
      </c>
      <c r="J25" s="25" t="s">
        <v>2</v>
      </c>
      <c r="K25" s="25">
        <v>1</v>
      </c>
      <c r="L25" s="25">
        <v>47</v>
      </c>
      <c r="M25" s="136">
        <v>2</v>
      </c>
      <c r="N25" s="25">
        <v>1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>
        <v>1</v>
      </c>
      <c r="U25" s="25" t="s">
        <v>2</v>
      </c>
      <c r="V25" s="136" t="s">
        <v>2</v>
      </c>
      <c r="W25" s="25">
        <v>20</v>
      </c>
      <c r="X25" s="25">
        <v>281</v>
      </c>
      <c r="Y25" s="25" t="s">
        <v>2</v>
      </c>
      <c r="Z25" s="25" t="s">
        <v>2</v>
      </c>
      <c r="AA25" s="136">
        <v>28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>
        <v>1</v>
      </c>
      <c r="AG25" s="27">
        <v>47</v>
      </c>
      <c r="AH25" s="27">
        <v>3</v>
      </c>
      <c r="AI25" s="27">
        <v>22</v>
      </c>
      <c r="AJ25" s="27">
        <v>16</v>
      </c>
      <c r="AK25" s="27">
        <v>2</v>
      </c>
      <c r="AL25" s="27">
        <v>3</v>
      </c>
      <c r="AM25" s="27" t="s">
        <v>2</v>
      </c>
      <c r="AN25" s="27" t="s">
        <v>2</v>
      </c>
      <c r="AO25" s="27" t="s">
        <v>2</v>
      </c>
      <c r="AP25" s="27">
        <v>1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3870</v>
      </c>
      <c r="BJ25" s="27">
        <v>73</v>
      </c>
      <c r="BK25" s="27">
        <v>826</v>
      </c>
      <c r="BL25" s="27">
        <v>1158</v>
      </c>
      <c r="BM25" s="27">
        <v>260</v>
      </c>
      <c r="BN25" s="27">
        <v>503</v>
      </c>
      <c r="BO25" s="27" t="s">
        <v>2</v>
      </c>
      <c r="BP25" s="27" t="s">
        <v>2</v>
      </c>
      <c r="BQ25" s="27" t="s">
        <v>2</v>
      </c>
      <c r="BR25" s="27">
        <v>1050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1608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36</v>
      </c>
      <c r="CN25" s="27">
        <v>26</v>
      </c>
      <c r="CO25" s="27" t="s">
        <v>2</v>
      </c>
      <c r="CP25" s="27">
        <v>2</v>
      </c>
      <c r="CQ25" s="27" t="s">
        <v>2</v>
      </c>
      <c r="CR25" s="27">
        <v>2</v>
      </c>
      <c r="CS25" s="27" t="s">
        <v>2</v>
      </c>
      <c r="CT25" s="27" t="s">
        <v>2</v>
      </c>
      <c r="CU25" s="27">
        <v>5</v>
      </c>
      <c r="CV25" s="27">
        <v>1</v>
      </c>
      <c r="CW25" s="27" t="s">
        <v>2</v>
      </c>
      <c r="CX25" s="27" t="s">
        <v>2</v>
      </c>
      <c r="CY25" s="27" t="s">
        <v>2</v>
      </c>
      <c r="CZ25" s="27" t="s">
        <v>2</v>
      </c>
      <c r="DA25" s="27" t="s">
        <v>2</v>
      </c>
      <c r="DB25" s="135" t="s">
        <v>2</v>
      </c>
      <c r="DC25" s="27">
        <v>1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>
        <v>1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30</v>
      </c>
      <c r="DT25" s="27" t="s">
        <v>2</v>
      </c>
      <c r="DU25" s="27" t="s">
        <v>2</v>
      </c>
      <c r="DV25" s="27">
        <v>5</v>
      </c>
      <c r="DW25" s="27">
        <v>8</v>
      </c>
      <c r="DX25" s="27" t="s">
        <v>2</v>
      </c>
      <c r="DY25" s="27">
        <v>8</v>
      </c>
      <c r="DZ25" s="27">
        <v>8</v>
      </c>
      <c r="EA25" s="27" t="s">
        <v>2</v>
      </c>
      <c r="EB25" s="27">
        <v>10</v>
      </c>
      <c r="EC25" s="27">
        <v>2</v>
      </c>
      <c r="ED25" s="27">
        <v>2</v>
      </c>
      <c r="EE25" s="27" t="s">
        <v>2</v>
      </c>
      <c r="EF25" s="135">
        <v>6</v>
      </c>
      <c r="EG25" s="27">
        <v>1217</v>
      </c>
      <c r="EH25" s="27" t="s">
        <v>2</v>
      </c>
      <c r="EI25" s="27" t="s">
        <v>2</v>
      </c>
      <c r="EJ25" s="27" t="s">
        <v>14</v>
      </c>
      <c r="EK25" s="27">
        <v>43</v>
      </c>
      <c r="EL25" s="27" t="s">
        <v>2</v>
      </c>
      <c r="EM25" s="27" t="s">
        <v>14</v>
      </c>
      <c r="EN25" s="27">
        <v>628</v>
      </c>
      <c r="EO25" s="27" t="s">
        <v>2</v>
      </c>
      <c r="EP25" s="27">
        <v>257</v>
      </c>
      <c r="EQ25" s="27" t="s">
        <v>14</v>
      </c>
      <c r="ER25" s="27" t="s">
        <v>14</v>
      </c>
      <c r="ES25" s="27" t="s">
        <v>2</v>
      </c>
      <c r="ET25" s="135">
        <v>32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>
        <v>1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1155</v>
      </c>
      <c r="FW25" s="77">
        <v>25</v>
      </c>
      <c r="FX25" s="77">
        <v>1</v>
      </c>
      <c r="FY25" s="77">
        <v>25</v>
      </c>
      <c r="FZ25" s="77">
        <v>1</v>
      </c>
      <c r="GA25" s="77">
        <v>1</v>
      </c>
      <c r="GB25" s="77" t="s">
        <v>2</v>
      </c>
      <c r="GC25" s="77" t="s">
        <v>2</v>
      </c>
      <c r="GD25" s="77" t="s">
        <v>2</v>
      </c>
      <c r="GE25" s="143" t="s">
        <v>2</v>
      </c>
      <c r="GF25" s="77">
        <v>1</v>
      </c>
      <c r="GG25" s="77" t="s">
        <v>2</v>
      </c>
      <c r="GH25" s="77">
        <v>1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4</v>
      </c>
      <c r="GP25" s="25" t="s">
        <v>2</v>
      </c>
      <c r="GQ25" s="25">
        <v>4</v>
      </c>
      <c r="GR25" s="25">
        <v>4</v>
      </c>
      <c r="GS25" s="136" t="s">
        <v>2</v>
      </c>
      <c r="GT25" s="77" t="s">
        <v>2</v>
      </c>
      <c r="GU25" s="77" t="s">
        <v>2</v>
      </c>
      <c r="GV25" s="17">
        <v>36</v>
      </c>
      <c r="GW25" s="17">
        <v>21</v>
      </c>
      <c r="GX25" s="17">
        <v>11</v>
      </c>
      <c r="GY25" s="17">
        <v>3</v>
      </c>
      <c r="GZ25" s="17">
        <v>1</v>
      </c>
      <c r="HA25" s="17" t="s">
        <v>2</v>
      </c>
      <c r="HB25" s="17" t="s">
        <v>2</v>
      </c>
      <c r="HC25" s="17" t="s">
        <v>2</v>
      </c>
      <c r="HD25" s="17" t="s">
        <v>2</v>
      </c>
      <c r="HE25" s="17">
        <v>1</v>
      </c>
      <c r="HF25" s="17" t="s">
        <v>2</v>
      </c>
      <c r="HG25" s="17" t="s">
        <v>2</v>
      </c>
      <c r="HH25" s="17" t="s">
        <v>2</v>
      </c>
      <c r="HI25" s="17">
        <v>1</v>
      </c>
      <c r="HJ25" s="17" t="s">
        <v>2</v>
      </c>
      <c r="HK25" s="17" t="s">
        <v>2</v>
      </c>
      <c r="HL25" s="17" t="s">
        <v>2</v>
      </c>
      <c r="HM25" s="17" t="s">
        <v>2</v>
      </c>
      <c r="HN25" s="659"/>
      <c r="HO25" s="657" t="s">
        <v>453</v>
      </c>
      <c r="HP25" s="657" t="s">
        <v>454</v>
      </c>
      <c r="HQ25" s="657" t="s">
        <v>456</v>
      </c>
      <c r="HR25" s="657" t="s">
        <v>473</v>
      </c>
      <c r="HS25" s="657" t="s">
        <v>455</v>
      </c>
    </row>
    <row r="26" spans="1:227" ht="14.25" customHeight="1">
      <c r="A26" s="614" t="s">
        <v>970</v>
      </c>
      <c r="B26" s="614" t="s">
        <v>983</v>
      </c>
      <c r="C26" s="614" t="s">
        <v>988</v>
      </c>
      <c r="D26" s="4" t="s">
        <v>7</v>
      </c>
      <c r="E26" s="25">
        <v>7</v>
      </c>
      <c r="F26" s="25" t="s">
        <v>2</v>
      </c>
      <c r="G26" s="25" t="s">
        <v>2</v>
      </c>
      <c r="H26" s="25" t="s">
        <v>2</v>
      </c>
      <c r="I26" s="25" t="s">
        <v>2</v>
      </c>
      <c r="J26" s="25" t="s">
        <v>2</v>
      </c>
      <c r="K26" s="25" t="s">
        <v>2</v>
      </c>
      <c r="L26" s="25">
        <v>7</v>
      </c>
      <c r="M26" s="136" t="s">
        <v>2</v>
      </c>
      <c r="N26" s="25" t="s">
        <v>2</v>
      </c>
      <c r="O26" s="25" t="s">
        <v>2</v>
      </c>
      <c r="P26" s="25" t="s">
        <v>2</v>
      </c>
      <c r="Q26" s="25" t="s">
        <v>2</v>
      </c>
      <c r="R26" s="25" t="s">
        <v>2</v>
      </c>
      <c r="S26" s="25" t="s">
        <v>2</v>
      </c>
      <c r="T26" s="25" t="s">
        <v>2</v>
      </c>
      <c r="U26" s="25" t="s">
        <v>2</v>
      </c>
      <c r="V26" s="136" t="s">
        <v>2</v>
      </c>
      <c r="W26" s="25">
        <v>3</v>
      </c>
      <c r="X26" s="25">
        <v>40</v>
      </c>
      <c r="Y26" s="25" t="s">
        <v>2</v>
      </c>
      <c r="Z26" s="25" t="s">
        <v>2</v>
      </c>
      <c r="AA26" s="136">
        <v>4</v>
      </c>
      <c r="AB26" s="25" t="s">
        <v>2</v>
      </c>
      <c r="AC26" s="25" t="s">
        <v>2</v>
      </c>
      <c r="AD26" s="25" t="s">
        <v>2</v>
      </c>
      <c r="AE26" s="25" t="s">
        <v>2</v>
      </c>
      <c r="AF26" s="136" t="s">
        <v>2</v>
      </c>
      <c r="AG26" s="27">
        <v>7</v>
      </c>
      <c r="AH26" s="27">
        <v>1</v>
      </c>
      <c r="AI26" s="27">
        <v>5</v>
      </c>
      <c r="AJ26" s="27">
        <v>1</v>
      </c>
      <c r="AK26" s="27" t="s">
        <v>2</v>
      </c>
      <c r="AL26" s="27" t="s">
        <v>2</v>
      </c>
      <c r="AM26" s="27" t="s">
        <v>2</v>
      </c>
      <c r="AN26" s="27" t="s">
        <v>2</v>
      </c>
      <c r="AO26" s="27" t="s">
        <v>2</v>
      </c>
      <c r="AP26" s="27" t="s">
        <v>2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 t="s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 t="s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249</v>
      </c>
      <c r="BJ26" s="27">
        <v>12</v>
      </c>
      <c r="BK26" s="27">
        <v>186</v>
      </c>
      <c r="BL26" s="27">
        <v>51</v>
      </c>
      <c r="BM26" s="27" t="s">
        <v>2</v>
      </c>
      <c r="BN26" s="27" t="s">
        <v>2</v>
      </c>
      <c r="BO26" s="27" t="s">
        <v>2</v>
      </c>
      <c r="BP26" s="27" t="s">
        <v>2</v>
      </c>
      <c r="BQ26" s="27" t="s">
        <v>2</v>
      </c>
      <c r="BR26" s="27" t="s">
        <v>2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48</v>
      </c>
      <c r="BX26" s="27" t="s">
        <v>2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 t="s">
        <v>2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 t="s">
        <v>2</v>
      </c>
      <c r="CM26" s="27">
        <v>4</v>
      </c>
      <c r="CN26" s="27">
        <v>4</v>
      </c>
      <c r="CO26" s="27" t="s">
        <v>2</v>
      </c>
      <c r="CP26" s="27" t="s">
        <v>2</v>
      </c>
      <c r="CQ26" s="27" t="s">
        <v>2</v>
      </c>
      <c r="CR26" s="27" t="s">
        <v>2</v>
      </c>
      <c r="CS26" s="27" t="s">
        <v>2</v>
      </c>
      <c r="CT26" s="27" t="s">
        <v>2</v>
      </c>
      <c r="CU26" s="27" t="s">
        <v>2</v>
      </c>
      <c r="CV26" s="27" t="s">
        <v>2</v>
      </c>
      <c r="CW26" s="27" t="s">
        <v>2</v>
      </c>
      <c r="CX26" s="27" t="s">
        <v>2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 t="s">
        <v>2</v>
      </c>
      <c r="DD26" s="27" t="s">
        <v>2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 t="s">
        <v>2</v>
      </c>
      <c r="DK26" s="27" t="s">
        <v>2</v>
      </c>
      <c r="DL26" s="27" t="s">
        <v>2</v>
      </c>
      <c r="DM26" s="27" t="s">
        <v>2</v>
      </c>
      <c r="DN26" s="27" t="s">
        <v>2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4</v>
      </c>
      <c r="DT26" s="27" t="s">
        <v>2</v>
      </c>
      <c r="DU26" s="27" t="s">
        <v>2</v>
      </c>
      <c r="DV26" s="27" t="s">
        <v>2</v>
      </c>
      <c r="DW26" s="27" t="s">
        <v>2</v>
      </c>
      <c r="DX26" s="27" t="s">
        <v>2</v>
      </c>
      <c r="DY26" s="27" t="s">
        <v>2</v>
      </c>
      <c r="DZ26" s="27" t="s">
        <v>2</v>
      </c>
      <c r="EA26" s="27" t="s">
        <v>2</v>
      </c>
      <c r="EB26" s="27" t="s">
        <v>2</v>
      </c>
      <c r="EC26" s="27" t="s">
        <v>2</v>
      </c>
      <c r="ED26" s="27" t="s">
        <v>2</v>
      </c>
      <c r="EE26" s="27" t="s">
        <v>2</v>
      </c>
      <c r="EF26" s="135" t="s">
        <v>2</v>
      </c>
      <c r="EG26" s="27">
        <v>115</v>
      </c>
      <c r="EH26" s="27" t="s">
        <v>2</v>
      </c>
      <c r="EI26" s="27" t="s">
        <v>2</v>
      </c>
      <c r="EJ26" s="27" t="s">
        <v>2</v>
      </c>
      <c r="EK26" s="27" t="s">
        <v>2</v>
      </c>
      <c r="EL26" s="27" t="s">
        <v>2</v>
      </c>
      <c r="EM26" s="27" t="s">
        <v>2</v>
      </c>
      <c r="EN26" s="27" t="s">
        <v>2</v>
      </c>
      <c r="EO26" s="27" t="s">
        <v>2</v>
      </c>
      <c r="EP26" s="27" t="s">
        <v>2</v>
      </c>
      <c r="EQ26" s="27" t="s">
        <v>2</v>
      </c>
      <c r="ER26" s="27" t="s">
        <v>2</v>
      </c>
      <c r="ES26" s="27" t="s">
        <v>2</v>
      </c>
      <c r="ET26" s="135" t="s">
        <v>2</v>
      </c>
      <c r="EU26" s="27" t="s">
        <v>2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 t="s">
        <v>2</v>
      </c>
      <c r="FA26" s="27" t="s">
        <v>2</v>
      </c>
      <c r="FB26" s="27" t="s">
        <v>2</v>
      </c>
      <c r="FC26" s="27" t="s">
        <v>2</v>
      </c>
      <c r="FD26" s="27" t="s">
        <v>2</v>
      </c>
      <c r="FE26" s="27" t="s">
        <v>2</v>
      </c>
      <c r="FF26" s="27" t="s">
        <v>2</v>
      </c>
      <c r="FG26" s="27" t="s">
        <v>2</v>
      </c>
      <c r="FH26" s="135" t="s">
        <v>2</v>
      </c>
      <c r="FI26" s="27" t="s">
        <v>2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</v>
      </c>
      <c r="FO26" s="27" t="s">
        <v>2</v>
      </c>
      <c r="FP26" s="27" t="s">
        <v>2</v>
      </c>
      <c r="FQ26" s="27" t="s">
        <v>2</v>
      </c>
      <c r="FR26" s="27" t="s">
        <v>2</v>
      </c>
      <c r="FS26" s="27" t="s">
        <v>2</v>
      </c>
      <c r="FT26" s="27" t="s">
        <v>2</v>
      </c>
      <c r="FU26" s="27" t="s">
        <v>2</v>
      </c>
      <c r="FV26" s="135" t="s">
        <v>2</v>
      </c>
      <c r="FW26" s="77">
        <v>3</v>
      </c>
      <c r="FX26" s="77" t="s">
        <v>2</v>
      </c>
      <c r="FY26" s="77">
        <v>3</v>
      </c>
      <c r="FZ26" s="77" t="s">
        <v>2</v>
      </c>
      <c r="GA26" s="77" t="s">
        <v>2</v>
      </c>
      <c r="GB26" s="77" t="s">
        <v>2</v>
      </c>
      <c r="GC26" s="77" t="s">
        <v>2</v>
      </c>
      <c r="GD26" s="77" t="s">
        <v>2</v>
      </c>
      <c r="GE26" s="143" t="s">
        <v>2</v>
      </c>
      <c r="GF26" s="77" t="s">
        <v>2</v>
      </c>
      <c r="GG26" s="77" t="s">
        <v>2</v>
      </c>
      <c r="GH26" s="77" t="s">
        <v>2</v>
      </c>
      <c r="GI26" s="77" t="s">
        <v>2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2</v>
      </c>
      <c r="GP26" s="25" t="s">
        <v>2</v>
      </c>
      <c r="GQ26" s="25">
        <v>2</v>
      </c>
      <c r="GR26" s="25">
        <v>2</v>
      </c>
      <c r="GS26" s="136" t="s">
        <v>2</v>
      </c>
      <c r="GT26" s="77" t="s">
        <v>2</v>
      </c>
      <c r="GU26" s="77" t="s">
        <v>2</v>
      </c>
      <c r="GV26" s="17">
        <v>4</v>
      </c>
      <c r="GW26" s="17">
        <v>4</v>
      </c>
      <c r="GX26" s="17" t="s">
        <v>2</v>
      </c>
      <c r="GY26" s="17" t="s">
        <v>2</v>
      </c>
      <c r="GZ26" s="17" t="s">
        <v>2</v>
      </c>
      <c r="HA26" s="17" t="s">
        <v>2</v>
      </c>
      <c r="HB26" s="17" t="s">
        <v>2</v>
      </c>
      <c r="HC26" s="17" t="s">
        <v>2</v>
      </c>
      <c r="HD26" s="17" t="s">
        <v>2</v>
      </c>
      <c r="HE26" s="17" t="s">
        <v>2</v>
      </c>
      <c r="HF26" s="17" t="s">
        <v>2</v>
      </c>
      <c r="HG26" s="17" t="s">
        <v>2</v>
      </c>
      <c r="HH26" s="17" t="s">
        <v>2</v>
      </c>
      <c r="HI26" s="17" t="s">
        <v>2</v>
      </c>
      <c r="HJ26" s="17" t="s">
        <v>2</v>
      </c>
      <c r="HK26" s="17" t="s">
        <v>2</v>
      </c>
      <c r="HL26" s="17" t="s">
        <v>2</v>
      </c>
      <c r="HM26" s="17" t="s">
        <v>2</v>
      </c>
      <c r="HN26" s="659"/>
      <c r="HO26" s="657" t="s">
        <v>453</v>
      </c>
      <c r="HP26" s="657" t="s">
        <v>454</v>
      </c>
      <c r="HQ26" s="657" t="s">
        <v>474</v>
      </c>
      <c r="HR26" s="657" t="s">
        <v>454</v>
      </c>
      <c r="HS26" s="657" t="s">
        <v>455</v>
      </c>
    </row>
    <row r="27" spans="1:227" ht="14.25" customHeight="1">
      <c r="A27" s="614" t="s">
        <v>970</v>
      </c>
      <c r="B27" s="614" t="s">
        <v>989</v>
      </c>
      <c r="C27" s="614"/>
      <c r="D27" s="4" t="s">
        <v>8</v>
      </c>
      <c r="E27" s="25">
        <v>226</v>
      </c>
      <c r="F27" s="25">
        <v>5</v>
      </c>
      <c r="G27" s="25">
        <v>1</v>
      </c>
      <c r="H27" s="25">
        <v>2</v>
      </c>
      <c r="I27" s="25">
        <v>2</v>
      </c>
      <c r="J27" s="25" t="s">
        <v>2</v>
      </c>
      <c r="K27" s="25" t="s">
        <v>2</v>
      </c>
      <c r="L27" s="25">
        <v>221</v>
      </c>
      <c r="M27" s="136">
        <v>3</v>
      </c>
      <c r="N27" s="25">
        <v>5</v>
      </c>
      <c r="O27" s="25">
        <v>5</v>
      </c>
      <c r="P27" s="25">
        <v>1</v>
      </c>
      <c r="Q27" s="25">
        <v>2</v>
      </c>
      <c r="R27" s="25">
        <v>2</v>
      </c>
      <c r="S27" s="25" t="s">
        <v>2</v>
      </c>
      <c r="T27" s="25" t="s">
        <v>2</v>
      </c>
      <c r="U27" s="25" t="s">
        <v>2</v>
      </c>
      <c r="V27" s="136" t="s">
        <v>2</v>
      </c>
      <c r="W27" s="25">
        <v>52</v>
      </c>
      <c r="X27" s="25">
        <v>5375</v>
      </c>
      <c r="Y27" s="25">
        <v>1</v>
      </c>
      <c r="Z27" s="25">
        <v>300</v>
      </c>
      <c r="AA27" s="136">
        <v>174</v>
      </c>
      <c r="AB27" s="25">
        <v>3</v>
      </c>
      <c r="AC27" s="25">
        <v>351</v>
      </c>
      <c r="AD27" s="25">
        <v>1</v>
      </c>
      <c r="AE27" s="25">
        <v>300</v>
      </c>
      <c r="AF27" s="136">
        <v>2</v>
      </c>
      <c r="AG27" s="27">
        <v>223</v>
      </c>
      <c r="AH27" s="27">
        <v>9</v>
      </c>
      <c r="AI27" s="27">
        <v>136</v>
      </c>
      <c r="AJ27" s="27">
        <v>68</v>
      </c>
      <c r="AK27" s="27">
        <v>7</v>
      </c>
      <c r="AL27" s="27">
        <v>1</v>
      </c>
      <c r="AM27" s="27">
        <v>1</v>
      </c>
      <c r="AN27" s="27">
        <v>1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>
        <v>3</v>
      </c>
      <c r="AV27" s="27" t="s">
        <v>2</v>
      </c>
      <c r="AW27" s="27" t="s">
        <v>2</v>
      </c>
      <c r="AX27" s="27">
        <v>1</v>
      </c>
      <c r="AY27" s="27">
        <v>1</v>
      </c>
      <c r="AZ27" s="27">
        <v>1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11200</v>
      </c>
      <c r="BJ27" s="27">
        <v>186</v>
      </c>
      <c r="BK27" s="27">
        <v>4974</v>
      </c>
      <c r="BL27" s="27">
        <v>4322</v>
      </c>
      <c r="BM27" s="27">
        <v>880</v>
      </c>
      <c r="BN27" s="27">
        <v>188</v>
      </c>
      <c r="BO27" s="27">
        <v>250</v>
      </c>
      <c r="BP27" s="27">
        <v>400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1753</v>
      </c>
      <c r="BX27" s="27">
        <v>386</v>
      </c>
      <c r="BY27" s="27" t="s">
        <v>2</v>
      </c>
      <c r="BZ27" s="27" t="s">
        <v>2</v>
      </c>
      <c r="CA27" s="27">
        <v>58</v>
      </c>
      <c r="CB27" s="27">
        <v>140</v>
      </c>
      <c r="CC27" s="27">
        <v>188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>
        <v>198</v>
      </c>
      <c r="CM27" s="27">
        <v>86</v>
      </c>
      <c r="CN27" s="27">
        <v>52</v>
      </c>
      <c r="CO27" s="27" t="s">
        <v>2</v>
      </c>
      <c r="CP27" s="27">
        <v>1</v>
      </c>
      <c r="CQ27" s="27" t="s">
        <v>2</v>
      </c>
      <c r="CR27" s="27">
        <v>21</v>
      </c>
      <c r="CS27" s="27">
        <v>1</v>
      </c>
      <c r="CT27" s="27">
        <v>3</v>
      </c>
      <c r="CU27" s="27">
        <v>5</v>
      </c>
      <c r="CV27" s="27">
        <v>1</v>
      </c>
      <c r="CW27" s="27" t="s">
        <v>2</v>
      </c>
      <c r="CX27" s="27" t="s">
        <v>2</v>
      </c>
      <c r="CY27" s="27">
        <v>1</v>
      </c>
      <c r="CZ27" s="27" t="s">
        <v>2</v>
      </c>
      <c r="DA27" s="27" t="s">
        <v>2</v>
      </c>
      <c r="DB27" s="135">
        <v>1</v>
      </c>
      <c r="DC27" s="27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59</v>
      </c>
      <c r="DT27" s="27">
        <v>1</v>
      </c>
      <c r="DU27" s="27" t="s">
        <v>2</v>
      </c>
      <c r="DV27" s="27" t="s">
        <v>2</v>
      </c>
      <c r="DW27" s="27">
        <v>12</v>
      </c>
      <c r="DX27" s="27">
        <v>4</v>
      </c>
      <c r="DY27" s="27">
        <v>5</v>
      </c>
      <c r="DZ27" s="27">
        <v>3</v>
      </c>
      <c r="EA27" s="27">
        <v>1</v>
      </c>
      <c r="EB27" s="27">
        <v>36</v>
      </c>
      <c r="EC27" s="27">
        <v>5</v>
      </c>
      <c r="ED27" s="27">
        <v>4</v>
      </c>
      <c r="EE27" s="27" t="s">
        <v>2</v>
      </c>
      <c r="EF27" s="135">
        <v>7</v>
      </c>
      <c r="EG27" s="27">
        <v>1292</v>
      </c>
      <c r="EH27" s="27" t="s">
        <v>14</v>
      </c>
      <c r="EI27" s="27" t="s">
        <v>2</v>
      </c>
      <c r="EJ27" s="27" t="s">
        <v>2</v>
      </c>
      <c r="EK27" s="27">
        <v>48</v>
      </c>
      <c r="EL27" s="27">
        <v>14</v>
      </c>
      <c r="EM27" s="27" t="s">
        <v>14</v>
      </c>
      <c r="EN27" s="27">
        <v>15</v>
      </c>
      <c r="EO27" s="27" t="s">
        <v>14</v>
      </c>
      <c r="EP27" s="27">
        <v>969</v>
      </c>
      <c r="EQ27" s="27">
        <v>111</v>
      </c>
      <c r="ER27" s="27">
        <v>38</v>
      </c>
      <c r="ES27" s="27" t="s">
        <v>2</v>
      </c>
      <c r="ET27" s="135">
        <v>74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>
        <v>1</v>
      </c>
      <c r="EZ27" s="27">
        <v>1</v>
      </c>
      <c r="FA27" s="27" t="s">
        <v>2</v>
      </c>
      <c r="FB27" s="27" t="s">
        <v>2</v>
      </c>
      <c r="FC27" s="27" t="s">
        <v>2</v>
      </c>
      <c r="FD27" s="27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1155</v>
      </c>
      <c r="FN27" s="27" t="s">
        <v>1155</v>
      </c>
      <c r="FO27" s="27" t="s">
        <v>2</v>
      </c>
      <c r="FP27" s="27" t="s">
        <v>2</v>
      </c>
      <c r="FQ27" s="27" t="s">
        <v>2</v>
      </c>
      <c r="FR27" s="27" t="s">
        <v>1155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37</v>
      </c>
      <c r="FX27" s="77">
        <v>1</v>
      </c>
      <c r="FY27" s="77">
        <v>37</v>
      </c>
      <c r="FZ27" s="77" t="s">
        <v>2</v>
      </c>
      <c r="GA27" s="77" t="s">
        <v>2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>
        <v>1</v>
      </c>
      <c r="GG27" s="77" t="s">
        <v>2</v>
      </c>
      <c r="GH27" s="77">
        <v>1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12</v>
      </c>
      <c r="GP27" s="25">
        <v>2</v>
      </c>
      <c r="GQ27" s="25">
        <v>12</v>
      </c>
      <c r="GR27" s="25">
        <v>12</v>
      </c>
      <c r="GS27" s="136" t="s">
        <v>2</v>
      </c>
      <c r="GT27" s="77" t="s">
        <v>2</v>
      </c>
      <c r="GU27" s="77">
        <v>2</v>
      </c>
      <c r="GV27" s="17">
        <v>86</v>
      </c>
      <c r="GW27" s="17">
        <v>59</v>
      </c>
      <c r="GX27" s="17">
        <v>19</v>
      </c>
      <c r="GY27" s="17">
        <v>3</v>
      </c>
      <c r="GZ27" s="17">
        <v>3</v>
      </c>
      <c r="HA27" s="17">
        <v>2</v>
      </c>
      <c r="HB27" s="17">
        <v>2</v>
      </c>
      <c r="HC27" s="17" t="s">
        <v>2</v>
      </c>
      <c r="HD27" s="17" t="s">
        <v>2</v>
      </c>
      <c r="HE27" s="17">
        <v>2</v>
      </c>
      <c r="HF27" s="17" t="s">
        <v>2</v>
      </c>
      <c r="HG27" s="17">
        <v>1</v>
      </c>
      <c r="HH27" s="17" t="s">
        <v>2</v>
      </c>
      <c r="HI27" s="17">
        <v>1</v>
      </c>
      <c r="HJ27" s="17" t="s">
        <v>2</v>
      </c>
      <c r="HK27" s="17" t="s">
        <v>2</v>
      </c>
      <c r="HL27" s="17" t="s">
        <v>2</v>
      </c>
      <c r="HM27" s="17" t="s">
        <v>2</v>
      </c>
      <c r="HN27" s="659"/>
      <c r="HO27" s="657" t="s">
        <v>453</v>
      </c>
      <c r="HP27" s="657" t="s">
        <v>454</v>
      </c>
      <c r="HQ27" s="657" t="s">
        <v>474</v>
      </c>
      <c r="HR27" s="657" t="s">
        <v>457</v>
      </c>
      <c r="HS27" s="657" t="s">
        <v>455</v>
      </c>
    </row>
    <row r="28" spans="1:227" ht="14.25" customHeight="1">
      <c r="A28" s="614" t="s">
        <v>970</v>
      </c>
      <c r="B28" s="614" t="s">
        <v>989</v>
      </c>
      <c r="C28" s="614" t="s">
        <v>712</v>
      </c>
      <c r="D28" s="4" t="s">
        <v>9</v>
      </c>
      <c r="E28" s="25">
        <v>75</v>
      </c>
      <c r="F28" s="25">
        <v>3</v>
      </c>
      <c r="G28" s="25" t="s">
        <v>2</v>
      </c>
      <c r="H28" s="25">
        <v>1</v>
      </c>
      <c r="I28" s="25">
        <v>2</v>
      </c>
      <c r="J28" s="25" t="s">
        <v>2</v>
      </c>
      <c r="K28" s="25" t="s">
        <v>2</v>
      </c>
      <c r="L28" s="25">
        <v>72</v>
      </c>
      <c r="M28" s="136">
        <v>1</v>
      </c>
      <c r="N28" s="25">
        <v>3</v>
      </c>
      <c r="O28" s="25">
        <v>3</v>
      </c>
      <c r="P28" s="25" t="s">
        <v>2</v>
      </c>
      <c r="Q28" s="25">
        <v>1</v>
      </c>
      <c r="R28" s="25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17</v>
      </c>
      <c r="X28" s="25">
        <v>448</v>
      </c>
      <c r="Y28" s="25" t="s">
        <v>2</v>
      </c>
      <c r="Z28" s="25" t="s">
        <v>2</v>
      </c>
      <c r="AA28" s="136">
        <v>58</v>
      </c>
      <c r="AB28" s="25">
        <v>1</v>
      </c>
      <c r="AC28" s="25">
        <v>6</v>
      </c>
      <c r="AD28" s="25" t="s">
        <v>2</v>
      </c>
      <c r="AE28" s="25" t="s">
        <v>2</v>
      </c>
      <c r="AF28" s="136">
        <v>2</v>
      </c>
      <c r="AG28" s="27">
        <v>73</v>
      </c>
      <c r="AH28" s="27">
        <v>1</v>
      </c>
      <c r="AI28" s="27">
        <v>42</v>
      </c>
      <c r="AJ28" s="27">
        <v>27</v>
      </c>
      <c r="AK28" s="27">
        <v>1</v>
      </c>
      <c r="AL28" s="27">
        <v>1</v>
      </c>
      <c r="AM28" s="27">
        <v>1</v>
      </c>
      <c r="AN28" s="27" t="s">
        <v>2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>
        <v>1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>
        <v>1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3861</v>
      </c>
      <c r="BJ28" s="27">
        <v>20</v>
      </c>
      <c r="BK28" s="27">
        <v>1588</v>
      </c>
      <c r="BL28" s="27">
        <v>1713</v>
      </c>
      <c r="BM28" s="27">
        <v>102</v>
      </c>
      <c r="BN28" s="27">
        <v>188</v>
      </c>
      <c r="BO28" s="27">
        <v>250</v>
      </c>
      <c r="BP28" s="27" t="s">
        <v>2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353</v>
      </c>
      <c r="BX28" s="27">
        <v>188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>
        <v>188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27</v>
      </c>
      <c r="CN28" s="27">
        <v>14</v>
      </c>
      <c r="CO28" s="27" t="s">
        <v>2</v>
      </c>
      <c r="CP28" s="27" t="s">
        <v>2</v>
      </c>
      <c r="CQ28" s="27" t="s">
        <v>2</v>
      </c>
      <c r="CR28" s="27">
        <v>9</v>
      </c>
      <c r="CS28" s="27" t="s">
        <v>2</v>
      </c>
      <c r="CT28" s="27" t="s">
        <v>2</v>
      </c>
      <c r="CU28" s="27">
        <v>4</v>
      </c>
      <c r="CV28" s="27" t="s">
        <v>2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>
        <v>1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>
        <v>1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17</v>
      </c>
      <c r="DT28" s="27" t="s">
        <v>2</v>
      </c>
      <c r="DU28" s="27" t="s">
        <v>2</v>
      </c>
      <c r="DV28" s="27" t="s">
        <v>2</v>
      </c>
      <c r="DW28" s="27">
        <v>4</v>
      </c>
      <c r="DX28" s="27">
        <v>2</v>
      </c>
      <c r="DY28" s="27">
        <v>3</v>
      </c>
      <c r="DZ28" s="27">
        <v>3</v>
      </c>
      <c r="EA28" s="27" t="s">
        <v>2</v>
      </c>
      <c r="EB28" s="27">
        <v>12</v>
      </c>
      <c r="EC28" s="27">
        <v>1</v>
      </c>
      <c r="ED28" s="27" t="s">
        <v>2</v>
      </c>
      <c r="EE28" s="27" t="s">
        <v>2</v>
      </c>
      <c r="EF28" s="135">
        <v>4</v>
      </c>
      <c r="EG28" s="27">
        <v>432</v>
      </c>
      <c r="EH28" s="27" t="s">
        <v>2</v>
      </c>
      <c r="EI28" s="27" t="s">
        <v>2</v>
      </c>
      <c r="EJ28" s="27" t="s">
        <v>2</v>
      </c>
      <c r="EK28" s="27">
        <v>20</v>
      </c>
      <c r="EL28" s="27" t="s">
        <v>14</v>
      </c>
      <c r="EM28" s="27" t="s">
        <v>14</v>
      </c>
      <c r="EN28" s="27">
        <v>15</v>
      </c>
      <c r="EO28" s="27" t="s">
        <v>2</v>
      </c>
      <c r="EP28" s="27">
        <v>304</v>
      </c>
      <c r="EQ28" s="27" t="s">
        <v>14</v>
      </c>
      <c r="ER28" s="27" t="s">
        <v>2</v>
      </c>
      <c r="ES28" s="27" t="s">
        <v>2</v>
      </c>
      <c r="ET28" s="135" t="s">
        <v>14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>
        <v>1</v>
      </c>
      <c r="EZ28" s="27">
        <v>1</v>
      </c>
      <c r="FA28" s="27" t="s">
        <v>2</v>
      </c>
      <c r="FB28" s="27" t="s">
        <v>2</v>
      </c>
      <c r="FC28" s="27" t="s">
        <v>2</v>
      </c>
      <c r="FD28" s="27">
        <v>1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1155</v>
      </c>
      <c r="FN28" s="27" t="s">
        <v>1155</v>
      </c>
      <c r="FO28" s="27" t="s">
        <v>2</v>
      </c>
      <c r="FP28" s="27" t="s">
        <v>2</v>
      </c>
      <c r="FQ28" s="27" t="s">
        <v>2</v>
      </c>
      <c r="FR28" s="27" t="s">
        <v>1155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11</v>
      </c>
      <c r="FX28" s="77" t="s">
        <v>2</v>
      </c>
      <c r="FY28" s="77">
        <v>11</v>
      </c>
      <c r="FZ28" s="77" t="s">
        <v>2</v>
      </c>
      <c r="GA28" s="77" t="s">
        <v>2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>
        <v>1</v>
      </c>
      <c r="GG28" s="77" t="s">
        <v>2</v>
      </c>
      <c r="GH28" s="77">
        <v>1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6</v>
      </c>
      <c r="GP28" s="25">
        <v>2</v>
      </c>
      <c r="GQ28" s="25">
        <v>6</v>
      </c>
      <c r="GR28" s="25">
        <v>6</v>
      </c>
      <c r="GS28" s="136" t="s">
        <v>2</v>
      </c>
      <c r="GT28" s="77" t="s">
        <v>2</v>
      </c>
      <c r="GU28" s="77">
        <v>2</v>
      </c>
      <c r="GV28" s="17">
        <v>27</v>
      </c>
      <c r="GW28" s="17">
        <v>18</v>
      </c>
      <c r="GX28" s="17">
        <v>7</v>
      </c>
      <c r="GY28" s="17">
        <v>1</v>
      </c>
      <c r="GZ28" s="17">
        <v>1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>
        <v>1</v>
      </c>
      <c r="HF28" s="17" t="s">
        <v>2</v>
      </c>
      <c r="HG28" s="17" t="s">
        <v>2</v>
      </c>
      <c r="HH28" s="17" t="s">
        <v>2</v>
      </c>
      <c r="HI28" s="17">
        <v>1</v>
      </c>
      <c r="HJ28" s="17" t="s">
        <v>2</v>
      </c>
      <c r="HK28" s="17" t="s">
        <v>2</v>
      </c>
      <c r="HL28" s="17" t="s">
        <v>2</v>
      </c>
      <c r="HM28" s="17" t="s">
        <v>2</v>
      </c>
      <c r="HN28" s="659"/>
      <c r="HO28" s="657" t="s">
        <v>453</v>
      </c>
      <c r="HP28" s="657" t="s">
        <v>454</v>
      </c>
      <c r="HQ28" s="657" t="s">
        <v>474</v>
      </c>
      <c r="HR28" s="657" t="s">
        <v>458</v>
      </c>
      <c r="HS28" s="657" t="s">
        <v>455</v>
      </c>
    </row>
    <row r="29" spans="1:227" ht="14.25" customHeight="1">
      <c r="A29" s="614" t="s">
        <v>970</v>
      </c>
      <c r="B29" s="614" t="s">
        <v>989</v>
      </c>
      <c r="C29" s="614" t="s">
        <v>990</v>
      </c>
      <c r="D29" s="4" t="s">
        <v>10</v>
      </c>
      <c r="E29" s="25">
        <v>17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17</v>
      </c>
      <c r="M29" s="136">
        <v>1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3</v>
      </c>
      <c r="X29" s="25">
        <v>145</v>
      </c>
      <c r="Y29" s="25" t="s">
        <v>2</v>
      </c>
      <c r="Z29" s="25" t="s">
        <v>2</v>
      </c>
      <c r="AA29" s="136">
        <v>14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>
        <v>17</v>
      </c>
      <c r="AH29" s="27" t="s">
        <v>2</v>
      </c>
      <c r="AI29" s="27">
        <v>14</v>
      </c>
      <c r="AJ29" s="27">
        <v>3</v>
      </c>
      <c r="AK29" s="27" t="s">
        <v>2</v>
      </c>
      <c r="AL29" s="27" t="s">
        <v>2</v>
      </c>
      <c r="AM29" s="27" t="s">
        <v>2</v>
      </c>
      <c r="AN29" s="27" t="s">
        <v>2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670</v>
      </c>
      <c r="BJ29" s="27" t="s">
        <v>2</v>
      </c>
      <c r="BK29" s="27">
        <v>488</v>
      </c>
      <c r="BL29" s="27">
        <v>182</v>
      </c>
      <c r="BM29" s="27" t="s">
        <v>2</v>
      </c>
      <c r="BN29" s="27" t="s">
        <v>2</v>
      </c>
      <c r="BO29" s="27" t="s">
        <v>2</v>
      </c>
      <c r="BP29" s="27" t="s">
        <v>2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60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9</v>
      </c>
      <c r="CN29" s="27">
        <v>7</v>
      </c>
      <c r="CO29" s="27" t="s">
        <v>2</v>
      </c>
      <c r="CP29" s="27" t="s">
        <v>2</v>
      </c>
      <c r="CQ29" s="27" t="s">
        <v>2</v>
      </c>
      <c r="CR29" s="27">
        <v>1</v>
      </c>
      <c r="CS29" s="27" t="s">
        <v>2</v>
      </c>
      <c r="CT29" s="27" t="s">
        <v>2</v>
      </c>
      <c r="CU29" s="27" t="s">
        <v>2</v>
      </c>
      <c r="CV29" s="27" t="s">
        <v>2</v>
      </c>
      <c r="CW29" s="27" t="s">
        <v>2</v>
      </c>
      <c r="CX29" s="27" t="s">
        <v>2</v>
      </c>
      <c r="CY29" s="27">
        <v>1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7</v>
      </c>
      <c r="DT29" s="27" t="s">
        <v>2</v>
      </c>
      <c r="DU29" s="27" t="s">
        <v>2</v>
      </c>
      <c r="DV29" s="27" t="s">
        <v>2</v>
      </c>
      <c r="DW29" s="27">
        <v>1</v>
      </c>
      <c r="DX29" s="27" t="s">
        <v>2</v>
      </c>
      <c r="DY29" s="27" t="s">
        <v>2</v>
      </c>
      <c r="DZ29" s="27" t="s">
        <v>2</v>
      </c>
      <c r="EA29" s="27" t="s">
        <v>2</v>
      </c>
      <c r="EB29" s="27">
        <v>2</v>
      </c>
      <c r="EC29" s="27" t="s">
        <v>2</v>
      </c>
      <c r="ED29" s="27" t="s">
        <v>2</v>
      </c>
      <c r="EE29" s="27" t="s">
        <v>2</v>
      </c>
      <c r="EF29" s="135" t="s">
        <v>2</v>
      </c>
      <c r="EG29" s="27">
        <v>91</v>
      </c>
      <c r="EH29" s="27" t="s">
        <v>2</v>
      </c>
      <c r="EI29" s="27" t="s">
        <v>2</v>
      </c>
      <c r="EJ29" s="27" t="s">
        <v>2</v>
      </c>
      <c r="EK29" s="27" t="s">
        <v>14</v>
      </c>
      <c r="EL29" s="27" t="s">
        <v>2</v>
      </c>
      <c r="EM29" s="27" t="s">
        <v>2</v>
      </c>
      <c r="EN29" s="27" t="s">
        <v>2</v>
      </c>
      <c r="EO29" s="27" t="s">
        <v>2</v>
      </c>
      <c r="EP29" s="27" t="s">
        <v>14</v>
      </c>
      <c r="EQ29" s="27" t="s">
        <v>2</v>
      </c>
      <c r="ER29" s="27" t="s">
        <v>2</v>
      </c>
      <c r="ES29" s="27" t="s">
        <v>2</v>
      </c>
      <c r="ET29" s="135" t="s">
        <v>2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6</v>
      </c>
      <c r="FX29" s="77" t="s">
        <v>2</v>
      </c>
      <c r="FY29" s="77">
        <v>6</v>
      </c>
      <c r="FZ29" s="77" t="s">
        <v>2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 t="s">
        <v>2</v>
      </c>
      <c r="GP29" s="25" t="s">
        <v>2</v>
      </c>
      <c r="GQ29" s="25" t="s">
        <v>2</v>
      </c>
      <c r="GR29" s="25" t="s">
        <v>2</v>
      </c>
      <c r="GS29" s="136" t="s">
        <v>2</v>
      </c>
      <c r="GT29" s="77" t="s">
        <v>2</v>
      </c>
      <c r="GU29" s="77" t="s">
        <v>2</v>
      </c>
      <c r="GV29" s="17">
        <v>9</v>
      </c>
      <c r="GW29" s="17">
        <v>8</v>
      </c>
      <c r="GX29" s="17" t="s">
        <v>2</v>
      </c>
      <c r="GY29" s="17" t="s">
        <v>2</v>
      </c>
      <c r="GZ29" s="17" t="s">
        <v>2</v>
      </c>
      <c r="HA29" s="17">
        <v>1</v>
      </c>
      <c r="HB29" s="17">
        <v>1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9"/>
      <c r="HO29" s="657" t="s">
        <v>453</v>
      </c>
      <c r="HP29" s="657" t="s">
        <v>454</v>
      </c>
      <c r="HQ29" s="657" t="s">
        <v>474</v>
      </c>
      <c r="HR29" s="657" t="s">
        <v>459</v>
      </c>
      <c r="HS29" s="657" t="s">
        <v>455</v>
      </c>
    </row>
    <row r="30" spans="1:227" ht="14.25" customHeight="1">
      <c r="A30" s="614" t="s">
        <v>970</v>
      </c>
      <c r="B30" s="614" t="s">
        <v>989</v>
      </c>
      <c r="C30" s="614" t="s">
        <v>991</v>
      </c>
      <c r="D30" s="4" t="s">
        <v>11</v>
      </c>
      <c r="E30" s="25">
        <v>44</v>
      </c>
      <c r="F30" s="25" t="s">
        <v>2</v>
      </c>
      <c r="G30" s="25" t="s">
        <v>2</v>
      </c>
      <c r="H30" s="25" t="s">
        <v>2</v>
      </c>
      <c r="I30" s="25" t="s">
        <v>2</v>
      </c>
      <c r="J30" s="25" t="s">
        <v>2</v>
      </c>
      <c r="K30" s="25" t="s">
        <v>2</v>
      </c>
      <c r="L30" s="25">
        <v>44</v>
      </c>
      <c r="M30" s="136">
        <v>1</v>
      </c>
      <c r="N30" s="25" t="s">
        <v>2</v>
      </c>
      <c r="O30" s="25" t="s">
        <v>2</v>
      </c>
      <c r="P30" s="25" t="s">
        <v>2</v>
      </c>
      <c r="Q30" s="25" t="s">
        <v>2</v>
      </c>
      <c r="R30" s="25" t="s">
        <v>2</v>
      </c>
      <c r="S30" s="25" t="s">
        <v>2</v>
      </c>
      <c r="T30" s="25" t="s">
        <v>2</v>
      </c>
      <c r="U30" s="25" t="s">
        <v>2</v>
      </c>
      <c r="V30" s="136" t="s">
        <v>2</v>
      </c>
      <c r="W30" s="25">
        <v>11</v>
      </c>
      <c r="X30" s="25">
        <v>3654</v>
      </c>
      <c r="Y30" s="25" t="s">
        <v>2</v>
      </c>
      <c r="Z30" s="25" t="s">
        <v>2</v>
      </c>
      <c r="AA30" s="136">
        <v>33</v>
      </c>
      <c r="AB30" s="25" t="s">
        <v>2</v>
      </c>
      <c r="AC30" s="25" t="s">
        <v>2</v>
      </c>
      <c r="AD30" s="25" t="s">
        <v>2</v>
      </c>
      <c r="AE30" s="25" t="s">
        <v>2</v>
      </c>
      <c r="AF30" s="136" t="s">
        <v>2</v>
      </c>
      <c r="AG30" s="27">
        <v>44</v>
      </c>
      <c r="AH30" s="27" t="s">
        <v>2</v>
      </c>
      <c r="AI30" s="27">
        <v>29</v>
      </c>
      <c r="AJ30" s="27">
        <v>11</v>
      </c>
      <c r="AK30" s="27">
        <v>3</v>
      </c>
      <c r="AL30" s="27" t="s">
        <v>2</v>
      </c>
      <c r="AM30" s="27" t="s">
        <v>2</v>
      </c>
      <c r="AN30" s="27">
        <v>1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2527</v>
      </c>
      <c r="BJ30" s="27" t="s">
        <v>2</v>
      </c>
      <c r="BK30" s="27">
        <v>1047</v>
      </c>
      <c r="BL30" s="27">
        <v>708</v>
      </c>
      <c r="BM30" s="27">
        <v>372</v>
      </c>
      <c r="BN30" s="27" t="s">
        <v>2</v>
      </c>
      <c r="BO30" s="27" t="s">
        <v>2</v>
      </c>
      <c r="BP30" s="27">
        <v>400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610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22</v>
      </c>
      <c r="CN30" s="27">
        <v>18</v>
      </c>
      <c r="CO30" s="27" t="s">
        <v>2</v>
      </c>
      <c r="CP30" s="27" t="s">
        <v>2</v>
      </c>
      <c r="CQ30" s="27" t="s">
        <v>2</v>
      </c>
      <c r="CR30" s="27">
        <v>2</v>
      </c>
      <c r="CS30" s="27">
        <v>1</v>
      </c>
      <c r="CT30" s="27" t="s">
        <v>2</v>
      </c>
      <c r="CU30" s="27" t="s">
        <v>2</v>
      </c>
      <c r="CV30" s="27">
        <v>1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 t="s">
        <v>2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 t="s">
        <v>2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20</v>
      </c>
      <c r="DT30" s="27" t="s">
        <v>2</v>
      </c>
      <c r="DU30" s="27" t="s">
        <v>2</v>
      </c>
      <c r="DV30" s="27" t="s">
        <v>2</v>
      </c>
      <c r="DW30" s="27">
        <v>3</v>
      </c>
      <c r="DX30" s="27">
        <v>1</v>
      </c>
      <c r="DY30" s="27">
        <v>1</v>
      </c>
      <c r="DZ30" s="27" t="s">
        <v>2</v>
      </c>
      <c r="EA30" s="27">
        <v>1</v>
      </c>
      <c r="EB30" s="27">
        <v>9</v>
      </c>
      <c r="EC30" s="27">
        <v>2</v>
      </c>
      <c r="ED30" s="27" t="s">
        <v>2</v>
      </c>
      <c r="EE30" s="27" t="s">
        <v>2</v>
      </c>
      <c r="EF30" s="135">
        <v>2</v>
      </c>
      <c r="EG30" s="27">
        <v>409</v>
      </c>
      <c r="EH30" s="27" t="s">
        <v>2</v>
      </c>
      <c r="EI30" s="27" t="s">
        <v>2</v>
      </c>
      <c r="EJ30" s="27" t="s">
        <v>2</v>
      </c>
      <c r="EK30" s="27">
        <v>8</v>
      </c>
      <c r="EL30" s="27" t="s">
        <v>14</v>
      </c>
      <c r="EM30" s="27" t="s">
        <v>14</v>
      </c>
      <c r="EN30" s="27" t="s">
        <v>2</v>
      </c>
      <c r="EO30" s="27" t="s">
        <v>14</v>
      </c>
      <c r="EP30" s="27">
        <v>299</v>
      </c>
      <c r="EQ30" s="27" t="s">
        <v>14</v>
      </c>
      <c r="ER30" s="27" t="s">
        <v>2</v>
      </c>
      <c r="ES30" s="27" t="s">
        <v>2</v>
      </c>
      <c r="ET30" s="135" t="s">
        <v>14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 t="s">
        <v>2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</v>
      </c>
      <c r="FW30" s="77">
        <v>7</v>
      </c>
      <c r="FX30" s="77" t="s">
        <v>2</v>
      </c>
      <c r="FY30" s="77">
        <v>7</v>
      </c>
      <c r="FZ30" s="77" t="s">
        <v>2</v>
      </c>
      <c r="GA30" s="77" t="s">
        <v>2</v>
      </c>
      <c r="GB30" s="77" t="s">
        <v>2</v>
      </c>
      <c r="GC30" s="77" t="s">
        <v>2</v>
      </c>
      <c r="GD30" s="77" t="s">
        <v>2</v>
      </c>
      <c r="GE30" s="143" t="s">
        <v>2</v>
      </c>
      <c r="GF30" s="77" t="s">
        <v>2</v>
      </c>
      <c r="GG30" s="77" t="s">
        <v>2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>
        <v>3</v>
      </c>
      <c r="GP30" s="25" t="s">
        <v>2</v>
      </c>
      <c r="GQ30" s="25">
        <v>3</v>
      </c>
      <c r="GR30" s="25">
        <v>3</v>
      </c>
      <c r="GS30" s="136" t="s">
        <v>2</v>
      </c>
      <c r="GT30" s="77" t="s">
        <v>2</v>
      </c>
      <c r="GU30" s="77" t="s">
        <v>2</v>
      </c>
      <c r="GV30" s="17">
        <v>22</v>
      </c>
      <c r="GW30" s="17">
        <v>17</v>
      </c>
      <c r="GX30" s="17">
        <v>3</v>
      </c>
      <c r="GY30" s="17" t="s">
        <v>2</v>
      </c>
      <c r="GZ30" s="17">
        <v>1</v>
      </c>
      <c r="HA30" s="17">
        <v>1</v>
      </c>
      <c r="HB30" s="17">
        <v>1</v>
      </c>
      <c r="HC30" s="17" t="s">
        <v>2</v>
      </c>
      <c r="HD30" s="17" t="s">
        <v>2</v>
      </c>
      <c r="HE30" s="17" t="s">
        <v>2</v>
      </c>
      <c r="HF30" s="17" t="s">
        <v>2</v>
      </c>
      <c r="HG30" s="17" t="s">
        <v>2</v>
      </c>
      <c r="HH30" s="17" t="s">
        <v>2</v>
      </c>
      <c r="HI30" s="17" t="s">
        <v>2</v>
      </c>
      <c r="HJ30" s="17" t="s">
        <v>2</v>
      </c>
      <c r="HK30" s="17" t="s">
        <v>2</v>
      </c>
      <c r="HL30" s="17" t="s">
        <v>2</v>
      </c>
      <c r="HM30" s="17" t="s">
        <v>2</v>
      </c>
      <c r="HN30" s="659"/>
      <c r="HO30" s="657" t="s">
        <v>453</v>
      </c>
      <c r="HP30" s="657" t="s">
        <v>454</v>
      </c>
      <c r="HQ30" s="657" t="s">
        <v>474</v>
      </c>
      <c r="HR30" s="657" t="s">
        <v>460</v>
      </c>
      <c r="HS30" s="657" t="s">
        <v>455</v>
      </c>
    </row>
    <row r="31" spans="1:227" ht="14.25" customHeight="1">
      <c r="A31" s="614" t="s">
        <v>970</v>
      </c>
      <c r="B31" s="614" t="s">
        <v>989</v>
      </c>
      <c r="C31" s="614" t="s">
        <v>713</v>
      </c>
      <c r="D31" s="4" t="s">
        <v>12</v>
      </c>
      <c r="E31" s="25">
        <v>42</v>
      </c>
      <c r="F31" s="25">
        <v>2</v>
      </c>
      <c r="G31" s="25">
        <v>1</v>
      </c>
      <c r="H31" s="25">
        <v>1</v>
      </c>
      <c r="I31" s="25" t="s">
        <v>2</v>
      </c>
      <c r="J31" s="25" t="s">
        <v>2</v>
      </c>
      <c r="K31" s="25" t="s">
        <v>2</v>
      </c>
      <c r="L31" s="25">
        <v>40</v>
      </c>
      <c r="M31" s="136" t="s">
        <v>2</v>
      </c>
      <c r="N31" s="25">
        <v>2</v>
      </c>
      <c r="O31" s="25">
        <v>2</v>
      </c>
      <c r="P31" s="25">
        <v>1</v>
      </c>
      <c r="Q31" s="25">
        <v>1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6</v>
      </c>
      <c r="X31" s="25">
        <v>703</v>
      </c>
      <c r="Y31" s="25">
        <v>1</v>
      </c>
      <c r="Z31" s="25">
        <v>300</v>
      </c>
      <c r="AA31" s="136">
        <v>36</v>
      </c>
      <c r="AB31" s="25">
        <v>2</v>
      </c>
      <c r="AC31" s="25">
        <v>345</v>
      </c>
      <c r="AD31" s="25">
        <v>1</v>
      </c>
      <c r="AE31" s="25">
        <v>300</v>
      </c>
      <c r="AF31" s="136" t="s">
        <v>2</v>
      </c>
      <c r="AG31" s="27">
        <v>42</v>
      </c>
      <c r="AH31" s="27">
        <v>8</v>
      </c>
      <c r="AI31" s="27">
        <v>23</v>
      </c>
      <c r="AJ31" s="27">
        <v>9</v>
      </c>
      <c r="AK31" s="27">
        <v>2</v>
      </c>
      <c r="AL31" s="27" t="s">
        <v>2</v>
      </c>
      <c r="AM31" s="27" t="s">
        <v>2</v>
      </c>
      <c r="AN31" s="27" t="s">
        <v>2</v>
      </c>
      <c r="AO31" s="27" t="s">
        <v>2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>
        <v>2</v>
      </c>
      <c r="AV31" s="27" t="s">
        <v>2</v>
      </c>
      <c r="AW31" s="27" t="s">
        <v>2</v>
      </c>
      <c r="AX31" s="27">
        <v>1</v>
      </c>
      <c r="AY31" s="27">
        <v>1</v>
      </c>
      <c r="AZ31" s="27" t="s">
        <v>2</v>
      </c>
      <c r="BA31" s="27" t="s">
        <v>2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1893</v>
      </c>
      <c r="BJ31" s="27">
        <v>166</v>
      </c>
      <c r="BK31" s="27">
        <v>869</v>
      </c>
      <c r="BL31" s="27">
        <v>574</v>
      </c>
      <c r="BM31" s="27">
        <v>284</v>
      </c>
      <c r="BN31" s="27" t="s">
        <v>2</v>
      </c>
      <c r="BO31" s="27" t="s">
        <v>2</v>
      </c>
      <c r="BP31" s="27" t="s">
        <v>2</v>
      </c>
      <c r="BQ31" s="27" t="s">
        <v>2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401</v>
      </c>
      <c r="BX31" s="27">
        <v>198</v>
      </c>
      <c r="BY31" s="27" t="s">
        <v>2</v>
      </c>
      <c r="BZ31" s="27" t="s">
        <v>2</v>
      </c>
      <c r="CA31" s="27">
        <v>58</v>
      </c>
      <c r="CB31" s="27">
        <v>140</v>
      </c>
      <c r="CC31" s="27" t="s">
        <v>2</v>
      </c>
      <c r="CD31" s="27" t="s">
        <v>2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>
        <v>198</v>
      </c>
      <c r="CM31" s="27">
        <v>10</v>
      </c>
      <c r="CN31" s="27">
        <v>6</v>
      </c>
      <c r="CO31" s="27" t="s">
        <v>2</v>
      </c>
      <c r="CP31" s="27">
        <v>1</v>
      </c>
      <c r="CQ31" s="27" t="s">
        <v>2</v>
      </c>
      <c r="CR31" s="27">
        <v>2</v>
      </c>
      <c r="CS31" s="27" t="s">
        <v>2</v>
      </c>
      <c r="CT31" s="27" t="s">
        <v>2</v>
      </c>
      <c r="CU31" s="27">
        <v>1</v>
      </c>
      <c r="CV31" s="27" t="s">
        <v>2</v>
      </c>
      <c r="CW31" s="27" t="s">
        <v>2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>
        <v>1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>
        <v>1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7</v>
      </c>
      <c r="DT31" s="27" t="s">
        <v>2</v>
      </c>
      <c r="DU31" s="27" t="s">
        <v>2</v>
      </c>
      <c r="DV31" s="27" t="s">
        <v>2</v>
      </c>
      <c r="DW31" s="27">
        <v>2</v>
      </c>
      <c r="DX31" s="27">
        <v>1</v>
      </c>
      <c r="DY31" s="27">
        <v>1</v>
      </c>
      <c r="DZ31" s="27" t="s">
        <v>2</v>
      </c>
      <c r="EA31" s="27" t="s">
        <v>2</v>
      </c>
      <c r="EB31" s="27">
        <v>4</v>
      </c>
      <c r="EC31" s="27">
        <v>2</v>
      </c>
      <c r="ED31" s="27">
        <v>1</v>
      </c>
      <c r="EE31" s="27" t="s">
        <v>2</v>
      </c>
      <c r="EF31" s="135">
        <v>1</v>
      </c>
      <c r="EG31" s="27">
        <v>160</v>
      </c>
      <c r="EH31" s="27" t="s">
        <v>2</v>
      </c>
      <c r="EI31" s="27" t="s">
        <v>2</v>
      </c>
      <c r="EJ31" s="27" t="s">
        <v>2</v>
      </c>
      <c r="EK31" s="27" t="s">
        <v>14</v>
      </c>
      <c r="EL31" s="27" t="s">
        <v>14</v>
      </c>
      <c r="EM31" s="27" t="s">
        <v>14</v>
      </c>
      <c r="EN31" s="27" t="s">
        <v>2</v>
      </c>
      <c r="EO31" s="27" t="s">
        <v>2</v>
      </c>
      <c r="EP31" s="27" t="s">
        <v>14</v>
      </c>
      <c r="EQ31" s="27" t="s">
        <v>14</v>
      </c>
      <c r="ER31" s="27" t="s">
        <v>14</v>
      </c>
      <c r="ES31" s="27" t="s">
        <v>2</v>
      </c>
      <c r="ET31" s="135" t="s">
        <v>14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>
        <v>1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1155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5</v>
      </c>
      <c r="FX31" s="77" t="s">
        <v>2</v>
      </c>
      <c r="FY31" s="77">
        <v>5</v>
      </c>
      <c r="FZ31" s="77" t="s">
        <v>2</v>
      </c>
      <c r="GA31" s="77" t="s">
        <v>2</v>
      </c>
      <c r="GB31" s="77" t="s">
        <v>2</v>
      </c>
      <c r="GC31" s="77" t="s">
        <v>2</v>
      </c>
      <c r="GD31" s="77" t="s">
        <v>2</v>
      </c>
      <c r="GE31" s="143" t="s">
        <v>2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>
        <v>1</v>
      </c>
      <c r="GP31" s="25" t="s">
        <v>2</v>
      </c>
      <c r="GQ31" s="25">
        <v>1</v>
      </c>
      <c r="GR31" s="25">
        <v>1</v>
      </c>
      <c r="GS31" s="136" t="s">
        <v>2</v>
      </c>
      <c r="GT31" s="77" t="s">
        <v>2</v>
      </c>
      <c r="GU31" s="77" t="s">
        <v>2</v>
      </c>
      <c r="GV31" s="17">
        <v>10</v>
      </c>
      <c r="GW31" s="17">
        <v>5</v>
      </c>
      <c r="GX31" s="17">
        <v>4</v>
      </c>
      <c r="GY31" s="17" t="s">
        <v>2</v>
      </c>
      <c r="GZ31" s="17">
        <v>1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>
        <v>1</v>
      </c>
      <c r="HF31" s="17" t="s">
        <v>2</v>
      </c>
      <c r="HG31" s="17">
        <v>1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9"/>
      <c r="HO31" s="657" t="s">
        <v>453</v>
      </c>
      <c r="HP31" s="657" t="s">
        <v>454</v>
      </c>
      <c r="HQ31" s="657" t="s">
        <v>474</v>
      </c>
      <c r="HR31" s="657" t="s">
        <v>461</v>
      </c>
      <c r="HS31" s="657" t="s">
        <v>455</v>
      </c>
    </row>
    <row r="32" spans="1:227" ht="14.25" customHeight="1">
      <c r="A32" s="614" t="s">
        <v>970</v>
      </c>
      <c r="B32" s="614" t="s">
        <v>989</v>
      </c>
      <c r="C32" s="614" t="s">
        <v>992</v>
      </c>
      <c r="D32" s="4" t="s">
        <v>13</v>
      </c>
      <c r="E32" s="25">
        <v>48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48</v>
      </c>
      <c r="M32" s="136" t="s">
        <v>2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15</v>
      </c>
      <c r="X32" s="25">
        <v>425</v>
      </c>
      <c r="Y32" s="25" t="s">
        <v>2</v>
      </c>
      <c r="Z32" s="25" t="s">
        <v>2</v>
      </c>
      <c r="AA32" s="136">
        <v>33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47</v>
      </c>
      <c r="AH32" s="27" t="s">
        <v>2</v>
      </c>
      <c r="AI32" s="27">
        <v>28</v>
      </c>
      <c r="AJ32" s="27">
        <v>18</v>
      </c>
      <c r="AK32" s="27">
        <v>1</v>
      </c>
      <c r="AL32" s="27" t="s">
        <v>2</v>
      </c>
      <c r="AM32" s="27" t="s">
        <v>2</v>
      </c>
      <c r="AN32" s="27" t="s">
        <v>2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2249</v>
      </c>
      <c r="BJ32" s="27" t="s">
        <v>2</v>
      </c>
      <c r="BK32" s="27">
        <v>982</v>
      </c>
      <c r="BL32" s="27">
        <v>1145</v>
      </c>
      <c r="BM32" s="27">
        <v>122</v>
      </c>
      <c r="BN32" s="27" t="s">
        <v>2</v>
      </c>
      <c r="BO32" s="27" t="s">
        <v>2</v>
      </c>
      <c r="BP32" s="27" t="s">
        <v>2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>
        <v>329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18</v>
      </c>
      <c r="CN32" s="27">
        <v>7</v>
      </c>
      <c r="CO32" s="27" t="s">
        <v>2</v>
      </c>
      <c r="CP32" s="27" t="s">
        <v>2</v>
      </c>
      <c r="CQ32" s="27" t="s">
        <v>2</v>
      </c>
      <c r="CR32" s="27">
        <v>7</v>
      </c>
      <c r="CS32" s="27" t="s">
        <v>2</v>
      </c>
      <c r="CT32" s="27">
        <v>3</v>
      </c>
      <c r="CU32" s="27" t="s">
        <v>2</v>
      </c>
      <c r="CV32" s="27" t="s">
        <v>2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>
        <v>1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8</v>
      </c>
      <c r="DT32" s="27">
        <v>1</v>
      </c>
      <c r="DU32" s="27" t="s">
        <v>2</v>
      </c>
      <c r="DV32" s="27" t="s">
        <v>2</v>
      </c>
      <c r="DW32" s="27">
        <v>2</v>
      </c>
      <c r="DX32" s="27" t="s">
        <v>2</v>
      </c>
      <c r="DY32" s="27" t="s">
        <v>2</v>
      </c>
      <c r="DZ32" s="27" t="s">
        <v>2</v>
      </c>
      <c r="EA32" s="27" t="s">
        <v>2</v>
      </c>
      <c r="EB32" s="27">
        <v>9</v>
      </c>
      <c r="EC32" s="27" t="s">
        <v>2</v>
      </c>
      <c r="ED32" s="27">
        <v>3</v>
      </c>
      <c r="EE32" s="27" t="s">
        <v>2</v>
      </c>
      <c r="EF32" s="135" t="s">
        <v>2</v>
      </c>
      <c r="EG32" s="27">
        <v>200</v>
      </c>
      <c r="EH32" s="27" t="s">
        <v>14</v>
      </c>
      <c r="EI32" s="27" t="s">
        <v>2</v>
      </c>
      <c r="EJ32" s="27" t="s">
        <v>2</v>
      </c>
      <c r="EK32" s="27" t="s">
        <v>14</v>
      </c>
      <c r="EL32" s="27" t="s">
        <v>2</v>
      </c>
      <c r="EM32" s="27" t="s">
        <v>2</v>
      </c>
      <c r="EN32" s="27" t="s">
        <v>2</v>
      </c>
      <c r="EO32" s="27" t="s">
        <v>2</v>
      </c>
      <c r="EP32" s="27">
        <v>160</v>
      </c>
      <c r="EQ32" s="27" t="s">
        <v>2</v>
      </c>
      <c r="ER32" s="27" t="s">
        <v>14</v>
      </c>
      <c r="ES32" s="27" t="s">
        <v>2</v>
      </c>
      <c r="ET32" s="135" t="s">
        <v>2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8</v>
      </c>
      <c r="FX32" s="77">
        <v>1</v>
      </c>
      <c r="FY32" s="77">
        <v>8</v>
      </c>
      <c r="FZ32" s="77" t="s">
        <v>2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>
        <v>2</v>
      </c>
      <c r="GP32" s="25" t="s">
        <v>2</v>
      </c>
      <c r="GQ32" s="25">
        <v>2</v>
      </c>
      <c r="GR32" s="25">
        <v>2</v>
      </c>
      <c r="GS32" s="136" t="s">
        <v>2</v>
      </c>
      <c r="GT32" s="77" t="s">
        <v>2</v>
      </c>
      <c r="GU32" s="77" t="s">
        <v>2</v>
      </c>
      <c r="GV32" s="17">
        <v>18</v>
      </c>
      <c r="GW32" s="17">
        <v>11</v>
      </c>
      <c r="GX32" s="17">
        <v>5</v>
      </c>
      <c r="GY32" s="17">
        <v>2</v>
      </c>
      <c r="GZ32" s="17" t="s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9"/>
      <c r="HO32" s="657" t="s">
        <v>453</v>
      </c>
      <c r="HP32" s="657" t="s">
        <v>454</v>
      </c>
      <c r="HQ32" s="657" t="s">
        <v>474</v>
      </c>
      <c r="HR32" s="657" t="s">
        <v>462</v>
      </c>
      <c r="HS32" s="657" t="s">
        <v>455</v>
      </c>
    </row>
    <row r="33" spans="1:227" ht="14.25" customHeight="1">
      <c r="A33" s="614" t="s">
        <v>970</v>
      </c>
      <c r="B33" s="614" t="s">
        <v>993</v>
      </c>
      <c r="C33" s="614"/>
      <c r="D33" s="4" t="s">
        <v>282</v>
      </c>
      <c r="E33" s="25">
        <v>2194</v>
      </c>
      <c r="F33" s="25">
        <v>21</v>
      </c>
      <c r="G33" s="25">
        <v>1</v>
      </c>
      <c r="H33" s="25">
        <v>9</v>
      </c>
      <c r="I33" s="25">
        <v>9</v>
      </c>
      <c r="J33" s="25">
        <v>2</v>
      </c>
      <c r="K33" s="25" t="s">
        <v>2</v>
      </c>
      <c r="L33" s="25">
        <v>2173</v>
      </c>
      <c r="M33" s="136">
        <v>224</v>
      </c>
      <c r="N33" s="25">
        <v>18</v>
      </c>
      <c r="O33" s="25">
        <v>17</v>
      </c>
      <c r="P33" s="25" t="s">
        <v>2</v>
      </c>
      <c r="Q33" s="25">
        <v>6</v>
      </c>
      <c r="R33" s="25">
        <v>9</v>
      </c>
      <c r="S33" s="25">
        <v>2</v>
      </c>
      <c r="T33" s="25" t="s">
        <v>2</v>
      </c>
      <c r="U33" s="25">
        <v>1</v>
      </c>
      <c r="V33" s="136">
        <v>3</v>
      </c>
      <c r="W33" s="25">
        <v>1254</v>
      </c>
      <c r="X33" s="25">
        <v>111996</v>
      </c>
      <c r="Y33" s="25">
        <v>44</v>
      </c>
      <c r="Z33" s="25">
        <v>19218</v>
      </c>
      <c r="AA33" s="136">
        <v>940</v>
      </c>
      <c r="AB33" s="25">
        <v>17</v>
      </c>
      <c r="AC33" s="25">
        <v>27105</v>
      </c>
      <c r="AD33" s="25">
        <v>8</v>
      </c>
      <c r="AE33" s="25">
        <v>7848</v>
      </c>
      <c r="AF33" s="136">
        <v>1</v>
      </c>
      <c r="AG33" s="27">
        <v>2182</v>
      </c>
      <c r="AH33" s="27">
        <v>355</v>
      </c>
      <c r="AI33" s="27">
        <v>525</v>
      </c>
      <c r="AJ33" s="27">
        <v>969</v>
      </c>
      <c r="AK33" s="27">
        <v>270</v>
      </c>
      <c r="AL33" s="27">
        <v>45</v>
      </c>
      <c r="AM33" s="27">
        <v>13</v>
      </c>
      <c r="AN33" s="27">
        <v>2</v>
      </c>
      <c r="AO33" s="27">
        <v>3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>
        <v>7</v>
      </c>
      <c r="AV33" s="27">
        <v>1</v>
      </c>
      <c r="AW33" s="27">
        <v>1</v>
      </c>
      <c r="AX33" s="27">
        <v>2</v>
      </c>
      <c r="AY33" s="27">
        <v>1</v>
      </c>
      <c r="AZ33" s="27" t="s">
        <v>2</v>
      </c>
      <c r="BA33" s="27" t="s">
        <v>2</v>
      </c>
      <c r="BB33" s="27" t="s">
        <v>2</v>
      </c>
      <c r="BC33" s="27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137770</v>
      </c>
      <c r="BJ33" s="27">
        <v>6995</v>
      </c>
      <c r="BK33" s="27">
        <v>19704</v>
      </c>
      <c r="BL33" s="27">
        <v>67319</v>
      </c>
      <c r="BM33" s="27">
        <v>30856</v>
      </c>
      <c r="BN33" s="27">
        <v>7304</v>
      </c>
      <c r="BO33" s="27">
        <v>3012</v>
      </c>
      <c r="BP33" s="27">
        <v>660</v>
      </c>
      <c r="BQ33" s="27">
        <v>1920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19652</v>
      </c>
      <c r="BX33" s="27">
        <v>1727</v>
      </c>
      <c r="BY33" s="27">
        <v>23</v>
      </c>
      <c r="BZ33" s="27">
        <v>32</v>
      </c>
      <c r="CA33" s="27">
        <v>147</v>
      </c>
      <c r="CB33" s="27">
        <v>105</v>
      </c>
      <c r="CC33" s="27" t="s">
        <v>2</v>
      </c>
      <c r="CD33" s="27" t="s">
        <v>2</v>
      </c>
      <c r="CE33" s="27" t="s">
        <v>2</v>
      </c>
      <c r="CF33" s="27">
        <v>1420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>
        <v>1400</v>
      </c>
      <c r="CM33" s="27">
        <v>2126</v>
      </c>
      <c r="CN33" s="27">
        <v>3</v>
      </c>
      <c r="CO33" s="27" t="s">
        <v>2</v>
      </c>
      <c r="CP33" s="27">
        <v>5</v>
      </c>
      <c r="CQ33" s="27" t="s">
        <v>2</v>
      </c>
      <c r="CR33" s="27">
        <v>13</v>
      </c>
      <c r="CS33" s="27">
        <v>5</v>
      </c>
      <c r="CT33" s="27">
        <v>2090</v>
      </c>
      <c r="CU33" s="27">
        <v>6</v>
      </c>
      <c r="CV33" s="27">
        <v>2</v>
      </c>
      <c r="CW33" s="27">
        <v>1</v>
      </c>
      <c r="CX33" s="27" t="s">
        <v>2</v>
      </c>
      <c r="CY33" s="27" t="s">
        <v>2</v>
      </c>
      <c r="CZ33" s="27">
        <v>1</v>
      </c>
      <c r="DA33" s="27" t="s">
        <v>2</v>
      </c>
      <c r="DB33" s="135" t="s">
        <v>2</v>
      </c>
      <c r="DC33" s="27">
        <v>8</v>
      </c>
      <c r="DD33" s="27">
        <v>1</v>
      </c>
      <c r="DE33" s="27" t="s">
        <v>2</v>
      </c>
      <c r="DF33" s="27" t="s">
        <v>2</v>
      </c>
      <c r="DG33" s="27" t="s">
        <v>2</v>
      </c>
      <c r="DH33" s="27">
        <v>1</v>
      </c>
      <c r="DI33" s="27">
        <v>1</v>
      </c>
      <c r="DJ33" s="27">
        <v>4</v>
      </c>
      <c r="DK33" s="27">
        <v>1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12</v>
      </c>
      <c r="DT33" s="27">
        <v>3</v>
      </c>
      <c r="DU33" s="27" t="s">
        <v>2</v>
      </c>
      <c r="DV33" s="27">
        <v>3</v>
      </c>
      <c r="DW33" s="27">
        <v>16</v>
      </c>
      <c r="DX33" s="27">
        <v>3</v>
      </c>
      <c r="DY33" s="27">
        <v>19</v>
      </c>
      <c r="DZ33" s="27">
        <v>12</v>
      </c>
      <c r="EA33" s="27">
        <v>3</v>
      </c>
      <c r="EB33" s="27">
        <v>50</v>
      </c>
      <c r="EC33" s="27">
        <v>12</v>
      </c>
      <c r="ED33" s="27">
        <v>2112</v>
      </c>
      <c r="EE33" s="27">
        <v>226</v>
      </c>
      <c r="EF33" s="135">
        <v>16</v>
      </c>
      <c r="EG33" s="27">
        <v>139</v>
      </c>
      <c r="EH33" s="27">
        <v>19</v>
      </c>
      <c r="EI33" s="27" t="s">
        <v>2</v>
      </c>
      <c r="EJ33" s="27" t="s">
        <v>14</v>
      </c>
      <c r="EK33" s="27">
        <v>109</v>
      </c>
      <c r="EL33" s="27">
        <v>7</v>
      </c>
      <c r="EM33" s="27">
        <v>235</v>
      </c>
      <c r="EN33" s="27">
        <v>40</v>
      </c>
      <c r="EO33" s="27">
        <v>13</v>
      </c>
      <c r="EP33" s="27">
        <v>748</v>
      </c>
      <c r="EQ33" s="27">
        <v>142</v>
      </c>
      <c r="ER33" s="27">
        <v>123461</v>
      </c>
      <c r="ES33" s="27">
        <v>226</v>
      </c>
      <c r="ET33" s="135" t="s">
        <v>14</v>
      </c>
      <c r="EU33" s="27">
        <v>1</v>
      </c>
      <c r="EV33" s="27" t="s">
        <v>2</v>
      </c>
      <c r="EW33" s="27" t="s">
        <v>2</v>
      </c>
      <c r="EX33" s="27" t="s">
        <v>2</v>
      </c>
      <c r="EY33" s="27">
        <v>1</v>
      </c>
      <c r="EZ33" s="27" t="s">
        <v>2</v>
      </c>
      <c r="FA33" s="27" t="s">
        <v>2</v>
      </c>
      <c r="FB33" s="27" t="s">
        <v>2</v>
      </c>
      <c r="FC33" s="27">
        <v>1</v>
      </c>
      <c r="FD33" s="27">
        <v>2</v>
      </c>
      <c r="FE33" s="27">
        <v>1</v>
      </c>
      <c r="FF33" s="27">
        <v>6</v>
      </c>
      <c r="FG33" s="27">
        <v>1</v>
      </c>
      <c r="FH33" s="135">
        <v>1</v>
      </c>
      <c r="FI33" s="27" t="s">
        <v>1155</v>
      </c>
      <c r="FJ33" s="27" t="s">
        <v>2</v>
      </c>
      <c r="FK33" s="27" t="s">
        <v>2</v>
      </c>
      <c r="FL33" s="27" t="s">
        <v>2</v>
      </c>
      <c r="FM33" s="27" t="s">
        <v>1155</v>
      </c>
      <c r="FN33" s="27" t="s">
        <v>2</v>
      </c>
      <c r="FO33" s="27" t="s">
        <v>2</v>
      </c>
      <c r="FP33" s="27" t="s">
        <v>2</v>
      </c>
      <c r="FQ33" s="27" t="s">
        <v>1155</v>
      </c>
      <c r="FR33" s="27" t="s">
        <v>1155</v>
      </c>
      <c r="FS33" s="27" t="s">
        <v>1155</v>
      </c>
      <c r="FT33" s="27">
        <v>1514</v>
      </c>
      <c r="FU33" s="27">
        <v>1</v>
      </c>
      <c r="FV33" s="135" t="s">
        <v>1155</v>
      </c>
      <c r="FW33" s="77">
        <v>517</v>
      </c>
      <c r="FX33" s="77">
        <v>41</v>
      </c>
      <c r="FY33" s="77">
        <v>496</v>
      </c>
      <c r="FZ33" s="77">
        <v>7</v>
      </c>
      <c r="GA33" s="77">
        <v>100</v>
      </c>
      <c r="GB33" s="77">
        <v>2</v>
      </c>
      <c r="GC33" s="77" t="s">
        <v>2</v>
      </c>
      <c r="GD33" s="77">
        <v>2</v>
      </c>
      <c r="GE33" s="143">
        <v>7</v>
      </c>
      <c r="GF33" s="77">
        <v>6</v>
      </c>
      <c r="GG33" s="77">
        <v>5</v>
      </c>
      <c r="GH33" s="77">
        <v>3</v>
      </c>
      <c r="GI33" s="77">
        <v>2</v>
      </c>
      <c r="GJ33" s="77">
        <v>1</v>
      </c>
      <c r="GK33" s="77" t="s">
        <v>2</v>
      </c>
      <c r="GL33" s="77" t="s">
        <v>2</v>
      </c>
      <c r="GM33" s="77">
        <v>1</v>
      </c>
      <c r="GN33" s="143" t="s">
        <v>2</v>
      </c>
      <c r="GO33" s="25">
        <v>35</v>
      </c>
      <c r="GP33" s="25">
        <v>12</v>
      </c>
      <c r="GQ33" s="25">
        <v>35</v>
      </c>
      <c r="GR33" s="25">
        <v>2</v>
      </c>
      <c r="GS33" s="136">
        <v>4</v>
      </c>
      <c r="GT33" s="77" t="s">
        <v>2</v>
      </c>
      <c r="GU33" s="77">
        <v>17</v>
      </c>
      <c r="GV33" s="17">
        <v>2126</v>
      </c>
      <c r="GW33" s="17">
        <v>259</v>
      </c>
      <c r="GX33" s="17">
        <v>1157</v>
      </c>
      <c r="GY33" s="17">
        <v>636</v>
      </c>
      <c r="GZ33" s="17">
        <v>67</v>
      </c>
      <c r="HA33" s="17">
        <v>7</v>
      </c>
      <c r="HB33" s="17">
        <v>3</v>
      </c>
      <c r="HC33" s="17">
        <v>3</v>
      </c>
      <c r="HD33" s="17">
        <v>1</v>
      </c>
      <c r="HE33" s="17">
        <v>8</v>
      </c>
      <c r="HF33" s="17">
        <v>2</v>
      </c>
      <c r="HG33" s="17">
        <v>1</v>
      </c>
      <c r="HH33" s="17">
        <v>1</v>
      </c>
      <c r="HI33" s="17">
        <v>1</v>
      </c>
      <c r="HJ33" s="17">
        <v>3</v>
      </c>
      <c r="HK33" s="17" t="s">
        <v>2</v>
      </c>
      <c r="HL33" s="17">
        <v>2</v>
      </c>
      <c r="HM33" s="17">
        <v>1</v>
      </c>
      <c r="HN33" s="659"/>
      <c r="HO33" s="657" t="s">
        <v>453</v>
      </c>
      <c r="HP33" s="657" t="s">
        <v>454</v>
      </c>
      <c r="HQ33" s="657" t="s">
        <v>474</v>
      </c>
      <c r="HR33" s="657" t="s">
        <v>463</v>
      </c>
      <c r="HS33" s="657" t="s">
        <v>455</v>
      </c>
    </row>
    <row r="34" spans="1:227" ht="14.25" customHeight="1">
      <c r="A34" s="614" t="s">
        <v>970</v>
      </c>
      <c r="B34" s="614" t="s">
        <v>993</v>
      </c>
      <c r="C34" s="614" t="s">
        <v>994</v>
      </c>
      <c r="D34" s="4" t="s">
        <v>283</v>
      </c>
      <c r="E34" s="25">
        <v>190</v>
      </c>
      <c r="F34" s="25">
        <v>4</v>
      </c>
      <c r="G34" s="25" t="s">
        <v>2</v>
      </c>
      <c r="H34" s="25">
        <v>2</v>
      </c>
      <c r="I34" s="25">
        <v>2</v>
      </c>
      <c r="J34" s="25" t="s">
        <v>2</v>
      </c>
      <c r="K34" s="25" t="s">
        <v>2</v>
      </c>
      <c r="L34" s="25">
        <v>186</v>
      </c>
      <c r="M34" s="136">
        <v>44</v>
      </c>
      <c r="N34" s="25">
        <v>4</v>
      </c>
      <c r="O34" s="25">
        <v>4</v>
      </c>
      <c r="P34" s="25" t="s">
        <v>2</v>
      </c>
      <c r="Q34" s="25">
        <v>2</v>
      </c>
      <c r="R34" s="25">
        <v>2</v>
      </c>
      <c r="S34" s="25" t="s">
        <v>2</v>
      </c>
      <c r="T34" s="25" t="s">
        <v>2</v>
      </c>
      <c r="U34" s="25" t="s">
        <v>2</v>
      </c>
      <c r="V34" s="136">
        <v>1</v>
      </c>
      <c r="W34" s="25">
        <v>105</v>
      </c>
      <c r="X34" s="25">
        <v>13897</v>
      </c>
      <c r="Y34" s="25">
        <v>3</v>
      </c>
      <c r="Z34" s="25">
        <v>3523</v>
      </c>
      <c r="AA34" s="136">
        <v>85</v>
      </c>
      <c r="AB34" s="25">
        <v>4</v>
      </c>
      <c r="AC34" s="25">
        <v>6860</v>
      </c>
      <c r="AD34" s="25">
        <v>2</v>
      </c>
      <c r="AE34" s="25">
        <v>3343</v>
      </c>
      <c r="AF34" s="136" t="s">
        <v>2</v>
      </c>
      <c r="AG34" s="27">
        <v>188</v>
      </c>
      <c r="AH34" s="27">
        <v>26</v>
      </c>
      <c r="AI34" s="27">
        <v>30</v>
      </c>
      <c r="AJ34" s="27">
        <v>81</v>
      </c>
      <c r="AK34" s="27">
        <v>39</v>
      </c>
      <c r="AL34" s="27">
        <v>10</v>
      </c>
      <c r="AM34" s="27">
        <v>2</v>
      </c>
      <c r="AN34" s="27" t="s">
        <v>2</v>
      </c>
      <c r="AO34" s="27" t="s">
        <v>2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>
        <v>2</v>
      </c>
      <c r="AV34" s="27" t="s">
        <v>2</v>
      </c>
      <c r="AW34" s="27" t="s">
        <v>2</v>
      </c>
      <c r="AX34" s="27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14407</v>
      </c>
      <c r="BJ34" s="27">
        <v>486</v>
      </c>
      <c r="BK34" s="27">
        <v>1119</v>
      </c>
      <c r="BL34" s="27">
        <v>6127</v>
      </c>
      <c r="BM34" s="27">
        <v>4525</v>
      </c>
      <c r="BN34" s="27">
        <v>1682</v>
      </c>
      <c r="BO34" s="27">
        <v>468</v>
      </c>
      <c r="BP34" s="27" t="s">
        <v>2</v>
      </c>
      <c r="BQ34" s="27" t="s">
        <v>2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2407</v>
      </c>
      <c r="BX34" s="27">
        <v>147</v>
      </c>
      <c r="BY34" s="27" t="s">
        <v>2</v>
      </c>
      <c r="BZ34" s="27" t="s">
        <v>2</v>
      </c>
      <c r="CA34" s="27">
        <v>147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 t="s">
        <v>2</v>
      </c>
      <c r="CM34" s="27">
        <v>187</v>
      </c>
      <c r="CN34" s="27" t="s">
        <v>2</v>
      </c>
      <c r="CO34" s="27" t="s">
        <v>2</v>
      </c>
      <c r="CP34" s="27" t="s">
        <v>2</v>
      </c>
      <c r="CQ34" s="27" t="s">
        <v>2</v>
      </c>
      <c r="CR34" s="27" t="s">
        <v>2</v>
      </c>
      <c r="CS34" s="27" t="s">
        <v>2</v>
      </c>
      <c r="CT34" s="27">
        <v>184</v>
      </c>
      <c r="CU34" s="27">
        <v>3</v>
      </c>
      <c r="CV34" s="27" t="s">
        <v>2</v>
      </c>
      <c r="CW34" s="27" t="s">
        <v>2</v>
      </c>
      <c r="CX34" s="27" t="s">
        <v>2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>
        <v>2</v>
      </c>
      <c r="DD34" s="27" t="s">
        <v>2</v>
      </c>
      <c r="DE34" s="27" t="s">
        <v>2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>
        <v>1</v>
      </c>
      <c r="DK34" s="27">
        <v>1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 t="s">
        <v>2</v>
      </c>
      <c r="DT34" s="27" t="s">
        <v>2</v>
      </c>
      <c r="DU34" s="27" t="s">
        <v>2</v>
      </c>
      <c r="DV34" s="27" t="s">
        <v>2</v>
      </c>
      <c r="DW34" s="27" t="s">
        <v>2</v>
      </c>
      <c r="DX34" s="27" t="s">
        <v>2</v>
      </c>
      <c r="DY34" s="27" t="s">
        <v>2</v>
      </c>
      <c r="DZ34" s="27" t="s">
        <v>2</v>
      </c>
      <c r="EA34" s="27" t="s">
        <v>2</v>
      </c>
      <c r="EB34" s="27">
        <v>2</v>
      </c>
      <c r="EC34" s="27">
        <v>1</v>
      </c>
      <c r="ED34" s="27">
        <v>185</v>
      </c>
      <c r="EE34" s="27">
        <v>5</v>
      </c>
      <c r="EF34" s="135">
        <v>8</v>
      </c>
      <c r="EG34" s="27" t="s">
        <v>2</v>
      </c>
      <c r="EH34" s="27" t="s">
        <v>2</v>
      </c>
      <c r="EI34" s="27" t="s">
        <v>2</v>
      </c>
      <c r="EJ34" s="27" t="s">
        <v>2</v>
      </c>
      <c r="EK34" s="27" t="s">
        <v>2</v>
      </c>
      <c r="EL34" s="27" t="s">
        <v>2</v>
      </c>
      <c r="EM34" s="27" t="s">
        <v>2</v>
      </c>
      <c r="EN34" s="27" t="s">
        <v>2</v>
      </c>
      <c r="EO34" s="27" t="s">
        <v>2</v>
      </c>
      <c r="EP34" s="27" t="s">
        <v>14</v>
      </c>
      <c r="EQ34" s="27" t="s">
        <v>14</v>
      </c>
      <c r="ER34" s="27">
        <v>13957</v>
      </c>
      <c r="ES34" s="27">
        <v>5</v>
      </c>
      <c r="ET34" s="135">
        <v>86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>
        <v>1</v>
      </c>
      <c r="FG34" s="27" t="s">
        <v>2</v>
      </c>
      <c r="FH34" s="135">
        <v>1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1155</v>
      </c>
      <c r="FU34" s="27" t="s">
        <v>2</v>
      </c>
      <c r="FV34" s="135" t="s">
        <v>1155</v>
      </c>
      <c r="FW34" s="77">
        <v>38</v>
      </c>
      <c r="FX34" s="77">
        <v>5</v>
      </c>
      <c r="FY34" s="77">
        <v>35</v>
      </c>
      <c r="FZ34" s="77" t="s">
        <v>2</v>
      </c>
      <c r="GA34" s="77">
        <v>1</v>
      </c>
      <c r="GB34" s="77" t="s">
        <v>2</v>
      </c>
      <c r="GC34" s="77" t="s">
        <v>2</v>
      </c>
      <c r="GD34" s="77">
        <v>1</v>
      </c>
      <c r="GE34" s="143" t="s">
        <v>2</v>
      </c>
      <c r="GF34" s="77">
        <v>1</v>
      </c>
      <c r="GG34" s="77">
        <v>1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3</v>
      </c>
      <c r="GP34" s="25">
        <v>2</v>
      </c>
      <c r="GQ34" s="25">
        <v>3</v>
      </c>
      <c r="GR34" s="25" t="s">
        <v>2</v>
      </c>
      <c r="GS34" s="136" t="s">
        <v>2</v>
      </c>
      <c r="GT34" s="77" t="s">
        <v>2</v>
      </c>
      <c r="GU34" s="77">
        <v>2</v>
      </c>
      <c r="GV34" s="17">
        <v>187</v>
      </c>
      <c r="GW34" s="17">
        <v>19</v>
      </c>
      <c r="GX34" s="17">
        <v>70</v>
      </c>
      <c r="GY34" s="17">
        <v>86</v>
      </c>
      <c r="GZ34" s="17">
        <v>10</v>
      </c>
      <c r="HA34" s="17">
        <v>2</v>
      </c>
      <c r="HB34" s="17">
        <v>1</v>
      </c>
      <c r="HC34" s="17" t="s">
        <v>2</v>
      </c>
      <c r="HD34" s="17">
        <v>1</v>
      </c>
      <c r="HE34" s="17">
        <v>2</v>
      </c>
      <c r="HF34" s="17" t="s">
        <v>2</v>
      </c>
      <c r="HG34" s="17">
        <v>1</v>
      </c>
      <c r="HH34" s="17" t="s">
        <v>2</v>
      </c>
      <c r="HI34" s="17" t="s">
        <v>2</v>
      </c>
      <c r="HJ34" s="17">
        <v>1</v>
      </c>
      <c r="HK34" s="17" t="s">
        <v>2</v>
      </c>
      <c r="HL34" s="17" t="s">
        <v>2</v>
      </c>
      <c r="HM34" s="17">
        <v>1</v>
      </c>
      <c r="HN34" s="659"/>
      <c r="HO34" s="657" t="s">
        <v>453</v>
      </c>
      <c r="HP34" s="657" t="s">
        <v>454</v>
      </c>
      <c r="HQ34" s="657" t="s">
        <v>474</v>
      </c>
      <c r="HR34" s="657" t="s">
        <v>453</v>
      </c>
      <c r="HS34" s="657" t="s">
        <v>455</v>
      </c>
    </row>
    <row r="35" spans="1:227" ht="14.25" customHeight="1">
      <c r="A35" s="614" t="s">
        <v>970</v>
      </c>
      <c r="B35" s="614" t="s">
        <v>993</v>
      </c>
      <c r="C35" s="614" t="s">
        <v>995</v>
      </c>
      <c r="D35" s="4" t="s">
        <v>284</v>
      </c>
      <c r="E35" s="25">
        <v>150</v>
      </c>
      <c r="F35" s="25">
        <v>4</v>
      </c>
      <c r="G35" s="25" t="s">
        <v>2</v>
      </c>
      <c r="H35" s="25">
        <v>2</v>
      </c>
      <c r="I35" s="25">
        <v>1</v>
      </c>
      <c r="J35" s="25">
        <v>1</v>
      </c>
      <c r="K35" s="25" t="s">
        <v>2</v>
      </c>
      <c r="L35" s="25">
        <v>146</v>
      </c>
      <c r="M35" s="136">
        <v>12</v>
      </c>
      <c r="N35" s="25">
        <v>4</v>
      </c>
      <c r="O35" s="25">
        <v>4</v>
      </c>
      <c r="P35" s="25" t="s">
        <v>2</v>
      </c>
      <c r="Q35" s="25">
        <v>2</v>
      </c>
      <c r="R35" s="25">
        <v>1</v>
      </c>
      <c r="S35" s="25">
        <v>1</v>
      </c>
      <c r="T35" s="25" t="s">
        <v>2</v>
      </c>
      <c r="U35" s="25" t="s">
        <v>2</v>
      </c>
      <c r="V35" s="136">
        <v>1</v>
      </c>
      <c r="W35" s="25">
        <v>72</v>
      </c>
      <c r="X35" s="25">
        <v>8681</v>
      </c>
      <c r="Y35" s="25">
        <v>3</v>
      </c>
      <c r="Z35" s="25">
        <v>1410</v>
      </c>
      <c r="AA35" s="136">
        <v>78</v>
      </c>
      <c r="AB35" s="25">
        <v>4</v>
      </c>
      <c r="AC35" s="25">
        <v>4407</v>
      </c>
      <c r="AD35" s="25">
        <v>1</v>
      </c>
      <c r="AE35" s="25">
        <v>760</v>
      </c>
      <c r="AF35" s="136" t="s">
        <v>2</v>
      </c>
      <c r="AG35" s="27">
        <v>148</v>
      </c>
      <c r="AH35" s="27">
        <v>37</v>
      </c>
      <c r="AI35" s="27">
        <v>45</v>
      </c>
      <c r="AJ35" s="27">
        <v>49</v>
      </c>
      <c r="AK35" s="27">
        <v>11</v>
      </c>
      <c r="AL35" s="27">
        <v>3</v>
      </c>
      <c r="AM35" s="27">
        <v>1</v>
      </c>
      <c r="AN35" s="27">
        <v>1</v>
      </c>
      <c r="AO35" s="27">
        <v>1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>
        <v>2</v>
      </c>
      <c r="AV35" s="27" t="s">
        <v>2</v>
      </c>
      <c r="AW35" s="27">
        <v>1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>
        <v>1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8666</v>
      </c>
      <c r="BJ35" s="27">
        <v>729</v>
      </c>
      <c r="BK35" s="27">
        <v>1664</v>
      </c>
      <c r="BL35" s="27">
        <v>3180</v>
      </c>
      <c r="BM35" s="27">
        <v>1250</v>
      </c>
      <c r="BN35" s="27">
        <v>503</v>
      </c>
      <c r="BO35" s="27">
        <v>200</v>
      </c>
      <c r="BP35" s="27">
        <v>320</v>
      </c>
      <c r="BQ35" s="27">
        <v>820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1812</v>
      </c>
      <c r="BX35" s="27">
        <v>852</v>
      </c>
      <c r="BY35" s="27" t="s">
        <v>2</v>
      </c>
      <c r="BZ35" s="27">
        <v>32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>
        <v>820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>
        <v>752</v>
      </c>
      <c r="CM35" s="27">
        <v>139</v>
      </c>
      <c r="CN35" s="27" t="s">
        <v>2</v>
      </c>
      <c r="CO35" s="27" t="s">
        <v>2</v>
      </c>
      <c r="CP35" s="27" t="s">
        <v>2</v>
      </c>
      <c r="CQ35" s="27" t="s">
        <v>2</v>
      </c>
      <c r="CR35" s="27" t="s">
        <v>2</v>
      </c>
      <c r="CS35" s="27" t="s">
        <v>2</v>
      </c>
      <c r="CT35" s="27">
        <v>139</v>
      </c>
      <c r="CU35" s="27" t="s">
        <v>2</v>
      </c>
      <c r="CV35" s="27" t="s">
        <v>2</v>
      </c>
      <c r="CW35" s="27" t="s">
        <v>2</v>
      </c>
      <c r="CX35" s="27" t="s">
        <v>2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 t="s">
        <v>2</v>
      </c>
      <c r="DT35" s="27" t="s">
        <v>2</v>
      </c>
      <c r="DU35" s="27" t="s">
        <v>2</v>
      </c>
      <c r="DV35" s="27" t="s">
        <v>2</v>
      </c>
      <c r="DW35" s="27" t="s">
        <v>2</v>
      </c>
      <c r="DX35" s="27" t="s">
        <v>2</v>
      </c>
      <c r="DY35" s="27" t="s">
        <v>2</v>
      </c>
      <c r="DZ35" s="27" t="s">
        <v>2</v>
      </c>
      <c r="EA35" s="27" t="s">
        <v>2</v>
      </c>
      <c r="EB35" s="27" t="s">
        <v>2</v>
      </c>
      <c r="EC35" s="27" t="s">
        <v>2</v>
      </c>
      <c r="ED35" s="27">
        <v>139</v>
      </c>
      <c r="EE35" s="27">
        <v>5</v>
      </c>
      <c r="EF35" s="135" t="s">
        <v>2</v>
      </c>
      <c r="EG35" s="27" t="s">
        <v>2</v>
      </c>
      <c r="EH35" s="27" t="s">
        <v>2</v>
      </c>
      <c r="EI35" s="27" t="s">
        <v>2</v>
      </c>
      <c r="EJ35" s="27" t="s">
        <v>2</v>
      </c>
      <c r="EK35" s="27" t="s">
        <v>2</v>
      </c>
      <c r="EL35" s="27" t="s">
        <v>2</v>
      </c>
      <c r="EM35" s="27" t="s">
        <v>2</v>
      </c>
      <c r="EN35" s="27" t="s">
        <v>2</v>
      </c>
      <c r="EO35" s="27" t="s">
        <v>2</v>
      </c>
      <c r="EP35" s="27" t="s">
        <v>2</v>
      </c>
      <c r="EQ35" s="27" t="s">
        <v>2</v>
      </c>
      <c r="ER35" s="27">
        <v>8179</v>
      </c>
      <c r="ES35" s="27">
        <v>5</v>
      </c>
      <c r="ET35" s="135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1155</v>
      </c>
      <c r="FU35" s="27" t="s">
        <v>2</v>
      </c>
      <c r="FV35" s="135" t="s">
        <v>2</v>
      </c>
      <c r="FW35" s="77">
        <v>22</v>
      </c>
      <c r="FX35" s="77">
        <v>8</v>
      </c>
      <c r="FY35" s="77">
        <v>20</v>
      </c>
      <c r="FZ35" s="77">
        <v>1</v>
      </c>
      <c r="GA35" s="77" t="s">
        <v>2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>
        <v>2</v>
      </c>
      <c r="GG35" s="77">
        <v>2</v>
      </c>
      <c r="GH35" s="77">
        <v>1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6</v>
      </c>
      <c r="GP35" s="25">
        <v>2</v>
      </c>
      <c r="GQ35" s="25">
        <v>6</v>
      </c>
      <c r="GR35" s="25" t="s">
        <v>2</v>
      </c>
      <c r="GS35" s="136">
        <v>1</v>
      </c>
      <c r="GT35" s="77" t="s">
        <v>2</v>
      </c>
      <c r="GU35" s="77">
        <v>5</v>
      </c>
      <c r="GV35" s="17">
        <v>139</v>
      </c>
      <c r="GW35" s="17">
        <v>20</v>
      </c>
      <c r="GX35" s="17">
        <v>86</v>
      </c>
      <c r="GY35" s="17">
        <v>28</v>
      </c>
      <c r="GZ35" s="17">
        <v>4</v>
      </c>
      <c r="HA35" s="17">
        <v>1</v>
      </c>
      <c r="HB35" s="17" t="s">
        <v>2</v>
      </c>
      <c r="HC35" s="17">
        <v>1</v>
      </c>
      <c r="HD35" s="17" t="s">
        <v>2</v>
      </c>
      <c r="HE35" s="17">
        <v>2</v>
      </c>
      <c r="HF35" s="17" t="s">
        <v>2</v>
      </c>
      <c r="HG35" s="17" t="s">
        <v>2</v>
      </c>
      <c r="HH35" s="17" t="s">
        <v>2</v>
      </c>
      <c r="HI35" s="17">
        <v>1</v>
      </c>
      <c r="HJ35" s="17">
        <v>1</v>
      </c>
      <c r="HK35" s="17" t="s">
        <v>2</v>
      </c>
      <c r="HL35" s="17">
        <v>1</v>
      </c>
      <c r="HM35" s="17" t="s">
        <v>2</v>
      </c>
      <c r="HN35" s="659"/>
      <c r="HO35" s="657" t="s">
        <v>453</v>
      </c>
      <c r="HP35" s="657" t="s">
        <v>454</v>
      </c>
      <c r="HQ35" s="657" t="s">
        <v>474</v>
      </c>
      <c r="HR35" s="657" t="s">
        <v>464</v>
      </c>
      <c r="HS35" s="657" t="s">
        <v>455</v>
      </c>
    </row>
    <row r="36" spans="1:227" ht="14.25" customHeight="1">
      <c r="A36" s="614" t="s">
        <v>970</v>
      </c>
      <c r="B36" s="614" t="s">
        <v>993</v>
      </c>
      <c r="C36" s="614" t="s">
        <v>996</v>
      </c>
      <c r="D36" s="4" t="s">
        <v>285</v>
      </c>
      <c r="E36" s="25">
        <v>357</v>
      </c>
      <c r="F36" s="25">
        <v>6</v>
      </c>
      <c r="G36" s="25" t="s">
        <v>2</v>
      </c>
      <c r="H36" s="25">
        <v>3</v>
      </c>
      <c r="I36" s="25">
        <v>3</v>
      </c>
      <c r="J36" s="25" t="s">
        <v>2</v>
      </c>
      <c r="K36" s="25" t="s">
        <v>2</v>
      </c>
      <c r="L36" s="25">
        <v>351</v>
      </c>
      <c r="M36" s="136">
        <v>37</v>
      </c>
      <c r="N36" s="25">
        <v>5</v>
      </c>
      <c r="O36" s="25">
        <v>5</v>
      </c>
      <c r="P36" s="25" t="s">
        <v>2</v>
      </c>
      <c r="Q36" s="25">
        <v>2</v>
      </c>
      <c r="R36" s="25">
        <v>3</v>
      </c>
      <c r="S36" s="25" t="s">
        <v>2</v>
      </c>
      <c r="T36" s="25" t="s">
        <v>2</v>
      </c>
      <c r="U36" s="25" t="s">
        <v>2</v>
      </c>
      <c r="V36" s="136">
        <v>1</v>
      </c>
      <c r="W36" s="25">
        <v>189</v>
      </c>
      <c r="X36" s="25">
        <v>24466</v>
      </c>
      <c r="Y36" s="25">
        <v>12</v>
      </c>
      <c r="Z36" s="25">
        <v>5480</v>
      </c>
      <c r="AA36" s="136">
        <v>168</v>
      </c>
      <c r="AB36" s="25">
        <v>5</v>
      </c>
      <c r="AC36" s="25">
        <v>9060</v>
      </c>
      <c r="AD36" s="25">
        <v>3</v>
      </c>
      <c r="AE36" s="25">
        <v>1620</v>
      </c>
      <c r="AF36" s="136" t="s">
        <v>2</v>
      </c>
      <c r="AG36" s="27">
        <v>354</v>
      </c>
      <c r="AH36" s="27">
        <v>53</v>
      </c>
      <c r="AI36" s="27">
        <v>71</v>
      </c>
      <c r="AJ36" s="27">
        <v>159</v>
      </c>
      <c r="AK36" s="27">
        <v>59</v>
      </c>
      <c r="AL36" s="27">
        <v>10</v>
      </c>
      <c r="AM36" s="27">
        <v>1</v>
      </c>
      <c r="AN36" s="27" t="s">
        <v>2</v>
      </c>
      <c r="AO36" s="27">
        <v>1</v>
      </c>
      <c r="AP36" s="27" t="s">
        <v>2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>
        <v>2</v>
      </c>
      <c r="AV36" s="27" t="s">
        <v>2</v>
      </c>
      <c r="AW36" s="27" t="s">
        <v>2</v>
      </c>
      <c r="AX36" s="27" t="s">
        <v>2</v>
      </c>
      <c r="AY36" s="27">
        <v>1</v>
      </c>
      <c r="AZ36" s="27" t="s">
        <v>2</v>
      </c>
      <c r="BA36" s="27" t="s">
        <v>2</v>
      </c>
      <c r="BB36" s="27" t="s">
        <v>2</v>
      </c>
      <c r="BC36" s="27">
        <v>1</v>
      </c>
      <c r="BD36" s="27" t="s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24067</v>
      </c>
      <c r="BJ36" s="27">
        <v>1074</v>
      </c>
      <c r="BK36" s="27">
        <v>2586</v>
      </c>
      <c r="BL36" s="27">
        <v>11226</v>
      </c>
      <c r="BM36" s="27">
        <v>6725</v>
      </c>
      <c r="BN36" s="27">
        <v>1584</v>
      </c>
      <c r="BO36" s="27">
        <v>272</v>
      </c>
      <c r="BP36" s="27" t="s">
        <v>2</v>
      </c>
      <c r="BQ36" s="27">
        <v>600</v>
      </c>
      <c r="BR36" s="27" t="s">
        <v>2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3410</v>
      </c>
      <c r="BX36" s="27">
        <v>705</v>
      </c>
      <c r="BY36" s="27" t="s">
        <v>2</v>
      </c>
      <c r="BZ36" s="27" t="s">
        <v>2</v>
      </c>
      <c r="CA36" s="27" t="s">
        <v>2</v>
      </c>
      <c r="CB36" s="27">
        <v>105</v>
      </c>
      <c r="CC36" s="27" t="s">
        <v>2</v>
      </c>
      <c r="CD36" s="27" t="s">
        <v>2</v>
      </c>
      <c r="CE36" s="27" t="s">
        <v>2</v>
      </c>
      <c r="CF36" s="27">
        <v>600</v>
      </c>
      <c r="CG36" s="27" t="s">
        <v>2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>
        <v>625</v>
      </c>
      <c r="CM36" s="27">
        <v>349</v>
      </c>
      <c r="CN36" s="27">
        <v>1</v>
      </c>
      <c r="CO36" s="27" t="s">
        <v>2</v>
      </c>
      <c r="CP36" s="27" t="s">
        <v>2</v>
      </c>
      <c r="CQ36" s="27" t="s">
        <v>2</v>
      </c>
      <c r="CR36" s="27" t="s">
        <v>2</v>
      </c>
      <c r="CS36" s="27" t="s">
        <v>2</v>
      </c>
      <c r="CT36" s="27">
        <v>347</v>
      </c>
      <c r="CU36" s="27">
        <v>1</v>
      </c>
      <c r="CV36" s="27" t="s">
        <v>2</v>
      </c>
      <c r="CW36" s="27" t="s">
        <v>2</v>
      </c>
      <c r="CX36" s="27" t="s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>
        <v>2</v>
      </c>
      <c r="DD36" s="27">
        <v>1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>
        <v>1</v>
      </c>
      <c r="DK36" s="27" t="s">
        <v>2</v>
      </c>
      <c r="DL36" s="27" t="s">
        <v>2</v>
      </c>
      <c r="DM36" s="27" t="s">
        <v>2</v>
      </c>
      <c r="DN36" s="27" t="s">
        <v>2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</v>
      </c>
      <c r="DT36" s="27" t="s">
        <v>2</v>
      </c>
      <c r="DU36" s="27" t="s">
        <v>2</v>
      </c>
      <c r="DV36" s="27" t="s">
        <v>2</v>
      </c>
      <c r="DW36" s="27">
        <v>1</v>
      </c>
      <c r="DX36" s="27" t="s">
        <v>2</v>
      </c>
      <c r="DY36" s="27" t="s">
        <v>2</v>
      </c>
      <c r="DZ36" s="27" t="s">
        <v>2</v>
      </c>
      <c r="EA36" s="27" t="s">
        <v>2</v>
      </c>
      <c r="EB36" s="27">
        <v>2</v>
      </c>
      <c r="EC36" s="27">
        <v>1</v>
      </c>
      <c r="ED36" s="27">
        <v>351</v>
      </c>
      <c r="EE36" s="27">
        <v>36</v>
      </c>
      <c r="EF36" s="135">
        <v>1</v>
      </c>
      <c r="EG36" s="27" t="s">
        <v>14</v>
      </c>
      <c r="EH36" s="27" t="s">
        <v>2</v>
      </c>
      <c r="EI36" s="27" t="s">
        <v>2</v>
      </c>
      <c r="EJ36" s="27" t="s">
        <v>2</v>
      </c>
      <c r="EK36" s="27" t="s">
        <v>14</v>
      </c>
      <c r="EL36" s="27" t="s">
        <v>2</v>
      </c>
      <c r="EM36" s="27" t="s">
        <v>2</v>
      </c>
      <c r="EN36" s="27" t="s">
        <v>2</v>
      </c>
      <c r="EO36" s="27" t="s">
        <v>2</v>
      </c>
      <c r="EP36" s="27" t="s">
        <v>14</v>
      </c>
      <c r="EQ36" s="27" t="s">
        <v>14</v>
      </c>
      <c r="ER36" s="27">
        <v>22697</v>
      </c>
      <c r="ES36" s="27">
        <v>36</v>
      </c>
      <c r="ET36" s="135" t="s">
        <v>14</v>
      </c>
      <c r="EU36" s="27">
        <v>1</v>
      </c>
      <c r="EV36" s="27" t="s">
        <v>2</v>
      </c>
      <c r="EW36" s="27" t="s">
        <v>2</v>
      </c>
      <c r="EX36" s="27" t="s">
        <v>2</v>
      </c>
      <c r="EY36" s="27">
        <v>1</v>
      </c>
      <c r="EZ36" s="27" t="s">
        <v>2</v>
      </c>
      <c r="FA36" s="27" t="s">
        <v>2</v>
      </c>
      <c r="FB36" s="27" t="s">
        <v>2</v>
      </c>
      <c r="FC36" s="27" t="s">
        <v>2</v>
      </c>
      <c r="FD36" s="27">
        <v>1</v>
      </c>
      <c r="FE36" s="27" t="s">
        <v>2</v>
      </c>
      <c r="FF36" s="27">
        <v>2</v>
      </c>
      <c r="FG36" s="27">
        <v>1</v>
      </c>
      <c r="FH36" s="135" t="s">
        <v>2</v>
      </c>
      <c r="FI36" s="27" t="s">
        <v>1155</v>
      </c>
      <c r="FJ36" s="27" t="s">
        <v>2</v>
      </c>
      <c r="FK36" s="27" t="s">
        <v>2</v>
      </c>
      <c r="FL36" s="27" t="s">
        <v>2</v>
      </c>
      <c r="FM36" s="27" t="s">
        <v>1155</v>
      </c>
      <c r="FN36" s="27" t="s">
        <v>2</v>
      </c>
      <c r="FO36" s="27" t="s">
        <v>2</v>
      </c>
      <c r="FP36" s="27" t="s">
        <v>2</v>
      </c>
      <c r="FQ36" s="27" t="s">
        <v>2</v>
      </c>
      <c r="FR36" s="27" t="s">
        <v>1155</v>
      </c>
      <c r="FS36" s="27" t="s">
        <v>2</v>
      </c>
      <c r="FT36" s="27" t="s">
        <v>1155</v>
      </c>
      <c r="FU36" s="27">
        <v>1</v>
      </c>
      <c r="FV36" s="135" t="s">
        <v>2</v>
      </c>
      <c r="FW36" s="77">
        <v>54</v>
      </c>
      <c r="FX36" s="77">
        <v>5</v>
      </c>
      <c r="FY36" s="77">
        <v>50</v>
      </c>
      <c r="FZ36" s="77">
        <v>2</v>
      </c>
      <c r="GA36" s="77">
        <v>10</v>
      </c>
      <c r="GB36" s="77" t="s">
        <v>2</v>
      </c>
      <c r="GC36" s="77" t="s">
        <v>2</v>
      </c>
      <c r="GD36" s="77">
        <v>1</v>
      </c>
      <c r="GE36" s="143">
        <v>2</v>
      </c>
      <c r="GF36" s="77">
        <v>2</v>
      </c>
      <c r="GG36" s="77">
        <v>1</v>
      </c>
      <c r="GH36" s="77">
        <v>1</v>
      </c>
      <c r="GI36" s="77">
        <v>2</v>
      </c>
      <c r="GJ36" s="77" t="s">
        <v>2</v>
      </c>
      <c r="GK36" s="77" t="s">
        <v>2</v>
      </c>
      <c r="GL36" s="77" t="s">
        <v>2</v>
      </c>
      <c r="GM36" s="77">
        <v>1</v>
      </c>
      <c r="GN36" s="143" t="s">
        <v>2</v>
      </c>
      <c r="GO36" s="25">
        <v>7</v>
      </c>
      <c r="GP36" s="25">
        <v>5</v>
      </c>
      <c r="GQ36" s="25">
        <v>7</v>
      </c>
      <c r="GR36" s="25">
        <v>1</v>
      </c>
      <c r="GS36" s="136">
        <v>1</v>
      </c>
      <c r="GT36" s="77" t="s">
        <v>2</v>
      </c>
      <c r="GU36" s="77">
        <v>4</v>
      </c>
      <c r="GV36" s="17">
        <v>349</v>
      </c>
      <c r="GW36" s="17">
        <v>31</v>
      </c>
      <c r="GX36" s="17">
        <v>190</v>
      </c>
      <c r="GY36" s="17">
        <v>110</v>
      </c>
      <c r="GZ36" s="17">
        <v>16</v>
      </c>
      <c r="HA36" s="17">
        <v>2</v>
      </c>
      <c r="HB36" s="17" t="s">
        <v>2</v>
      </c>
      <c r="HC36" s="17">
        <v>2</v>
      </c>
      <c r="HD36" s="17" t="s">
        <v>2</v>
      </c>
      <c r="HE36" s="17">
        <v>2</v>
      </c>
      <c r="HF36" s="17">
        <v>1</v>
      </c>
      <c r="HG36" s="17" t="s">
        <v>2</v>
      </c>
      <c r="HH36" s="17" t="s">
        <v>2</v>
      </c>
      <c r="HI36" s="17" t="s">
        <v>2</v>
      </c>
      <c r="HJ36" s="17">
        <v>1</v>
      </c>
      <c r="HK36" s="17" t="s">
        <v>2</v>
      </c>
      <c r="HL36" s="17">
        <v>1</v>
      </c>
      <c r="HM36" s="17" t="s">
        <v>2</v>
      </c>
      <c r="HN36" s="659"/>
      <c r="HO36" s="657" t="s">
        <v>453</v>
      </c>
      <c r="HP36" s="657" t="s">
        <v>454</v>
      </c>
      <c r="HQ36" s="657" t="s">
        <v>474</v>
      </c>
      <c r="HR36" s="657" t="s">
        <v>465</v>
      </c>
      <c r="HS36" s="657" t="s">
        <v>455</v>
      </c>
    </row>
    <row r="37" spans="1:227" ht="14.25" customHeight="1">
      <c r="A37" s="614" t="s">
        <v>970</v>
      </c>
      <c r="B37" s="614" t="s">
        <v>993</v>
      </c>
      <c r="C37" s="614" t="s">
        <v>997</v>
      </c>
      <c r="D37" s="4" t="s">
        <v>286</v>
      </c>
      <c r="E37" s="25">
        <v>355</v>
      </c>
      <c r="F37" s="25" t="s">
        <v>2</v>
      </c>
      <c r="G37" s="25" t="s">
        <v>2</v>
      </c>
      <c r="H37" s="25" t="s">
        <v>2</v>
      </c>
      <c r="I37" s="25" t="s">
        <v>2</v>
      </c>
      <c r="J37" s="25" t="s">
        <v>2</v>
      </c>
      <c r="K37" s="25" t="s">
        <v>2</v>
      </c>
      <c r="L37" s="25">
        <v>355</v>
      </c>
      <c r="M37" s="136">
        <v>26</v>
      </c>
      <c r="N37" s="25" t="s">
        <v>2</v>
      </c>
      <c r="O37" s="25" t="s">
        <v>2</v>
      </c>
      <c r="P37" s="25" t="s">
        <v>2</v>
      </c>
      <c r="Q37" s="25" t="s">
        <v>2</v>
      </c>
      <c r="R37" s="25" t="s">
        <v>2</v>
      </c>
      <c r="S37" s="25" t="s">
        <v>2</v>
      </c>
      <c r="T37" s="25" t="s">
        <v>2</v>
      </c>
      <c r="U37" s="25" t="s">
        <v>2</v>
      </c>
      <c r="V37" s="136" t="s">
        <v>2</v>
      </c>
      <c r="W37" s="25">
        <v>188</v>
      </c>
      <c r="X37" s="25">
        <v>12142</v>
      </c>
      <c r="Y37" s="25">
        <v>8</v>
      </c>
      <c r="Z37" s="25">
        <v>2160</v>
      </c>
      <c r="AA37" s="136">
        <v>167</v>
      </c>
      <c r="AB37" s="25" t="s">
        <v>2</v>
      </c>
      <c r="AC37" s="25" t="s">
        <v>2</v>
      </c>
      <c r="AD37" s="25" t="s">
        <v>2</v>
      </c>
      <c r="AE37" s="25" t="s">
        <v>2</v>
      </c>
      <c r="AF37" s="136" t="s">
        <v>2</v>
      </c>
      <c r="AG37" s="27">
        <v>354</v>
      </c>
      <c r="AH37" s="27">
        <v>49</v>
      </c>
      <c r="AI37" s="27">
        <v>91</v>
      </c>
      <c r="AJ37" s="27">
        <v>170</v>
      </c>
      <c r="AK37" s="27">
        <v>36</v>
      </c>
      <c r="AL37" s="27">
        <v>6</v>
      </c>
      <c r="AM37" s="27">
        <v>2</v>
      </c>
      <c r="AN37" s="27" t="s">
        <v>2</v>
      </c>
      <c r="AO37" s="27" t="s">
        <v>2</v>
      </c>
      <c r="AP37" s="27" t="s">
        <v>2</v>
      </c>
      <c r="AQ37" s="27" t="s">
        <v>2</v>
      </c>
      <c r="AR37" s="27" t="s">
        <v>2</v>
      </c>
      <c r="AS37" s="27" t="s">
        <v>2</v>
      </c>
      <c r="AT37" s="135" t="s">
        <v>2</v>
      </c>
      <c r="AU37" s="27" t="s">
        <v>2</v>
      </c>
      <c r="AV37" s="27" t="s">
        <v>2</v>
      </c>
      <c r="AW37" s="27" t="s">
        <v>2</v>
      </c>
      <c r="AX37" s="27" t="s">
        <v>2</v>
      </c>
      <c r="AY37" s="27" t="s">
        <v>2</v>
      </c>
      <c r="AZ37" s="27" t="s">
        <v>2</v>
      </c>
      <c r="BA37" s="27" t="s">
        <v>2</v>
      </c>
      <c r="BB37" s="27" t="s">
        <v>2</v>
      </c>
      <c r="BC37" s="27" t="s">
        <v>2</v>
      </c>
      <c r="BD37" s="27" t="s">
        <v>2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21500</v>
      </c>
      <c r="BJ37" s="27">
        <v>957</v>
      </c>
      <c r="BK37" s="27">
        <v>3484</v>
      </c>
      <c r="BL37" s="27">
        <v>11631</v>
      </c>
      <c r="BM37" s="27">
        <v>4046</v>
      </c>
      <c r="BN37" s="27">
        <v>972</v>
      </c>
      <c r="BO37" s="27">
        <v>410</v>
      </c>
      <c r="BP37" s="27" t="s">
        <v>2</v>
      </c>
      <c r="BQ37" s="27" t="s">
        <v>2</v>
      </c>
      <c r="BR37" s="27" t="s">
        <v>2</v>
      </c>
      <c r="BS37" s="27" t="s">
        <v>2</v>
      </c>
      <c r="BT37" s="27" t="s">
        <v>2</v>
      </c>
      <c r="BU37" s="27" t="s">
        <v>2</v>
      </c>
      <c r="BV37" s="27" t="s">
        <v>2</v>
      </c>
      <c r="BW37" s="135">
        <v>2490</v>
      </c>
      <c r="BX37" s="27" t="s">
        <v>2</v>
      </c>
      <c r="BY37" s="27" t="s">
        <v>2</v>
      </c>
      <c r="BZ37" s="27" t="s">
        <v>2</v>
      </c>
      <c r="CA37" s="27" t="s">
        <v>2</v>
      </c>
      <c r="CB37" s="27" t="s">
        <v>2</v>
      </c>
      <c r="CC37" s="27" t="s">
        <v>2</v>
      </c>
      <c r="CD37" s="27" t="s">
        <v>2</v>
      </c>
      <c r="CE37" s="27" t="s">
        <v>2</v>
      </c>
      <c r="CF37" s="27" t="s">
        <v>2</v>
      </c>
      <c r="CG37" s="27" t="s">
        <v>2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 t="s">
        <v>2</v>
      </c>
      <c r="CM37" s="27">
        <v>345</v>
      </c>
      <c r="CN37" s="27">
        <v>1</v>
      </c>
      <c r="CO37" s="27" t="s">
        <v>2</v>
      </c>
      <c r="CP37" s="27" t="s">
        <v>2</v>
      </c>
      <c r="CQ37" s="27" t="s">
        <v>2</v>
      </c>
      <c r="CR37" s="27" t="s">
        <v>2</v>
      </c>
      <c r="CS37" s="27">
        <v>2</v>
      </c>
      <c r="CT37" s="27">
        <v>338</v>
      </c>
      <c r="CU37" s="27">
        <v>2</v>
      </c>
      <c r="CV37" s="27">
        <v>1</v>
      </c>
      <c r="CW37" s="27">
        <v>1</v>
      </c>
      <c r="CX37" s="27" t="s">
        <v>2</v>
      </c>
      <c r="CY37" s="27" t="s">
        <v>2</v>
      </c>
      <c r="CZ37" s="27" t="s">
        <v>2</v>
      </c>
      <c r="DA37" s="27" t="s">
        <v>2</v>
      </c>
      <c r="DB37" s="135" t="s">
        <v>2</v>
      </c>
      <c r="DC37" s="27" t="s">
        <v>2</v>
      </c>
      <c r="DD37" s="27" t="s">
        <v>2</v>
      </c>
      <c r="DE37" s="27" t="s">
        <v>2</v>
      </c>
      <c r="DF37" s="27" t="s">
        <v>2</v>
      </c>
      <c r="DG37" s="27" t="s">
        <v>2</v>
      </c>
      <c r="DH37" s="27" t="s">
        <v>2</v>
      </c>
      <c r="DI37" s="27" t="s">
        <v>2</v>
      </c>
      <c r="DJ37" s="27" t="s">
        <v>2</v>
      </c>
      <c r="DK37" s="27" t="s">
        <v>2</v>
      </c>
      <c r="DL37" s="27" t="s">
        <v>2</v>
      </c>
      <c r="DM37" s="27" t="s">
        <v>2</v>
      </c>
      <c r="DN37" s="27" t="s">
        <v>2</v>
      </c>
      <c r="DO37" s="27" t="s">
        <v>2</v>
      </c>
      <c r="DP37" s="27" t="s">
        <v>2</v>
      </c>
      <c r="DQ37" s="27" t="s">
        <v>2</v>
      </c>
      <c r="DR37" s="135" t="s">
        <v>2</v>
      </c>
      <c r="DS37" s="27">
        <v>5</v>
      </c>
      <c r="DT37" s="27" t="s">
        <v>2</v>
      </c>
      <c r="DU37" s="27" t="s">
        <v>2</v>
      </c>
      <c r="DV37" s="27" t="s">
        <v>2</v>
      </c>
      <c r="DW37" s="27">
        <v>2</v>
      </c>
      <c r="DX37" s="27" t="s">
        <v>2</v>
      </c>
      <c r="DY37" s="27" t="s">
        <v>2</v>
      </c>
      <c r="DZ37" s="27" t="s">
        <v>2</v>
      </c>
      <c r="EA37" s="27" t="s">
        <v>2</v>
      </c>
      <c r="EB37" s="27">
        <v>7</v>
      </c>
      <c r="EC37" s="27">
        <v>5</v>
      </c>
      <c r="ED37" s="27">
        <v>340</v>
      </c>
      <c r="EE37" s="27">
        <v>53</v>
      </c>
      <c r="EF37" s="135">
        <v>3</v>
      </c>
      <c r="EG37" s="27" t="s">
        <v>14</v>
      </c>
      <c r="EH37" s="27" t="s">
        <v>2</v>
      </c>
      <c r="EI37" s="27" t="s">
        <v>2</v>
      </c>
      <c r="EJ37" s="27" t="s">
        <v>2</v>
      </c>
      <c r="EK37" s="27" t="s">
        <v>14</v>
      </c>
      <c r="EL37" s="27" t="s">
        <v>2</v>
      </c>
      <c r="EM37" s="27" t="s">
        <v>2</v>
      </c>
      <c r="EN37" s="27" t="s">
        <v>2</v>
      </c>
      <c r="EO37" s="27" t="s">
        <v>2</v>
      </c>
      <c r="EP37" s="27">
        <v>81</v>
      </c>
      <c r="EQ37" s="27">
        <v>49</v>
      </c>
      <c r="ER37" s="27">
        <v>18713</v>
      </c>
      <c r="ES37" s="27">
        <v>53</v>
      </c>
      <c r="ET37" s="135" t="s">
        <v>14</v>
      </c>
      <c r="EU37" s="27" t="s">
        <v>2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 t="s">
        <v>2</v>
      </c>
      <c r="FE37" s="27" t="s">
        <v>2</v>
      </c>
      <c r="FF37" s="27" t="s">
        <v>2</v>
      </c>
      <c r="FG37" s="27" t="s">
        <v>2</v>
      </c>
      <c r="FH37" s="135" t="s">
        <v>2</v>
      </c>
      <c r="FI37" s="27" t="s">
        <v>2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</v>
      </c>
      <c r="FS37" s="27" t="s">
        <v>2</v>
      </c>
      <c r="FT37" s="27" t="s">
        <v>2</v>
      </c>
      <c r="FU37" s="27" t="s">
        <v>2</v>
      </c>
      <c r="FV37" s="135" t="s">
        <v>2</v>
      </c>
      <c r="FW37" s="77">
        <v>38</v>
      </c>
      <c r="FX37" s="77">
        <v>1</v>
      </c>
      <c r="FY37" s="77">
        <v>37</v>
      </c>
      <c r="FZ37" s="77" t="s">
        <v>2</v>
      </c>
      <c r="GA37" s="77">
        <v>11</v>
      </c>
      <c r="GB37" s="77" t="s">
        <v>2</v>
      </c>
      <c r="GC37" s="77" t="s">
        <v>2</v>
      </c>
      <c r="GD37" s="77" t="s">
        <v>2</v>
      </c>
      <c r="GE37" s="143" t="s">
        <v>2</v>
      </c>
      <c r="GF37" s="77" t="s">
        <v>2</v>
      </c>
      <c r="GG37" s="77" t="s">
        <v>2</v>
      </c>
      <c r="GH37" s="77" t="s">
        <v>2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1</v>
      </c>
      <c r="GP37" s="25" t="s">
        <v>2</v>
      </c>
      <c r="GQ37" s="25">
        <v>1</v>
      </c>
      <c r="GR37" s="25" t="s">
        <v>2</v>
      </c>
      <c r="GS37" s="136" t="s">
        <v>2</v>
      </c>
      <c r="GT37" s="77" t="s">
        <v>2</v>
      </c>
      <c r="GU37" s="77">
        <v>1</v>
      </c>
      <c r="GV37" s="17">
        <v>345</v>
      </c>
      <c r="GW37" s="17">
        <v>48</v>
      </c>
      <c r="GX37" s="17">
        <v>188</v>
      </c>
      <c r="GY37" s="17">
        <v>105</v>
      </c>
      <c r="GZ37" s="17">
        <v>4</v>
      </c>
      <c r="HA37" s="17" t="s">
        <v>2</v>
      </c>
      <c r="HB37" s="17" t="s">
        <v>2</v>
      </c>
      <c r="HC37" s="17" t="s">
        <v>2</v>
      </c>
      <c r="HD37" s="17" t="s">
        <v>2</v>
      </c>
      <c r="HE37" s="17" t="s">
        <v>2</v>
      </c>
      <c r="HF37" s="17" t="s">
        <v>2</v>
      </c>
      <c r="HG37" s="17" t="s">
        <v>2</v>
      </c>
      <c r="HH37" s="17" t="s">
        <v>2</v>
      </c>
      <c r="HI37" s="17" t="s">
        <v>2</v>
      </c>
      <c r="HJ37" s="17" t="s">
        <v>2</v>
      </c>
      <c r="HK37" s="17" t="s">
        <v>2</v>
      </c>
      <c r="HL37" s="17" t="s">
        <v>2</v>
      </c>
      <c r="HM37" s="17" t="s">
        <v>2</v>
      </c>
      <c r="HN37" s="659"/>
      <c r="HO37" s="657" t="s">
        <v>453</v>
      </c>
      <c r="HP37" s="657" t="s">
        <v>454</v>
      </c>
      <c r="HQ37" s="657" t="s">
        <v>475</v>
      </c>
      <c r="HR37" s="657" t="s">
        <v>454</v>
      </c>
      <c r="HS37" s="657" t="s">
        <v>455</v>
      </c>
    </row>
    <row r="38" spans="1:227" ht="14.25" customHeight="1">
      <c r="A38" s="614" t="s">
        <v>970</v>
      </c>
      <c r="B38" s="614" t="s">
        <v>993</v>
      </c>
      <c r="C38" s="614" t="s">
        <v>998</v>
      </c>
      <c r="D38" s="4" t="s">
        <v>287</v>
      </c>
      <c r="E38" s="25">
        <v>104</v>
      </c>
      <c r="F38" s="25" t="s">
        <v>2</v>
      </c>
      <c r="G38" s="25" t="s">
        <v>2</v>
      </c>
      <c r="H38" s="25" t="s">
        <v>2</v>
      </c>
      <c r="I38" s="25" t="s">
        <v>2</v>
      </c>
      <c r="J38" s="25" t="s">
        <v>2</v>
      </c>
      <c r="K38" s="25" t="s">
        <v>2</v>
      </c>
      <c r="L38" s="25">
        <v>104</v>
      </c>
      <c r="M38" s="136">
        <v>20</v>
      </c>
      <c r="N38" s="25" t="s">
        <v>2</v>
      </c>
      <c r="O38" s="25" t="s">
        <v>2</v>
      </c>
      <c r="P38" s="25" t="s">
        <v>2</v>
      </c>
      <c r="Q38" s="25" t="s">
        <v>2</v>
      </c>
      <c r="R38" s="25" t="s">
        <v>2</v>
      </c>
      <c r="S38" s="25" t="s">
        <v>2</v>
      </c>
      <c r="T38" s="25" t="s">
        <v>2</v>
      </c>
      <c r="U38" s="25" t="s">
        <v>2</v>
      </c>
      <c r="V38" s="136" t="s">
        <v>2</v>
      </c>
      <c r="W38" s="25">
        <v>69</v>
      </c>
      <c r="X38" s="25">
        <v>6338</v>
      </c>
      <c r="Y38" s="25">
        <v>4</v>
      </c>
      <c r="Z38" s="25">
        <v>1240</v>
      </c>
      <c r="AA38" s="136">
        <v>35</v>
      </c>
      <c r="AB38" s="25" t="s">
        <v>2</v>
      </c>
      <c r="AC38" s="25" t="s">
        <v>2</v>
      </c>
      <c r="AD38" s="25" t="s">
        <v>2</v>
      </c>
      <c r="AE38" s="25" t="s">
        <v>2</v>
      </c>
      <c r="AF38" s="136" t="s">
        <v>2</v>
      </c>
      <c r="AG38" s="27">
        <v>104</v>
      </c>
      <c r="AH38" s="27">
        <v>12</v>
      </c>
      <c r="AI38" s="27">
        <v>22</v>
      </c>
      <c r="AJ38" s="27">
        <v>43</v>
      </c>
      <c r="AK38" s="27">
        <v>21</v>
      </c>
      <c r="AL38" s="27">
        <v>4</v>
      </c>
      <c r="AM38" s="27">
        <v>1</v>
      </c>
      <c r="AN38" s="27" t="s">
        <v>2</v>
      </c>
      <c r="AO38" s="27">
        <v>1</v>
      </c>
      <c r="AP38" s="27" t="s">
        <v>2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 t="s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 t="s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7854</v>
      </c>
      <c r="BJ38" s="27">
        <v>222</v>
      </c>
      <c r="BK38" s="27">
        <v>841</v>
      </c>
      <c r="BL38" s="27">
        <v>3068</v>
      </c>
      <c r="BM38" s="27">
        <v>2398</v>
      </c>
      <c r="BN38" s="27">
        <v>625</v>
      </c>
      <c r="BO38" s="27">
        <v>200</v>
      </c>
      <c r="BP38" s="27" t="s">
        <v>2</v>
      </c>
      <c r="BQ38" s="27">
        <v>500</v>
      </c>
      <c r="BR38" s="27" t="s">
        <v>2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1131</v>
      </c>
      <c r="BX38" s="27" t="s">
        <v>2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 t="s">
        <v>2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 t="s">
        <v>2</v>
      </c>
      <c r="CM38" s="27">
        <v>97</v>
      </c>
      <c r="CN38" s="27" t="s">
        <v>2</v>
      </c>
      <c r="CO38" s="27" t="s">
        <v>2</v>
      </c>
      <c r="CP38" s="27" t="s">
        <v>2</v>
      </c>
      <c r="CQ38" s="27" t="s">
        <v>2</v>
      </c>
      <c r="CR38" s="27" t="s">
        <v>2</v>
      </c>
      <c r="CS38" s="27" t="s">
        <v>2</v>
      </c>
      <c r="CT38" s="27">
        <v>97</v>
      </c>
      <c r="CU38" s="27" t="s">
        <v>2</v>
      </c>
      <c r="CV38" s="27" t="s">
        <v>2</v>
      </c>
      <c r="CW38" s="27" t="s">
        <v>2</v>
      </c>
      <c r="CX38" s="27" t="s">
        <v>2</v>
      </c>
      <c r="CY38" s="27" t="s">
        <v>2</v>
      </c>
      <c r="CZ38" s="27" t="s">
        <v>2</v>
      </c>
      <c r="DA38" s="27" t="s">
        <v>2</v>
      </c>
      <c r="DB38" s="135" t="s">
        <v>2</v>
      </c>
      <c r="DC38" s="27" t="s">
        <v>2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 t="s">
        <v>2</v>
      </c>
      <c r="DJ38" s="27" t="s">
        <v>2</v>
      </c>
      <c r="DK38" s="27" t="s">
        <v>2</v>
      </c>
      <c r="DL38" s="27" t="s">
        <v>2</v>
      </c>
      <c r="DM38" s="27" t="s">
        <v>2</v>
      </c>
      <c r="DN38" s="27" t="s">
        <v>2</v>
      </c>
      <c r="DO38" s="27" t="s">
        <v>2</v>
      </c>
      <c r="DP38" s="27" t="s">
        <v>2</v>
      </c>
      <c r="DQ38" s="27" t="s">
        <v>2</v>
      </c>
      <c r="DR38" s="135" t="s">
        <v>2</v>
      </c>
      <c r="DS38" s="27" t="s">
        <v>2</v>
      </c>
      <c r="DT38" s="27" t="s">
        <v>2</v>
      </c>
      <c r="DU38" s="27" t="s">
        <v>2</v>
      </c>
      <c r="DV38" s="27" t="s">
        <v>2</v>
      </c>
      <c r="DW38" s="27" t="s">
        <v>2</v>
      </c>
      <c r="DX38" s="27" t="s">
        <v>2</v>
      </c>
      <c r="DY38" s="27" t="s">
        <v>2</v>
      </c>
      <c r="DZ38" s="27" t="s">
        <v>2</v>
      </c>
      <c r="EA38" s="27" t="s">
        <v>2</v>
      </c>
      <c r="EB38" s="27">
        <v>1</v>
      </c>
      <c r="EC38" s="27" t="s">
        <v>2</v>
      </c>
      <c r="ED38" s="27">
        <v>103</v>
      </c>
      <c r="EE38" s="27">
        <v>40</v>
      </c>
      <c r="EF38" s="135" t="s">
        <v>2</v>
      </c>
      <c r="EG38" s="27" t="s">
        <v>2</v>
      </c>
      <c r="EH38" s="27" t="s">
        <v>2</v>
      </c>
      <c r="EI38" s="27" t="s">
        <v>2</v>
      </c>
      <c r="EJ38" s="27" t="s">
        <v>2</v>
      </c>
      <c r="EK38" s="27" t="s">
        <v>2</v>
      </c>
      <c r="EL38" s="27" t="s">
        <v>2</v>
      </c>
      <c r="EM38" s="27" t="s">
        <v>2</v>
      </c>
      <c r="EN38" s="27" t="s">
        <v>2</v>
      </c>
      <c r="EO38" s="27" t="s">
        <v>2</v>
      </c>
      <c r="EP38" s="27" t="s">
        <v>14</v>
      </c>
      <c r="EQ38" s="27" t="s">
        <v>2</v>
      </c>
      <c r="ER38" s="27">
        <v>6602</v>
      </c>
      <c r="ES38" s="27">
        <v>40</v>
      </c>
      <c r="ET38" s="135" t="s">
        <v>2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 t="s">
        <v>2</v>
      </c>
      <c r="FE38" s="27" t="s">
        <v>2</v>
      </c>
      <c r="FF38" s="27" t="s">
        <v>2</v>
      </c>
      <c r="FG38" s="27" t="s">
        <v>2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</v>
      </c>
      <c r="FS38" s="27" t="s">
        <v>2</v>
      </c>
      <c r="FT38" s="27" t="s">
        <v>2</v>
      </c>
      <c r="FU38" s="27" t="s">
        <v>2</v>
      </c>
      <c r="FV38" s="135" t="s">
        <v>2</v>
      </c>
      <c r="FW38" s="77">
        <v>44</v>
      </c>
      <c r="FX38" s="77">
        <v>4</v>
      </c>
      <c r="FY38" s="77">
        <v>42</v>
      </c>
      <c r="FZ38" s="77">
        <v>2</v>
      </c>
      <c r="GA38" s="77">
        <v>37</v>
      </c>
      <c r="GB38" s="77" t="s">
        <v>2</v>
      </c>
      <c r="GC38" s="77" t="s">
        <v>2</v>
      </c>
      <c r="GD38" s="77" t="s">
        <v>2</v>
      </c>
      <c r="GE38" s="143" t="s">
        <v>2</v>
      </c>
      <c r="GF38" s="77" t="s">
        <v>2</v>
      </c>
      <c r="GG38" s="77" t="s">
        <v>2</v>
      </c>
      <c r="GH38" s="77" t="s">
        <v>2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1</v>
      </c>
      <c r="GP38" s="25" t="s">
        <v>2</v>
      </c>
      <c r="GQ38" s="25">
        <v>1</v>
      </c>
      <c r="GR38" s="25" t="s">
        <v>2</v>
      </c>
      <c r="GS38" s="136" t="s">
        <v>2</v>
      </c>
      <c r="GT38" s="77" t="s">
        <v>2</v>
      </c>
      <c r="GU38" s="77" t="s">
        <v>2</v>
      </c>
      <c r="GV38" s="17">
        <v>97</v>
      </c>
      <c r="GW38" s="17">
        <v>10</v>
      </c>
      <c r="GX38" s="17">
        <v>47</v>
      </c>
      <c r="GY38" s="17">
        <v>28</v>
      </c>
      <c r="GZ38" s="17">
        <v>11</v>
      </c>
      <c r="HA38" s="17">
        <v>1</v>
      </c>
      <c r="HB38" s="17">
        <v>1</v>
      </c>
      <c r="HC38" s="17" t="s">
        <v>2</v>
      </c>
      <c r="HD38" s="17" t="s">
        <v>2</v>
      </c>
      <c r="HE38" s="17" t="s">
        <v>2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 t="s">
        <v>2</v>
      </c>
      <c r="HK38" s="17" t="s">
        <v>2</v>
      </c>
      <c r="HL38" s="17" t="s">
        <v>2</v>
      </c>
      <c r="HM38" s="17" t="s">
        <v>2</v>
      </c>
      <c r="HN38" s="659"/>
      <c r="HO38" s="657" t="s">
        <v>453</v>
      </c>
      <c r="HP38" s="657" t="s">
        <v>454</v>
      </c>
      <c r="HQ38" s="657" t="s">
        <v>475</v>
      </c>
      <c r="HR38" s="657" t="s">
        <v>457</v>
      </c>
      <c r="HS38" s="657" t="s">
        <v>455</v>
      </c>
    </row>
    <row r="39" spans="1:227" ht="14.25" customHeight="1">
      <c r="A39" s="614" t="s">
        <v>970</v>
      </c>
      <c r="B39" s="614" t="s">
        <v>993</v>
      </c>
      <c r="C39" s="614" t="s">
        <v>999</v>
      </c>
      <c r="D39" s="4" t="s">
        <v>288</v>
      </c>
      <c r="E39" s="25">
        <v>163</v>
      </c>
      <c r="F39" s="25">
        <v>2</v>
      </c>
      <c r="G39" s="25" t="s">
        <v>2</v>
      </c>
      <c r="H39" s="25">
        <v>1</v>
      </c>
      <c r="I39" s="25">
        <v>1</v>
      </c>
      <c r="J39" s="25" t="s">
        <v>2</v>
      </c>
      <c r="K39" s="25" t="s">
        <v>2</v>
      </c>
      <c r="L39" s="25">
        <v>161</v>
      </c>
      <c r="M39" s="136">
        <v>22</v>
      </c>
      <c r="N39" s="25">
        <v>1</v>
      </c>
      <c r="O39" s="25">
        <v>1</v>
      </c>
      <c r="P39" s="25" t="s">
        <v>2</v>
      </c>
      <c r="Q39" s="25" t="s">
        <v>2</v>
      </c>
      <c r="R39" s="25">
        <v>1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112</v>
      </c>
      <c r="X39" s="25">
        <v>11818</v>
      </c>
      <c r="Y39" s="25">
        <v>3</v>
      </c>
      <c r="Z39" s="25">
        <v>520</v>
      </c>
      <c r="AA39" s="136">
        <v>51</v>
      </c>
      <c r="AB39" s="25">
        <v>1</v>
      </c>
      <c r="AC39" s="25">
        <v>4400</v>
      </c>
      <c r="AD39" s="25" t="s">
        <v>2</v>
      </c>
      <c r="AE39" s="25" t="s">
        <v>2</v>
      </c>
      <c r="AF39" s="136" t="s">
        <v>2</v>
      </c>
      <c r="AG39" s="27">
        <v>162</v>
      </c>
      <c r="AH39" s="27">
        <v>32</v>
      </c>
      <c r="AI39" s="27">
        <v>39</v>
      </c>
      <c r="AJ39" s="27">
        <v>69</v>
      </c>
      <c r="AK39" s="27">
        <v>18</v>
      </c>
      <c r="AL39" s="27">
        <v>3</v>
      </c>
      <c r="AM39" s="27">
        <v>1</v>
      </c>
      <c r="AN39" s="27" t="s">
        <v>2</v>
      </c>
      <c r="AO39" s="27" t="s">
        <v>2</v>
      </c>
      <c r="AP39" s="27" t="s">
        <v>2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 t="s">
        <v>2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 t="s">
        <v>2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9798</v>
      </c>
      <c r="BJ39" s="27">
        <v>619</v>
      </c>
      <c r="BK39" s="27">
        <v>1425</v>
      </c>
      <c r="BL39" s="27">
        <v>4879</v>
      </c>
      <c r="BM39" s="27">
        <v>2109</v>
      </c>
      <c r="BN39" s="27">
        <v>516</v>
      </c>
      <c r="BO39" s="27">
        <v>250</v>
      </c>
      <c r="BP39" s="27" t="s">
        <v>2</v>
      </c>
      <c r="BQ39" s="27" t="s">
        <v>2</v>
      </c>
      <c r="BR39" s="27" t="s">
        <v>2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1974</v>
      </c>
      <c r="BX39" s="27" t="s">
        <v>2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 t="s">
        <v>2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158</v>
      </c>
      <c r="CN39" s="27" t="s">
        <v>2</v>
      </c>
      <c r="CO39" s="27" t="s">
        <v>2</v>
      </c>
      <c r="CP39" s="27" t="s">
        <v>2</v>
      </c>
      <c r="CQ39" s="27" t="s">
        <v>2</v>
      </c>
      <c r="CR39" s="27" t="s">
        <v>2</v>
      </c>
      <c r="CS39" s="27" t="s">
        <v>2</v>
      </c>
      <c r="CT39" s="27">
        <v>157</v>
      </c>
      <c r="CU39" s="27" t="s">
        <v>2</v>
      </c>
      <c r="CV39" s="27">
        <v>1</v>
      </c>
      <c r="CW39" s="27" t="s">
        <v>2</v>
      </c>
      <c r="CX39" s="27" t="s">
        <v>2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 t="s">
        <v>2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 t="s">
        <v>2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 t="s">
        <v>2</v>
      </c>
      <c r="DT39" s="27" t="s">
        <v>2</v>
      </c>
      <c r="DU39" s="27" t="s">
        <v>2</v>
      </c>
      <c r="DV39" s="27" t="s">
        <v>2</v>
      </c>
      <c r="DW39" s="27">
        <v>1</v>
      </c>
      <c r="DX39" s="27" t="s">
        <v>2</v>
      </c>
      <c r="DY39" s="27" t="s">
        <v>2</v>
      </c>
      <c r="DZ39" s="27" t="s">
        <v>2</v>
      </c>
      <c r="EA39" s="27" t="s">
        <v>2</v>
      </c>
      <c r="EB39" s="27">
        <v>1</v>
      </c>
      <c r="EC39" s="27" t="s">
        <v>2</v>
      </c>
      <c r="ED39" s="27">
        <v>159</v>
      </c>
      <c r="EE39" s="27">
        <v>2</v>
      </c>
      <c r="EF39" s="135" t="s">
        <v>2</v>
      </c>
      <c r="EG39" s="27" t="s">
        <v>2</v>
      </c>
      <c r="EH39" s="27" t="s">
        <v>2</v>
      </c>
      <c r="EI39" s="27" t="s">
        <v>2</v>
      </c>
      <c r="EJ39" s="27" t="s">
        <v>2</v>
      </c>
      <c r="EK39" s="27" t="s">
        <v>14</v>
      </c>
      <c r="EL39" s="27" t="s">
        <v>2</v>
      </c>
      <c r="EM39" s="27" t="s">
        <v>2</v>
      </c>
      <c r="EN39" s="27" t="s">
        <v>2</v>
      </c>
      <c r="EO39" s="27" t="s">
        <v>2</v>
      </c>
      <c r="EP39" s="27" t="s">
        <v>14</v>
      </c>
      <c r="EQ39" s="27" t="s">
        <v>2</v>
      </c>
      <c r="ER39" s="27">
        <v>9337</v>
      </c>
      <c r="ES39" s="27">
        <v>2</v>
      </c>
      <c r="ET39" s="135" t="s">
        <v>2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20</v>
      </c>
      <c r="FX39" s="77">
        <v>1</v>
      </c>
      <c r="FY39" s="77">
        <v>19</v>
      </c>
      <c r="FZ39" s="77" t="s">
        <v>2</v>
      </c>
      <c r="GA39" s="77" t="s">
        <v>2</v>
      </c>
      <c r="GB39" s="77" t="s">
        <v>2</v>
      </c>
      <c r="GC39" s="77" t="s">
        <v>2</v>
      </c>
      <c r="GD39" s="77" t="s">
        <v>2</v>
      </c>
      <c r="GE39" s="143">
        <v>1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4</v>
      </c>
      <c r="GP39" s="25">
        <v>1</v>
      </c>
      <c r="GQ39" s="25">
        <v>4</v>
      </c>
      <c r="GR39" s="25">
        <v>1</v>
      </c>
      <c r="GS39" s="136">
        <v>1</v>
      </c>
      <c r="GT39" s="77" t="s">
        <v>2</v>
      </c>
      <c r="GU39" s="77">
        <v>1</v>
      </c>
      <c r="GV39" s="17">
        <v>158</v>
      </c>
      <c r="GW39" s="17">
        <v>12</v>
      </c>
      <c r="GX39" s="17">
        <v>87</v>
      </c>
      <c r="GY39" s="17">
        <v>55</v>
      </c>
      <c r="GZ39" s="17">
        <v>4</v>
      </c>
      <c r="HA39" s="17" t="s">
        <v>2</v>
      </c>
      <c r="HB39" s="17" t="s">
        <v>2</v>
      </c>
      <c r="HC39" s="17" t="s">
        <v>2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9"/>
      <c r="HO39" s="657" t="s">
        <v>453</v>
      </c>
      <c r="HP39" s="657" t="s">
        <v>454</v>
      </c>
      <c r="HQ39" s="657" t="s">
        <v>475</v>
      </c>
      <c r="HR39" s="657" t="s">
        <v>458</v>
      </c>
      <c r="HS39" s="657" t="s">
        <v>455</v>
      </c>
    </row>
    <row r="40" spans="1:227" ht="14.25" customHeight="1">
      <c r="A40" s="614" t="s">
        <v>970</v>
      </c>
      <c r="B40" s="614" t="s">
        <v>993</v>
      </c>
      <c r="C40" s="614" t="s">
        <v>1000</v>
      </c>
      <c r="D40" s="4" t="s">
        <v>289</v>
      </c>
      <c r="E40" s="25">
        <v>232</v>
      </c>
      <c r="F40" s="25">
        <v>2</v>
      </c>
      <c r="G40" s="25" t="s">
        <v>2</v>
      </c>
      <c r="H40" s="25">
        <v>1</v>
      </c>
      <c r="I40" s="25">
        <v>1</v>
      </c>
      <c r="J40" s="25" t="s">
        <v>2</v>
      </c>
      <c r="K40" s="25" t="s">
        <v>2</v>
      </c>
      <c r="L40" s="25">
        <v>230</v>
      </c>
      <c r="M40" s="136">
        <v>25</v>
      </c>
      <c r="N40" s="25">
        <v>1</v>
      </c>
      <c r="O40" s="25">
        <v>1</v>
      </c>
      <c r="P40" s="25" t="s">
        <v>2</v>
      </c>
      <c r="Q40" s="25" t="s">
        <v>2</v>
      </c>
      <c r="R40" s="25">
        <v>1</v>
      </c>
      <c r="S40" s="25" t="s">
        <v>2</v>
      </c>
      <c r="T40" s="25" t="s">
        <v>2</v>
      </c>
      <c r="U40" s="25" t="s">
        <v>2</v>
      </c>
      <c r="V40" s="136" t="s">
        <v>2</v>
      </c>
      <c r="W40" s="25">
        <v>133</v>
      </c>
      <c r="X40" s="25">
        <v>9668</v>
      </c>
      <c r="Y40" s="25">
        <v>5</v>
      </c>
      <c r="Z40" s="25">
        <v>2934</v>
      </c>
      <c r="AA40" s="136">
        <v>99</v>
      </c>
      <c r="AB40" s="25">
        <v>1</v>
      </c>
      <c r="AC40" s="25">
        <v>1604</v>
      </c>
      <c r="AD40" s="25">
        <v>1</v>
      </c>
      <c r="AE40" s="25">
        <v>1584</v>
      </c>
      <c r="AF40" s="136" t="s">
        <v>2</v>
      </c>
      <c r="AG40" s="27">
        <v>231</v>
      </c>
      <c r="AH40" s="27">
        <v>35</v>
      </c>
      <c r="AI40" s="27">
        <v>54</v>
      </c>
      <c r="AJ40" s="27">
        <v>112</v>
      </c>
      <c r="AK40" s="27">
        <v>29</v>
      </c>
      <c r="AL40" s="27">
        <v>1</v>
      </c>
      <c r="AM40" s="27" t="s">
        <v>2</v>
      </c>
      <c r="AN40" s="27" t="s">
        <v>2</v>
      </c>
      <c r="AO40" s="27" t="s">
        <v>2</v>
      </c>
      <c r="AP40" s="27" t="s">
        <v>2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 t="s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 t="s">
        <v>2</v>
      </c>
      <c r="BB40" s="27" t="s">
        <v>2</v>
      </c>
      <c r="BC40" s="27" t="s">
        <v>2</v>
      </c>
      <c r="BD40" s="27" t="s">
        <v>2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14227</v>
      </c>
      <c r="BJ40" s="27">
        <v>669</v>
      </c>
      <c r="BK40" s="27">
        <v>2060</v>
      </c>
      <c r="BL40" s="27">
        <v>8014</v>
      </c>
      <c r="BM40" s="27">
        <v>3329</v>
      </c>
      <c r="BN40" s="27">
        <v>155</v>
      </c>
      <c r="BO40" s="27" t="s">
        <v>2</v>
      </c>
      <c r="BP40" s="27" t="s">
        <v>2</v>
      </c>
      <c r="BQ40" s="27" t="s">
        <v>2</v>
      </c>
      <c r="BR40" s="27" t="s">
        <v>2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1455</v>
      </c>
      <c r="BX40" s="27" t="s">
        <v>2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 t="s">
        <v>2</v>
      </c>
      <c r="CE40" s="27" t="s">
        <v>2</v>
      </c>
      <c r="CF40" s="27" t="s">
        <v>2</v>
      </c>
      <c r="CG40" s="27" t="s">
        <v>2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 t="s">
        <v>2</v>
      </c>
      <c r="CM40" s="27">
        <v>228</v>
      </c>
      <c r="CN40" s="27" t="s">
        <v>2</v>
      </c>
      <c r="CO40" s="27" t="s">
        <v>2</v>
      </c>
      <c r="CP40" s="27" t="s">
        <v>2</v>
      </c>
      <c r="CQ40" s="27" t="s">
        <v>2</v>
      </c>
      <c r="CR40" s="27" t="s">
        <v>2</v>
      </c>
      <c r="CS40" s="27">
        <v>1</v>
      </c>
      <c r="CT40" s="27">
        <v>227</v>
      </c>
      <c r="CU40" s="27" t="s">
        <v>2</v>
      </c>
      <c r="CV40" s="27" t="s">
        <v>2</v>
      </c>
      <c r="CW40" s="27" t="s">
        <v>2</v>
      </c>
      <c r="CX40" s="27" t="s">
        <v>2</v>
      </c>
      <c r="CY40" s="27" t="s">
        <v>2</v>
      </c>
      <c r="CZ40" s="27" t="s">
        <v>2</v>
      </c>
      <c r="DA40" s="27" t="s">
        <v>2</v>
      </c>
      <c r="DB40" s="135" t="s">
        <v>2</v>
      </c>
      <c r="DC40" s="27" t="s">
        <v>2</v>
      </c>
      <c r="DD40" s="27" t="s">
        <v>2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 t="s">
        <v>2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 t="s">
        <v>2</v>
      </c>
      <c r="DT40" s="27" t="s">
        <v>2</v>
      </c>
      <c r="DU40" s="27" t="s">
        <v>2</v>
      </c>
      <c r="DV40" s="27" t="s">
        <v>2</v>
      </c>
      <c r="DW40" s="27" t="s">
        <v>2</v>
      </c>
      <c r="DX40" s="27" t="s">
        <v>2</v>
      </c>
      <c r="DY40" s="27" t="s">
        <v>2</v>
      </c>
      <c r="DZ40" s="27" t="s">
        <v>2</v>
      </c>
      <c r="EA40" s="27" t="s">
        <v>2</v>
      </c>
      <c r="EB40" s="27" t="s">
        <v>2</v>
      </c>
      <c r="EC40" s="27">
        <v>1</v>
      </c>
      <c r="ED40" s="27">
        <v>228</v>
      </c>
      <c r="EE40" s="27">
        <v>35</v>
      </c>
      <c r="EF40" s="135" t="s">
        <v>2</v>
      </c>
      <c r="EG40" s="27" t="s">
        <v>2</v>
      </c>
      <c r="EH40" s="27" t="s">
        <v>2</v>
      </c>
      <c r="EI40" s="27" t="s">
        <v>2</v>
      </c>
      <c r="EJ40" s="27" t="s">
        <v>2</v>
      </c>
      <c r="EK40" s="27" t="s">
        <v>2</v>
      </c>
      <c r="EL40" s="27" t="s">
        <v>2</v>
      </c>
      <c r="EM40" s="27" t="s">
        <v>2</v>
      </c>
      <c r="EN40" s="27" t="s">
        <v>2</v>
      </c>
      <c r="EO40" s="27" t="s">
        <v>2</v>
      </c>
      <c r="EP40" s="27" t="s">
        <v>2</v>
      </c>
      <c r="EQ40" s="27" t="s">
        <v>14</v>
      </c>
      <c r="ER40" s="27">
        <v>13291</v>
      </c>
      <c r="ES40" s="27">
        <v>35</v>
      </c>
      <c r="ET40" s="135" t="s">
        <v>2</v>
      </c>
      <c r="EU40" s="27" t="s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40</v>
      </c>
      <c r="FX40" s="77">
        <v>4</v>
      </c>
      <c r="FY40" s="77">
        <v>37</v>
      </c>
      <c r="FZ40" s="77">
        <v>1</v>
      </c>
      <c r="GA40" s="77">
        <v>6</v>
      </c>
      <c r="GB40" s="77" t="s">
        <v>2</v>
      </c>
      <c r="GC40" s="77" t="s">
        <v>2</v>
      </c>
      <c r="GD40" s="77" t="s">
        <v>2</v>
      </c>
      <c r="GE40" s="143">
        <v>1</v>
      </c>
      <c r="GF40" s="77" t="s">
        <v>2</v>
      </c>
      <c r="GG40" s="77" t="s">
        <v>2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3</v>
      </c>
      <c r="GP40" s="25">
        <v>1</v>
      </c>
      <c r="GQ40" s="25">
        <v>3</v>
      </c>
      <c r="GR40" s="25" t="s">
        <v>2</v>
      </c>
      <c r="GS40" s="136" t="s">
        <v>2</v>
      </c>
      <c r="GT40" s="77" t="s">
        <v>2</v>
      </c>
      <c r="GU40" s="77">
        <v>1</v>
      </c>
      <c r="GV40" s="17">
        <v>228</v>
      </c>
      <c r="GW40" s="17">
        <v>26</v>
      </c>
      <c r="GX40" s="17">
        <v>118</v>
      </c>
      <c r="GY40" s="17">
        <v>78</v>
      </c>
      <c r="GZ40" s="17">
        <v>6</v>
      </c>
      <c r="HA40" s="17" t="s">
        <v>2</v>
      </c>
      <c r="HB40" s="17" t="s">
        <v>2</v>
      </c>
      <c r="HC40" s="17" t="s">
        <v>2</v>
      </c>
      <c r="HD40" s="17" t="s">
        <v>2</v>
      </c>
      <c r="HE40" s="17" t="s">
        <v>2</v>
      </c>
      <c r="HF40" s="17" t="s">
        <v>2</v>
      </c>
      <c r="HG40" s="17" t="s">
        <v>2</v>
      </c>
      <c r="HH40" s="17" t="s">
        <v>2</v>
      </c>
      <c r="HI40" s="17" t="s">
        <v>2</v>
      </c>
      <c r="HJ40" s="17" t="s">
        <v>2</v>
      </c>
      <c r="HK40" s="17" t="s">
        <v>2</v>
      </c>
      <c r="HL40" s="17" t="s">
        <v>2</v>
      </c>
      <c r="HM40" s="17" t="s">
        <v>2</v>
      </c>
      <c r="HN40" s="659"/>
      <c r="HO40" s="657" t="s">
        <v>453</v>
      </c>
      <c r="HP40" s="657" t="s">
        <v>454</v>
      </c>
      <c r="HQ40" s="657" t="s">
        <v>475</v>
      </c>
      <c r="HR40" s="657" t="s">
        <v>459</v>
      </c>
      <c r="HS40" s="657" t="s">
        <v>455</v>
      </c>
    </row>
    <row r="41" spans="1:227" ht="14.25" customHeight="1">
      <c r="A41" s="614" t="s">
        <v>970</v>
      </c>
      <c r="B41" s="614" t="s">
        <v>993</v>
      </c>
      <c r="C41" s="614" t="s">
        <v>1001</v>
      </c>
      <c r="D41" s="4" t="s">
        <v>290</v>
      </c>
      <c r="E41" s="25">
        <v>268</v>
      </c>
      <c r="F41" s="25" t="s">
        <v>2</v>
      </c>
      <c r="G41" s="25" t="s">
        <v>2</v>
      </c>
      <c r="H41" s="25" t="s">
        <v>2</v>
      </c>
      <c r="I41" s="25" t="s">
        <v>2</v>
      </c>
      <c r="J41" s="25" t="s">
        <v>2</v>
      </c>
      <c r="K41" s="25" t="s">
        <v>2</v>
      </c>
      <c r="L41" s="25">
        <v>268</v>
      </c>
      <c r="M41" s="136">
        <v>12</v>
      </c>
      <c r="N41" s="25" t="s">
        <v>2</v>
      </c>
      <c r="O41" s="25" t="s">
        <v>2</v>
      </c>
      <c r="P41" s="25" t="s">
        <v>2</v>
      </c>
      <c r="Q41" s="25" t="s">
        <v>2</v>
      </c>
      <c r="R41" s="25" t="s">
        <v>2</v>
      </c>
      <c r="S41" s="25" t="s">
        <v>2</v>
      </c>
      <c r="T41" s="25" t="s">
        <v>2</v>
      </c>
      <c r="U41" s="25" t="s">
        <v>2</v>
      </c>
      <c r="V41" s="136" t="s">
        <v>2</v>
      </c>
      <c r="W41" s="25">
        <v>164</v>
      </c>
      <c r="X41" s="25">
        <v>10028</v>
      </c>
      <c r="Y41" s="25">
        <v>2</v>
      </c>
      <c r="Z41" s="25">
        <v>480</v>
      </c>
      <c r="AA41" s="136">
        <v>104</v>
      </c>
      <c r="AB41" s="25" t="s">
        <v>2</v>
      </c>
      <c r="AC41" s="25" t="s">
        <v>2</v>
      </c>
      <c r="AD41" s="25" t="s">
        <v>2</v>
      </c>
      <c r="AE41" s="25" t="s">
        <v>2</v>
      </c>
      <c r="AF41" s="136" t="s">
        <v>2</v>
      </c>
      <c r="AG41" s="27">
        <v>268</v>
      </c>
      <c r="AH41" s="27">
        <v>53</v>
      </c>
      <c r="AI41" s="27">
        <v>72</v>
      </c>
      <c r="AJ41" s="27">
        <v>118</v>
      </c>
      <c r="AK41" s="27">
        <v>19</v>
      </c>
      <c r="AL41" s="27">
        <v>1</v>
      </c>
      <c r="AM41" s="27">
        <v>4</v>
      </c>
      <c r="AN41" s="27">
        <v>1</v>
      </c>
      <c r="AO41" s="27" t="s">
        <v>2</v>
      </c>
      <c r="AP41" s="27" t="s">
        <v>2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 t="s">
        <v>2</v>
      </c>
      <c r="AV41" s="27" t="s">
        <v>2</v>
      </c>
      <c r="AW41" s="27" t="s">
        <v>2</v>
      </c>
      <c r="AX41" s="27" t="s">
        <v>2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15198</v>
      </c>
      <c r="BJ41" s="27">
        <v>1038</v>
      </c>
      <c r="BK41" s="27">
        <v>2741</v>
      </c>
      <c r="BL41" s="27">
        <v>7755</v>
      </c>
      <c r="BM41" s="27">
        <v>2182</v>
      </c>
      <c r="BN41" s="27">
        <v>150</v>
      </c>
      <c r="BO41" s="27">
        <v>992</v>
      </c>
      <c r="BP41" s="27">
        <v>340</v>
      </c>
      <c r="BQ41" s="27" t="s">
        <v>2</v>
      </c>
      <c r="BR41" s="27" t="s">
        <v>2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1574</v>
      </c>
      <c r="BX41" s="27" t="s">
        <v>2</v>
      </c>
      <c r="BY41" s="27" t="s">
        <v>2</v>
      </c>
      <c r="BZ41" s="27" t="s">
        <v>2</v>
      </c>
      <c r="CA41" s="27" t="s">
        <v>2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261</v>
      </c>
      <c r="CN41" s="27">
        <v>1</v>
      </c>
      <c r="CO41" s="27" t="s">
        <v>2</v>
      </c>
      <c r="CP41" s="27">
        <v>1</v>
      </c>
      <c r="CQ41" s="27" t="s">
        <v>2</v>
      </c>
      <c r="CR41" s="27">
        <v>1</v>
      </c>
      <c r="CS41" s="27" t="s">
        <v>2</v>
      </c>
      <c r="CT41" s="27">
        <v>257</v>
      </c>
      <c r="CU41" s="27" t="s">
        <v>2</v>
      </c>
      <c r="CV41" s="27" t="s">
        <v>2</v>
      </c>
      <c r="CW41" s="27" t="s">
        <v>2</v>
      </c>
      <c r="CX41" s="27" t="s">
        <v>2</v>
      </c>
      <c r="CY41" s="27" t="s">
        <v>2</v>
      </c>
      <c r="CZ41" s="27">
        <v>1</v>
      </c>
      <c r="DA41" s="27" t="s">
        <v>2</v>
      </c>
      <c r="DB41" s="135" t="s">
        <v>2</v>
      </c>
      <c r="DC41" s="27" t="s">
        <v>2</v>
      </c>
      <c r="DD41" s="27" t="s">
        <v>2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 t="s">
        <v>2</v>
      </c>
      <c r="DP41" s="27" t="s">
        <v>2</v>
      </c>
      <c r="DQ41" s="27" t="s">
        <v>2</v>
      </c>
      <c r="DR41" s="135" t="s">
        <v>2</v>
      </c>
      <c r="DS41" s="27">
        <v>6</v>
      </c>
      <c r="DT41" s="27" t="s">
        <v>2</v>
      </c>
      <c r="DU41" s="27" t="s">
        <v>2</v>
      </c>
      <c r="DV41" s="27">
        <v>1</v>
      </c>
      <c r="DW41" s="27">
        <v>2</v>
      </c>
      <c r="DX41" s="27" t="s">
        <v>2</v>
      </c>
      <c r="DY41" s="27">
        <v>2</v>
      </c>
      <c r="DZ41" s="27">
        <v>1</v>
      </c>
      <c r="EA41" s="27" t="s">
        <v>2</v>
      </c>
      <c r="EB41" s="27">
        <v>7</v>
      </c>
      <c r="EC41" s="27" t="s">
        <v>2</v>
      </c>
      <c r="ED41" s="27">
        <v>258</v>
      </c>
      <c r="EE41" s="27">
        <v>8</v>
      </c>
      <c r="EF41" s="135" t="s">
        <v>2</v>
      </c>
      <c r="EG41" s="27">
        <v>84</v>
      </c>
      <c r="EH41" s="27" t="s">
        <v>2</v>
      </c>
      <c r="EI41" s="27" t="s">
        <v>2</v>
      </c>
      <c r="EJ41" s="27" t="s">
        <v>14</v>
      </c>
      <c r="EK41" s="27" t="s">
        <v>14</v>
      </c>
      <c r="EL41" s="27" t="s">
        <v>2</v>
      </c>
      <c r="EM41" s="27" t="s">
        <v>14</v>
      </c>
      <c r="EN41" s="27" t="s">
        <v>14</v>
      </c>
      <c r="EO41" s="27" t="s">
        <v>2</v>
      </c>
      <c r="EP41" s="27">
        <v>69</v>
      </c>
      <c r="EQ41" s="27" t="s">
        <v>2</v>
      </c>
      <c r="ER41" s="27">
        <v>12905</v>
      </c>
      <c r="ES41" s="27">
        <v>8</v>
      </c>
      <c r="ET41" s="135" t="s">
        <v>2</v>
      </c>
      <c r="EU41" s="27" t="s">
        <v>2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 t="s">
        <v>2</v>
      </c>
      <c r="FI41" s="27" t="s">
        <v>2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2</v>
      </c>
      <c r="FW41" s="77">
        <v>95</v>
      </c>
      <c r="FX41" s="77">
        <v>3</v>
      </c>
      <c r="FY41" s="77">
        <v>93</v>
      </c>
      <c r="FZ41" s="77" t="s">
        <v>2</v>
      </c>
      <c r="GA41" s="77">
        <v>9</v>
      </c>
      <c r="GB41" s="77" t="s">
        <v>2</v>
      </c>
      <c r="GC41" s="77" t="s">
        <v>2</v>
      </c>
      <c r="GD41" s="77" t="s">
        <v>2</v>
      </c>
      <c r="GE41" s="143">
        <v>1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3</v>
      </c>
      <c r="GP41" s="25" t="s">
        <v>2</v>
      </c>
      <c r="GQ41" s="25">
        <v>3</v>
      </c>
      <c r="GR41" s="25" t="s">
        <v>2</v>
      </c>
      <c r="GS41" s="136" t="s">
        <v>2</v>
      </c>
      <c r="GT41" s="77" t="s">
        <v>2</v>
      </c>
      <c r="GU41" s="77">
        <v>1</v>
      </c>
      <c r="GV41" s="17">
        <v>261</v>
      </c>
      <c r="GW41" s="17">
        <v>39</v>
      </c>
      <c r="GX41" s="17">
        <v>171</v>
      </c>
      <c r="GY41" s="17">
        <v>47</v>
      </c>
      <c r="GZ41" s="17">
        <v>3</v>
      </c>
      <c r="HA41" s="17">
        <v>1</v>
      </c>
      <c r="HB41" s="17">
        <v>1</v>
      </c>
      <c r="HC41" s="17" t="s">
        <v>2</v>
      </c>
      <c r="HD41" s="17" t="s">
        <v>2</v>
      </c>
      <c r="HE41" s="17" t="s">
        <v>2</v>
      </c>
      <c r="HF41" s="17" t="s">
        <v>2</v>
      </c>
      <c r="HG41" s="17" t="s">
        <v>2</v>
      </c>
      <c r="HH41" s="17" t="s">
        <v>2</v>
      </c>
      <c r="HI41" s="17" t="s">
        <v>2</v>
      </c>
      <c r="HJ41" s="17" t="s">
        <v>2</v>
      </c>
      <c r="HK41" s="17" t="s">
        <v>2</v>
      </c>
      <c r="HL41" s="17" t="s">
        <v>2</v>
      </c>
      <c r="HM41" s="17" t="s">
        <v>2</v>
      </c>
      <c r="HN41" s="659"/>
      <c r="HO41" s="657" t="s">
        <v>453</v>
      </c>
      <c r="HP41" s="657" t="s">
        <v>454</v>
      </c>
      <c r="HQ41" s="657" t="s">
        <v>475</v>
      </c>
      <c r="HR41" s="657" t="s">
        <v>460</v>
      </c>
      <c r="HS41" s="657" t="s">
        <v>455</v>
      </c>
    </row>
    <row r="42" spans="1:227" ht="14.25" customHeight="1">
      <c r="A42" s="614" t="s">
        <v>970</v>
      </c>
      <c r="B42" s="614" t="s">
        <v>993</v>
      </c>
      <c r="C42" s="614" t="s">
        <v>1002</v>
      </c>
      <c r="D42" s="4" t="s">
        <v>291</v>
      </c>
      <c r="E42" s="25">
        <v>257</v>
      </c>
      <c r="F42" s="25">
        <v>1</v>
      </c>
      <c r="G42" s="25">
        <v>1</v>
      </c>
      <c r="H42" s="25" t="s">
        <v>2</v>
      </c>
      <c r="I42" s="25" t="s">
        <v>2</v>
      </c>
      <c r="J42" s="25" t="s">
        <v>2</v>
      </c>
      <c r="K42" s="25" t="s">
        <v>2</v>
      </c>
      <c r="L42" s="25">
        <v>256</v>
      </c>
      <c r="M42" s="136">
        <v>20</v>
      </c>
      <c r="N42" s="25" t="s">
        <v>2</v>
      </c>
      <c r="O42" s="25" t="s">
        <v>2</v>
      </c>
      <c r="P42" s="25" t="s">
        <v>2</v>
      </c>
      <c r="Q42" s="25" t="s">
        <v>2</v>
      </c>
      <c r="R42" s="25" t="s">
        <v>2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185</v>
      </c>
      <c r="X42" s="25">
        <v>12234</v>
      </c>
      <c r="Y42" s="25">
        <v>3</v>
      </c>
      <c r="Z42" s="25">
        <v>930</v>
      </c>
      <c r="AA42" s="136">
        <v>72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 t="s">
        <v>2</v>
      </c>
      <c r="AG42" s="27">
        <v>257</v>
      </c>
      <c r="AH42" s="27">
        <v>34</v>
      </c>
      <c r="AI42" s="27">
        <v>57</v>
      </c>
      <c r="AJ42" s="27">
        <v>123</v>
      </c>
      <c r="AK42" s="27">
        <v>36</v>
      </c>
      <c r="AL42" s="27">
        <v>6</v>
      </c>
      <c r="AM42" s="27">
        <v>1</v>
      </c>
      <c r="AN42" s="27" t="s">
        <v>2</v>
      </c>
      <c r="AO42" s="27" t="s">
        <v>2</v>
      </c>
      <c r="AP42" s="27" t="s">
        <v>2</v>
      </c>
      <c r="AQ42" s="27" t="s">
        <v>2</v>
      </c>
      <c r="AR42" s="27" t="s">
        <v>2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16508</v>
      </c>
      <c r="BJ42" s="27">
        <v>702</v>
      </c>
      <c r="BK42" s="27">
        <v>2123</v>
      </c>
      <c r="BL42" s="27">
        <v>8421</v>
      </c>
      <c r="BM42" s="27">
        <v>4075</v>
      </c>
      <c r="BN42" s="27">
        <v>967</v>
      </c>
      <c r="BO42" s="27">
        <v>220</v>
      </c>
      <c r="BP42" s="27" t="s">
        <v>2</v>
      </c>
      <c r="BQ42" s="27" t="s">
        <v>2</v>
      </c>
      <c r="BR42" s="27" t="s">
        <v>2</v>
      </c>
      <c r="BS42" s="27" t="s">
        <v>2</v>
      </c>
      <c r="BT42" s="27" t="s">
        <v>2</v>
      </c>
      <c r="BU42" s="27" t="s">
        <v>2</v>
      </c>
      <c r="BV42" s="27" t="s">
        <v>2</v>
      </c>
      <c r="BW42" s="135">
        <v>2446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255</v>
      </c>
      <c r="CN42" s="27" t="s">
        <v>2</v>
      </c>
      <c r="CO42" s="27" t="s">
        <v>2</v>
      </c>
      <c r="CP42" s="27" t="s">
        <v>2</v>
      </c>
      <c r="CQ42" s="27" t="s">
        <v>2</v>
      </c>
      <c r="CR42" s="27">
        <v>4</v>
      </c>
      <c r="CS42" s="27" t="s">
        <v>2</v>
      </c>
      <c r="CT42" s="27">
        <v>251</v>
      </c>
      <c r="CU42" s="27" t="s">
        <v>2</v>
      </c>
      <c r="CV42" s="27" t="s">
        <v>2</v>
      </c>
      <c r="CW42" s="27" t="s">
        <v>2</v>
      </c>
      <c r="CX42" s="27" t="s">
        <v>2</v>
      </c>
      <c r="CY42" s="27" t="s">
        <v>2</v>
      </c>
      <c r="CZ42" s="27" t="s">
        <v>2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 t="s">
        <v>2</v>
      </c>
      <c r="DT42" s="27">
        <v>1</v>
      </c>
      <c r="DU42" s="27" t="s">
        <v>2</v>
      </c>
      <c r="DV42" s="27">
        <v>1</v>
      </c>
      <c r="DW42" s="27">
        <v>4</v>
      </c>
      <c r="DX42" s="27" t="s">
        <v>2</v>
      </c>
      <c r="DY42" s="27">
        <v>3</v>
      </c>
      <c r="DZ42" s="27">
        <v>3</v>
      </c>
      <c r="EA42" s="27" t="s">
        <v>2</v>
      </c>
      <c r="EB42" s="27">
        <v>5</v>
      </c>
      <c r="EC42" s="27">
        <v>2</v>
      </c>
      <c r="ED42" s="27">
        <v>254</v>
      </c>
      <c r="EE42" s="27">
        <v>41</v>
      </c>
      <c r="EF42" s="135">
        <v>1</v>
      </c>
      <c r="EG42" s="27" t="s">
        <v>2</v>
      </c>
      <c r="EH42" s="27" t="s">
        <v>14</v>
      </c>
      <c r="EI42" s="27" t="s">
        <v>2</v>
      </c>
      <c r="EJ42" s="27" t="s">
        <v>14</v>
      </c>
      <c r="EK42" s="27">
        <v>19</v>
      </c>
      <c r="EL42" s="27" t="s">
        <v>2</v>
      </c>
      <c r="EM42" s="27" t="s">
        <v>14</v>
      </c>
      <c r="EN42" s="27" t="s">
        <v>14</v>
      </c>
      <c r="EO42" s="27" t="s">
        <v>2</v>
      </c>
      <c r="EP42" s="27">
        <v>132</v>
      </c>
      <c r="EQ42" s="27" t="s">
        <v>14</v>
      </c>
      <c r="ER42" s="27">
        <v>14045</v>
      </c>
      <c r="ES42" s="27">
        <v>41</v>
      </c>
      <c r="ET42" s="135" t="s">
        <v>14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123</v>
      </c>
      <c r="FX42" s="77">
        <v>2</v>
      </c>
      <c r="FY42" s="77">
        <v>122</v>
      </c>
      <c r="FZ42" s="77" t="s">
        <v>2</v>
      </c>
      <c r="GA42" s="77">
        <v>21</v>
      </c>
      <c r="GB42" s="77">
        <v>2</v>
      </c>
      <c r="GC42" s="77" t="s">
        <v>2</v>
      </c>
      <c r="GD42" s="77" t="s">
        <v>2</v>
      </c>
      <c r="GE42" s="143">
        <v>1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5</v>
      </c>
      <c r="GP42" s="25" t="s">
        <v>2</v>
      </c>
      <c r="GQ42" s="25">
        <v>5</v>
      </c>
      <c r="GR42" s="25" t="s">
        <v>2</v>
      </c>
      <c r="GS42" s="136" t="s">
        <v>2</v>
      </c>
      <c r="GT42" s="77" t="s">
        <v>2</v>
      </c>
      <c r="GU42" s="77" t="s">
        <v>2</v>
      </c>
      <c r="GV42" s="17">
        <v>255</v>
      </c>
      <c r="GW42" s="17">
        <v>24</v>
      </c>
      <c r="GX42" s="17">
        <v>131</v>
      </c>
      <c r="GY42" s="17">
        <v>91</v>
      </c>
      <c r="GZ42" s="17">
        <v>9</v>
      </c>
      <c r="HA42" s="17" t="s">
        <v>2</v>
      </c>
      <c r="HB42" s="17" t="s">
        <v>2</v>
      </c>
      <c r="HC42" s="17" t="s">
        <v>2</v>
      </c>
      <c r="HD42" s="17" t="s">
        <v>2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9"/>
      <c r="HO42" s="657" t="s">
        <v>453</v>
      </c>
      <c r="HP42" s="657" t="s">
        <v>454</v>
      </c>
      <c r="HQ42" s="657" t="s">
        <v>475</v>
      </c>
      <c r="HR42" s="657" t="s">
        <v>461</v>
      </c>
      <c r="HS42" s="657" t="s">
        <v>455</v>
      </c>
    </row>
    <row r="43" spans="1:227" ht="14.25" customHeight="1">
      <c r="A43" s="614" t="s">
        <v>970</v>
      </c>
      <c r="B43" s="614" t="s">
        <v>993</v>
      </c>
      <c r="C43" s="614" t="s">
        <v>1003</v>
      </c>
      <c r="D43" s="4" t="s">
        <v>292</v>
      </c>
      <c r="E43" s="25">
        <v>83</v>
      </c>
      <c r="F43" s="25" t="s">
        <v>2</v>
      </c>
      <c r="G43" s="25" t="s">
        <v>2</v>
      </c>
      <c r="H43" s="25" t="s">
        <v>2</v>
      </c>
      <c r="I43" s="25" t="s">
        <v>2</v>
      </c>
      <c r="J43" s="25" t="s">
        <v>2</v>
      </c>
      <c r="K43" s="25" t="s">
        <v>2</v>
      </c>
      <c r="L43" s="25">
        <v>83</v>
      </c>
      <c r="M43" s="136">
        <v>6</v>
      </c>
      <c r="N43" s="25" t="s">
        <v>2</v>
      </c>
      <c r="O43" s="25" t="s">
        <v>2</v>
      </c>
      <c r="P43" s="25" t="s">
        <v>2</v>
      </c>
      <c r="Q43" s="25" t="s">
        <v>2</v>
      </c>
      <c r="R43" s="25" t="s">
        <v>2</v>
      </c>
      <c r="S43" s="25" t="s">
        <v>2</v>
      </c>
      <c r="T43" s="25" t="s">
        <v>2</v>
      </c>
      <c r="U43" s="25" t="s">
        <v>2</v>
      </c>
      <c r="V43" s="136" t="s">
        <v>2</v>
      </c>
      <c r="W43" s="25">
        <v>29</v>
      </c>
      <c r="X43" s="25">
        <v>1697</v>
      </c>
      <c r="Y43" s="25" t="s">
        <v>2</v>
      </c>
      <c r="Z43" s="25" t="s">
        <v>2</v>
      </c>
      <c r="AA43" s="136">
        <v>54</v>
      </c>
      <c r="AB43" s="25" t="s">
        <v>2</v>
      </c>
      <c r="AC43" s="25" t="s">
        <v>2</v>
      </c>
      <c r="AD43" s="25" t="s">
        <v>2</v>
      </c>
      <c r="AE43" s="25" t="s">
        <v>2</v>
      </c>
      <c r="AF43" s="136" t="s">
        <v>2</v>
      </c>
      <c r="AG43" s="27">
        <v>83</v>
      </c>
      <c r="AH43" s="27">
        <v>18</v>
      </c>
      <c r="AI43" s="27">
        <v>32</v>
      </c>
      <c r="AJ43" s="27">
        <v>31</v>
      </c>
      <c r="AK43" s="27">
        <v>2</v>
      </c>
      <c r="AL43" s="27" t="s">
        <v>2</v>
      </c>
      <c r="AM43" s="27" t="s">
        <v>2</v>
      </c>
      <c r="AN43" s="27" t="s">
        <v>2</v>
      </c>
      <c r="AO43" s="27" t="s">
        <v>2</v>
      </c>
      <c r="AP43" s="27" t="s">
        <v>2</v>
      </c>
      <c r="AQ43" s="27" t="s">
        <v>2</v>
      </c>
      <c r="AR43" s="27" t="s">
        <v>2</v>
      </c>
      <c r="AS43" s="27" t="s">
        <v>2</v>
      </c>
      <c r="AT43" s="135" t="s">
        <v>2</v>
      </c>
      <c r="AU43" s="27" t="s">
        <v>2</v>
      </c>
      <c r="AV43" s="27" t="s">
        <v>2</v>
      </c>
      <c r="AW43" s="27" t="s">
        <v>2</v>
      </c>
      <c r="AX43" s="27" t="s">
        <v>2</v>
      </c>
      <c r="AY43" s="27" t="s">
        <v>2</v>
      </c>
      <c r="AZ43" s="27" t="s">
        <v>2</v>
      </c>
      <c r="BA43" s="27" t="s">
        <v>2</v>
      </c>
      <c r="BB43" s="27" t="s">
        <v>2</v>
      </c>
      <c r="BC43" s="27" t="s">
        <v>2</v>
      </c>
      <c r="BD43" s="27" t="s">
        <v>2</v>
      </c>
      <c r="BE43" s="27" t="s">
        <v>2</v>
      </c>
      <c r="BF43" s="27" t="s">
        <v>2</v>
      </c>
      <c r="BG43" s="27" t="s">
        <v>2</v>
      </c>
      <c r="BH43" s="135" t="s">
        <v>2</v>
      </c>
      <c r="BI43" s="27">
        <v>3887</v>
      </c>
      <c r="BJ43" s="27">
        <v>366</v>
      </c>
      <c r="BK43" s="27">
        <v>1225</v>
      </c>
      <c r="BL43" s="27">
        <v>2079</v>
      </c>
      <c r="BM43" s="27">
        <v>217</v>
      </c>
      <c r="BN43" s="27" t="s">
        <v>2</v>
      </c>
      <c r="BO43" s="27" t="s">
        <v>2</v>
      </c>
      <c r="BP43" s="27" t="s">
        <v>2</v>
      </c>
      <c r="BQ43" s="27" t="s">
        <v>2</v>
      </c>
      <c r="BR43" s="27" t="s">
        <v>2</v>
      </c>
      <c r="BS43" s="27" t="s">
        <v>2</v>
      </c>
      <c r="BT43" s="27" t="s">
        <v>2</v>
      </c>
      <c r="BU43" s="27" t="s">
        <v>2</v>
      </c>
      <c r="BV43" s="27" t="s">
        <v>2</v>
      </c>
      <c r="BW43" s="135">
        <v>687</v>
      </c>
      <c r="BX43" s="27" t="s">
        <v>2</v>
      </c>
      <c r="BY43" s="27" t="s">
        <v>2</v>
      </c>
      <c r="BZ43" s="27" t="s">
        <v>2</v>
      </c>
      <c r="CA43" s="27" t="s">
        <v>2</v>
      </c>
      <c r="CB43" s="27" t="s">
        <v>2</v>
      </c>
      <c r="CC43" s="27" t="s">
        <v>2</v>
      </c>
      <c r="CD43" s="27" t="s">
        <v>2</v>
      </c>
      <c r="CE43" s="27" t="s">
        <v>2</v>
      </c>
      <c r="CF43" s="27" t="s">
        <v>2</v>
      </c>
      <c r="CG43" s="27" t="s">
        <v>2</v>
      </c>
      <c r="CH43" s="27" t="s">
        <v>2</v>
      </c>
      <c r="CI43" s="27" t="s">
        <v>2</v>
      </c>
      <c r="CJ43" s="27" t="s">
        <v>2</v>
      </c>
      <c r="CK43" s="27" t="s">
        <v>2</v>
      </c>
      <c r="CL43" s="135" t="s">
        <v>2</v>
      </c>
      <c r="CM43" s="27">
        <v>77</v>
      </c>
      <c r="CN43" s="27" t="s">
        <v>2</v>
      </c>
      <c r="CO43" s="27" t="s">
        <v>2</v>
      </c>
      <c r="CP43" s="27">
        <v>2</v>
      </c>
      <c r="CQ43" s="27" t="s">
        <v>2</v>
      </c>
      <c r="CR43" s="27">
        <v>5</v>
      </c>
      <c r="CS43" s="27">
        <v>1</v>
      </c>
      <c r="CT43" s="27">
        <v>69</v>
      </c>
      <c r="CU43" s="27" t="s">
        <v>2</v>
      </c>
      <c r="CV43" s="27" t="s">
        <v>2</v>
      </c>
      <c r="CW43" s="27" t="s">
        <v>2</v>
      </c>
      <c r="CX43" s="27" t="s">
        <v>2</v>
      </c>
      <c r="CY43" s="27" t="s">
        <v>2</v>
      </c>
      <c r="CZ43" s="27" t="s">
        <v>2</v>
      </c>
      <c r="DA43" s="27" t="s">
        <v>2</v>
      </c>
      <c r="DB43" s="135" t="s">
        <v>2</v>
      </c>
      <c r="DC43" s="27" t="s">
        <v>2</v>
      </c>
      <c r="DD43" s="27" t="s">
        <v>2</v>
      </c>
      <c r="DE43" s="27" t="s">
        <v>2</v>
      </c>
      <c r="DF43" s="27" t="s">
        <v>2</v>
      </c>
      <c r="DG43" s="27" t="s">
        <v>2</v>
      </c>
      <c r="DH43" s="27" t="s">
        <v>2</v>
      </c>
      <c r="DI43" s="27" t="s">
        <v>2</v>
      </c>
      <c r="DJ43" s="27" t="s">
        <v>2</v>
      </c>
      <c r="DK43" s="27" t="s">
        <v>2</v>
      </c>
      <c r="DL43" s="27" t="s">
        <v>2</v>
      </c>
      <c r="DM43" s="27" t="s">
        <v>2</v>
      </c>
      <c r="DN43" s="27" t="s">
        <v>2</v>
      </c>
      <c r="DO43" s="27" t="s">
        <v>2</v>
      </c>
      <c r="DP43" s="27" t="s">
        <v>2</v>
      </c>
      <c r="DQ43" s="27" t="s">
        <v>2</v>
      </c>
      <c r="DR43" s="135" t="s">
        <v>2</v>
      </c>
      <c r="DS43" s="27" t="s">
        <v>2</v>
      </c>
      <c r="DT43" s="27">
        <v>1</v>
      </c>
      <c r="DU43" s="27" t="s">
        <v>2</v>
      </c>
      <c r="DV43" s="27" t="s">
        <v>2</v>
      </c>
      <c r="DW43" s="27">
        <v>5</v>
      </c>
      <c r="DX43" s="27">
        <v>2</v>
      </c>
      <c r="DY43" s="27">
        <v>8</v>
      </c>
      <c r="DZ43" s="27">
        <v>4</v>
      </c>
      <c r="EA43" s="27" t="s">
        <v>2</v>
      </c>
      <c r="EB43" s="27">
        <v>19</v>
      </c>
      <c r="EC43" s="27">
        <v>1</v>
      </c>
      <c r="ED43" s="27">
        <v>70</v>
      </c>
      <c r="EE43" s="27" t="s">
        <v>2</v>
      </c>
      <c r="EF43" s="135">
        <v>3</v>
      </c>
      <c r="EG43" s="27" t="s">
        <v>2</v>
      </c>
      <c r="EH43" s="27" t="s">
        <v>14</v>
      </c>
      <c r="EI43" s="27" t="s">
        <v>2</v>
      </c>
      <c r="EJ43" s="27" t="s">
        <v>2</v>
      </c>
      <c r="EK43" s="27">
        <v>14</v>
      </c>
      <c r="EL43" s="27" t="s">
        <v>14</v>
      </c>
      <c r="EM43" s="27" t="s">
        <v>14</v>
      </c>
      <c r="EN43" s="27">
        <v>15</v>
      </c>
      <c r="EO43" s="27" t="s">
        <v>2</v>
      </c>
      <c r="EP43" s="27">
        <v>298</v>
      </c>
      <c r="EQ43" s="27" t="s">
        <v>14</v>
      </c>
      <c r="ER43" s="27">
        <v>2785</v>
      </c>
      <c r="ES43" s="27" t="s">
        <v>2</v>
      </c>
      <c r="ET43" s="135" t="s">
        <v>14</v>
      </c>
      <c r="EU43" s="27" t="s">
        <v>2</v>
      </c>
      <c r="EV43" s="27" t="s">
        <v>2</v>
      </c>
      <c r="EW43" s="27" t="s">
        <v>2</v>
      </c>
      <c r="EX43" s="27" t="s">
        <v>2</v>
      </c>
      <c r="EY43" s="27" t="s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 t="s">
        <v>2</v>
      </c>
      <c r="FE43" s="27" t="s">
        <v>2</v>
      </c>
      <c r="FF43" s="27" t="s">
        <v>2</v>
      </c>
      <c r="FG43" s="27" t="s">
        <v>2</v>
      </c>
      <c r="FH43" s="135" t="s">
        <v>2</v>
      </c>
      <c r="FI43" s="27" t="s">
        <v>2</v>
      </c>
      <c r="FJ43" s="27" t="s">
        <v>2</v>
      </c>
      <c r="FK43" s="27" t="s">
        <v>2</v>
      </c>
      <c r="FL43" s="27" t="s">
        <v>2</v>
      </c>
      <c r="FM43" s="27" t="s">
        <v>2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</v>
      </c>
      <c r="FS43" s="27" t="s">
        <v>2</v>
      </c>
      <c r="FT43" s="27" t="s">
        <v>2</v>
      </c>
      <c r="FU43" s="27" t="s">
        <v>2</v>
      </c>
      <c r="FV43" s="135" t="s">
        <v>2</v>
      </c>
      <c r="FW43" s="77">
        <v>30</v>
      </c>
      <c r="FX43" s="77">
        <v>6</v>
      </c>
      <c r="FY43" s="77">
        <v>29</v>
      </c>
      <c r="FZ43" s="77">
        <v>1</v>
      </c>
      <c r="GA43" s="77">
        <v>2</v>
      </c>
      <c r="GB43" s="77" t="s">
        <v>2</v>
      </c>
      <c r="GC43" s="77" t="s">
        <v>2</v>
      </c>
      <c r="GD43" s="77" t="s">
        <v>2</v>
      </c>
      <c r="GE43" s="143" t="s">
        <v>2</v>
      </c>
      <c r="GF43" s="77" t="s">
        <v>2</v>
      </c>
      <c r="GG43" s="77" t="s">
        <v>2</v>
      </c>
      <c r="GH43" s="77" t="s">
        <v>2</v>
      </c>
      <c r="GI43" s="77" t="s">
        <v>2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 t="s">
        <v>2</v>
      </c>
      <c r="GO43" s="25">
        <v>1</v>
      </c>
      <c r="GP43" s="25" t="s">
        <v>2</v>
      </c>
      <c r="GQ43" s="25">
        <v>1</v>
      </c>
      <c r="GR43" s="25" t="s">
        <v>2</v>
      </c>
      <c r="GS43" s="136" t="s">
        <v>2</v>
      </c>
      <c r="GT43" s="77" t="s">
        <v>2</v>
      </c>
      <c r="GU43" s="77">
        <v>1</v>
      </c>
      <c r="GV43" s="17">
        <v>77</v>
      </c>
      <c r="GW43" s="17">
        <v>17</v>
      </c>
      <c r="GX43" s="17">
        <v>55</v>
      </c>
      <c r="GY43" s="17">
        <v>5</v>
      </c>
      <c r="GZ43" s="17" t="s">
        <v>2</v>
      </c>
      <c r="HA43" s="17" t="s">
        <v>2</v>
      </c>
      <c r="HB43" s="17" t="s">
        <v>2</v>
      </c>
      <c r="HC43" s="17" t="s">
        <v>2</v>
      </c>
      <c r="HD43" s="17" t="s">
        <v>2</v>
      </c>
      <c r="HE43" s="17" t="s">
        <v>2</v>
      </c>
      <c r="HF43" s="17" t="s">
        <v>2</v>
      </c>
      <c r="HG43" s="17" t="s">
        <v>2</v>
      </c>
      <c r="HH43" s="17" t="s">
        <v>2</v>
      </c>
      <c r="HI43" s="17" t="s">
        <v>2</v>
      </c>
      <c r="HJ43" s="17" t="s">
        <v>2</v>
      </c>
      <c r="HK43" s="17" t="s">
        <v>2</v>
      </c>
      <c r="HL43" s="17" t="s">
        <v>2</v>
      </c>
      <c r="HM43" s="17" t="s">
        <v>2</v>
      </c>
      <c r="HN43" s="659"/>
      <c r="HO43" s="657" t="s">
        <v>453</v>
      </c>
      <c r="HP43" s="657" t="s">
        <v>454</v>
      </c>
      <c r="HQ43" s="657" t="s">
        <v>476</v>
      </c>
      <c r="HR43" s="657" t="s">
        <v>454</v>
      </c>
      <c r="HS43" s="657" t="s">
        <v>455</v>
      </c>
    </row>
    <row r="44" spans="1:227" ht="14.25" customHeight="1">
      <c r="A44" s="614" t="s">
        <v>970</v>
      </c>
      <c r="B44" s="614" t="s">
        <v>993</v>
      </c>
      <c r="C44" s="614" t="s">
        <v>1004</v>
      </c>
      <c r="D44" s="4" t="s">
        <v>293</v>
      </c>
      <c r="E44" s="25">
        <v>35</v>
      </c>
      <c r="F44" s="25">
        <v>2</v>
      </c>
      <c r="G44" s="25" t="s">
        <v>2</v>
      </c>
      <c r="H44" s="25" t="s">
        <v>2</v>
      </c>
      <c r="I44" s="25">
        <v>1</v>
      </c>
      <c r="J44" s="25">
        <v>1</v>
      </c>
      <c r="K44" s="25" t="s">
        <v>2</v>
      </c>
      <c r="L44" s="25">
        <v>33</v>
      </c>
      <c r="M44" s="136" t="s">
        <v>2</v>
      </c>
      <c r="N44" s="25">
        <v>3</v>
      </c>
      <c r="O44" s="25">
        <v>2</v>
      </c>
      <c r="P44" s="25" t="s">
        <v>2</v>
      </c>
      <c r="Q44" s="25" t="s">
        <v>2</v>
      </c>
      <c r="R44" s="25">
        <v>1</v>
      </c>
      <c r="S44" s="25">
        <v>1</v>
      </c>
      <c r="T44" s="25" t="s">
        <v>2</v>
      </c>
      <c r="U44" s="25">
        <v>1</v>
      </c>
      <c r="V44" s="136" t="s">
        <v>2</v>
      </c>
      <c r="W44" s="25">
        <v>8</v>
      </c>
      <c r="X44" s="25">
        <v>1027</v>
      </c>
      <c r="Y44" s="25">
        <v>1</v>
      </c>
      <c r="Z44" s="25">
        <v>541</v>
      </c>
      <c r="AA44" s="136">
        <v>27</v>
      </c>
      <c r="AB44" s="25">
        <v>2</v>
      </c>
      <c r="AC44" s="25">
        <v>774</v>
      </c>
      <c r="AD44" s="25">
        <v>1</v>
      </c>
      <c r="AE44" s="25">
        <v>541</v>
      </c>
      <c r="AF44" s="136">
        <v>1</v>
      </c>
      <c r="AG44" s="27">
        <v>33</v>
      </c>
      <c r="AH44" s="27">
        <v>6</v>
      </c>
      <c r="AI44" s="27">
        <v>12</v>
      </c>
      <c r="AJ44" s="27">
        <v>14</v>
      </c>
      <c r="AK44" s="27" t="s">
        <v>2</v>
      </c>
      <c r="AL44" s="27">
        <v>1</v>
      </c>
      <c r="AM44" s="27" t="s">
        <v>2</v>
      </c>
      <c r="AN44" s="27" t="s">
        <v>2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>
        <v>1</v>
      </c>
      <c r="AV44" s="27">
        <v>1</v>
      </c>
      <c r="AW44" s="27" t="s">
        <v>2</v>
      </c>
      <c r="AX44" s="27" t="s">
        <v>2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1658</v>
      </c>
      <c r="BJ44" s="27">
        <v>133</v>
      </c>
      <c r="BK44" s="27">
        <v>436</v>
      </c>
      <c r="BL44" s="27">
        <v>939</v>
      </c>
      <c r="BM44" s="27" t="s">
        <v>2</v>
      </c>
      <c r="BN44" s="27">
        <v>150</v>
      </c>
      <c r="BO44" s="27" t="s">
        <v>2</v>
      </c>
      <c r="BP44" s="27" t="s">
        <v>2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266</v>
      </c>
      <c r="BX44" s="27">
        <v>23</v>
      </c>
      <c r="BY44" s="27">
        <v>23</v>
      </c>
      <c r="BZ44" s="27" t="s">
        <v>2</v>
      </c>
      <c r="CA44" s="27" t="s">
        <v>2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>
        <v>23</v>
      </c>
      <c r="CM44" s="27">
        <v>30</v>
      </c>
      <c r="CN44" s="27" t="s">
        <v>2</v>
      </c>
      <c r="CO44" s="27" t="s">
        <v>2</v>
      </c>
      <c r="CP44" s="27">
        <v>2</v>
      </c>
      <c r="CQ44" s="27" t="s">
        <v>2</v>
      </c>
      <c r="CR44" s="27">
        <v>3</v>
      </c>
      <c r="CS44" s="27">
        <v>1</v>
      </c>
      <c r="CT44" s="27">
        <v>24</v>
      </c>
      <c r="CU44" s="27" t="s">
        <v>2</v>
      </c>
      <c r="CV44" s="27" t="s">
        <v>2</v>
      </c>
      <c r="CW44" s="27" t="s">
        <v>2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>
        <v>2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>
        <v>1</v>
      </c>
      <c r="DI44" s="27">
        <v>1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 t="s">
        <v>2</v>
      </c>
      <c r="DT44" s="27">
        <v>1</v>
      </c>
      <c r="DU44" s="27" t="s">
        <v>2</v>
      </c>
      <c r="DV44" s="27">
        <v>1</v>
      </c>
      <c r="DW44" s="27">
        <v>1</v>
      </c>
      <c r="DX44" s="27">
        <v>1</v>
      </c>
      <c r="DY44" s="27">
        <v>6</v>
      </c>
      <c r="DZ44" s="27">
        <v>4</v>
      </c>
      <c r="EA44" s="27">
        <v>3</v>
      </c>
      <c r="EB44" s="27">
        <v>6</v>
      </c>
      <c r="EC44" s="27">
        <v>1</v>
      </c>
      <c r="ED44" s="27">
        <v>25</v>
      </c>
      <c r="EE44" s="27">
        <v>1</v>
      </c>
      <c r="EF44" s="135" t="s">
        <v>2</v>
      </c>
      <c r="EG44" s="27" t="s">
        <v>2</v>
      </c>
      <c r="EH44" s="27" t="s">
        <v>14</v>
      </c>
      <c r="EI44" s="27" t="s">
        <v>2</v>
      </c>
      <c r="EJ44" s="27" t="s">
        <v>14</v>
      </c>
      <c r="EK44" s="27" t="s">
        <v>14</v>
      </c>
      <c r="EL44" s="27" t="s">
        <v>14</v>
      </c>
      <c r="EM44" s="27" t="s">
        <v>14</v>
      </c>
      <c r="EN44" s="27">
        <v>12</v>
      </c>
      <c r="EO44" s="27">
        <v>13</v>
      </c>
      <c r="EP44" s="27">
        <v>124</v>
      </c>
      <c r="EQ44" s="27" t="s">
        <v>14</v>
      </c>
      <c r="ER44" s="27">
        <v>950</v>
      </c>
      <c r="ES44" s="27">
        <v>1</v>
      </c>
      <c r="ET44" s="135" t="s">
        <v>2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>
        <v>1</v>
      </c>
      <c r="FD44" s="27">
        <v>1</v>
      </c>
      <c r="FE44" s="27">
        <v>1</v>
      </c>
      <c r="FF44" s="27">
        <v>1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1155</v>
      </c>
      <c r="FR44" s="27" t="s">
        <v>1155</v>
      </c>
      <c r="FS44" s="27" t="s">
        <v>1155</v>
      </c>
      <c r="FT44" s="27" t="s">
        <v>1155</v>
      </c>
      <c r="FU44" s="27" t="s">
        <v>2</v>
      </c>
      <c r="FV44" s="135" t="s">
        <v>2</v>
      </c>
      <c r="FW44" s="77">
        <v>13</v>
      </c>
      <c r="FX44" s="77">
        <v>2</v>
      </c>
      <c r="FY44" s="77">
        <v>12</v>
      </c>
      <c r="FZ44" s="77" t="s">
        <v>2</v>
      </c>
      <c r="GA44" s="77">
        <v>3</v>
      </c>
      <c r="GB44" s="77" t="s">
        <v>2</v>
      </c>
      <c r="GC44" s="77" t="s">
        <v>2</v>
      </c>
      <c r="GD44" s="77" t="s">
        <v>2</v>
      </c>
      <c r="GE44" s="143">
        <v>1</v>
      </c>
      <c r="GF44" s="77">
        <v>1</v>
      </c>
      <c r="GG44" s="77">
        <v>1</v>
      </c>
      <c r="GH44" s="77">
        <v>1</v>
      </c>
      <c r="GI44" s="77" t="s">
        <v>2</v>
      </c>
      <c r="GJ44" s="77">
        <v>1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>
        <v>1</v>
      </c>
      <c r="GP44" s="25">
        <v>1</v>
      </c>
      <c r="GQ44" s="25">
        <v>1</v>
      </c>
      <c r="GR44" s="25" t="s">
        <v>2</v>
      </c>
      <c r="GS44" s="136">
        <v>1</v>
      </c>
      <c r="GT44" s="77" t="s">
        <v>2</v>
      </c>
      <c r="GU44" s="77">
        <v>1</v>
      </c>
      <c r="GV44" s="17">
        <v>30</v>
      </c>
      <c r="GW44" s="17">
        <v>13</v>
      </c>
      <c r="GX44" s="17">
        <v>14</v>
      </c>
      <c r="GY44" s="17">
        <v>3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>
        <v>2</v>
      </c>
      <c r="HF44" s="17">
        <v>1</v>
      </c>
      <c r="HG44" s="17" t="s">
        <v>2</v>
      </c>
      <c r="HH44" s="17">
        <v>1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9"/>
      <c r="HO44" s="657" t="s">
        <v>453</v>
      </c>
      <c r="HP44" s="657" t="s">
        <v>454</v>
      </c>
      <c r="HQ44" s="657" t="s">
        <v>476</v>
      </c>
      <c r="HR44" s="657" t="s">
        <v>457</v>
      </c>
      <c r="HS44" s="657" t="s">
        <v>455</v>
      </c>
    </row>
    <row r="45" spans="1:227" ht="14.25" customHeight="1">
      <c r="A45" s="614" t="s">
        <v>970</v>
      </c>
      <c r="B45" s="614" t="s">
        <v>714</v>
      </c>
      <c r="C45" s="614"/>
      <c r="D45" s="4" t="s">
        <v>509</v>
      </c>
      <c r="E45" s="25">
        <v>108</v>
      </c>
      <c r="F45" s="25">
        <v>2</v>
      </c>
      <c r="G45" s="25" t="s">
        <v>2</v>
      </c>
      <c r="H45" s="25">
        <v>1</v>
      </c>
      <c r="I45" s="25" t="s">
        <v>2</v>
      </c>
      <c r="J45" s="25">
        <v>1</v>
      </c>
      <c r="K45" s="25" t="s">
        <v>2</v>
      </c>
      <c r="L45" s="25">
        <v>106</v>
      </c>
      <c r="M45" s="136">
        <v>2</v>
      </c>
      <c r="N45" s="25">
        <v>2</v>
      </c>
      <c r="O45" s="25">
        <v>2</v>
      </c>
      <c r="P45" s="25" t="s">
        <v>2</v>
      </c>
      <c r="Q45" s="25">
        <v>1</v>
      </c>
      <c r="R45" s="25" t="s">
        <v>2</v>
      </c>
      <c r="S45" s="25">
        <v>1</v>
      </c>
      <c r="T45" s="25" t="s">
        <v>2</v>
      </c>
      <c r="U45" s="25" t="s">
        <v>2</v>
      </c>
      <c r="V45" s="136" t="s">
        <v>2</v>
      </c>
      <c r="W45" s="25">
        <v>18</v>
      </c>
      <c r="X45" s="25">
        <v>679</v>
      </c>
      <c r="Y45" s="25">
        <v>1</v>
      </c>
      <c r="Z45" s="25">
        <v>250</v>
      </c>
      <c r="AA45" s="136">
        <v>90</v>
      </c>
      <c r="AB45" s="25">
        <v>1</v>
      </c>
      <c r="AC45" s="25">
        <v>35</v>
      </c>
      <c r="AD45" s="25" t="s">
        <v>2</v>
      </c>
      <c r="AE45" s="25" t="s">
        <v>2</v>
      </c>
      <c r="AF45" s="136">
        <v>1</v>
      </c>
      <c r="AG45" s="27">
        <v>107</v>
      </c>
      <c r="AH45" s="27">
        <v>3</v>
      </c>
      <c r="AI45" s="27">
        <v>71</v>
      </c>
      <c r="AJ45" s="27">
        <v>30</v>
      </c>
      <c r="AK45" s="27">
        <v>3</v>
      </c>
      <c r="AL45" s="27" t="s">
        <v>2</v>
      </c>
      <c r="AM45" s="27" t="s">
        <v>2</v>
      </c>
      <c r="AN45" s="27" t="s">
        <v>2</v>
      </c>
      <c r="AO45" s="27" t="s">
        <v>2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>
        <v>1</v>
      </c>
      <c r="AV45" s="27" t="s">
        <v>2</v>
      </c>
      <c r="AW45" s="27" t="s">
        <v>2</v>
      </c>
      <c r="AX45" s="27">
        <v>1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5061</v>
      </c>
      <c r="BJ45" s="27">
        <v>46</v>
      </c>
      <c r="BK45" s="27">
        <v>2679</v>
      </c>
      <c r="BL45" s="27">
        <v>1998</v>
      </c>
      <c r="BM45" s="27">
        <v>338</v>
      </c>
      <c r="BN45" s="27" t="s">
        <v>2</v>
      </c>
      <c r="BO45" s="27" t="s">
        <v>2</v>
      </c>
      <c r="BP45" s="27" t="s">
        <v>2</v>
      </c>
      <c r="BQ45" s="27" t="s">
        <v>2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504</v>
      </c>
      <c r="BX45" s="27">
        <v>80</v>
      </c>
      <c r="BY45" s="27" t="s">
        <v>2</v>
      </c>
      <c r="BZ45" s="27" t="s">
        <v>2</v>
      </c>
      <c r="CA45" s="27">
        <v>80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33</v>
      </c>
      <c r="CN45" s="27">
        <v>6</v>
      </c>
      <c r="CO45" s="27" t="s">
        <v>2</v>
      </c>
      <c r="CP45" s="27">
        <v>4</v>
      </c>
      <c r="CQ45" s="27">
        <v>2</v>
      </c>
      <c r="CR45" s="27">
        <v>15</v>
      </c>
      <c r="CS45" s="27" t="s">
        <v>2</v>
      </c>
      <c r="CT45" s="27">
        <v>1</v>
      </c>
      <c r="CU45" s="27">
        <v>3</v>
      </c>
      <c r="CV45" s="27" t="s">
        <v>2</v>
      </c>
      <c r="CW45" s="27" t="s">
        <v>2</v>
      </c>
      <c r="CX45" s="27" t="s">
        <v>2</v>
      </c>
      <c r="CY45" s="27" t="s">
        <v>2</v>
      </c>
      <c r="CZ45" s="27" t="s">
        <v>2</v>
      </c>
      <c r="DA45" s="27">
        <v>2</v>
      </c>
      <c r="DB45" s="135" t="s">
        <v>2</v>
      </c>
      <c r="DC45" s="27">
        <v>1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>
        <v>1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>
        <v>12</v>
      </c>
      <c r="DT45" s="27">
        <v>1</v>
      </c>
      <c r="DU45" s="27" t="s">
        <v>2</v>
      </c>
      <c r="DV45" s="27">
        <v>2</v>
      </c>
      <c r="DW45" s="27">
        <v>9</v>
      </c>
      <c r="DX45" s="27">
        <v>7</v>
      </c>
      <c r="DY45" s="27">
        <v>12</v>
      </c>
      <c r="DZ45" s="27">
        <v>12</v>
      </c>
      <c r="EA45" s="27">
        <v>3</v>
      </c>
      <c r="EB45" s="27">
        <v>17</v>
      </c>
      <c r="EC45" s="27">
        <v>1</v>
      </c>
      <c r="ED45" s="27">
        <v>5</v>
      </c>
      <c r="EE45" s="27" t="s">
        <v>2</v>
      </c>
      <c r="EF45" s="135">
        <v>5</v>
      </c>
      <c r="EG45" s="27">
        <v>286</v>
      </c>
      <c r="EH45" s="27" t="s">
        <v>14</v>
      </c>
      <c r="EI45" s="27" t="s">
        <v>2</v>
      </c>
      <c r="EJ45" s="27" t="s">
        <v>14</v>
      </c>
      <c r="EK45" s="27">
        <v>43</v>
      </c>
      <c r="EL45" s="27">
        <v>18</v>
      </c>
      <c r="EM45" s="27" t="s">
        <v>14</v>
      </c>
      <c r="EN45" s="27">
        <v>134</v>
      </c>
      <c r="EO45" s="27">
        <v>39</v>
      </c>
      <c r="EP45" s="27">
        <v>292</v>
      </c>
      <c r="EQ45" s="27" t="s">
        <v>14</v>
      </c>
      <c r="ER45" s="27">
        <v>97</v>
      </c>
      <c r="ES45" s="27" t="s">
        <v>2</v>
      </c>
      <c r="ET45" s="135" t="s">
        <v>14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>
        <v>1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1155</v>
      </c>
      <c r="FU45" s="27" t="s">
        <v>2</v>
      </c>
      <c r="FV45" s="135" t="s">
        <v>2</v>
      </c>
      <c r="FW45" s="77">
        <v>13</v>
      </c>
      <c r="FX45" s="77">
        <v>2</v>
      </c>
      <c r="FY45" s="77">
        <v>13</v>
      </c>
      <c r="FZ45" s="77" t="s">
        <v>2</v>
      </c>
      <c r="GA45" s="77" t="s">
        <v>2</v>
      </c>
      <c r="GB45" s="77">
        <v>1</v>
      </c>
      <c r="GC45" s="77" t="s">
        <v>2</v>
      </c>
      <c r="GD45" s="77" t="s">
        <v>2</v>
      </c>
      <c r="GE45" s="143" t="s">
        <v>2</v>
      </c>
      <c r="GF45" s="77">
        <v>1</v>
      </c>
      <c r="GG45" s="77" t="s">
        <v>2</v>
      </c>
      <c r="GH45" s="77">
        <v>1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2</v>
      </c>
      <c r="GP45" s="25" t="s">
        <v>2</v>
      </c>
      <c r="GQ45" s="25">
        <v>2</v>
      </c>
      <c r="GR45" s="25">
        <v>2</v>
      </c>
      <c r="GS45" s="136" t="s">
        <v>2</v>
      </c>
      <c r="GT45" s="77" t="s">
        <v>2</v>
      </c>
      <c r="GU45" s="77" t="s">
        <v>2</v>
      </c>
      <c r="GV45" s="17">
        <v>33</v>
      </c>
      <c r="GW45" s="17">
        <v>26</v>
      </c>
      <c r="GX45" s="17">
        <v>5</v>
      </c>
      <c r="GY45" s="17" t="s">
        <v>2</v>
      </c>
      <c r="GZ45" s="17">
        <v>2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>
        <v>1</v>
      </c>
      <c r="HF45" s="17" t="s">
        <v>2</v>
      </c>
      <c r="HG45" s="17">
        <v>1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9"/>
      <c r="HO45" s="657" t="s">
        <v>453</v>
      </c>
      <c r="HP45" s="657" t="s">
        <v>454</v>
      </c>
      <c r="HQ45" s="657" t="s">
        <v>476</v>
      </c>
      <c r="HR45" s="657" t="s">
        <v>458</v>
      </c>
      <c r="HS45" s="657" t="s">
        <v>455</v>
      </c>
    </row>
    <row r="46" spans="1:227" ht="14.25" customHeight="1">
      <c r="A46" s="614" t="s">
        <v>970</v>
      </c>
      <c r="B46" s="614" t="s">
        <v>714</v>
      </c>
      <c r="C46" s="614" t="s">
        <v>1005</v>
      </c>
      <c r="D46" s="4" t="s">
        <v>510</v>
      </c>
      <c r="E46" s="25">
        <v>5</v>
      </c>
      <c r="F46" s="25" t="s">
        <v>2</v>
      </c>
      <c r="G46" s="25" t="s">
        <v>2</v>
      </c>
      <c r="H46" s="25" t="s">
        <v>2</v>
      </c>
      <c r="I46" s="25" t="s">
        <v>2</v>
      </c>
      <c r="J46" s="25" t="s">
        <v>2</v>
      </c>
      <c r="K46" s="25" t="s">
        <v>2</v>
      </c>
      <c r="L46" s="25">
        <v>5</v>
      </c>
      <c r="M46" s="136" t="s">
        <v>2</v>
      </c>
      <c r="N46" s="25" t="s">
        <v>2</v>
      </c>
      <c r="O46" s="25" t="s">
        <v>2</v>
      </c>
      <c r="P46" s="25" t="s">
        <v>2</v>
      </c>
      <c r="Q46" s="25" t="s">
        <v>2</v>
      </c>
      <c r="R46" s="25" t="s">
        <v>2</v>
      </c>
      <c r="S46" s="25" t="s">
        <v>2</v>
      </c>
      <c r="T46" s="25" t="s">
        <v>2</v>
      </c>
      <c r="U46" s="25" t="s">
        <v>2</v>
      </c>
      <c r="V46" s="136" t="s">
        <v>2</v>
      </c>
      <c r="W46" s="25" t="s">
        <v>2</v>
      </c>
      <c r="X46" s="25" t="s">
        <v>2</v>
      </c>
      <c r="Y46" s="25" t="s">
        <v>2</v>
      </c>
      <c r="Z46" s="25" t="s">
        <v>2</v>
      </c>
      <c r="AA46" s="136">
        <v>5</v>
      </c>
      <c r="AB46" s="25" t="s">
        <v>2</v>
      </c>
      <c r="AC46" s="25" t="s">
        <v>2</v>
      </c>
      <c r="AD46" s="25" t="s">
        <v>2</v>
      </c>
      <c r="AE46" s="25" t="s">
        <v>2</v>
      </c>
      <c r="AF46" s="136" t="s">
        <v>2</v>
      </c>
      <c r="AG46" s="27">
        <v>5</v>
      </c>
      <c r="AH46" s="27" t="s">
        <v>2</v>
      </c>
      <c r="AI46" s="27">
        <v>5</v>
      </c>
      <c r="AJ46" s="27" t="s">
        <v>2</v>
      </c>
      <c r="AK46" s="27" t="s">
        <v>2</v>
      </c>
      <c r="AL46" s="27" t="s">
        <v>2</v>
      </c>
      <c r="AM46" s="27" t="s">
        <v>2</v>
      </c>
      <c r="AN46" s="27" t="s">
        <v>2</v>
      </c>
      <c r="AO46" s="27" t="s">
        <v>2</v>
      </c>
      <c r="AP46" s="27" t="s">
        <v>2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 t="s">
        <v>2</v>
      </c>
      <c r="AV46" s="27" t="s">
        <v>2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193</v>
      </c>
      <c r="BJ46" s="27" t="s">
        <v>2</v>
      </c>
      <c r="BK46" s="27">
        <v>193</v>
      </c>
      <c r="BL46" s="27" t="s">
        <v>2</v>
      </c>
      <c r="BM46" s="27" t="s">
        <v>2</v>
      </c>
      <c r="BN46" s="27" t="s">
        <v>2</v>
      </c>
      <c r="BO46" s="27" t="s">
        <v>2</v>
      </c>
      <c r="BP46" s="27" t="s">
        <v>2</v>
      </c>
      <c r="BQ46" s="27" t="s">
        <v>2</v>
      </c>
      <c r="BR46" s="27" t="s">
        <v>2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 t="s">
        <v>2</v>
      </c>
      <c r="BX46" s="27" t="s">
        <v>2</v>
      </c>
      <c r="BY46" s="27" t="s">
        <v>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 t="s">
        <v>2</v>
      </c>
      <c r="CN46" s="27" t="s">
        <v>2</v>
      </c>
      <c r="CO46" s="27" t="s">
        <v>2</v>
      </c>
      <c r="CP46" s="27" t="s">
        <v>2</v>
      </c>
      <c r="CQ46" s="27" t="s">
        <v>2</v>
      </c>
      <c r="CR46" s="27" t="s">
        <v>2</v>
      </c>
      <c r="CS46" s="27" t="s">
        <v>2</v>
      </c>
      <c r="CT46" s="27" t="s">
        <v>2</v>
      </c>
      <c r="CU46" s="27" t="s">
        <v>2</v>
      </c>
      <c r="CV46" s="27" t="s">
        <v>2</v>
      </c>
      <c r="CW46" s="27" t="s">
        <v>2</v>
      </c>
      <c r="CX46" s="27" t="s">
        <v>2</v>
      </c>
      <c r="CY46" s="27" t="s">
        <v>2</v>
      </c>
      <c r="CZ46" s="27" t="s">
        <v>2</v>
      </c>
      <c r="DA46" s="27" t="s">
        <v>2</v>
      </c>
      <c r="DB46" s="135" t="s">
        <v>2</v>
      </c>
      <c r="DC46" s="27" t="s">
        <v>2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 t="s">
        <v>2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 t="s">
        <v>2</v>
      </c>
      <c r="DT46" s="27" t="s">
        <v>2</v>
      </c>
      <c r="DU46" s="27" t="s">
        <v>2</v>
      </c>
      <c r="DV46" s="27" t="s">
        <v>2</v>
      </c>
      <c r="DW46" s="27" t="s">
        <v>2</v>
      </c>
      <c r="DX46" s="27" t="s">
        <v>2</v>
      </c>
      <c r="DY46" s="27" t="s">
        <v>2</v>
      </c>
      <c r="DZ46" s="27" t="s">
        <v>2</v>
      </c>
      <c r="EA46" s="27" t="s">
        <v>2</v>
      </c>
      <c r="EB46" s="27" t="s">
        <v>2</v>
      </c>
      <c r="EC46" s="27" t="s">
        <v>2</v>
      </c>
      <c r="ED46" s="27" t="s">
        <v>2</v>
      </c>
      <c r="EE46" s="27" t="s">
        <v>2</v>
      </c>
      <c r="EF46" s="135" t="s">
        <v>2</v>
      </c>
      <c r="EG46" s="27" t="s">
        <v>2</v>
      </c>
      <c r="EH46" s="27" t="s">
        <v>2</v>
      </c>
      <c r="EI46" s="27" t="s">
        <v>2</v>
      </c>
      <c r="EJ46" s="27" t="s">
        <v>2</v>
      </c>
      <c r="EK46" s="27" t="s">
        <v>2</v>
      </c>
      <c r="EL46" s="27" t="s">
        <v>2</v>
      </c>
      <c r="EM46" s="27" t="s">
        <v>2</v>
      </c>
      <c r="EN46" s="27" t="s">
        <v>2</v>
      </c>
      <c r="EO46" s="27" t="s">
        <v>2</v>
      </c>
      <c r="EP46" s="27" t="s">
        <v>2</v>
      </c>
      <c r="EQ46" s="27" t="s">
        <v>2</v>
      </c>
      <c r="ER46" s="27" t="s">
        <v>2</v>
      </c>
      <c r="ES46" s="27" t="s">
        <v>2</v>
      </c>
      <c r="ET46" s="135" t="s">
        <v>2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</v>
      </c>
      <c r="FW46" s="77" t="s">
        <v>2</v>
      </c>
      <c r="FX46" s="77" t="s">
        <v>2</v>
      </c>
      <c r="FY46" s="77" t="s">
        <v>2</v>
      </c>
      <c r="FZ46" s="77" t="s">
        <v>2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 t="s">
        <v>2</v>
      </c>
      <c r="GG46" s="77" t="s">
        <v>2</v>
      </c>
      <c r="GH46" s="77" t="s">
        <v>2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 t="s">
        <v>2</v>
      </c>
      <c r="GP46" s="25" t="s">
        <v>2</v>
      </c>
      <c r="GQ46" s="25" t="s">
        <v>2</v>
      </c>
      <c r="GR46" s="25" t="s">
        <v>2</v>
      </c>
      <c r="GS46" s="136" t="s">
        <v>2</v>
      </c>
      <c r="GT46" s="77" t="s">
        <v>2</v>
      </c>
      <c r="GU46" s="77" t="s">
        <v>2</v>
      </c>
      <c r="GV46" s="17" t="s">
        <v>2</v>
      </c>
      <c r="GW46" s="17" t="s">
        <v>2</v>
      </c>
      <c r="GX46" s="17" t="s">
        <v>2</v>
      </c>
      <c r="GY46" s="17" t="s">
        <v>2</v>
      </c>
      <c r="GZ46" s="17" t="s">
        <v>2</v>
      </c>
      <c r="HA46" s="17" t="s">
        <v>2</v>
      </c>
      <c r="HB46" s="17" t="s">
        <v>2</v>
      </c>
      <c r="HC46" s="17" t="s">
        <v>2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9"/>
      <c r="HO46" s="657" t="s">
        <v>453</v>
      </c>
      <c r="HP46" s="657" t="s">
        <v>454</v>
      </c>
      <c r="HQ46" s="657" t="s">
        <v>476</v>
      </c>
      <c r="HR46" s="657" t="s">
        <v>459</v>
      </c>
      <c r="HS46" s="657" t="s">
        <v>455</v>
      </c>
    </row>
    <row r="47" spans="1:227" ht="14.25" customHeight="1">
      <c r="A47" s="614" t="s">
        <v>970</v>
      </c>
      <c r="B47" s="614" t="s">
        <v>714</v>
      </c>
      <c r="C47" s="614" t="s">
        <v>715</v>
      </c>
      <c r="D47" s="4" t="s">
        <v>511</v>
      </c>
      <c r="E47" s="25">
        <v>20</v>
      </c>
      <c r="F47" s="25" t="s">
        <v>2</v>
      </c>
      <c r="G47" s="25" t="s">
        <v>2</v>
      </c>
      <c r="H47" s="25" t="s">
        <v>2</v>
      </c>
      <c r="I47" s="25" t="s">
        <v>2</v>
      </c>
      <c r="J47" s="25" t="s">
        <v>2</v>
      </c>
      <c r="K47" s="25" t="s">
        <v>2</v>
      </c>
      <c r="L47" s="25">
        <v>20</v>
      </c>
      <c r="M47" s="136" t="s">
        <v>2</v>
      </c>
      <c r="N47" s="25" t="s">
        <v>2</v>
      </c>
      <c r="O47" s="25" t="s">
        <v>2</v>
      </c>
      <c r="P47" s="25" t="s">
        <v>2</v>
      </c>
      <c r="Q47" s="25" t="s">
        <v>2</v>
      </c>
      <c r="R47" s="25" t="s">
        <v>2</v>
      </c>
      <c r="S47" s="25" t="s">
        <v>2</v>
      </c>
      <c r="T47" s="25" t="s">
        <v>2</v>
      </c>
      <c r="U47" s="25" t="s">
        <v>2</v>
      </c>
      <c r="V47" s="136" t="s">
        <v>2</v>
      </c>
      <c r="W47" s="25">
        <v>4</v>
      </c>
      <c r="X47" s="25">
        <v>163</v>
      </c>
      <c r="Y47" s="25" t="s">
        <v>2</v>
      </c>
      <c r="Z47" s="25" t="s">
        <v>2</v>
      </c>
      <c r="AA47" s="136">
        <v>16</v>
      </c>
      <c r="AB47" s="25" t="s">
        <v>2</v>
      </c>
      <c r="AC47" s="25" t="s">
        <v>2</v>
      </c>
      <c r="AD47" s="25" t="s">
        <v>2</v>
      </c>
      <c r="AE47" s="25" t="s">
        <v>2</v>
      </c>
      <c r="AF47" s="136" t="s">
        <v>2</v>
      </c>
      <c r="AG47" s="27">
        <v>20</v>
      </c>
      <c r="AH47" s="27">
        <v>1</v>
      </c>
      <c r="AI47" s="27">
        <v>11</v>
      </c>
      <c r="AJ47" s="27">
        <v>7</v>
      </c>
      <c r="AK47" s="27">
        <v>1</v>
      </c>
      <c r="AL47" s="27" t="s">
        <v>2</v>
      </c>
      <c r="AM47" s="27" t="s">
        <v>2</v>
      </c>
      <c r="AN47" s="27" t="s">
        <v>2</v>
      </c>
      <c r="AO47" s="27" t="s">
        <v>2</v>
      </c>
      <c r="AP47" s="27" t="s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 t="s">
        <v>2</v>
      </c>
      <c r="AV47" s="27" t="s">
        <v>2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 t="s">
        <v>2</v>
      </c>
      <c r="BB47" s="27" t="s">
        <v>2</v>
      </c>
      <c r="BC47" s="27" t="s">
        <v>2</v>
      </c>
      <c r="BD47" s="27" t="s">
        <v>2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1009</v>
      </c>
      <c r="BJ47" s="27">
        <v>16</v>
      </c>
      <c r="BK47" s="27">
        <v>408</v>
      </c>
      <c r="BL47" s="27">
        <v>469</v>
      </c>
      <c r="BM47" s="27">
        <v>116</v>
      </c>
      <c r="BN47" s="27" t="s">
        <v>2</v>
      </c>
      <c r="BO47" s="27" t="s">
        <v>2</v>
      </c>
      <c r="BP47" s="27" t="s">
        <v>2</v>
      </c>
      <c r="BQ47" s="27" t="s">
        <v>2</v>
      </c>
      <c r="BR47" s="27" t="s">
        <v>2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152</v>
      </c>
      <c r="BX47" s="27" t="s">
        <v>2</v>
      </c>
      <c r="BY47" s="27" t="s">
        <v>2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 t="s">
        <v>2</v>
      </c>
      <c r="CE47" s="27" t="s">
        <v>2</v>
      </c>
      <c r="CF47" s="27" t="s">
        <v>2</v>
      </c>
      <c r="CG47" s="27" t="s">
        <v>2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 t="s">
        <v>2</v>
      </c>
      <c r="CM47" s="27">
        <v>1</v>
      </c>
      <c r="CN47" s="27">
        <v>1</v>
      </c>
      <c r="CO47" s="27" t="s">
        <v>2</v>
      </c>
      <c r="CP47" s="27" t="s">
        <v>2</v>
      </c>
      <c r="CQ47" s="27" t="s">
        <v>2</v>
      </c>
      <c r="CR47" s="27" t="s">
        <v>2</v>
      </c>
      <c r="CS47" s="27" t="s">
        <v>2</v>
      </c>
      <c r="CT47" s="27" t="s">
        <v>2</v>
      </c>
      <c r="CU47" s="27" t="s">
        <v>2</v>
      </c>
      <c r="CV47" s="27" t="s">
        <v>2</v>
      </c>
      <c r="CW47" s="27" t="s">
        <v>2</v>
      </c>
      <c r="CX47" s="27" t="s">
        <v>2</v>
      </c>
      <c r="CY47" s="27" t="s">
        <v>2</v>
      </c>
      <c r="CZ47" s="27" t="s">
        <v>2</v>
      </c>
      <c r="DA47" s="27" t="s">
        <v>2</v>
      </c>
      <c r="DB47" s="135" t="s">
        <v>2</v>
      </c>
      <c r="DC47" s="27" t="s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 t="s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</v>
      </c>
      <c r="DT47" s="27" t="s">
        <v>2</v>
      </c>
      <c r="DU47" s="27" t="s">
        <v>2</v>
      </c>
      <c r="DV47" s="27" t="s">
        <v>2</v>
      </c>
      <c r="DW47" s="27">
        <v>1</v>
      </c>
      <c r="DX47" s="27">
        <v>1</v>
      </c>
      <c r="DY47" s="27" t="s">
        <v>2</v>
      </c>
      <c r="DZ47" s="27" t="s">
        <v>2</v>
      </c>
      <c r="EA47" s="27" t="s">
        <v>2</v>
      </c>
      <c r="EB47" s="27" t="s">
        <v>2</v>
      </c>
      <c r="EC47" s="27" t="s">
        <v>2</v>
      </c>
      <c r="ED47" s="27" t="s">
        <v>2</v>
      </c>
      <c r="EE47" s="27" t="s">
        <v>2</v>
      </c>
      <c r="EF47" s="135" t="s">
        <v>2</v>
      </c>
      <c r="EG47" s="27" t="s">
        <v>14</v>
      </c>
      <c r="EH47" s="27" t="s">
        <v>2</v>
      </c>
      <c r="EI47" s="27" t="s">
        <v>2</v>
      </c>
      <c r="EJ47" s="27" t="s">
        <v>2</v>
      </c>
      <c r="EK47" s="27" t="s">
        <v>14</v>
      </c>
      <c r="EL47" s="27" t="s">
        <v>14</v>
      </c>
      <c r="EM47" s="27" t="s">
        <v>2</v>
      </c>
      <c r="EN47" s="27" t="s">
        <v>2</v>
      </c>
      <c r="EO47" s="27" t="s">
        <v>2</v>
      </c>
      <c r="EP47" s="27" t="s">
        <v>2</v>
      </c>
      <c r="EQ47" s="27" t="s">
        <v>2</v>
      </c>
      <c r="ER47" s="27" t="s">
        <v>2</v>
      </c>
      <c r="ES47" s="27" t="s">
        <v>2</v>
      </c>
      <c r="ET47" s="135" t="s">
        <v>2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 t="s">
        <v>2</v>
      </c>
      <c r="FE47" s="27" t="s">
        <v>2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</v>
      </c>
      <c r="FS47" s="27" t="s">
        <v>2</v>
      </c>
      <c r="FT47" s="27" t="s">
        <v>2</v>
      </c>
      <c r="FU47" s="27" t="s">
        <v>2</v>
      </c>
      <c r="FV47" s="135" t="s">
        <v>2</v>
      </c>
      <c r="FW47" s="77" t="s">
        <v>2</v>
      </c>
      <c r="FX47" s="77" t="s">
        <v>2</v>
      </c>
      <c r="FY47" s="77" t="s">
        <v>2</v>
      </c>
      <c r="FZ47" s="77" t="s">
        <v>2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 t="s">
        <v>2</v>
      </c>
      <c r="GG47" s="77" t="s">
        <v>2</v>
      </c>
      <c r="GH47" s="77" t="s">
        <v>2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1</v>
      </c>
      <c r="GP47" s="25" t="s">
        <v>2</v>
      </c>
      <c r="GQ47" s="25">
        <v>1</v>
      </c>
      <c r="GR47" s="25">
        <v>1</v>
      </c>
      <c r="GS47" s="136" t="s">
        <v>2</v>
      </c>
      <c r="GT47" s="77" t="s">
        <v>2</v>
      </c>
      <c r="GU47" s="77" t="s">
        <v>2</v>
      </c>
      <c r="GV47" s="17">
        <v>1</v>
      </c>
      <c r="GW47" s="17" t="s">
        <v>2</v>
      </c>
      <c r="GX47" s="17">
        <v>1</v>
      </c>
      <c r="GY47" s="17" t="s">
        <v>2</v>
      </c>
      <c r="GZ47" s="17" t="s">
        <v>2</v>
      </c>
      <c r="HA47" s="17" t="s">
        <v>2</v>
      </c>
      <c r="HB47" s="17" t="s">
        <v>2</v>
      </c>
      <c r="HC47" s="17" t="s">
        <v>2</v>
      </c>
      <c r="HD47" s="17" t="s">
        <v>2</v>
      </c>
      <c r="HE47" s="17" t="s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 t="s">
        <v>2</v>
      </c>
      <c r="HK47" s="17" t="s">
        <v>2</v>
      </c>
      <c r="HL47" s="17" t="s">
        <v>2</v>
      </c>
      <c r="HM47" s="17" t="s">
        <v>2</v>
      </c>
      <c r="HN47" s="659"/>
      <c r="HO47" s="657" t="s">
        <v>453</v>
      </c>
      <c r="HP47" s="657" t="s">
        <v>454</v>
      </c>
      <c r="HQ47" s="657" t="s">
        <v>476</v>
      </c>
      <c r="HR47" s="657" t="s">
        <v>460</v>
      </c>
      <c r="HS47" s="657" t="s">
        <v>455</v>
      </c>
    </row>
    <row r="48" spans="1:227" ht="14.25" customHeight="1">
      <c r="A48" s="614" t="s">
        <v>970</v>
      </c>
      <c r="B48" s="614" t="s">
        <v>714</v>
      </c>
      <c r="C48" s="614" t="s">
        <v>1006</v>
      </c>
      <c r="D48" s="4" t="s">
        <v>512</v>
      </c>
      <c r="E48" s="25">
        <v>10</v>
      </c>
      <c r="F48" s="25">
        <v>2</v>
      </c>
      <c r="G48" s="25" t="s">
        <v>2</v>
      </c>
      <c r="H48" s="25">
        <v>1</v>
      </c>
      <c r="I48" s="25" t="s">
        <v>2</v>
      </c>
      <c r="J48" s="25">
        <v>1</v>
      </c>
      <c r="K48" s="25" t="s">
        <v>2</v>
      </c>
      <c r="L48" s="25">
        <v>8</v>
      </c>
      <c r="M48" s="136" t="s">
        <v>2</v>
      </c>
      <c r="N48" s="25">
        <v>2</v>
      </c>
      <c r="O48" s="25">
        <v>2</v>
      </c>
      <c r="P48" s="25" t="s">
        <v>2</v>
      </c>
      <c r="Q48" s="25">
        <v>1</v>
      </c>
      <c r="R48" s="25" t="s">
        <v>2</v>
      </c>
      <c r="S48" s="25">
        <v>1</v>
      </c>
      <c r="T48" s="25" t="s">
        <v>2</v>
      </c>
      <c r="U48" s="25" t="s">
        <v>2</v>
      </c>
      <c r="V48" s="136" t="s">
        <v>2</v>
      </c>
      <c r="W48" s="25">
        <v>3</v>
      </c>
      <c r="X48" s="25">
        <v>49</v>
      </c>
      <c r="Y48" s="25" t="s">
        <v>2</v>
      </c>
      <c r="Z48" s="25" t="s">
        <v>2</v>
      </c>
      <c r="AA48" s="136">
        <v>7</v>
      </c>
      <c r="AB48" s="25">
        <v>1</v>
      </c>
      <c r="AC48" s="25">
        <v>35</v>
      </c>
      <c r="AD48" s="25" t="s">
        <v>2</v>
      </c>
      <c r="AE48" s="25" t="s">
        <v>2</v>
      </c>
      <c r="AF48" s="136">
        <v>1</v>
      </c>
      <c r="AG48" s="27">
        <v>9</v>
      </c>
      <c r="AH48" s="27" t="s">
        <v>2</v>
      </c>
      <c r="AI48" s="27">
        <v>5</v>
      </c>
      <c r="AJ48" s="27">
        <v>4</v>
      </c>
      <c r="AK48" s="27" t="s">
        <v>2</v>
      </c>
      <c r="AL48" s="27" t="s">
        <v>2</v>
      </c>
      <c r="AM48" s="27" t="s">
        <v>2</v>
      </c>
      <c r="AN48" s="27" t="s">
        <v>2</v>
      </c>
      <c r="AO48" s="27" t="s">
        <v>2</v>
      </c>
      <c r="AP48" s="27" t="s">
        <v>2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>
        <v>1</v>
      </c>
      <c r="AV48" s="27" t="s">
        <v>2</v>
      </c>
      <c r="AW48" s="27" t="s">
        <v>2</v>
      </c>
      <c r="AX48" s="27">
        <v>1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 t="s">
        <v>2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520</v>
      </c>
      <c r="BJ48" s="27" t="s">
        <v>2</v>
      </c>
      <c r="BK48" s="27">
        <v>204</v>
      </c>
      <c r="BL48" s="27">
        <v>316</v>
      </c>
      <c r="BM48" s="27" t="s">
        <v>2</v>
      </c>
      <c r="BN48" s="27" t="s">
        <v>2</v>
      </c>
      <c r="BO48" s="27" t="s">
        <v>2</v>
      </c>
      <c r="BP48" s="27" t="s">
        <v>2</v>
      </c>
      <c r="BQ48" s="27" t="s">
        <v>2</v>
      </c>
      <c r="BR48" s="27" t="s">
        <v>2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 t="s">
        <v>2</v>
      </c>
      <c r="BX48" s="27">
        <v>80</v>
      </c>
      <c r="BY48" s="27" t="s">
        <v>2</v>
      </c>
      <c r="BZ48" s="27" t="s">
        <v>2</v>
      </c>
      <c r="CA48" s="27">
        <v>80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 t="s">
        <v>2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 t="s">
        <v>2</v>
      </c>
      <c r="CM48" s="27">
        <v>3</v>
      </c>
      <c r="CN48" s="27">
        <v>2</v>
      </c>
      <c r="CO48" s="27" t="s">
        <v>2</v>
      </c>
      <c r="CP48" s="27" t="s">
        <v>2</v>
      </c>
      <c r="CQ48" s="27" t="s">
        <v>2</v>
      </c>
      <c r="CR48" s="27" t="s">
        <v>2</v>
      </c>
      <c r="CS48" s="27" t="s">
        <v>2</v>
      </c>
      <c r="CT48" s="27">
        <v>1</v>
      </c>
      <c r="CU48" s="27" t="s">
        <v>2</v>
      </c>
      <c r="CV48" s="27" t="s">
        <v>2</v>
      </c>
      <c r="CW48" s="27" t="s">
        <v>2</v>
      </c>
      <c r="CX48" s="27" t="s">
        <v>2</v>
      </c>
      <c r="CY48" s="27" t="s">
        <v>2</v>
      </c>
      <c r="CZ48" s="27" t="s">
        <v>2</v>
      </c>
      <c r="DA48" s="27" t="s">
        <v>2</v>
      </c>
      <c r="DB48" s="135" t="s">
        <v>2</v>
      </c>
      <c r="DC48" s="27">
        <v>1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 t="s">
        <v>2</v>
      </c>
      <c r="DI48" s="27" t="s">
        <v>2</v>
      </c>
      <c r="DJ48" s="27">
        <v>1</v>
      </c>
      <c r="DK48" s="27" t="s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2</v>
      </c>
      <c r="DT48" s="27" t="s">
        <v>2</v>
      </c>
      <c r="DU48" s="27" t="s">
        <v>2</v>
      </c>
      <c r="DV48" s="27" t="s">
        <v>2</v>
      </c>
      <c r="DW48" s="27" t="s">
        <v>2</v>
      </c>
      <c r="DX48" s="27" t="s">
        <v>2</v>
      </c>
      <c r="DY48" s="27" t="s">
        <v>2</v>
      </c>
      <c r="DZ48" s="27" t="s">
        <v>2</v>
      </c>
      <c r="EA48" s="27" t="s">
        <v>2</v>
      </c>
      <c r="EB48" s="27" t="s">
        <v>2</v>
      </c>
      <c r="EC48" s="27" t="s">
        <v>2</v>
      </c>
      <c r="ED48" s="27">
        <v>1</v>
      </c>
      <c r="EE48" s="27" t="s">
        <v>2</v>
      </c>
      <c r="EF48" s="135" t="s">
        <v>2</v>
      </c>
      <c r="EG48" s="27" t="s">
        <v>14</v>
      </c>
      <c r="EH48" s="27" t="s">
        <v>2</v>
      </c>
      <c r="EI48" s="27" t="s">
        <v>2</v>
      </c>
      <c r="EJ48" s="27" t="s">
        <v>2</v>
      </c>
      <c r="EK48" s="27" t="s">
        <v>2</v>
      </c>
      <c r="EL48" s="27" t="s">
        <v>2</v>
      </c>
      <c r="EM48" s="27" t="s">
        <v>2</v>
      </c>
      <c r="EN48" s="27" t="s">
        <v>2</v>
      </c>
      <c r="EO48" s="27" t="s">
        <v>2</v>
      </c>
      <c r="EP48" s="27" t="s">
        <v>2</v>
      </c>
      <c r="EQ48" s="27" t="s">
        <v>2</v>
      </c>
      <c r="ER48" s="27" t="s">
        <v>14</v>
      </c>
      <c r="ES48" s="27" t="s">
        <v>2</v>
      </c>
      <c r="ET48" s="135" t="s">
        <v>2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 t="s">
        <v>2</v>
      </c>
      <c r="FE48" s="27" t="s">
        <v>2</v>
      </c>
      <c r="FF48" s="27">
        <v>1</v>
      </c>
      <c r="FG48" s="27" t="s">
        <v>2</v>
      </c>
      <c r="FH48" s="135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</v>
      </c>
      <c r="FS48" s="27" t="s">
        <v>2</v>
      </c>
      <c r="FT48" s="27" t="s">
        <v>1155</v>
      </c>
      <c r="FU48" s="27" t="s">
        <v>2</v>
      </c>
      <c r="FV48" s="135" t="s">
        <v>2</v>
      </c>
      <c r="FW48" s="77">
        <v>2</v>
      </c>
      <c r="FX48" s="77" t="s">
        <v>2</v>
      </c>
      <c r="FY48" s="77">
        <v>2</v>
      </c>
      <c r="FZ48" s="77" t="s">
        <v>2</v>
      </c>
      <c r="GA48" s="77" t="s">
        <v>2</v>
      </c>
      <c r="GB48" s="77" t="s">
        <v>2</v>
      </c>
      <c r="GC48" s="77" t="s">
        <v>2</v>
      </c>
      <c r="GD48" s="77" t="s">
        <v>2</v>
      </c>
      <c r="GE48" s="143" t="s">
        <v>2</v>
      </c>
      <c r="GF48" s="77">
        <v>1</v>
      </c>
      <c r="GG48" s="77" t="s">
        <v>2</v>
      </c>
      <c r="GH48" s="77">
        <v>1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 t="s">
        <v>2</v>
      </c>
      <c r="GP48" s="25" t="s">
        <v>2</v>
      </c>
      <c r="GQ48" s="25" t="s">
        <v>2</v>
      </c>
      <c r="GR48" s="25" t="s">
        <v>2</v>
      </c>
      <c r="GS48" s="136" t="s">
        <v>2</v>
      </c>
      <c r="GT48" s="77" t="s">
        <v>2</v>
      </c>
      <c r="GU48" s="77" t="s">
        <v>2</v>
      </c>
      <c r="GV48" s="17">
        <v>3</v>
      </c>
      <c r="GW48" s="17">
        <v>2</v>
      </c>
      <c r="GX48" s="17">
        <v>1</v>
      </c>
      <c r="GY48" s="17" t="s">
        <v>2</v>
      </c>
      <c r="GZ48" s="17" t="s">
        <v>2</v>
      </c>
      <c r="HA48" s="17" t="s">
        <v>2</v>
      </c>
      <c r="HB48" s="17" t="s">
        <v>2</v>
      </c>
      <c r="HC48" s="17" t="s">
        <v>2</v>
      </c>
      <c r="HD48" s="17" t="s">
        <v>2</v>
      </c>
      <c r="HE48" s="17">
        <v>1</v>
      </c>
      <c r="HF48" s="17" t="s">
        <v>2</v>
      </c>
      <c r="HG48" s="17">
        <v>1</v>
      </c>
      <c r="HH48" s="17" t="s">
        <v>2</v>
      </c>
      <c r="HI48" s="17" t="s">
        <v>2</v>
      </c>
      <c r="HJ48" s="17" t="s">
        <v>2</v>
      </c>
      <c r="HK48" s="17" t="s">
        <v>2</v>
      </c>
      <c r="HL48" s="17" t="s">
        <v>2</v>
      </c>
      <c r="HM48" s="17" t="s">
        <v>2</v>
      </c>
      <c r="HN48" s="659"/>
      <c r="HO48" s="657" t="s">
        <v>453</v>
      </c>
      <c r="HP48" s="657" t="s">
        <v>454</v>
      </c>
      <c r="HQ48" s="657" t="s">
        <v>476</v>
      </c>
      <c r="HR48" s="657" t="s">
        <v>461</v>
      </c>
      <c r="HS48" s="657" t="s">
        <v>455</v>
      </c>
    </row>
    <row r="49" spans="1:227" ht="14.25" customHeight="1">
      <c r="A49" s="614" t="s">
        <v>970</v>
      </c>
      <c r="B49" s="614" t="s">
        <v>714</v>
      </c>
      <c r="C49" s="614" t="s">
        <v>716</v>
      </c>
      <c r="D49" s="4" t="s">
        <v>513</v>
      </c>
      <c r="E49" s="25">
        <v>16</v>
      </c>
      <c r="F49" s="25" t="s">
        <v>2</v>
      </c>
      <c r="G49" s="25" t="s">
        <v>2</v>
      </c>
      <c r="H49" s="25" t="s">
        <v>2</v>
      </c>
      <c r="I49" s="25" t="s">
        <v>2</v>
      </c>
      <c r="J49" s="25" t="s">
        <v>2</v>
      </c>
      <c r="K49" s="25" t="s">
        <v>2</v>
      </c>
      <c r="L49" s="25">
        <v>16</v>
      </c>
      <c r="M49" s="136">
        <v>1</v>
      </c>
      <c r="N49" s="25" t="s">
        <v>2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 t="s">
        <v>2</v>
      </c>
      <c r="V49" s="136" t="s">
        <v>2</v>
      </c>
      <c r="W49" s="25">
        <v>4</v>
      </c>
      <c r="X49" s="25">
        <v>67</v>
      </c>
      <c r="Y49" s="25" t="s">
        <v>2</v>
      </c>
      <c r="Z49" s="25" t="s">
        <v>2</v>
      </c>
      <c r="AA49" s="136">
        <v>12</v>
      </c>
      <c r="AB49" s="25" t="s">
        <v>2</v>
      </c>
      <c r="AC49" s="25" t="s">
        <v>2</v>
      </c>
      <c r="AD49" s="25" t="s">
        <v>2</v>
      </c>
      <c r="AE49" s="25" t="s">
        <v>2</v>
      </c>
      <c r="AF49" s="136" t="s">
        <v>2</v>
      </c>
      <c r="AG49" s="27">
        <v>16</v>
      </c>
      <c r="AH49" s="27" t="s">
        <v>2</v>
      </c>
      <c r="AI49" s="27">
        <v>14</v>
      </c>
      <c r="AJ49" s="27">
        <v>1</v>
      </c>
      <c r="AK49" s="27">
        <v>1</v>
      </c>
      <c r="AL49" s="27" t="s">
        <v>2</v>
      </c>
      <c r="AM49" s="27" t="s">
        <v>2</v>
      </c>
      <c r="AN49" s="27" t="s">
        <v>2</v>
      </c>
      <c r="AO49" s="27" t="s">
        <v>2</v>
      </c>
      <c r="AP49" s="27" t="s">
        <v>2</v>
      </c>
      <c r="AQ49" s="27" t="s">
        <v>2</v>
      </c>
      <c r="AR49" s="27" t="s">
        <v>2</v>
      </c>
      <c r="AS49" s="27" t="s">
        <v>2</v>
      </c>
      <c r="AT49" s="135" t="s">
        <v>2</v>
      </c>
      <c r="AU49" s="27" t="s">
        <v>2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 t="s">
        <v>2</v>
      </c>
      <c r="BH49" s="135" t="s">
        <v>2</v>
      </c>
      <c r="BI49" s="27">
        <v>666</v>
      </c>
      <c r="BJ49" s="27" t="s">
        <v>2</v>
      </c>
      <c r="BK49" s="27">
        <v>516</v>
      </c>
      <c r="BL49" s="27">
        <v>50</v>
      </c>
      <c r="BM49" s="27">
        <v>100</v>
      </c>
      <c r="BN49" s="27" t="s">
        <v>2</v>
      </c>
      <c r="BO49" s="27" t="s">
        <v>2</v>
      </c>
      <c r="BP49" s="27" t="s">
        <v>2</v>
      </c>
      <c r="BQ49" s="27" t="s">
        <v>2</v>
      </c>
      <c r="BR49" s="27" t="s">
        <v>2</v>
      </c>
      <c r="BS49" s="27" t="s">
        <v>2</v>
      </c>
      <c r="BT49" s="27" t="s">
        <v>2</v>
      </c>
      <c r="BU49" s="27" t="s">
        <v>2</v>
      </c>
      <c r="BV49" s="27" t="s">
        <v>2</v>
      </c>
      <c r="BW49" s="135">
        <v>26</v>
      </c>
      <c r="BX49" s="27" t="s">
        <v>2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 t="s">
        <v>2</v>
      </c>
      <c r="CK49" s="27" t="s">
        <v>2</v>
      </c>
      <c r="CL49" s="135" t="s">
        <v>2</v>
      </c>
      <c r="CM49" s="27">
        <v>4</v>
      </c>
      <c r="CN49" s="27">
        <v>1</v>
      </c>
      <c r="CO49" s="27" t="s">
        <v>2</v>
      </c>
      <c r="CP49" s="27" t="s">
        <v>2</v>
      </c>
      <c r="CQ49" s="27" t="s">
        <v>2</v>
      </c>
      <c r="CR49" s="27">
        <v>1</v>
      </c>
      <c r="CS49" s="27" t="s">
        <v>2</v>
      </c>
      <c r="CT49" s="27" t="s">
        <v>2</v>
      </c>
      <c r="CU49" s="27">
        <v>2</v>
      </c>
      <c r="CV49" s="27" t="s">
        <v>2</v>
      </c>
      <c r="CW49" s="27" t="s">
        <v>2</v>
      </c>
      <c r="CX49" s="27" t="s">
        <v>2</v>
      </c>
      <c r="CY49" s="27" t="s">
        <v>2</v>
      </c>
      <c r="CZ49" s="27" t="s">
        <v>2</v>
      </c>
      <c r="DA49" s="27" t="s">
        <v>2</v>
      </c>
      <c r="DB49" s="135" t="s">
        <v>2</v>
      </c>
      <c r="DC49" s="27" t="s">
        <v>2</v>
      </c>
      <c r="DD49" s="27" t="s">
        <v>2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2</v>
      </c>
      <c r="DT49" s="27" t="s">
        <v>2</v>
      </c>
      <c r="DU49" s="27" t="s">
        <v>2</v>
      </c>
      <c r="DV49" s="27">
        <v>1</v>
      </c>
      <c r="DW49" s="27">
        <v>2</v>
      </c>
      <c r="DX49" s="27">
        <v>2</v>
      </c>
      <c r="DY49" s="27" t="s">
        <v>2</v>
      </c>
      <c r="DZ49" s="27" t="s">
        <v>2</v>
      </c>
      <c r="EA49" s="27" t="s">
        <v>2</v>
      </c>
      <c r="EB49" s="27">
        <v>2</v>
      </c>
      <c r="EC49" s="27" t="s">
        <v>2</v>
      </c>
      <c r="ED49" s="27">
        <v>1</v>
      </c>
      <c r="EE49" s="27" t="s">
        <v>2</v>
      </c>
      <c r="EF49" s="135">
        <v>3</v>
      </c>
      <c r="EG49" s="27" t="s">
        <v>14</v>
      </c>
      <c r="EH49" s="27" t="s">
        <v>2</v>
      </c>
      <c r="EI49" s="27" t="s">
        <v>2</v>
      </c>
      <c r="EJ49" s="27" t="s">
        <v>14</v>
      </c>
      <c r="EK49" s="27" t="s">
        <v>14</v>
      </c>
      <c r="EL49" s="27" t="s">
        <v>14</v>
      </c>
      <c r="EM49" s="27" t="s">
        <v>2</v>
      </c>
      <c r="EN49" s="27" t="s">
        <v>2</v>
      </c>
      <c r="EO49" s="27" t="s">
        <v>2</v>
      </c>
      <c r="EP49" s="27" t="s">
        <v>14</v>
      </c>
      <c r="EQ49" s="27" t="s">
        <v>2</v>
      </c>
      <c r="ER49" s="27" t="s">
        <v>14</v>
      </c>
      <c r="ES49" s="27" t="s">
        <v>2</v>
      </c>
      <c r="ET49" s="135" t="s">
        <v>14</v>
      </c>
      <c r="EU49" s="27" t="s">
        <v>2</v>
      </c>
      <c r="EV49" s="27" t="s">
        <v>2</v>
      </c>
      <c r="EW49" s="27" t="s">
        <v>2</v>
      </c>
      <c r="EX49" s="27" t="s">
        <v>2</v>
      </c>
      <c r="EY49" s="27" t="s">
        <v>2</v>
      </c>
      <c r="EZ49" s="27" t="s">
        <v>2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 t="s">
        <v>2</v>
      </c>
      <c r="FG49" s="27" t="s">
        <v>2</v>
      </c>
      <c r="FH49" s="135" t="s">
        <v>2</v>
      </c>
      <c r="FI49" s="27" t="s">
        <v>2</v>
      </c>
      <c r="FJ49" s="27" t="s">
        <v>2</v>
      </c>
      <c r="FK49" s="27" t="s">
        <v>2</v>
      </c>
      <c r="FL49" s="27" t="s">
        <v>2</v>
      </c>
      <c r="FM49" s="27" t="s">
        <v>2</v>
      </c>
      <c r="FN49" s="27" t="s">
        <v>2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</v>
      </c>
      <c r="FU49" s="27" t="s">
        <v>2</v>
      </c>
      <c r="FV49" s="135" t="s">
        <v>2</v>
      </c>
      <c r="FW49" s="77">
        <v>2</v>
      </c>
      <c r="FX49" s="77" t="s">
        <v>2</v>
      </c>
      <c r="FY49" s="77">
        <v>2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 t="s">
        <v>2</v>
      </c>
      <c r="GG49" s="77" t="s">
        <v>2</v>
      </c>
      <c r="GH49" s="77" t="s">
        <v>2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 t="s">
        <v>2</v>
      </c>
      <c r="GP49" s="25" t="s">
        <v>2</v>
      </c>
      <c r="GQ49" s="25" t="s">
        <v>2</v>
      </c>
      <c r="GR49" s="25" t="s">
        <v>2</v>
      </c>
      <c r="GS49" s="136" t="s">
        <v>2</v>
      </c>
      <c r="GT49" s="77" t="s">
        <v>2</v>
      </c>
      <c r="GU49" s="77" t="s">
        <v>2</v>
      </c>
      <c r="GV49" s="17">
        <v>4</v>
      </c>
      <c r="GW49" s="17">
        <v>3</v>
      </c>
      <c r="GX49" s="17" t="s">
        <v>2</v>
      </c>
      <c r="GY49" s="17" t="s">
        <v>2</v>
      </c>
      <c r="GZ49" s="17">
        <v>1</v>
      </c>
      <c r="HA49" s="17" t="s">
        <v>2</v>
      </c>
      <c r="HB49" s="17" t="s">
        <v>2</v>
      </c>
      <c r="HC49" s="17" t="s">
        <v>2</v>
      </c>
      <c r="HD49" s="17" t="s">
        <v>2</v>
      </c>
      <c r="HE49" s="17" t="s">
        <v>2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 t="s">
        <v>2</v>
      </c>
      <c r="HK49" s="17" t="s">
        <v>2</v>
      </c>
      <c r="HL49" s="17" t="s">
        <v>2</v>
      </c>
      <c r="HM49" s="17" t="s">
        <v>2</v>
      </c>
      <c r="HN49" s="659"/>
      <c r="HO49" s="657" t="s">
        <v>453</v>
      </c>
      <c r="HP49" s="657" t="s">
        <v>454</v>
      </c>
      <c r="HQ49" s="657" t="s">
        <v>476</v>
      </c>
      <c r="HR49" s="657" t="s">
        <v>462</v>
      </c>
      <c r="HS49" s="657" t="s">
        <v>455</v>
      </c>
    </row>
    <row r="50" spans="1:227" ht="14.25" customHeight="1">
      <c r="A50" s="614" t="s">
        <v>970</v>
      </c>
      <c r="B50" s="614" t="s">
        <v>714</v>
      </c>
      <c r="C50" s="614" t="s">
        <v>1007</v>
      </c>
      <c r="D50" s="4" t="s">
        <v>514</v>
      </c>
      <c r="E50" s="25">
        <v>8</v>
      </c>
      <c r="F50" s="25" t="s">
        <v>2</v>
      </c>
      <c r="G50" s="25" t="s">
        <v>2</v>
      </c>
      <c r="H50" s="25" t="s">
        <v>2</v>
      </c>
      <c r="I50" s="25" t="s">
        <v>2</v>
      </c>
      <c r="J50" s="25" t="s">
        <v>2</v>
      </c>
      <c r="K50" s="25" t="s">
        <v>2</v>
      </c>
      <c r="L50" s="25">
        <v>8</v>
      </c>
      <c r="M50" s="136">
        <v>1</v>
      </c>
      <c r="N50" s="25" t="s">
        <v>2</v>
      </c>
      <c r="O50" s="25" t="s">
        <v>2</v>
      </c>
      <c r="P50" s="25" t="s">
        <v>2</v>
      </c>
      <c r="Q50" s="25" t="s">
        <v>2</v>
      </c>
      <c r="R50" s="25" t="s">
        <v>2</v>
      </c>
      <c r="S50" s="25" t="s">
        <v>2</v>
      </c>
      <c r="T50" s="25" t="s">
        <v>2</v>
      </c>
      <c r="U50" s="25" t="s">
        <v>2</v>
      </c>
      <c r="V50" s="136" t="s">
        <v>2</v>
      </c>
      <c r="W50" s="25">
        <v>3</v>
      </c>
      <c r="X50" s="25">
        <v>349</v>
      </c>
      <c r="Y50" s="25">
        <v>1</v>
      </c>
      <c r="Z50" s="25">
        <v>250</v>
      </c>
      <c r="AA50" s="136">
        <v>5</v>
      </c>
      <c r="AB50" s="25" t="s">
        <v>2</v>
      </c>
      <c r="AC50" s="25" t="s">
        <v>2</v>
      </c>
      <c r="AD50" s="25" t="s">
        <v>2</v>
      </c>
      <c r="AE50" s="25" t="s">
        <v>2</v>
      </c>
      <c r="AF50" s="136" t="s">
        <v>2</v>
      </c>
      <c r="AG50" s="27">
        <v>8</v>
      </c>
      <c r="AH50" s="27">
        <v>1</v>
      </c>
      <c r="AI50" s="27">
        <v>3</v>
      </c>
      <c r="AJ50" s="27">
        <v>4</v>
      </c>
      <c r="AK50" s="27" t="s">
        <v>2</v>
      </c>
      <c r="AL50" s="27" t="s">
        <v>2</v>
      </c>
      <c r="AM50" s="27" t="s">
        <v>2</v>
      </c>
      <c r="AN50" s="27" t="s">
        <v>2</v>
      </c>
      <c r="AO50" s="27" t="s">
        <v>2</v>
      </c>
      <c r="AP50" s="27" t="s">
        <v>2</v>
      </c>
      <c r="AQ50" s="27" t="s">
        <v>2</v>
      </c>
      <c r="AR50" s="27" t="s">
        <v>2</v>
      </c>
      <c r="AS50" s="27" t="s">
        <v>2</v>
      </c>
      <c r="AT50" s="135" t="s">
        <v>2</v>
      </c>
      <c r="AU50" s="27" t="s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 t="s">
        <v>2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 t="s">
        <v>2</v>
      </c>
      <c r="BH50" s="135" t="s">
        <v>2</v>
      </c>
      <c r="BI50" s="27">
        <v>390</v>
      </c>
      <c r="BJ50" s="27">
        <v>15</v>
      </c>
      <c r="BK50" s="27">
        <v>108</v>
      </c>
      <c r="BL50" s="27">
        <v>267</v>
      </c>
      <c r="BM50" s="27" t="s">
        <v>2</v>
      </c>
      <c r="BN50" s="27" t="s">
        <v>2</v>
      </c>
      <c r="BO50" s="27" t="s">
        <v>2</v>
      </c>
      <c r="BP50" s="27" t="s">
        <v>2</v>
      </c>
      <c r="BQ50" s="27" t="s">
        <v>2</v>
      </c>
      <c r="BR50" s="27" t="s">
        <v>2</v>
      </c>
      <c r="BS50" s="27" t="s">
        <v>2</v>
      </c>
      <c r="BT50" s="27" t="s">
        <v>2</v>
      </c>
      <c r="BU50" s="27" t="s">
        <v>2</v>
      </c>
      <c r="BV50" s="27" t="s">
        <v>2</v>
      </c>
      <c r="BW50" s="135">
        <v>97</v>
      </c>
      <c r="BX50" s="27" t="s">
        <v>2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 t="s">
        <v>2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 t="s">
        <v>2</v>
      </c>
      <c r="CK50" s="27" t="s">
        <v>2</v>
      </c>
      <c r="CL50" s="135" t="s">
        <v>2</v>
      </c>
      <c r="CM50" s="27">
        <v>3</v>
      </c>
      <c r="CN50" s="27" t="s">
        <v>2</v>
      </c>
      <c r="CO50" s="27" t="s">
        <v>2</v>
      </c>
      <c r="CP50" s="27">
        <v>1</v>
      </c>
      <c r="CQ50" s="27">
        <v>1</v>
      </c>
      <c r="CR50" s="27" t="s">
        <v>2</v>
      </c>
      <c r="CS50" s="27" t="s">
        <v>2</v>
      </c>
      <c r="CT50" s="27" t="s">
        <v>2</v>
      </c>
      <c r="CU50" s="27">
        <v>1</v>
      </c>
      <c r="CV50" s="27" t="s">
        <v>2</v>
      </c>
      <c r="CW50" s="27" t="s">
        <v>2</v>
      </c>
      <c r="CX50" s="27" t="s">
        <v>2</v>
      </c>
      <c r="CY50" s="27" t="s">
        <v>2</v>
      </c>
      <c r="CZ50" s="27" t="s">
        <v>2</v>
      </c>
      <c r="DA50" s="27" t="s">
        <v>2</v>
      </c>
      <c r="DB50" s="135" t="s">
        <v>2</v>
      </c>
      <c r="DC50" s="27" t="s">
        <v>2</v>
      </c>
      <c r="DD50" s="27" t="s">
        <v>2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 t="s">
        <v>2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 t="s">
        <v>2</v>
      </c>
      <c r="DT50" s="27" t="s">
        <v>2</v>
      </c>
      <c r="DU50" s="27" t="s">
        <v>2</v>
      </c>
      <c r="DV50" s="27" t="s">
        <v>2</v>
      </c>
      <c r="DW50" s="27" t="s">
        <v>2</v>
      </c>
      <c r="DX50" s="27">
        <v>1</v>
      </c>
      <c r="DY50" s="27">
        <v>2</v>
      </c>
      <c r="DZ50" s="27">
        <v>2</v>
      </c>
      <c r="EA50" s="27">
        <v>1</v>
      </c>
      <c r="EB50" s="27" t="s">
        <v>2</v>
      </c>
      <c r="EC50" s="27" t="s">
        <v>2</v>
      </c>
      <c r="ED50" s="27" t="s">
        <v>2</v>
      </c>
      <c r="EE50" s="27" t="s">
        <v>2</v>
      </c>
      <c r="EF50" s="135">
        <v>1</v>
      </c>
      <c r="EG50" s="27" t="s">
        <v>2</v>
      </c>
      <c r="EH50" s="27" t="s">
        <v>2</v>
      </c>
      <c r="EI50" s="27" t="s">
        <v>2</v>
      </c>
      <c r="EJ50" s="27" t="s">
        <v>2</v>
      </c>
      <c r="EK50" s="27" t="s">
        <v>2</v>
      </c>
      <c r="EL50" s="27" t="s">
        <v>14</v>
      </c>
      <c r="EM50" s="27" t="s">
        <v>14</v>
      </c>
      <c r="EN50" s="27" t="s">
        <v>14</v>
      </c>
      <c r="EO50" s="27" t="s">
        <v>14</v>
      </c>
      <c r="EP50" s="27" t="s">
        <v>2</v>
      </c>
      <c r="EQ50" s="27" t="s">
        <v>2</v>
      </c>
      <c r="ER50" s="27" t="s">
        <v>2</v>
      </c>
      <c r="ES50" s="27" t="s">
        <v>2</v>
      </c>
      <c r="ET50" s="135" t="s">
        <v>14</v>
      </c>
      <c r="EU50" s="27" t="s">
        <v>2</v>
      </c>
      <c r="EV50" s="27" t="s">
        <v>2</v>
      </c>
      <c r="EW50" s="27" t="s">
        <v>2</v>
      </c>
      <c r="EX50" s="27" t="s">
        <v>2</v>
      </c>
      <c r="EY50" s="27" t="s">
        <v>2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 t="s">
        <v>2</v>
      </c>
      <c r="FE50" s="27" t="s">
        <v>2</v>
      </c>
      <c r="FF50" s="27" t="s">
        <v>2</v>
      </c>
      <c r="FG50" s="27" t="s">
        <v>2</v>
      </c>
      <c r="FH50" s="135" t="s">
        <v>2</v>
      </c>
      <c r="FI50" s="27" t="s">
        <v>2</v>
      </c>
      <c r="FJ50" s="27" t="s">
        <v>2</v>
      </c>
      <c r="FK50" s="27" t="s">
        <v>2</v>
      </c>
      <c r="FL50" s="27" t="s">
        <v>2</v>
      </c>
      <c r="FM50" s="27" t="s">
        <v>2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</v>
      </c>
      <c r="FS50" s="27" t="s">
        <v>2</v>
      </c>
      <c r="FT50" s="27" t="s">
        <v>2</v>
      </c>
      <c r="FU50" s="27" t="s">
        <v>2</v>
      </c>
      <c r="FV50" s="135" t="s">
        <v>2</v>
      </c>
      <c r="FW50" s="77">
        <v>1</v>
      </c>
      <c r="FX50" s="77" t="s">
        <v>2</v>
      </c>
      <c r="FY50" s="77">
        <v>1</v>
      </c>
      <c r="FZ50" s="77" t="s">
        <v>2</v>
      </c>
      <c r="GA50" s="77" t="s">
        <v>2</v>
      </c>
      <c r="GB50" s="77" t="s">
        <v>2</v>
      </c>
      <c r="GC50" s="77" t="s">
        <v>2</v>
      </c>
      <c r="GD50" s="77" t="s">
        <v>2</v>
      </c>
      <c r="GE50" s="143" t="s">
        <v>2</v>
      </c>
      <c r="GF50" s="77" t="s">
        <v>2</v>
      </c>
      <c r="GG50" s="77" t="s">
        <v>2</v>
      </c>
      <c r="GH50" s="77" t="s">
        <v>2</v>
      </c>
      <c r="GI50" s="77" t="s">
        <v>2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 t="s">
        <v>2</v>
      </c>
      <c r="GP50" s="25" t="s">
        <v>2</v>
      </c>
      <c r="GQ50" s="25" t="s">
        <v>2</v>
      </c>
      <c r="GR50" s="25" t="s">
        <v>2</v>
      </c>
      <c r="GS50" s="136" t="s">
        <v>2</v>
      </c>
      <c r="GT50" s="77" t="s">
        <v>2</v>
      </c>
      <c r="GU50" s="77" t="s">
        <v>2</v>
      </c>
      <c r="GV50" s="17">
        <v>3</v>
      </c>
      <c r="GW50" s="17">
        <v>2</v>
      </c>
      <c r="GX50" s="17" t="s">
        <v>2</v>
      </c>
      <c r="GY50" s="17" t="s">
        <v>2</v>
      </c>
      <c r="GZ50" s="17">
        <v>1</v>
      </c>
      <c r="HA50" s="17" t="s">
        <v>2</v>
      </c>
      <c r="HB50" s="17" t="s">
        <v>2</v>
      </c>
      <c r="HC50" s="17" t="s">
        <v>2</v>
      </c>
      <c r="HD50" s="17" t="s">
        <v>2</v>
      </c>
      <c r="HE50" s="17" t="s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 t="s">
        <v>2</v>
      </c>
      <c r="HK50" s="17" t="s">
        <v>2</v>
      </c>
      <c r="HL50" s="17" t="s">
        <v>2</v>
      </c>
      <c r="HM50" s="17" t="s">
        <v>2</v>
      </c>
      <c r="HN50" s="659"/>
      <c r="HO50" s="657" t="s">
        <v>453</v>
      </c>
      <c r="HP50" s="657" t="s">
        <v>454</v>
      </c>
      <c r="HQ50" s="657" t="s">
        <v>476</v>
      </c>
      <c r="HR50" s="657" t="s">
        <v>463</v>
      </c>
      <c r="HS50" s="657" t="s">
        <v>455</v>
      </c>
    </row>
    <row r="51" spans="1:227" ht="14.25" customHeight="1">
      <c r="A51" s="614" t="s">
        <v>970</v>
      </c>
      <c r="B51" s="614" t="s">
        <v>714</v>
      </c>
      <c r="C51" s="614" t="s">
        <v>1008</v>
      </c>
      <c r="D51" s="4" t="s">
        <v>515</v>
      </c>
      <c r="E51" s="25">
        <v>32</v>
      </c>
      <c r="F51" s="25" t="s">
        <v>2</v>
      </c>
      <c r="G51" s="25" t="s">
        <v>2</v>
      </c>
      <c r="H51" s="25" t="s">
        <v>2</v>
      </c>
      <c r="I51" s="25" t="s">
        <v>2</v>
      </c>
      <c r="J51" s="25" t="s">
        <v>2</v>
      </c>
      <c r="K51" s="25" t="s">
        <v>2</v>
      </c>
      <c r="L51" s="25">
        <v>32</v>
      </c>
      <c r="M51" s="136" t="s">
        <v>2</v>
      </c>
      <c r="N51" s="25" t="s">
        <v>2</v>
      </c>
      <c r="O51" s="25" t="s">
        <v>2</v>
      </c>
      <c r="P51" s="25" t="s">
        <v>2</v>
      </c>
      <c r="Q51" s="25" t="s">
        <v>2</v>
      </c>
      <c r="R51" s="25" t="s">
        <v>2</v>
      </c>
      <c r="S51" s="25" t="s">
        <v>2</v>
      </c>
      <c r="T51" s="25" t="s">
        <v>2</v>
      </c>
      <c r="U51" s="25" t="s">
        <v>2</v>
      </c>
      <c r="V51" s="136" t="s">
        <v>2</v>
      </c>
      <c r="W51" s="25">
        <v>4</v>
      </c>
      <c r="X51" s="25">
        <v>51</v>
      </c>
      <c r="Y51" s="25" t="s">
        <v>2</v>
      </c>
      <c r="Z51" s="25" t="s">
        <v>2</v>
      </c>
      <c r="AA51" s="136">
        <v>28</v>
      </c>
      <c r="AB51" s="25" t="s">
        <v>2</v>
      </c>
      <c r="AC51" s="25" t="s">
        <v>2</v>
      </c>
      <c r="AD51" s="25" t="s">
        <v>2</v>
      </c>
      <c r="AE51" s="25" t="s">
        <v>2</v>
      </c>
      <c r="AF51" s="136" t="s">
        <v>2</v>
      </c>
      <c r="AG51" s="27">
        <v>32</v>
      </c>
      <c r="AH51" s="27" t="s">
        <v>2</v>
      </c>
      <c r="AI51" s="27">
        <v>24</v>
      </c>
      <c r="AJ51" s="27">
        <v>8</v>
      </c>
      <c r="AK51" s="27" t="s">
        <v>2</v>
      </c>
      <c r="AL51" s="27" t="s">
        <v>2</v>
      </c>
      <c r="AM51" s="27" t="s">
        <v>2</v>
      </c>
      <c r="AN51" s="27" t="s">
        <v>2</v>
      </c>
      <c r="AO51" s="27" t="s">
        <v>2</v>
      </c>
      <c r="AP51" s="27" t="s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 t="s">
        <v>2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 t="s">
        <v>2</v>
      </c>
      <c r="BA51" s="27" t="s">
        <v>2</v>
      </c>
      <c r="BB51" s="27" t="s">
        <v>2</v>
      </c>
      <c r="BC51" s="27" t="s">
        <v>2</v>
      </c>
      <c r="BD51" s="27" t="s">
        <v>2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1420</v>
      </c>
      <c r="BJ51" s="27" t="s">
        <v>2</v>
      </c>
      <c r="BK51" s="27">
        <v>920</v>
      </c>
      <c r="BL51" s="27">
        <v>500</v>
      </c>
      <c r="BM51" s="27" t="s">
        <v>2</v>
      </c>
      <c r="BN51" s="27" t="s">
        <v>2</v>
      </c>
      <c r="BO51" s="27" t="s">
        <v>2</v>
      </c>
      <c r="BP51" s="27" t="s">
        <v>2</v>
      </c>
      <c r="BQ51" s="27" t="s">
        <v>2</v>
      </c>
      <c r="BR51" s="27" t="s">
        <v>2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169</v>
      </c>
      <c r="BX51" s="27" t="s">
        <v>2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 t="s">
        <v>2</v>
      </c>
      <c r="CD51" s="27" t="s">
        <v>2</v>
      </c>
      <c r="CE51" s="27" t="s">
        <v>2</v>
      </c>
      <c r="CF51" s="27" t="s">
        <v>2</v>
      </c>
      <c r="CG51" s="27" t="s">
        <v>2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 t="s">
        <v>2</v>
      </c>
      <c r="CM51" s="27">
        <v>16</v>
      </c>
      <c r="CN51" s="27">
        <v>2</v>
      </c>
      <c r="CO51" s="27" t="s">
        <v>2</v>
      </c>
      <c r="CP51" s="27">
        <v>3</v>
      </c>
      <c r="CQ51" s="27">
        <v>1</v>
      </c>
      <c r="CR51" s="27">
        <v>8</v>
      </c>
      <c r="CS51" s="27" t="s">
        <v>2</v>
      </c>
      <c r="CT51" s="27" t="s">
        <v>2</v>
      </c>
      <c r="CU51" s="27" t="s">
        <v>2</v>
      </c>
      <c r="CV51" s="27" t="s">
        <v>2</v>
      </c>
      <c r="CW51" s="27" t="s">
        <v>2</v>
      </c>
      <c r="CX51" s="27" t="s">
        <v>2</v>
      </c>
      <c r="CY51" s="27" t="s">
        <v>2</v>
      </c>
      <c r="CZ51" s="27" t="s">
        <v>2</v>
      </c>
      <c r="DA51" s="27">
        <v>2</v>
      </c>
      <c r="DB51" s="135" t="s">
        <v>2</v>
      </c>
      <c r="DC51" s="27" t="s">
        <v>2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 t="s">
        <v>2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 t="s">
        <v>2</v>
      </c>
      <c r="DP51" s="27" t="s">
        <v>2</v>
      </c>
      <c r="DQ51" s="27" t="s">
        <v>2</v>
      </c>
      <c r="DR51" s="135" t="s">
        <v>2</v>
      </c>
      <c r="DS51" s="27">
        <v>6</v>
      </c>
      <c r="DT51" s="27" t="s">
        <v>2</v>
      </c>
      <c r="DU51" s="27" t="s">
        <v>2</v>
      </c>
      <c r="DV51" s="27" t="s">
        <v>2</v>
      </c>
      <c r="DW51" s="27">
        <v>4</v>
      </c>
      <c r="DX51" s="27">
        <v>2</v>
      </c>
      <c r="DY51" s="27">
        <v>6</v>
      </c>
      <c r="DZ51" s="27">
        <v>6</v>
      </c>
      <c r="EA51" s="27">
        <v>2</v>
      </c>
      <c r="EB51" s="27">
        <v>9</v>
      </c>
      <c r="EC51" s="27">
        <v>1</v>
      </c>
      <c r="ED51" s="27" t="s">
        <v>2</v>
      </c>
      <c r="EE51" s="27" t="s">
        <v>2</v>
      </c>
      <c r="EF51" s="135" t="s">
        <v>2</v>
      </c>
      <c r="EG51" s="27">
        <v>73</v>
      </c>
      <c r="EH51" s="27" t="s">
        <v>2</v>
      </c>
      <c r="EI51" s="27" t="s">
        <v>2</v>
      </c>
      <c r="EJ51" s="27" t="s">
        <v>2</v>
      </c>
      <c r="EK51" s="27">
        <v>17</v>
      </c>
      <c r="EL51" s="27" t="s">
        <v>14</v>
      </c>
      <c r="EM51" s="27" t="s">
        <v>14</v>
      </c>
      <c r="EN51" s="27">
        <v>78</v>
      </c>
      <c r="EO51" s="27" t="s">
        <v>14</v>
      </c>
      <c r="EP51" s="27">
        <v>142</v>
      </c>
      <c r="EQ51" s="27" t="s">
        <v>14</v>
      </c>
      <c r="ER51" s="27" t="s">
        <v>2</v>
      </c>
      <c r="ES51" s="27" t="s">
        <v>2</v>
      </c>
      <c r="ET51" s="135" t="s">
        <v>2</v>
      </c>
      <c r="EU51" s="27" t="s">
        <v>2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 t="s">
        <v>2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 t="s">
        <v>2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4</v>
      </c>
      <c r="FX51" s="77">
        <v>1</v>
      </c>
      <c r="FY51" s="77">
        <v>4</v>
      </c>
      <c r="FZ51" s="77" t="s">
        <v>2</v>
      </c>
      <c r="GA51" s="77" t="s">
        <v>2</v>
      </c>
      <c r="GB51" s="77">
        <v>1</v>
      </c>
      <c r="GC51" s="77" t="s">
        <v>2</v>
      </c>
      <c r="GD51" s="77" t="s">
        <v>2</v>
      </c>
      <c r="GE51" s="143" t="s">
        <v>2</v>
      </c>
      <c r="GF51" s="77" t="s">
        <v>2</v>
      </c>
      <c r="GG51" s="77" t="s">
        <v>2</v>
      </c>
      <c r="GH51" s="77" t="s">
        <v>2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1</v>
      </c>
      <c r="GP51" s="25" t="s">
        <v>2</v>
      </c>
      <c r="GQ51" s="25">
        <v>1</v>
      </c>
      <c r="GR51" s="25">
        <v>1</v>
      </c>
      <c r="GS51" s="136" t="s">
        <v>2</v>
      </c>
      <c r="GT51" s="77" t="s">
        <v>2</v>
      </c>
      <c r="GU51" s="77" t="s">
        <v>2</v>
      </c>
      <c r="GV51" s="17">
        <v>16</v>
      </c>
      <c r="GW51" s="17">
        <v>15</v>
      </c>
      <c r="GX51" s="17">
        <v>1</v>
      </c>
      <c r="GY51" s="17" t="s">
        <v>2</v>
      </c>
      <c r="GZ51" s="17" t="s">
        <v>2</v>
      </c>
      <c r="HA51" s="17" t="s">
        <v>2</v>
      </c>
      <c r="HB51" s="17" t="s">
        <v>2</v>
      </c>
      <c r="HC51" s="17" t="s">
        <v>2</v>
      </c>
      <c r="HD51" s="17" t="s">
        <v>2</v>
      </c>
      <c r="HE51" s="17" t="s">
        <v>2</v>
      </c>
      <c r="HF51" s="17" t="s">
        <v>2</v>
      </c>
      <c r="HG51" s="17" t="s">
        <v>2</v>
      </c>
      <c r="HH51" s="17" t="s">
        <v>2</v>
      </c>
      <c r="HI51" s="17" t="s">
        <v>2</v>
      </c>
      <c r="HJ51" s="17" t="s">
        <v>2</v>
      </c>
      <c r="HK51" s="17" t="s">
        <v>2</v>
      </c>
      <c r="HL51" s="17" t="s">
        <v>2</v>
      </c>
      <c r="HM51" s="17" t="s">
        <v>2</v>
      </c>
      <c r="HN51" s="659"/>
      <c r="HO51" s="657" t="s">
        <v>453</v>
      </c>
      <c r="HP51" s="657" t="s">
        <v>454</v>
      </c>
      <c r="HQ51" s="657" t="s">
        <v>476</v>
      </c>
      <c r="HR51" s="657" t="s">
        <v>453</v>
      </c>
      <c r="HS51" s="657" t="s">
        <v>455</v>
      </c>
    </row>
    <row r="52" spans="1:227" ht="14.25" customHeight="1">
      <c r="A52" s="614" t="s">
        <v>970</v>
      </c>
      <c r="B52" s="614" t="s">
        <v>714</v>
      </c>
      <c r="C52" s="614" t="s">
        <v>1009</v>
      </c>
      <c r="D52" s="4" t="s">
        <v>516</v>
      </c>
      <c r="E52" s="25">
        <v>11</v>
      </c>
      <c r="F52" s="25" t="s">
        <v>2</v>
      </c>
      <c r="G52" s="25" t="s">
        <v>2</v>
      </c>
      <c r="H52" s="25" t="s">
        <v>2</v>
      </c>
      <c r="I52" s="25" t="s">
        <v>2</v>
      </c>
      <c r="J52" s="25" t="s">
        <v>2</v>
      </c>
      <c r="K52" s="25" t="s">
        <v>2</v>
      </c>
      <c r="L52" s="25">
        <v>11</v>
      </c>
      <c r="M52" s="136" t="s">
        <v>2</v>
      </c>
      <c r="N52" s="25" t="s">
        <v>2</v>
      </c>
      <c r="O52" s="25" t="s">
        <v>2</v>
      </c>
      <c r="P52" s="25" t="s">
        <v>2</v>
      </c>
      <c r="Q52" s="25" t="s">
        <v>2</v>
      </c>
      <c r="R52" s="25" t="s">
        <v>2</v>
      </c>
      <c r="S52" s="25" t="s">
        <v>2</v>
      </c>
      <c r="T52" s="25" t="s">
        <v>2</v>
      </c>
      <c r="U52" s="25" t="s">
        <v>2</v>
      </c>
      <c r="V52" s="136" t="s">
        <v>2</v>
      </c>
      <c r="W52" s="25" t="s">
        <v>2</v>
      </c>
      <c r="X52" s="25" t="s">
        <v>2</v>
      </c>
      <c r="Y52" s="25" t="s">
        <v>2</v>
      </c>
      <c r="Z52" s="25" t="s">
        <v>2</v>
      </c>
      <c r="AA52" s="136">
        <v>11</v>
      </c>
      <c r="AB52" s="25" t="s">
        <v>2</v>
      </c>
      <c r="AC52" s="25" t="s">
        <v>2</v>
      </c>
      <c r="AD52" s="25" t="s">
        <v>2</v>
      </c>
      <c r="AE52" s="25" t="s">
        <v>2</v>
      </c>
      <c r="AF52" s="136" t="s">
        <v>2</v>
      </c>
      <c r="AG52" s="27">
        <v>11</v>
      </c>
      <c r="AH52" s="27" t="s">
        <v>2</v>
      </c>
      <c r="AI52" s="27">
        <v>7</v>
      </c>
      <c r="AJ52" s="27">
        <v>4</v>
      </c>
      <c r="AK52" s="27" t="s">
        <v>2</v>
      </c>
      <c r="AL52" s="27" t="s">
        <v>2</v>
      </c>
      <c r="AM52" s="27" t="s">
        <v>2</v>
      </c>
      <c r="AN52" s="27" t="s">
        <v>2</v>
      </c>
      <c r="AO52" s="27" t="s">
        <v>2</v>
      </c>
      <c r="AP52" s="27" t="s">
        <v>2</v>
      </c>
      <c r="AQ52" s="27" t="s">
        <v>2</v>
      </c>
      <c r="AR52" s="27" t="s">
        <v>2</v>
      </c>
      <c r="AS52" s="27" t="s">
        <v>2</v>
      </c>
      <c r="AT52" s="135" t="s">
        <v>2</v>
      </c>
      <c r="AU52" s="27" t="s">
        <v>2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 t="s">
        <v>2</v>
      </c>
      <c r="BD52" s="27" t="s">
        <v>2</v>
      </c>
      <c r="BE52" s="27" t="s">
        <v>2</v>
      </c>
      <c r="BF52" s="27" t="s">
        <v>2</v>
      </c>
      <c r="BG52" s="27" t="s">
        <v>2</v>
      </c>
      <c r="BH52" s="135" t="s">
        <v>2</v>
      </c>
      <c r="BI52" s="27">
        <v>527</v>
      </c>
      <c r="BJ52" s="27" t="s">
        <v>2</v>
      </c>
      <c r="BK52" s="27">
        <v>256</v>
      </c>
      <c r="BL52" s="27">
        <v>271</v>
      </c>
      <c r="BM52" s="27" t="s">
        <v>2</v>
      </c>
      <c r="BN52" s="27" t="s">
        <v>2</v>
      </c>
      <c r="BO52" s="27" t="s">
        <v>2</v>
      </c>
      <c r="BP52" s="27" t="s">
        <v>2</v>
      </c>
      <c r="BQ52" s="27" t="s">
        <v>2</v>
      </c>
      <c r="BR52" s="27" t="s">
        <v>2</v>
      </c>
      <c r="BS52" s="27" t="s">
        <v>2</v>
      </c>
      <c r="BT52" s="27" t="s">
        <v>2</v>
      </c>
      <c r="BU52" s="27" t="s">
        <v>2</v>
      </c>
      <c r="BV52" s="27" t="s">
        <v>2</v>
      </c>
      <c r="BW52" s="135">
        <v>20</v>
      </c>
      <c r="BX52" s="27" t="s">
        <v>2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 t="s">
        <v>2</v>
      </c>
      <c r="CG52" s="27" t="s">
        <v>2</v>
      </c>
      <c r="CH52" s="27" t="s">
        <v>2</v>
      </c>
      <c r="CI52" s="27" t="s">
        <v>2</v>
      </c>
      <c r="CJ52" s="27" t="s">
        <v>2</v>
      </c>
      <c r="CK52" s="27" t="s">
        <v>2</v>
      </c>
      <c r="CL52" s="135" t="s">
        <v>2</v>
      </c>
      <c r="CM52" s="27">
        <v>2</v>
      </c>
      <c r="CN52" s="27" t="s">
        <v>2</v>
      </c>
      <c r="CO52" s="27" t="s">
        <v>2</v>
      </c>
      <c r="CP52" s="27" t="s">
        <v>2</v>
      </c>
      <c r="CQ52" s="27" t="s">
        <v>2</v>
      </c>
      <c r="CR52" s="27">
        <v>2</v>
      </c>
      <c r="CS52" s="27" t="s">
        <v>2</v>
      </c>
      <c r="CT52" s="27" t="s">
        <v>2</v>
      </c>
      <c r="CU52" s="27" t="s">
        <v>2</v>
      </c>
      <c r="CV52" s="27" t="s">
        <v>2</v>
      </c>
      <c r="CW52" s="27" t="s">
        <v>2</v>
      </c>
      <c r="CX52" s="27" t="s">
        <v>2</v>
      </c>
      <c r="CY52" s="27" t="s">
        <v>2</v>
      </c>
      <c r="CZ52" s="27" t="s">
        <v>2</v>
      </c>
      <c r="DA52" s="27" t="s">
        <v>2</v>
      </c>
      <c r="DB52" s="135" t="s">
        <v>2</v>
      </c>
      <c r="DC52" s="27" t="s">
        <v>2</v>
      </c>
      <c r="DD52" s="27" t="s">
        <v>2</v>
      </c>
      <c r="DE52" s="27" t="s">
        <v>2</v>
      </c>
      <c r="DF52" s="27" t="s">
        <v>2</v>
      </c>
      <c r="DG52" s="27" t="s">
        <v>2</v>
      </c>
      <c r="DH52" s="27" t="s">
        <v>2</v>
      </c>
      <c r="DI52" s="27" t="s">
        <v>2</v>
      </c>
      <c r="DJ52" s="27" t="s">
        <v>2</v>
      </c>
      <c r="DK52" s="27" t="s">
        <v>2</v>
      </c>
      <c r="DL52" s="27" t="s">
        <v>2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 t="s">
        <v>2</v>
      </c>
      <c r="DT52" s="27">
        <v>1</v>
      </c>
      <c r="DU52" s="27" t="s">
        <v>2</v>
      </c>
      <c r="DV52" s="27">
        <v>1</v>
      </c>
      <c r="DW52" s="27">
        <v>1</v>
      </c>
      <c r="DX52" s="27" t="s">
        <v>2</v>
      </c>
      <c r="DY52" s="27">
        <v>2</v>
      </c>
      <c r="DZ52" s="27">
        <v>2</v>
      </c>
      <c r="EA52" s="27" t="s">
        <v>2</v>
      </c>
      <c r="EB52" s="27">
        <v>2</v>
      </c>
      <c r="EC52" s="27" t="s">
        <v>2</v>
      </c>
      <c r="ED52" s="27">
        <v>1</v>
      </c>
      <c r="EE52" s="27" t="s">
        <v>2</v>
      </c>
      <c r="EF52" s="135">
        <v>1</v>
      </c>
      <c r="EG52" s="27" t="s">
        <v>2</v>
      </c>
      <c r="EH52" s="27" t="s">
        <v>14</v>
      </c>
      <c r="EI52" s="27" t="s">
        <v>2</v>
      </c>
      <c r="EJ52" s="27" t="s">
        <v>14</v>
      </c>
      <c r="EK52" s="27" t="s">
        <v>14</v>
      </c>
      <c r="EL52" s="27" t="s">
        <v>2</v>
      </c>
      <c r="EM52" s="27" t="s">
        <v>14</v>
      </c>
      <c r="EN52" s="27" t="s">
        <v>14</v>
      </c>
      <c r="EO52" s="27" t="s">
        <v>2</v>
      </c>
      <c r="EP52" s="27" t="s">
        <v>14</v>
      </c>
      <c r="EQ52" s="27" t="s">
        <v>2</v>
      </c>
      <c r="ER52" s="27" t="s">
        <v>14</v>
      </c>
      <c r="ES52" s="27" t="s">
        <v>2</v>
      </c>
      <c r="ET52" s="135" t="s">
        <v>14</v>
      </c>
      <c r="EU52" s="27" t="s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 t="s">
        <v>2</v>
      </c>
      <c r="FE52" s="27" t="s">
        <v>2</v>
      </c>
      <c r="FF52" s="27" t="s">
        <v>2</v>
      </c>
      <c r="FG52" s="27" t="s">
        <v>2</v>
      </c>
      <c r="FH52" s="135" t="s">
        <v>2</v>
      </c>
      <c r="FI52" s="27" t="s">
        <v>2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</v>
      </c>
      <c r="FS52" s="27" t="s">
        <v>2</v>
      </c>
      <c r="FT52" s="27" t="s">
        <v>2</v>
      </c>
      <c r="FU52" s="27" t="s">
        <v>2</v>
      </c>
      <c r="FV52" s="135" t="s">
        <v>2</v>
      </c>
      <c r="FW52" s="77">
        <v>2</v>
      </c>
      <c r="FX52" s="77">
        <v>1</v>
      </c>
      <c r="FY52" s="77">
        <v>2</v>
      </c>
      <c r="FZ52" s="77" t="s">
        <v>2</v>
      </c>
      <c r="GA52" s="77" t="s">
        <v>2</v>
      </c>
      <c r="GB52" s="77" t="s">
        <v>2</v>
      </c>
      <c r="GC52" s="77" t="s">
        <v>2</v>
      </c>
      <c r="GD52" s="77" t="s">
        <v>2</v>
      </c>
      <c r="GE52" s="143" t="s">
        <v>2</v>
      </c>
      <c r="GF52" s="77" t="s">
        <v>2</v>
      </c>
      <c r="GG52" s="77" t="s">
        <v>2</v>
      </c>
      <c r="GH52" s="77" t="s">
        <v>2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 t="s">
        <v>2</v>
      </c>
      <c r="GO52" s="25" t="s">
        <v>2</v>
      </c>
      <c r="GP52" s="25" t="s">
        <v>2</v>
      </c>
      <c r="GQ52" s="25" t="s">
        <v>2</v>
      </c>
      <c r="GR52" s="25" t="s">
        <v>2</v>
      </c>
      <c r="GS52" s="136" t="s">
        <v>2</v>
      </c>
      <c r="GT52" s="77" t="s">
        <v>2</v>
      </c>
      <c r="GU52" s="77" t="s">
        <v>2</v>
      </c>
      <c r="GV52" s="17">
        <v>2</v>
      </c>
      <c r="GW52" s="17">
        <v>2</v>
      </c>
      <c r="GX52" s="17" t="s">
        <v>2</v>
      </c>
      <c r="GY52" s="17" t="s">
        <v>2</v>
      </c>
      <c r="GZ52" s="17" t="s">
        <v>2</v>
      </c>
      <c r="HA52" s="17" t="s">
        <v>2</v>
      </c>
      <c r="HB52" s="17" t="s">
        <v>2</v>
      </c>
      <c r="HC52" s="17" t="s">
        <v>2</v>
      </c>
      <c r="HD52" s="17" t="s">
        <v>2</v>
      </c>
      <c r="HE52" s="17" t="s">
        <v>2</v>
      </c>
      <c r="HF52" s="17" t="s">
        <v>2</v>
      </c>
      <c r="HG52" s="17" t="s">
        <v>2</v>
      </c>
      <c r="HH52" s="17" t="s">
        <v>2</v>
      </c>
      <c r="HI52" s="17" t="s">
        <v>2</v>
      </c>
      <c r="HJ52" s="17" t="s">
        <v>2</v>
      </c>
      <c r="HK52" s="17" t="s">
        <v>2</v>
      </c>
      <c r="HL52" s="17" t="s">
        <v>2</v>
      </c>
      <c r="HM52" s="17" t="s">
        <v>2</v>
      </c>
      <c r="HN52" s="659"/>
      <c r="HO52" s="657" t="s">
        <v>453</v>
      </c>
      <c r="HP52" s="657" t="s">
        <v>454</v>
      </c>
      <c r="HQ52" s="657" t="s">
        <v>476</v>
      </c>
      <c r="HR52" s="657" t="s">
        <v>464</v>
      </c>
      <c r="HS52" s="657" t="s">
        <v>455</v>
      </c>
    </row>
    <row r="53" spans="1:227" ht="14.25" customHeight="1">
      <c r="A53" s="614" t="s">
        <v>970</v>
      </c>
      <c r="B53" s="614" t="s">
        <v>714</v>
      </c>
      <c r="C53" s="614" t="s">
        <v>717</v>
      </c>
      <c r="D53" s="4" t="s">
        <v>517</v>
      </c>
      <c r="E53" s="25">
        <v>6</v>
      </c>
      <c r="F53" s="25" t="s">
        <v>2</v>
      </c>
      <c r="G53" s="25" t="s">
        <v>2</v>
      </c>
      <c r="H53" s="25" t="s">
        <v>2</v>
      </c>
      <c r="I53" s="25" t="s">
        <v>2</v>
      </c>
      <c r="J53" s="25" t="s">
        <v>2</v>
      </c>
      <c r="K53" s="25" t="s">
        <v>2</v>
      </c>
      <c r="L53" s="25">
        <v>6</v>
      </c>
      <c r="M53" s="136" t="s">
        <v>2</v>
      </c>
      <c r="N53" s="25" t="s">
        <v>2</v>
      </c>
      <c r="O53" s="25" t="s">
        <v>2</v>
      </c>
      <c r="P53" s="25" t="s">
        <v>2</v>
      </c>
      <c r="Q53" s="25" t="s">
        <v>2</v>
      </c>
      <c r="R53" s="25" t="s">
        <v>2</v>
      </c>
      <c r="S53" s="25" t="s">
        <v>2</v>
      </c>
      <c r="T53" s="25" t="s">
        <v>2</v>
      </c>
      <c r="U53" s="25" t="s">
        <v>2</v>
      </c>
      <c r="V53" s="136" t="s">
        <v>2</v>
      </c>
      <c r="W53" s="25" t="s">
        <v>2</v>
      </c>
      <c r="X53" s="25" t="s">
        <v>2</v>
      </c>
      <c r="Y53" s="25" t="s">
        <v>2</v>
      </c>
      <c r="Z53" s="25" t="s">
        <v>2</v>
      </c>
      <c r="AA53" s="136">
        <v>6</v>
      </c>
      <c r="AB53" s="25" t="s">
        <v>2</v>
      </c>
      <c r="AC53" s="25" t="s">
        <v>2</v>
      </c>
      <c r="AD53" s="25" t="s">
        <v>2</v>
      </c>
      <c r="AE53" s="25" t="s">
        <v>2</v>
      </c>
      <c r="AF53" s="136" t="s">
        <v>2</v>
      </c>
      <c r="AG53" s="27">
        <v>6</v>
      </c>
      <c r="AH53" s="27">
        <v>1</v>
      </c>
      <c r="AI53" s="27">
        <v>2</v>
      </c>
      <c r="AJ53" s="27">
        <v>2</v>
      </c>
      <c r="AK53" s="27">
        <v>1</v>
      </c>
      <c r="AL53" s="27" t="s">
        <v>2</v>
      </c>
      <c r="AM53" s="27" t="s">
        <v>2</v>
      </c>
      <c r="AN53" s="27" t="s">
        <v>2</v>
      </c>
      <c r="AO53" s="27" t="s">
        <v>2</v>
      </c>
      <c r="AP53" s="27" t="s">
        <v>2</v>
      </c>
      <c r="AQ53" s="27" t="s">
        <v>2</v>
      </c>
      <c r="AR53" s="27" t="s">
        <v>2</v>
      </c>
      <c r="AS53" s="27" t="s">
        <v>2</v>
      </c>
      <c r="AT53" s="135" t="s">
        <v>2</v>
      </c>
      <c r="AU53" s="27" t="s">
        <v>2</v>
      </c>
      <c r="AV53" s="27" t="s">
        <v>2</v>
      </c>
      <c r="AW53" s="27" t="s">
        <v>2</v>
      </c>
      <c r="AX53" s="27" t="s">
        <v>2</v>
      </c>
      <c r="AY53" s="27" t="s">
        <v>2</v>
      </c>
      <c r="AZ53" s="27" t="s">
        <v>2</v>
      </c>
      <c r="BA53" s="27" t="s">
        <v>2</v>
      </c>
      <c r="BB53" s="27" t="s">
        <v>2</v>
      </c>
      <c r="BC53" s="27" t="s">
        <v>2</v>
      </c>
      <c r="BD53" s="27" t="s">
        <v>2</v>
      </c>
      <c r="BE53" s="27" t="s">
        <v>2</v>
      </c>
      <c r="BF53" s="27" t="s">
        <v>2</v>
      </c>
      <c r="BG53" s="27" t="s">
        <v>2</v>
      </c>
      <c r="BH53" s="135" t="s">
        <v>2</v>
      </c>
      <c r="BI53" s="27">
        <v>336</v>
      </c>
      <c r="BJ53" s="27">
        <v>15</v>
      </c>
      <c r="BK53" s="27">
        <v>74</v>
      </c>
      <c r="BL53" s="27">
        <v>125</v>
      </c>
      <c r="BM53" s="27">
        <v>122</v>
      </c>
      <c r="BN53" s="27" t="s">
        <v>2</v>
      </c>
      <c r="BO53" s="27" t="s">
        <v>2</v>
      </c>
      <c r="BP53" s="27" t="s">
        <v>2</v>
      </c>
      <c r="BQ53" s="27" t="s">
        <v>2</v>
      </c>
      <c r="BR53" s="27" t="s">
        <v>2</v>
      </c>
      <c r="BS53" s="27" t="s">
        <v>2</v>
      </c>
      <c r="BT53" s="27" t="s">
        <v>2</v>
      </c>
      <c r="BU53" s="27" t="s">
        <v>2</v>
      </c>
      <c r="BV53" s="27" t="s">
        <v>2</v>
      </c>
      <c r="BW53" s="135">
        <v>40</v>
      </c>
      <c r="BX53" s="27" t="s">
        <v>2</v>
      </c>
      <c r="BY53" s="27" t="s">
        <v>2</v>
      </c>
      <c r="BZ53" s="27" t="s">
        <v>2</v>
      </c>
      <c r="CA53" s="27" t="s">
        <v>2</v>
      </c>
      <c r="CB53" s="27" t="s">
        <v>2</v>
      </c>
      <c r="CC53" s="27" t="s">
        <v>2</v>
      </c>
      <c r="CD53" s="27" t="s">
        <v>2</v>
      </c>
      <c r="CE53" s="27" t="s">
        <v>2</v>
      </c>
      <c r="CF53" s="27" t="s">
        <v>2</v>
      </c>
      <c r="CG53" s="27" t="s">
        <v>2</v>
      </c>
      <c r="CH53" s="27" t="s">
        <v>2</v>
      </c>
      <c r="CI53" s="27" t="s">
        <v>2</v>
      </c>
      <c r="CJ53" s="27" t="s">
        <v>2</v>
      </c>
      <c r="CK53" s="27" t="s">
        <v>2</v>
      </c>
      <c r="CL53" s="135" t="s">
        <v>2</v>
      </c>
      <c r="CM53" s="27">
        <v>4</v>
      </c>
      <c r="CN53" s="27" t="s">
        <v>2</v>
      </c>
      <c r="CO53" s="27" t="s">
        <v>2</v>
      </c>
      <c r="CP53" s="27" t="s">
        <v>2</v>
      </c>
      <c r="CQ53" s="27" t="s">
        <v>2</v>
      </c>
      <c r="CR53" s="27">
        <v>4</v>
      </c>
      <c r="CS53" s="27" t="s">
        <v>2</v>
      </c>
      <c r="CT53" s="27" t="s">
        <v>2</v>
      </c>
      <c r="CU53" s="27" t="s">
        <v>2</v>
      </c>
      <c r="CV53" s="27" t="s">
        <v>2</v>
      </c>
      <c r="CW53" s="27" t="s">
        <v>2</v>
      </c>
      <c r="CX53" s="27" t="s">
        <v>2</v>
      </c>
      <c r="CY53" s="27" t="s">
        <v>2</v>
      </c>
      <c r="CZ53" s="27" t="s">
        <v>2</v>
      </c>
      <c r="DA53" s="27" t="s">
        <v>2</v>
      </c>
      <c r="DB53" s="135" t="s">
        <v>2</v>
      </c>
      <c r="DC53" s="27" t="s">
        <v>2</v>
      </c>
      <c r="DD53" s="27" t="s">
        <v>2</v>
      </c>
      <c r="DE53" s="27" t="s">
        <v>2</v>
      </c>
      <c r="DF53" s="27" t="s">
        <v>2</v>
      </c>
      <c r="DG53" s="27" t="s">
        <v>2</v>
      </c>
      <c r="DH53" s="27" t="s">
        <v>2</v>
      </c>
      <c r="DI53" s="27" t="s">
        <v>2</v>
      </c>
      <c r="DJ53" s="27" t="s">
        <v>2</v>
      </c>
      <c r="DK53" s="27" t="s">
        <v>2</v>
      </c>
      <c r="DL53" s="27" t="s">
        <v>2</v>
      </c>
      <c r="DM53" s="27" t="s">
        <v>2</v>
      </c>
      <c r="DN53" s="27" t="s">
        <v>2</v>
      </c>
      <c r="DO53" s="27" t="s">
        <v>2</v>
      </c>
      <c r="DP53" s="27" t="s">
        <v>2</v>
      </c>
      <c r="DQ53" s="27" t="s">
        <v>2</v>
      </c>
      <c r="DR53" s="135" t="s">
        <v>2</v>
      </c>
      <c r="DS53" s="27">
        <v>1</v>
      </c>
      <c r="DT53" s="27" t="s">
        <v>2</v>
      </c>
      <c r="DU53" s="27" t="s">
        <v>2</v>
      </c>
      <c r="DV53" s="27" t="s">
        <v>2</v>
      </c>
      <c r="DW53" s="27">
        <v>1</v>
      </c>
      <c r="DX53" s="27">
        <v>1</v>
      </c>
      <c r="DY53" s="27">
        <v>2</v>
      </c>
      <c r="DZ53" s="27">
        <v>2</v>
      </c>
      <c r="EA53" s="27" t="s">
        <v>2</v>
      </c>
      <c r="EB53" s="27">
        <v>4</v>
      </c>
      <c r="EC53" s="27" t="s">
        <v>2</v>
      </c>
      <c r="ED53" s="27">
        <v>2</v>
      </c>
      <c r="EE53" s="27" t="s">
        <v>2</v>
      </c>
      <c r="EF53" s="135" t="s">
        <v>2</v>
      </c>
      <c r="EG53" s="27" t="s">
        <v>14</v>
      </c>
      <c r="EH53" s="27" t="s">
        <v>2</v>
      </c>
      <c r="EI53" s="27" t="s">
        <v>2</v>
      </c>
      <c r="EJ53" s="27" t="s">
        <v>2</v>
      </c>
      <c r="EK53" s="27" t="s">
        <v>14</v>
      </c>
      <c r="EL53" s="27" t="s">
        <v>14</v>
      </c>
      <c r="EM53" s="27" t="s">
        <v>14</v>
      </c>
      <c r="EN53" s="27" t="s">
        <v>14</v>
      </c>
      <c r="EO53" s="27" t="s">
        <v>2</v>
      </c>
      <c r="EP53" s="27">
        <v>116</v>
      </c>
      <c r="EQ53" s="27" t="s">
        <v>2</v>
      </c>
      <c r="ER53" s="27" t="s">
        <v>14</v>
      </c>
      <c r="ES53" s="27" t="s">
        <v>2</v>
      </c>
      <c r="ET53" s="135" t="s">
        <v>2</v>
      </c>
      <c r="EU53" s="27" t="s">
        <v>2</v>
      </c>
      <c r="EV53" s="27" t="s">
        <v>2</v>
      </c>
      <c r="EW53" s="27" t="s">
        <v>2</v>
      </c>
      <c r="EX53" s="27" t="s">
        <v>2</v>
      </c>
      <c r="EY53" s="27" t="s">
        <v>2</v>
      </c>
      <c r="EZ53" s="27" t="s">
        <v>2</v>
      </c>
      <c r="FA53" s="27" t="s">
        <v>2</v>
      </c>
      <c r="FB53" s="27" t="s">
        <v>2</v>
      </c>
      <c r="FC53" s="27" t="s">
        <v>2</v>
      </c>
      <c r="FD53" s="27" t="s">
        <v>2</v>
      </c>
      <c r="FE53" s="27" t="s">
        <v>2</v>
      </c>
      <c r="FF53" s="27" t="s">
        <v>2</v>
      </c>
      <c r="FG53" s="27" t="s">
        <v>2</v>
      </c>
      <c r="FH53" s="135" t="s">
        <v>2</v>
      </c>
      <c r="FI53" s="27" t="s">
        <v>2</v>
      </c>
      <c r="FJ53" s="27" t="s">
        <v>2</v>
      </c>
      <c r="FK53" s="27" t="s">
        <v>2</v>
      </c>
      <c r="FL53" s="27" t="s">
        <v>2</v>
      </c>
      <c r="FM53" s="27" t="s">
        <v>2</v>
      </c>
      <c r="FN53" s="27" t="s">
        <v>2</v>
      </c>
      <c r="FO53" s="27" t="s">
        <v>2</v>
      </c>
      <c r="FP53" s="27" t="s">
        <v>2</v>
      </c>
      <c r="FQ53" s="27" t="s">
        <v>2</v>
      </c>
      <c r="FR53" s="27" t="s">
        <v>2</v>
      </c>
      <c r="FS53" s="27" t="s">
        <v>2</v>
      </c>
      <c r="FT53" s="27" t="s">
        <v>2</v>
      </c>
      <c r="FU53" s="27" t="s">
        <v>2</v>
      </c>
      <c r="FV53" s="135" t="s">
        <v>2</v>
      </c>
      <c r="FW53" s="77">
        <v>2</v>
      </c>
      <c r="FX53" s="77" t="s">
        <v>2</v>
      </c>
      <c r="FY53" s="77">
        <v>2</v>
      </c>
      <c r="FZ53" s="77" t="s">
        <v>2</v>
      </c>
      <c r="GA53" s="77" t="s">
        <v>2</v>
      </c>
      <c r="GB53" s="77" t="s">
        <v>2</v>
      </c>
      <c r="GC53" s="77" t="s">
        <v>2</v>
      </c>
      <c r="GD53" s="77" t="s">
        <v>2</v>
      </c>
      <c r="GE53" s="143" t="s">
        <v>2</v>
      </c>
      <c r="GF53" s="77" t="s">
        <v>2</v>
      </c>
      <c r="GG53" s="77" t="s">
        <v>2</v>
      </c>
      <c r="GH53" s="77" t="s">
        <v>2</v>
      </c>
      <c r="GI53" s="77" t="s">
        <v>2</v>
      </c>
      <c r="GJ53" s="77" t="s">
        <v>2</v>
      </c>
      <c r="GK53" s="77" t="s">
        <v>2</v>
      </c>
      <c r="GL53" s="77" t="s">
        <v>2</v>
      </c>
      <c r="GM53" s="77" t="s">
        <v>2</v>
      </c>
      <c r="GN53" s="143" t="s">
        <v>2</v>
      </c>
      <c r="GO53" s="25" t="s">
        <v>2</v>
      </c>
      <c r="GP53" s="25" t="s">
        <v>2</v>
      </c>
      <c r="GQ53" s="25" t="s">
        <v>2</v>
      </c>
      <c r="GR53" s="25" t="s">
        <v>2</v>
      </c>
      <c r="GS53" s="136" t="s">
        <v>2</v>
      </c>
      <c r="GT53" s="77" t="s">
        <v>2</v>
      </c>
      <c r="GU53" s="77" t="s">
        <v>2</v>
      </c>
      <c r="GV53" s="17">
        <v>4</v>
      </c>
      <c r="GW53" s="17">
        <v>2</v>
      </c>
      <c r="GX53" s="17">
        <v>2</v>
      </c>
      <c r="GY53" s="17" t="s">
        <v>2</v>
      </c>
      <c r="GZ53" s="17" t="s">
        <v>2</v>
      </c>
      <c r="HA53" s="17" t="s">
        <v>2</v>
      </c>
      <c r="HB53" s="17" t="s">
        <v>2</v>
      </c>
      <c r="HC53" s="17" t="s">
        <v>2</v>
      </c>
      <c r="HD53" s="17" t="s">
        <v>2</v>
      </c>
      <c r="HE53" s="17" t="s">
        <v>2</v>
      </c>
      <c r="HF53" s="17" t="s">
        <v>2</v>
      </c>
      <c r="HG53" s="17" t="s">
        <v>2</v>
      </c>
      <c r="HH53" s="17" t="s">
        <v>2</v>
      </c>
      <c r="HI53" s="17" t="s">
        <v>2</v>
      </c>
      <c r="HJ53" s="17" t="s">
        <v>2</v>
      </c>
      <c r="HK53" s="17" t="s">
        <v>2</v>
      </c>
      <c r="HL53" s="17" t="s">
        <v>2</v>
      </c>
      <c r="HM53" s="17" t="s">
        <v>2</v>
      </c>
      <c r="HN53" s="659"/>
      <c r="HO53" s="657" t="s">
        <v>453</v>
      </c>
      <c r="HP53" s="657" t="s">
        <v>454</v>
      </c>
      <c r="HQ53" s="657" t="s">
        <v>477</v>
      </c>
      <c r="HR53" s="657" t="s">
        <v>454</v>
      </c>
      <c r="HS53" s="657" t="s">
        <v>455</v>
      </c>
    </row>
    <row r="54" spans="1:227" ht="14.25" customHeight="1">
      <c r="A54" s="614" t="s">
        <v>970</v>
      </c>
      <c r="B54" s="614" t="s">
        <v>1010</v>
      </c>
      <c r="C54" s="614"/>
      <c r="D54" s="4" t="s">
        <v>294</v>
      </c>
      <c r="E54" s="25">
        <v>1484</v>
      </c>
      <c r="F54" s="25">
        <v>9</v>
      </c>
      <c r="G54" s="25">
        <v>2</v>
      </c>
      <c r="H54" s="25">
        <v>2</v>
      </c>
      <c r="I54" s="25">
        <v>4</v>
      </c>
      <c r="J54" s="25">
        <v>1</v>
      </c>
      <c r="K54" s="25" t="s">
        <v>2</v>
      </c>
      <c r="L54" s="25">
        <v>1475</v>
      </c>
      <c r="M54" s="136">
        <v>93</v>
      </c>
      <c r="N54" s="25">
        <v>9</v>
      </c>
      <c r="O54" s="25">
        <v>9</v>
      </c>
      <c r="P54" s="25">
        <v>2</v>
      </c>
      <c r="Q54" s="25">
        <v>2</v>
      </c>
      <c r="R54" s="25">
        <v>4</v>
      </c>
      <c r="S54" s="25">
        <v>1</v>
      </c>
      <c r="T54" s="25" t="s">
        <v>2</v>
      </c>
      <c r="U54" s="25" t="s">
        <v>2</v>
      </c>
      <c r="V54" s="136">
        <v>2</v>
      </c>
      <c r="W54" s="25">
        <v>522</v>
      </c>
      <c r="X54" s="25">
        <v>25242</v>
      </c>
      <c r="Y54" s="25">
        <v>9</v>
      </c>
      <c r="Z54" s="25">
        <v>3970</v>
      </c>
      <c r="AA54" s="136">
        <v>962</v>
      </c>
      <c r="AB54" s="25">
        <v>5</v>
      </c>
      <c r="AC54" s="25">
        <v>3275</v>
      </c>
      <c r="AD54" s="25">
        <v>2</v>
      </c>
      <c r="AE54" s="25">
        <v>2140</v>
      </c>
      <c r="AF54" s="136">
        <v>4</v>
      </c>
      <c r="AG54" s="27">
        <v>1478</v>
      </c>
      <c r="AH54" s="27">
        <v>8</v>
      </c>
      <c r="AI54" s="27">
        <v>437</v>
      </c>
      <c r="AJ54" s="27">
        <v>716</v>
      </c>
      <c r="AK54" s="27">
        <v>218</v>
      </c>
      <c r="AL54" s="27">
        <v>54</v>
      </c>
      <c r="AM54" s="27">
        <v>30</v>
      </c>
      <c r="AN54" s="27">
        <v>11</v>
      </c>
      <c r="AO54" s="27">
        <v>4</v>
      </c>
      <c r="AP54" s="27" t="s">
        <v>2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>
        <v>4</v>
      </c>
      <c r="AV54" s="27" t="s">
        <v>2</v>
      </c>
      <c r="AW54" s="27" t="s">
        <v>2</v>
      </c>
      <c r="AX54" s="27" t="s">
        <v>2</v>
      </c>
      <c r="AY54" s="27">
        <v>1</v>
      </c>
      <c r="AZ54" s="27" t="s">
        <v>2</v>
      </c>
      <c r="BA54" s="27">
        <v>1</v>
      </c>
      <c r="BB54" s="27">
        <v>1</v>
      </c>
      <c r="BC54" s="27">
        <v>1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114637</v>
      </c>
      <c r="BJ54" s="27">
        <v>152</v>
      </c>
      <c r="BK54" s="27">
        <v>16988</v>
      </c>
      <c r="BL54" s="27">
        <v>49027</v>
      </c>
      <c r="BM54" s="27">
        <v>25497</v>
      </c>
      <c r="BN54" s="27">
        <v>9163</v>
      </c>
      <c r="BO54" s="27">
        <v>6833</v>
      </c>
      <c r="BP54" s="27">
        <v>4293</v>
      </c>
      <c r="BQ54" s="27">
        <v>2684</v>
      </c>
      <c r="BR54" s="27" t="s">
        <v>2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20107</v>
      </c>
      <c r="BX54" s="27">
        <v>1569</v>
      </c>
      <c r="BY54" s="27" t="s">
        <v>2</v>
      </c>
      <c r="BZ54" s="27" t="s">
        <v>2</v>
      </c>
      <c r="CA54" s="27" t="s">
        <v>2</v>
      </c>
      <c r="CB54" s="27">
        <v>145</v>
      </c>
      <c r="CC54" s="27" t="s">
        <v>2</v>
      </c>
      <c r="CD54" s="27">
        <v>220</v>
      </c>
      <c r="CE54" s="27">
        <v>416</v>
      </c>
      <c r="CF54" s="27">
        <v>788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>
        <v>1184</v>
      </c>
      <c r="CM54" s="27">
        <v>1323</v>
      </c>
      <c r="CN54" s="27">
        <v>921</v>
      </c>
      <c r="CO54" s="27" t="s">
        <v>2</v>
      </c>
      <c r="CP54" s="27" t="s">
        <v>2</v>
      </c>
      <c r="CQ54" s="27" t="s">
        <v>2</v>
      </c>
      <c r="CR54" s="27">
        <v>16</v>
      </c>
      <c r="CS54" s="27">
        <v>5</v>
      </c>
      <c r="CT54" s="27">
        <v>362</v>
      </c>
      <c r="CU54" s="27">
        <v>5</v>
      </c>
      <c r="CV54" s="27">
        <v>3</v>
      </c>
      <c r="CW54" s="27" t="s">
        <v>2</v>
      </c>
      <c r="CX54" s="27">
        <v>9</v>
      </c>
      <c r="CY54" s="27">
        <v>1</v>
      </c>
      <c r="CZ54" s="27" t="s">
        <v>2</v>
      </c>
      <c r="DA54" s="27">
        <v>1</v>
      </c>
      <c r="DB54" s="135" t="s">
        <v>2</v>
      </c>
      <c r="DC54" s="27">
        <v>5</v>
      </c>
      <c r="DD54" s="27">
        <v>1</v>
      </c>
      <c r="DE54" s="27" t="s">
        <v>2</v>
      </c>
      <c r="DF54" s="27" t="s">
        <v>2</v>
      </c>
      <c r="DG54" s="27" t="s">
        <v>2</v>
      </c>
      <c r="DH54" s="27" t="s">
        <v>2</v>
      </c>
      <c r="DI54" s="27" t="s">
        <v>2</v>
      </c>
      <c r="DJ54" s="27">
        <v>3</v>
      </c>
      <c r="DK54" s="27" t="s">
        <v>2</v>
      </c>
      <c r="DL54" s="27">
        <v>1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 t="s">
        <v>2</v>
      </c>
      <c r="DS54" s="27">
        <v>1231</v>
      </c>
      <c r="DT54" s="27">
        <v>8</v>
      </c>
      <c r="DU54" s="27">
        <v>4</v>
      </c>
      <c r="DV54" s="27">
        <v>14</v>
      </c>
      <c r="DW54" s="27">
        <v>80</v>
      </c>
      <c r="DX54" s="27">
        <v>15</v>
      </c>
      <c r="DY54" s="27">
        <v>59</v>
      </c>
      <c r="DZ54" s="27">
        <v>43</v>
      </c>
      <c r="EA54" s="27">
        <v>7</v>
      </c>
      <c r="EB54" s="27">
        <v>214</v>
      </c>
      <c r="EC54" s="27">
        <v>11</v>
      </c>
      <c r="ED54" s="27">
        <v>495</v>
      </c>
      <c r="EE54" s="27">
        <v>10</v>
      </c>
      <c r="EF54" s="135">
        <v>14</v>
      </c>
      <c r="EG54" s="27">
        <v>55158</v>
      </c>
      <c r="EH54" s="27">
        <v>148</v>
      </c>
      <c r="EI54" s="27">
        <v>115</v>
      </c>
      <c r="EJ54" s="27">
        <v>80</v>
      </c>
      <c r="EK54" s="27">
        <v>172</v>
      </c>
      <c r="EL54" s="27">
        <v>36</v>
      </c>
      <c r="EM54" s="27">
        <v>341</v>
      </c>
      <c r="EN54" s="27">
        <v>281</v>
      </c>
      <c r="EO54" s="27">
        <v>41</v>
      </c>
      <c r="EP54" s="27">
        <v>1784</v>
      </c>
      <c r="EQ54" s="27">
        <v>69</v>
      </c>
      <c r="ER54" s="27">
        <v>27860</v>
      </c>
      <c r="ES54" s="27">
        <v>10</v>
      </c>
      <c r="ET54" s="135">
        <v>123</v>
      </c>
      <c r="EU54" s="27">
        <v>2</v>
      </c>
      <c r="EV54" s="27" t="s">
        <v>2</v>
      </c>
      <c r="EW54" s="27" t="s">
        <v>2</v>
      </c>
      <c r="EX54" s="27" t="s">
        <v>2</v>
      </c>
      <c r="EY54" s="27">
        <v>1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>
        <v>1</v>
      </c>
      <c r="FE54" s="27">
        <v>1</v>
      </c>
      <c r="FF54" s="27">
        <v>3</v>
      </c>
      <c r="FG54" s="27">
        <v>1</v>
      </c>
      <c r="FH54" s="135" t="s">
        <v>2</v>
      </c>
      <c r="FI54" s="27" t="s">
        <v>1155</v>
      </c>
      <c r="FJ54" s="27" t="s">
        <v>2</v>
      </c>
      <c r="FK54" s="27" t="s">
        <v>2</v>
      </c>
      <c r="FL54" s="27" t="s">
        <v>2</v>
      </c>
      <c r="FM54" s="27" t="s">
        <v>1155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1155</v>
      </c>
      <c r="FS54" s="27" t="s">
        <v>1155</v>
      </c>
      <c r="FT54" s="27">
        <v>765</v>
      </c>
      <c r="FU54" s="27">
        <v>1</v>
      </c>
      <c r="FV54" s="135" t="s">
        <v>2</v>
      </c>
      <c r="FW54" s="77">
        <v>621</v>
      </c>
      <c r="FX54" s="77">
        <v>12</v>
      </c>
      <c r="FY54" s="77">
        <v>615</v>
      </c>
      <c r="FZ54" s="77">
        <v>2</v>
      </c>
      <c r="GA54" s="77">
        <v>20</v>
      </c>
      <c r="GB54" s="77" t="s">
        <v>2</v>
      </c>
      <c r="GC54" s="77" t="s">
        <v>2</v>
      </c>
      <c r="GD54" s="77" t="s">
        <v>2</v>
      </c>
      <c r="GE54" s="143">
        <v>2</v>
      </c>
      <c r="GF54" s="77">
        <v>3</v>
      </c>
      <c r="GG54" s="77">
        <v>2</v>
      </c>
      <c r="GH54" s="77">
        <v>3</v>
      </c>
      <c r="GI54" s="77">
        <v>1</v>
      </c>
      <c r="GJ54" s="77">
        <v>2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85</v>
      </c>
      <c r="GP54" s="25">
        <v>5</v>
      </c>
      <c r="GQ54" s="25">
        <v>85</v>
      </c>
      <c r="GR54" s="25">
        <v>81</v>
      </c>
      <c r="GS54" s="136">
        <v>2</v>
      </c>
      <c r="GT54" s="77" t="s">
        <v>2</v>
      </c>
      <c r="GU54" s="77">
        <v>18</v>
      </c>
      <c r="GV54" s="17">
        <v>1323</v>
      </c>
      <c r="GW54" s="17">
        <v>681</v>
      </c>
      <c r="GX54" s="17">
        <v>497</v>
      </c>
      <c r="GY54" s="17">
        <v>118</v>
      </c>
      <c r="GZ54" s="17">
        <v>24</v>
      </c>
      <c r="HA54" s="17">
        <v>3</v>
      </c>
      <c r="HB54" s="17">
        <v>3</v>
      </c>
      <c r="HC54" s="17" t="s">
        <v>2</v>
      </c>
      <c r="HD54" s="17" t="s">
        <v>2</v>
      </c>
      <c r="HE54" s="17">
        <v>5</v>
      </c>
      <c r="HF54" s="17" t="s">
        <v>2</v>
      </c>
      <c r="HG54" s="17" t="s">
        <v>2</v>
      </c>
      <c r="HH54" s="17">
        <v>2</v>
      </c>
      <c r="HI54" s="17">
        <v>2</v>
      </c>
      <c r="HJ54" s="17">
        <v>1</v>
      </c>
      <c r="HK54" s="17">
        <v>1</v>
      </c>
      <c r="HL54" s="17" t="s">
        <v>2</v>
      </c>
      <c r="HM54" s="17" t="s">
        <v>2</v>
      </c>
      <c r="HN54" s="659"/>
      <c r="HO54" s="657" t="s">
        <v>453</v>
      </c>
      <c r="HP54" s="657" t="s">
        <v>454</v>
      </c>
      <c r="HQ54" s="657" t="s">
        <v>477</v>
      </c>
      <c r="HR54" s="657" t="s">
        <v>457</v>
      </c>
      <c r="HS54" s="657" t="s">
        <v>455</v>
      </c>
    </row>
    <row r="55" spans="1:227" ht="14.25" customHeight="1">
      <c r="A55" s="614" t="s">
        <v>970</v>
      </c>
      <c r="B55" s="614" t="s">
        <v>1010</v>
      </c>
      <c r="C55" s="614" t="s">
        <v>718</v>
      </c>
      <c r="D55" s="4" t="s">
        <v>295</v>
      </c>
      <c r="E55" s="25">
        <v>121</v>
      </c>
      <c r="F55" s="25">
        <v>3</v>
      </c>
      <c r="G55" s="25">
        <v>1</v>
      </c>
      <c r="H55" s="25">
        <v>1</v>
      </c>
      <c r="I55" s="25" t="s">
        <v>2</v>
      </c>
      <c r="J55" s="25">
        <v>1</v>
      </c>
      <c r="K55" s="25" t="s">
        <v>2</v>
      </c>
      <c r="L55" s="25">
        <v>118</v>
      </c>
      <c r="M55" s="136">
        <v>12</v>
      </c>
      <c r="N55" s="25">
        <v>3</v>
      </c>
      <c r="O55" s="25">
        <v>3</v>
      </c>
      <c r="P55" s="25">
        <v>1</v>
      </c>
      <c r="Q55" s="25">
        <v>1</v>
      </c>
      <c r="R55" s="25" t="s">
        <v>2</v>
      </c>
      <c r="S55" s="25">
        <v>1</v>
      </c>
      <c r="T55" s="25" t="s">
        <v>2</v>
      </c>
      <c r="U55" s="25" t="s">
        <v>2</v>
      </c>
      <c r="V55" s="136">
        <v>1</v>
      </c>
      <c r="W55" s="25">
        <v>58</v>
      </c>
      <c r="X55" s="25">
        <v>4117</v>
      </c>
      <c r="Y55" s="25">
        <v>2</v>
      </c>
      <c r="Z55" s="25">
        <v>700</v>
      </c>
      <c r="AA55" s="136">
        <v>63</v>
      </c>
      <c r="AB55" s="25">
        <v>2</v>
      </c>
      <c r="AC55" s="25">
        <v>1005</v>
      </c>
      <c r="AD55" s="25" t="s">
        <v>2</v>
      </c>
      <c r="AE55" s="25" t="s">
        <v>2</v>
      </c>
      <c r="AF55" s="136">
        <v>1</v>
      </c>
      <c r="AG55" s="27">
        <v>119</v>
      </c>
      <c r="AH55" s="27" t="s">
        <v>2</v>
      </c>
      <c r="AI55" s="27">
        <v>26</v>
      </c>
      <c r="AJ55" s="27">
        <v>55</v>
      </c>
      <c r="AK55" s="27">
        <v>22</v>
      </c>
      <c r="AL55" s="27">
        <v>10</v>
      </c>
      <c r="AM55" s="27">
        <v>5</v>
      </c>
      <c r="AN55" s="27">
        <v>1</v>
      </c>
      <c r="AO55" s="27" t="s">
        <v>2</v>
      </c>
      <c r="AP55" s="27" t="s">
        <v>2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>
        <v>2</v>
      </c>
      <c r="AV55" s="27" t="s">
        <v>2</v>
      </c>
      <c r="AW55" s="27" t="s">
        <v>2</v>
      </c>
      <c r="AX55" s="27" t="s">
        <v>2</v>
      </c>
      <c r="AY55" s="27">
        <v>1</v>
      </c>
      <c r="AZ55" s="27" t="s">
        <v>2</v>
      </c>
      <c r="BA55" s="27">
        <v>1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10500</v>
      </c>
      <c r="BJ55" s="27" t="s">
        <v>2</v>
      </c>
      <c r="BK55" s="27">
        <v>978</v>
      </c>
      <c r="BL55" s="27">
        <v>3800</v>
      </c>
      <c r="BM55" s="27">
        <v>2576</v>
      </c>
      <c r="BN55" s="27">
        <v>1659</v>
      </c>
      <c r="BO55" s="27">
        <v>1102</v>
      </c>
      <c r="BP55" s="27">
        <v>385</v>
      </c>
      <c r="BQ55" s="27" t="s">
        <v>2</v>
      </c>
      <c r="BR55" s="27" t="s">
        <v>2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1441</v>
      </c>
      <c r="BX55" s="27">
        <v>365</v>
      </c>
      <c r="BY55" s="27" t="s">
        <v>2</v>
      </c>
      <c r="BZ55" s="27" t="s">
        <v>2</v>
      </c>
      <c r="CA55" s="27" t="s">
        <v>2</v>
      </c>
      <c r="CB55" s="27">
        <v>145</v>
      </c>
      <c r="CC55" s="27" t="s">
        <v>2</v>
      </c>
      <c r="CD55" s="27">
        <v>220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>
        <v>140</v>
      </c>
      <c r="CM55" s="27">
        <v>114</v>
      </c>
      <c r="CN55" s="27">
        <v>76</v>
      </c>
      <c r="CO55" s="27" t="s">
        <v>2</v>
      </c>
      <c r="CP55" s="27" t="s">
        <v>2</v>
      </c>
      <c r="CQ55" s="27" t="s">
        <v>2</v>
      </c>
      <c r="CR55" s="27">
        <v>1</v>
      </c>
      <c r="CS55" s="27" t="s">
        <v>2</v>
      </c>
      <c r="CT55" s="27">
        <v>36</v>
      </c>
      <c r="CU55" s="27" t="s">
        <v>2</v>
      </c>
      <c r="CV55" s="27" t="s">
        <v>2</v>
      </c>
      <c r="CW55" s="27" t="s">
        <v>2</v>
      </c>
      <c r="CX55" s="27" t="s">
        <v>2</v>
      </c>
      <c r="CY55" s="27">
        <v>1</v>
      </c>
      <c r="CZ55" s="27" t="s">
        <v>2</v>
      </c>
      <c r="DA55" s="27" t="s">
        <v>2</v>
      </c>
      <c r="DB55" s="135" t="s">
        <v>2</v>
      </c>
      <c r="DC55" s="27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100</v>
      </c>
      <c r="DT55" s="27">
        <v>1</v>
      </c>
      <c r="DU55" s="27" t="s">
        <v>2</v>
      </c>
      <c r="DV55" s="27" t="s">
        <v>2</v>
      </c>
      <c r="DW55" s="27">
        <v>3</v>
      </c>
      <c r="DX55" s="27">
        <v>1</v>
      </c>
      <c r="DY55" s="27">
        <v>1</v>
      </c>
      <c r="DZ55" s="27">
        <v>1</v>
      </c>
      <c r="EA55" s="27">
        <v>1</v>
      </c>
      <c r="EB55" s="27">
        <v>8</v>
      </c>
      <c r="EC55" s="27" t="s">
        <v>2</v>
      </c>
      <c r="ED55" s="27">
        <v>43</v>
      </c>
      <c r="EE55" s="27">
        <v>1</v>
      </c>
      <c r="EF55" s="135">
        <v>1</v>
      </c>
      <c r="EG55" s="27">
        <v>5179</v>
      </c>
      <c r="EH55" s="27" t="s">
        <v>14</v>
      </c>
      <c r="EI55" s="27" t="s">
        <v>2</v>
      </c>
      <c r="EJ55" s="27" t="s">
        <v>2</v>
      </c>
      <c r="EK55" s="27">
        <v>7</v>
      </c>
      <c r="EL55" s="27" t="s">
        <v>14</v>
      </c>
      <c r="EM55" s="27" t="s">
        <v>14</v>
      </c>
      <c r="EN55" s="27" t="s">
        <v>14</v>
      </c>
      <c r="EO55" s="27" t="s">
        <v>14</v>
      </c>
      <c r="EP55" s="27">
        <v>114</v>
      </c>
      <c r="EQ55" s="27" t="s">
        <v>2</v>
      </c>
      <c r="ER55" s="27">
        <v>3209</v>
      </c>
      <c r="ES55" s="27">
        <v>1</v>
      </c>
      <c r="ET55" s="135" t="s">
        <v>14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1155</v>
      </c>
      <c r="FU55" s="27" t="s">
        <v>2</v>
      </c>
      <c r="FV55" s="135" t="s">
        <v>2</v>
      </c>
      <c r="FW55" s="77">
        <v>55</v>
      </c>
      <c r="FX55" s="77">
        <v>4</v>
      </c>
      <c r="FY55" s="77">
        <v>54</v>
      </c>
      <c r="FZ55" s="77" t="s">
        <v>2</v>
      </c>
      <c r="GA55" s="77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>
        <v>1</v>
      </c>
      <c r="GG55" s="77" t="s">
        <v>2</v>
      </c>
      <c r="GH55" s="77">
        <v>1</v>
      </c>
      <c r="GI55" s="77" t="s">
        <v>2</v>
      </c>
      <c r="GJ55" s="77">
        <v>1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5</v>
      </c>
      <c r="GP55" s="25">
        <v>1</v>
      </c>
      <c r="GQ55" s="25">
        <v>5</v>
      </c>
      <c r="GR55" s="25">
        <v>4</v>
      </c>
      <c r="GS55" s="136">
        <v>1</v>
      </c>
      <c r="GT55" s="77" t="s">
        <v>2</v>
      </c>
      <c r="GU55" s="77">
        <v>2</v>
      </c>
      <c r="GV55" s="17">
        <v>114</v>
      </c>
      <c r="GW55" s="17">
        <v>54</v>
      </c>
      <c r="GX55" s="17">
        <v>36</v>
      </c>
      <c r="GY55" s="17">
        <v>19</v>
      </c>
      <c r="GZ55" s="17">
        <v>5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>
        <v>2</v>
      </c>
      <c r="HF55" s="17" t="s">
        <v>2</v>
      </c>
      <c r="HG55" s="17" t="s">
        <v>2</v>
      </c>
      <c r="HH55" s="17">
        <v>1</v>
      </c>
      <c r="HI55" s="17">
        <v>1</v>
      </c>
      <c r="HJ55" s="17" t="s">
        <v>2</v>
      </c>
      <c r="HK55" s="17" t="s">
        <v>2</v>
      </c>
      <c r="HL55" s="17" t="s">
        <v>2</v>
      </c>
      <c r="HM55" s="17" t="s">
        <v>2</v>
      </c>
      <c r="HN55" s="659"/>
      <c r="HO55" s="657" t="s">
        <v>453</v>
      </c>
      <c r="HP55" s="657" t="s">
        <v>454</v>
      </c>
      <c r="HQ55" s="657" t="s">
        <v>477</v>
      </c>
      <c r="HR55" s="657" t="s">
        <v>458</v>
      </c>
      <c r="HS55" s="657" t="s">
        <v>455</v>
      </c>
    </row>
    <row r="56" spans="1:227" ht="14.25" customHeight="1">
      <c r="A56" s="614" t="s">
        <v>970</v>
      </c>
      <c r="B56" s="614" t="s">
        <v>1010</v>
      </c>
      <c r="C56" s="614" t="s">
        <v>1011</v>
      </c>
      <c r="D56" s="4" t="s">
        <v>296</v>
      </c>
      <c r="E56" s="25">
        <v>264</v>
      </c>
      <c r="F56" s="25">
        <v>1</v>
      </c>
      <c r="G56" s="25" t="s">
        <v>2</v>
      </c>
      <c r="H56" s="25">
        <v>1</v>
      </c>
      <c r="I56" s="25" t="s">
        <v>2</v>
      </c>
      <c r="J56" s="25" t="s">
        <v>2</v>
      </c>
      <c r="K56" s="25" t="s">
        <v>2</v>
      </c>
      <c r="L56" s="25">
        <v>263</v>
      </c>
      <c r="M56" s="136">
        <v>33</v>
      </c>
      <c r="N56" s="25">
        <v>1</v>
      </c>
      <c r="O56" s="25">
        <v>1</v>
      </c>
      <c r="P56" s="25" t="s">
        <v>2</v>
      </c>
      <c r="Q56" s="25">
        <v>1</v>
      </c>
      <c r="R56" s="25" t="s">
        <v>2</v>
      </c>
      <c r="S56" s="25" t="s">
        <v>2</v>
      </c>
      <c r="T56" s="25" t="s">
        <v>2</v>
      </c>
      <c r="U56" s="25" t="s">
        <v>2</v>
      </c>
      <c r="V56" s="136">
        <v>1</v>
      </c>
      <c r="W56" s="25">
        <v>118</v>
      </c>
      <c r="X56" s="25">
        <v>8188</v>
      </c>
      <c r="Y56" s="25">
        <v>4</v>
      </c>
      <c r="Z56" s="25">
        <v>1970</v>
      </c>
      <c r="AA56" s="136">
        <v>146</v>
      </c>
      <c r="AB56" s="25">
        <v>1</v>
      </c>
      <c r="AC56" s="25">
        <v>1190</v>
      </c>
      <c r="AD56" s="25">
        <v>1</v>
      </c>
      <c r="AE56" s="25">
        <v>1140</v>
      </c>
      <c r="AF56" s="136" t="s">
        <v>2</v>
      </c>
      <c r="AG56" s="27">
        <v>264</v>
      </c>
      <c r="AH56" s="27">
        <v>5</v>
      </c>
      <c r="AI56" s="27">
        <v>42</v>
      </c>
      <c r="AJ56" s="27">
        <v>133</v>
      </c>
      <c r="AK56" s="27">
        <v>55</v>
      </c>
      <c r="AL56" s="27">
        <v>20</v>
      </c>
      <c r="AM56" s="27">
        <v>8</v>
      </c>
      <c r="AN56" s="27">
        <v>1</v>
      </c>
      <c r="AO56" s="27" t="s">
        <v>2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>
        <v>1</v>
      </c>
      <c r="AV56" s="27" t="s">
        <v>2</v>
      </c>
      <c r="AW56" s="27" t="s">
        <v>2</v>
      </c>
      <c r="AX56" s="27" t="s">
        <v>2</v>
      </c>
      <c r="AY56" s="27" t="s">
        <v>2</v>
      </c>
      <c r="AZ56" s="27" t="s">
        <v>2</v>
      </c>
      <c r="BA56" s="27" t="s">
        <v>2</v>
      </c>
      <c r="BB56" s="27">
        <v>1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23151</v>
      </c>
      <c r="BJ56" s="27">
        <v>95</v>
      </c>
      <c r="BK56" s="27">
        <v>1612</v>
      </c>
      <c r="BL56" s="27">
        <v>9411</v>
      </c>
      <c r="BM56" s="27">
        <v>6431</v>
      </c>
      <c r="BN56" s="27">
        <v>3381</v>
      </c>
      <c r="BO56" s="27">
        <v>1805</v>
      </c>
      <c r="BP56" s="27">
        <v>416</v>
      </c>
      <c r="BQ56" s="27" t="s">
        <v>2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3027</v>
      </c>
      <c r="BX56" s="27">
        <v>416</v>
      </c>
      <c r="BY56" s="27" t="s">
        <v>2</v>
      </c>
      <c r="BZ56" s="27" t="s">
        <v>2</v>
      </c>
      <c r="CA56" s="27" t="s">
        <v>2</v>
      </c>
      <c r="CB56" s="27" t="s">
        <v>2</v>
      </c>
      <c r="CC56" s="27" t="s">
        <v>2</v>
      </c>
      <c r="CD56" s="27" t="s">
        <v>2</v>
      </c>
      <c r="CE56" s="27">
        <v>416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>
        <v>256</v>
      </c>
      <c r="CM56" s="27">
        <v>248</v>
      </c>
      <c r="CN56" s="27">
        <v>50</v>
      </c>
      <c r="CO56" s="27" t="s">
        <v>2</v>
      </c>
      <c r="CP56" s="27" t="s">
        <v>2</v>
      </c>
      <c r="CQ56" s="27" t="s">
        <v>2</v>
      </c>
      <c r="CR56" s="27">
        <v>5</v>
      </c>
      <c r="CS56" s="27" t="s">
        <v>2</v>
      </c>
      <c r="CT56" s="27">
        <v>186</v>
      </c>
      <c r="CU56" s="27">
        <v>1</v>
      </c>
      <c r="CV56" s="27" t="s">
        <v>2</v>
      </c>
      <c r="CW56" s="27" t="s">
        <v>2</v>
      </c>
      <c r="CX56" s="27">
        <v>5</v>
      </c>
      <c r="CY56" s="27" t="s">
        <v>2</v>
      </c>
      <c r="CZ56" s="27" t="s">
        <v>2</v>
      </c>
      <c r="DA56" s="27">
        <v>1</v>
      </c>
      <c r="DB56" s="135" t="s">
        <v>2</v>
      </c>
      <c r="DC56" s="27">
        <v>1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>
        <v>1</v>
      </c>
      <c r="DK56" s="27" t="s">
        <v>2</v>
      </c>
      <c r="DL56" s="27" t="s">
        <v>2</v>
      </c>
      <c r="DM56" s="27" t="s">
        <v>2</v>
      </c>
      <c r="DN56" s="27" t="s">
        <v>2</v>
      </c>
      <c r="DO56" s="27" t="s">
        <v>2</v>
      </c>
      <c r="DP56" s="27" t="s">
        <v>2</v>
      </c>
      <c r="DQ56" s="27" t="s">
        <v>2</v>
      </c>
      <c r="DR56" s="135" t="s">
        <v>2</v>
      </c>
      <c r="DS56" s="27">
        <v>168</v>
      </c>
      <c r="DT56" s="27">
        <v>1</v>
      </c>
      <c r="DU56" s="27" t="s">
        <v>2</v>
      </c>
      <c r="DV56" s="27">
        <v>4</v>
      </c>
      <c r="DW56" s="27">
        <v>18</v>
      </c>
      <c r="DX56" s="27">
        <v>3</v>
      </c>
      <c r="DY56" s="27">
        <v>7</v>
      </c>
      <c r="DZ56" s="27">
        <v>4</v>
      </c>
      <c r="EA56" s="27">
        <v>1</v>
      </c>
      <c r="EB56" s="27">
        <v>38</v>
      </c>
      <c r="EC56" s="27">
        <v>1</v>
      </c>
      <c r="ED56" s="27">
        <v>208</v>
      </c>
      <c r="EE56" s="27">
        <v>8</v>
      </c>
      <c r="EF56" s="135">
        <v>5</v>
      </c>
      <c r="EG56" s="27">
        <v>4414</v>
      </c>
      <c r="EH56" s="27" t="s">
        <v>14</v>
      </c>
      <c r="EI56" s="27" t="s">
        <v>2</v>
      </c>
      <c r="EJ56" s="27" t="s">
        <v>14</v>
      </c>
      <c r="EK56" s="27">
        <v>58</v>
      </c>
      <c r="EL56" s="27">
        <v>13</v>
      </c>
      <c r="EM56" s="27" t="s">
        <v>14</v>
      </c>
      <c r="EN56" s="27">
        <v>11</v>
      </c>
      <c r="EO56" s="27" t="s">
        <v>14</v>
      </c>
      <c r="EP56" s="27">
        <v>269</v>
      </c>
      <c r="EQ56" s="27" t="s">
        <v>14</v>
      </c>
      <c r="ER56" s="27">
        <v>13862</v>
      </c>
      <c r="ES56" s="27">
        <v>8</v>
      </c>
      <c r="ET56" s="135" t="s">
        <v>14</v>
      </c>
      <c r="EU56" s="27">
        <v>1</v>
      </c>
      <c r="EV56" s="27" t="s">
        <v>2</v>
      </c>
      <c r="EW56" s="27" t="s">
        <v>2</v>
      </c>
      <c r="EX56" s="27" t="s">
        <v>2</v>
      </c>
      <c r="EY56" s="27">
        <v>1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>
        <v>1</v>
      </c>
      <c r="FF56" s="27">
        <v>1</v>
      </c>
      <c r="FG56" s="27">
        <v>1</v>
      </c>
      <c r="FH56" s="135" t="s">
        <v>2</v>
      </c>
      <c r="FI56" s="27" t="s">
        <v>1155</v>
      </c>
      <c r="FJ56" s="27" t="s">
        <v>2</v>
      </c>
      <c r="FK56" s="27" t="s">
        <v>2</v>
      </c>
      <c r="FL56" s="27" t="s">
        <v>2</v>
      </c>
      <c r="FM56" s="27" t="s">
        <v>1155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1155</v>
      </c>
      <c r="FT56" s="27" t="s">
        <v>1155</v>
      </c>
      <c r="FU56" s="27">
        <v>1</v>
      </c>
      <c r="FV56" s="135" t="s">
        <v>2</v>
      </c>
      <c r="FW56" s="77">
        <v>84</v>
      </c>
      <c r="FX56" s="77">
        <v>4</v>
      </c>
      <c r="FY56" s="77">
        <v>83</v>
      </c>
      <c r="FZ56" s="77">
        <v>1</v>
      </c>
      <c r="GA56" s="77">
        <v>18</v>
      </c>
      <c r="GB56" s="77" t="s">
        <v>2</v>
      </c>
      <c r="GC56" s="77" t="s">
        <v>2</v>
      </c>
      <c r="GD56" s="77" t="s">
        <v>2</v>
      </c>
      <c r="GE56" s="143">
        <v>1</v>
      </c>
      <c r="GF56" s="77">
        <v>1</v>
      </c>
      <c r="GG56" s="77">
        <v>1</v>
      </c>
      <c r="GH56" s="77">
        <v>1</v>
      </c>
      <c r="GI56" s="77">
        <v>1</v>
      </c>
      <c r="GJ56" s="77">
        <v>1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11</v>
      </c>
      <c r="GP56" s="25" t="s">
        <v>2</v>
      </c>
      <c r="GQ56" s="25">
        <v>11</v>
      </c>
      <c r="GR56" s="25">
        <v>9</v>
      </c>
      <c r="GS56" s="136" t="s">
        <v>2</v>
      </c>
      <c r="GT56" s="77" t="s">
        <v>2</v>
      </c>
      <c r="GU56" s="77">
        <v>1</v>
      </c>
      <c r="GV56" s="17">
        <v>248</v>
      </c>
      <c r="GW56" s="17">
        <v>61</v>
      </c>
      <c r="GX56" s="17">
        <v>131</v>
      </c>
      <c r="GY56" s="17">
        <v>47</v>
      </c>
      <c r="GZ56" s="17">
        <v>8</v>
      </c>
      <c r="HA56" s="17">
        <v>1</v>
      </c>
      <c r="HB56" s="17">
        <v>1</v>
      </c>
      <c r="HC56" s="17" t="s">
        <v>2</v>
      </c>
      <c r="HD56" s="17" t="s">
        <v>2</v>
      </c>
      <c r="HE56" s="17">
        <v>1</v>
      </c>
      <c r="HF56" s="17" t="s">
        <v>2</v>
      </c>
      <c r="HG56" s="17" t="s">
        <v>2</v>
      </c>
      <c r="HH56" s="17" t="s">
        <v>2</v>
      </c>
      <c r="HI56" s="17" t="s">
        <v>2</v>
      </c>
      <c r="HJ56" s="17">
        <v>1</v>
      </c>
      <c r="HK56" s="17">
        <v>1</v>
      </c>
      <c r="HL56" s="17" t="s">
        <v>2</v>
      </c>
      <c r="HM56" s="17" t="s">
        <v>2</v>
      </c>
      <c r="HN56" s="659"/>
      <c r="HO56" s="657" t="s">
        <v>453</v>
      </c>
      <c r="HP56" s="657" t="s">
        <v>454</v>
      </c>
      <c r="HQ56" s="657" t="s">
        <v>477</v>
      </c>
      <c r="HR56" s="657" t="s">
        <v>459</v>
      </c>
      <c r="HS56" s="657" t="s">
        <v>455</v>
      </c>
    </row>
    <row r="57" spans="1:227" ht="14.25" customHeight="1">
      <c r="A57" s="614" t="s">
        <v>970</v>
      </c>
      <c r="B57" s="614" t="s">
        <v>1010</v>
      </c>
      <c r="C57" s="614" t="s">
        <v>719</v>
      </c>
      <c r="D57" s="4" t="s">
        <v>297</v>
      </c>
      <c r="E57" s="25">
        <v>134</v>
      </c>
      <c r="F57" s="25">
        <v>1</v>
      </c>
      <c r="G57" s="25" t="s">
        <v>2</v>
      </c>
      <c r="H57" s="25" t="s">
        <v>2</v>
      </c>
      <c r="I57" s="25">
        <v>1</v>
      </c>
      <c r="J57" s="25" t="s">
        <v>2</v>
      </c>
      <c r="K57" s="25" t="s">
        <v>2</v>
      </c>
      <c r="L57" s="25">
        <v>133</v>
      </c>
      <c r="M57" s="136">
        <v>2</v>
      </c>
      <c r="N57" s="25">
        <v>1</v>
      </c>
      <c r="O57" s="25">
        <v>1</v>
      </c>
      <c r="P57" s="25" t="s">
        <v>2</v>
      </c>
      <c r="Q57" s="25" t="s">
        <v>2</v>
      </c>
      <c r="R57" s="25">
        <v>1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32</v>
      </c>
      <c r="X57" s="25">
        <v>849</v>
      </c>
      <c r="Y57" s="25" t="s">
        <v>2</v>
      </c>
      <c r="Z57" s="25" t="s">
        <v>2</v>
      </c>
      <c r="AA57" s="136">
        <v>102</v>
      </c>
      <c r="AB57" s="25" t="s">
        <v>2</v>
      </c>
      <c r="AC57" s="25" t="s">
        <v>2</v>
      </c>
      <c r="AD57" s="25" t="s">
        <v>2</v>
      </c>
      <c r="AE57" s="25" t="s">
        <v>2</v>
      </c>
      <c r="AF57" s="136">
        <v>1</v>
      </c>
      <c r="AG57" s="27">
        <v>133</v>
      </c>
      <c r="AH57" s="27" t="s">
        <v>2</v>
      </c>
      <c r="AI57" s="27">
        <v>56</v>
      </c>
      <c r="AJ57" s="27">
        <v>60</v>
      </c>
      <c r="AK57" s="27">
        <v>13</v>
      </c>
      <c r="AL57" s="27">
        <v>2</v>
      </c>
      <c r="AM57" s="27" t="s">
        <v>2</v>
      </c>
      <c r="AN57" s="27">
        <v>2</v>
      </c>
      <c r="AO57" s="27" t="s">
        <v>2</v>
      </c>
      <c r="AP57" s="27" t="s">
        <v>2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 t="s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8814</v>
      </c>
      <c r="BJ57" s="27" t="s">
        <v>2</v>
      </c>
      <c r="BK57" s="27">
        <v>2160</v>
      </c>
      <c r="BL57" s="27">
        <v>4051</v>
      </c>
      <c r="BM57" s="27">
        <v>1500</v>
      </c>
      <c r="BN57" s="27">
        <v>338</v>
      </c>
      <c r="BO57" s="27" t="s">
        <v>2</v>
      </c>
      <c r="BP57" s="27">
        <v>765</v>
      </c>
      <c r="BQ57" s="27" t="s">
        <v>2</v>
      </c>
      <c r="BR57" s="27" t="s">
        <v>2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1378</v>
      </c>
      <c r="BX57" s="27" t="s">
        <v>2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 t="s">
        <v>2</v>
      </c>
      <c r="CM57" s="27">
        <v>112</v>
      </c>
      <c r="CN57" s="27">
        <v>92</v>
      </c>
      <c r="CO57" s="27" t="s">
        <v>2</v>
      </c>
      <c r="CP57" s="27" t="s">
        <v>2</v>
      </c>
      <c r="CQ57" s="27" t="s">
        <v>2</v>
      </c>
      <c r="CR57" s="27">
        <v>7</v>
      </c>
      <c r="CS57" s="27">
        <v>3</v>
      </c>
      <c r="CT57" s="27">
        <v>8</v>
      </c>
      <c r="CU57" s="27" t="s">
        <v>2</v>
      </c>
      <c r="CV57" s="27">
        <v>1</v>
      </c>
      <c r="CW57" s="27" t="s">
        <v>2</v>
      </c>
      <c r="CX57" s="27">
        <v>1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 t="s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113</v>
      </c>
      <c r="DT57" s="27">
        <v>4</v>
      </c>
      <c r="DU57" s="27">
        <v>1</v>
      </c>
      <c r="DV57" s="27">
        <v>3</v>
      </c>
      <c r="DW57" s="27">
        <v>13</v>
      </c>
      <c r="DX57" s="27">
        <v>3</v>
      </c>
      <c r="DY57" s="27">
        <v>9</v>
      </c>
      <c r="DZ57" s="27">
        <v>8</v>
      </c>
      <c r="EA57" s="27">
        <v>3</v>
      </c>
      <c r="EB57" s="27">
        <v>39</v>
      </c>
      <c r="EC57" s="27">
        <v>4</v>
      </c>
      <c r="ED57" s="27">
        <v>22</v>
      </c>
      <c r="EE57" s="27" t="s">
        <v>2</v>
      </c>
      <c r="EF57" s="135" t="s">
        <v>2</v>
      </c>
      <c r="EG57" s="27">
        <v>3894</v>
      </c>
      <c r="EH57" s="27">
        <v>130</v>
      </c>
      <c r="EI57" s="27" t="s">
        <v>14</v>
      </c>
      <c r="EJ57" s="27">
        <v>18</v>
      </c>
      <c r="EK57" s="27">
        <v>29</v>
      </c>
      <c r="EL57" s="27">
        <v>4</v>
      </c>
      <c r="EM57" s="27" t="s">
        <v>14</v>
      </c>
      <c r="EN57" s="27">
        <v>45</v>
      </c>
      <c r="EO57" s="27">
        <v>24</v>
      </c>
      <c r="EP57" s="27">
        <v>501</v>
      </c>
      <c r="EQ57" s="27">
        <v>36</v>
      </c>
      <c r="ER57" s="27">
        <v>389</v>
      </c>
      <c r="ES57" s="27" t="s">
        <v>2</v>
      </c>
      <c r="ET57" s="135" t="s">
        <v>2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31</v>
      </c>
      <c r="FX57" s="77" t="s">
        <v>2</v>
      </c>
      <c r="FY57" s="77">
        <v>30</v>
      </c>
      <c r="FZ57" s="77" t="s">
        <v>2</v>
      </c>
      <c r="GA57" s="77" t="s">
        <v>2</v>
      </c>
      <c r="GB57" s="77" t="s">
        <v>2</v>
      </c>
      <c r="GC57" s="77" t="s">
        <v>2</v>
      </c>
      <c r="GD57" s="77" t="s">
        <v>2</v>
      </c>
      <c r="GE57" s="143">
        <v>1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6</v>
      </c>
      <c r="GP57" s="25">
        <v>1</v>
      </c>
      <c r="GQ57" s="25">
        <v>6</v>
      </c>
      <c r="GR57" s="25">
        <v>6</v>
      </c>
      <c r="GS57" s="136" t="s">
        <v>2</v>
      </c>
      <c r="GT57" s="77" t="s">
        <v>2</v>
      </c>
      <c r="GU57" s="77">
        <v>3</v>
      </c>
      <c r="GV57" s="17">
        <v>112</v>
      </c>
      <c r="GW57" s="17">
        <v>82</v>
      </c>
      <c r="GX57" s="17">
        <v>27</v>
      </c>
      <c r="GY57" s="17">
        <v>3</v>
      </c>
      <c r="GZ57" s="17" t="s">
        <v>2</v>
      </c>
      <c r="HA57" s="17" t="s">
        <v>2</v>
      </c>
      <c r="HB57" s="17" t="s">
        <v>2</v>
      </c>
      <c r="HC57" s="17" t="s">
        <v>2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9"/>
      <c r="HO57" s="657" t="s">
        <v>453</v>
      </c>
      <c r="HP57" s="657" t="s">
        <v>454</v>
      </c>
      <c r="HQ57" s="657" t="s">
        <v>477</v>
      </c>
      <c r="HR57" s="657" t="s">
        <v>460</v>
      </c>
      <c r="HS57" s="657" t="s">
        <v>455</v>
      </c>
    </row>
    <row r="58" spans="1:227" ht="14.25" customHeight="1">
      <c r="A58" s="614" t="s">
        <v>970</v>
      </c>
      <c r="B58" s="614" t="s">
        <v>1010</v>
      </c>
      <c r="C58" s="614" t="s">
        <v>720</v>
      </c>
      <c r="D58" s="4" t="s">
        <v>298</v>
      </c>
      <c r="E58" s="25">
        <v>115</v>
      </c>
      <c r="F58" s="25" t="s">
        <v>2</v>
      </c>
      <c r="G58" s="25" t="s">
        <v>2</v>
      </c>
      <c r="H58" s="25" t="s">
        <v>2</v>
      </c>
      <c r="I58" s="25" t="s">
        <v>2</v>
      </c>
      <c r="J58" s="25" t="s">
        <v>2</v>
      </c>
      <c r="K58" s="25" t="s">
        <v>2</v>
      </c>
      <c r="L58" s="25">
        <v>115</v>
      </c>
      <c r="M58" s="136">
        <v>24</v>
      </c>
      <c r="N58" s="25" t="s">
        <v>2</v>
      </c>
      <c r="O58" s="25" t="s">
        <v>2</v>
      </c>
      <c r="P58" s="25" t="s">
        <v>2</v>
      </c>
      <c r="Q58" s="25" t="s">
        <v>2</v>
      </c>
      <c r="R58" s="25" t="s">
        <v>2</v>
      </c>
      <c r="S58" s="25" t="s">
        <v>2</v>
      </c>
      <c r="T58" s="25" t="s">
        <v>2</v>
      </c>
      <c r="U58" s="25" t="s">
        <v>2</v>
      </c>
      <c r="V58" s="136" t="s">
        <v>2</v>
      </c>
      <c r="W58" s="25">
        <v>59</v>
      </c>
      <c r="X58" s="25">
        <v>3978</v>
      </c>
      <c r="Y58" s="25" t="s">
        <v>2</v>
      </c>
      <c r="Z58" s="25" t="s">
        <v>2</v>
      </c>
      <c r="AA58" s="136">
        <v>56</v>
      </c>
      <c r="AB58" s="25" t="s">
        <v>2</v>
      </c>
      <c r="AC58" s="25" t="s">
        <v>2</v>
      </c>
      <c r="AD58" s="25" t="s">
        <v>2</v>
      </c>
      <c r="AE58" s="25" t="s">
        <v>2</v>
      </c>
      <c r="AF58" s="136" t="s">
        <v>2</v>
      </c>
      <c r="AG58" s="27">
        <v>115</v>
      </c>
      <c r="AH58" s="27">
        <v>2</v>
      </c>
      <c r="AI58" s="27">
        <v>38</v>
      </c>
      <c r="AJ58" s="27">
        <v>39</v>
      </c>
      <c r="AK58" s="27">
        <v>20</v>
      </c>
      <c r="AL58" s="27">
        <v>7</v>
      </c>
      <c r="AM58" s="27">
        <v>6</v>
      </c>
      <c r="AN58" s="27">
        <v>3</v>
      </c>
      <c r="AO58" s="27" t="s">
        <v>2</v>
      </c>
      <c r="AP58" s="27" t="s">
        <v>2</v>
      </c>
      <c r="AQ58" s="27" t="s">
        <v>2</v>
      </c>
      <c r="AR58" s="27" t="s">
        <v>2</v>
      </c>
      <c r="AS58" s="27" t="s">
        <v>2</v>
      </c>
      <c r="AT58" s="135" t="s">
        <v>2</v>
      </c>
      <c r="AU58" s="27" t="s">
        <v>2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 t="s">
        <v>2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10238</v>
      </c>
      <c r="BJ58" s="27">
        <v>33</v>
      </c>
      <c r="BK58" s="27">
        <v>1423</v>
      </c>
      <c r="BL58" s="27">
        <v>2614</v>
      </c>
      <c r="BM58" s="27">
        <v>2483</v>
      </c>
      <c r="BN58" s="27">
        <v>1203</v>
      </c>
      <c r="BO58" s="27">
        <v>1417</v>
      </c>
      <c r="BP58" s="27">
        <v>1065</v>
      </c>
      <c r="BQ58" s="27" t="s">
        <v>2</v>
      </c>
      <c r="BR58" s="27" t="s">
        <v>2</v>
      </c>
      <c r="BS58" s="27" t="s">
        <v>2</v>
      </c>
      <c r="BT58" s="27" t="s">
        <v>2</v>
      </c>
      <c r="BU58" s="27" t="s">
        <v>2</v>
      </c>
      <c r="BV58" s="27" t="s">
        <v>2</v>
      </c>
      <c r="BW58" s="135">
        <v>2328</v>
      </c>
      <c r="BX58" s="27" t="s">
        <v>2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 t="s">
        <v>2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 t="s">
        <v>2</v>
      </c>
      <c r="CM58" s="27">
        <v>107</v>
      </c>
      <c r="CN58" s="27">
        <v>51</v>
      </c>
      <c r="CO58" s="27" t="s">
        <v>2</v>
      </c>
      <c r="CP58" s="27" t="s">
        <v>2</v>
      </c>
      <c r="CQ58" s="27" t="s">
        <v>2</v>
      </c>
      <c r="CR58" s="27" t="s">
        <v>2</v>
      </c>
      <c r="CS58" s="27">
        <v>1</v>
      </c>
      <c r="CT58" s="27">
        <v>54</v>
      </c>
      <c r="CU58" s="27">
        <v>1</v>
      </c>
      <c r="CV58" s="27" t="s">
        <v>2</v>
      </c>
      <c r="CW58" s="27" t="s">
        <v>2</v>
      </c>
      <c r="CX58" s="27" t="s">
        <v>2</v>
      </c>
      <c r="CY58" s="27" t="s">
        <v>2</v>
      </c>
      <c r="CZ58" s="27" t="s">
        <v>2</v>
      </c>
      <c r="DA58" s="27" t="s">
        <v>2</v>
      </c>
      <c r="DB58" s="135" t="s">
        <v>2</v>
      </c>
      <c r="DC58" s="27" t="s">
        <v>2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 t="s">
        <v>2</v>
      </c>
      <c r="DI58" s="27" t="s">
        <v>2</v>
      </c>
      <c r="DJ58" s="27" t="s">
        <v>2</v>
      </c>
      <c r="DK58" s="27" t="s">
        <v>2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99</v>
      </c>
      <c r="DT58" s="27" t="s">
        <v>2</v>
      </c>
      <c r="DU58" s="27" t="s">
        <v>2</v>
      </c>
      <c r="DV58" s="27">
        <v>1</v>
      </c>
      <c r="DW58" s="27">
        <v>1</v>
      </c>
      <c r="DX58" s="27" t="s">
        <v>2</v>
      </c>
      <c r="DY58" s="27">
        <v>4</v>
      </c>
      <c r="DZ58" s="27">
        <v>3</v>
      </c>
      <c r="EA58" s="27" t="s">
        <v>2</v>
      </c>
      <c r="EB58" s="27">
        <v>4</v>
      </c>
      <c r="EC58" s="27">
        <v>1</v>
      </c>
      <c r="ED58" s="27">
        <v>57</v>
      </c>
      <c r="EE58" s="27" t="s">
        <v>2</v>
      </c>
      <c r="EF58" s="135">
        <v>2</v>
      </c>
      <c r="EG58" s="27">
        <v>4148</v>
      </c>
      <c r="EH58" s="27" t="s">
        <v>2</v>
      </c>
      <c r="EI58" s="27" t="s">
        <v>2</v>
      </c>
      <c r="EJ58" s="27" t="s">
        <v>14</v>
      </c>
      <c r="EK58" s="27" t="s">
        <v>14</v>
      </c>
      <c r="EL58" s="27" t="s">
        <v>2</v>
      </c>
      <c r="EM58" s="27" t="s">
        <v>14</v>
      </c>
      <c r="EN58" s="27">
        <v>27</v>
      </c>
      <c r="EO58" s="27" t="s">
        <v>2</v>
      </c>
      <c r="EP58" s="27">
        <v>18</v>
      </c>
      <c r="EQ58" s="27" t="s">
        <v>14</v>
      </c>
      <c r="ER58" s="27">
        <v>4566</v>
      </c>
      <c r="ES58" s="27" t="s">
        <v>2</v>
      </c>
      <c r="ET58" s="135" t="s">
        <v>14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 t="s">
        <v>2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46</v>
      </c>
      <c r="FX58" s="77" t="s">
        <v>2</v>
      </c>
      <c r="FY58" s="77">
        <v>46</v>
      </c>
      <c r="FZ58" s="77" t="s">
        <v>2</v>
      </c>
      <c r="GA58" s="77" t="s">
        <v>2</v>
      </c>
      <c r="GB58" s="77" t="s">
        <v>2</v>
      </c>
      <c r="GC58" s="77" t="s">
        <v>2</v>
      </c>
      <c r="GD58" s="77" t="s">
        <v>2</v>
      </c>
      <c r="GE58" s="143" t="s">
        <v>2</v>
      </c>
      <c r="GF58" s="77" t="s">
        <v>2</v>
      </c>
      <c r="GG58" s="77" t="s">
        <v>2</v>
      </c>
      <c r="GH58" s="77" t="s">
        <v>2</v>
      </c>
      <c r="GI58" s="77" t="s">
        <v>2</v>
      </c>
      <c r="GJ58" s="77" t="s">
        <v>2</v>
      </c>
      <c r="GK58" s="77" t="s">
        <v>2</v>
      </c>
      <c r="GL58" s="77" t="s">
        <v>2</v>
      </c>
      <c r="GM58" s="77" t="s">
        <v>2</v>
      </c>
      <c r="GN58" s="143" t="s">
        <v>2</v>
      </c>
      <c r="GO58" s="25">
        <v>5</v>
      </c>
      <c r="GP58" s="25" t="s">
        <v>2</v>
      </c>
      <c r="GQ58" s="25">
        <v>5</v>
      </c>
      <c r="GR58" s="25">
        <v>5</v>
      </c>
      <c r="GS58" s="136" t="s">
        <v>2</v>
      </c>
      <c r="GT58" s="77" t="s">
        <v>2</v>
      </c>
      <c r="GU58" s="77" t="s">
        <v>2</v>
      </c>
      <c r="GV58" s="17">
        <v>107</v>
      </c>
      <c r="GW58" s="17">
        <v>42</v>
      </c>
      <c r="GX58" s="17">
        <v>35</v>
      </c>
      <c r="GY58" s="17">
        <v>24</v>
      </c>
      <c r="GZ58" s="17">
        <v>6</v>
      </c>
      <c r="HA58" s="17" t="s">
        <v>2</v>
      </c>
      <c r="HB58" s="17" t="s">
        <v>2</v>
      </c>
      <c r="HC58" s="17" t="s">
        <v>2</v>
      </c>
      <c r="HD58" s="17" t="s">
        <v>2</v>
      </c>
      <c r="HE58" s="17" t="s">
        <v>2</v>
      </c>
      <c r="HF58" s="17" t="s">
        <v>2</v>
      </c>
      <c r="HG58" s="17" t="s">
        <v>2</v>
      </c>
      <c r="HH58" s="17" t="s">
        <v>2</v>
      </c>
      <c r="HI58" s="17" t="s">
        <v>2</v>
      </c>
      <c r="HJ58" s="17" t="s">
        <v>2</v>
      </c>
      <c r="HK58" s="17" t="s">
        <v>2</v>
      </c>
      <c r="HL58" s="17" t="s">
        <v>2</v>
      </c>
      <c r="HM58" s="17" t="s">
        <v>2</v>
      </c>
      <c r="HN58" s="659"/>
      <c r="HO58" s="657" t="s">
        <v>453</v>
      </c>
      <c r="HP58" s="657" t="s">
        <v>454</v>
      </c>
      <c r="HQ58" s="657" t="s">
        <v>477</v>
      </c>
      <c r="HR58" s="657" t="s">
        <v>461</v>
      </c>
      <c r="HS58" s="657" t="s">
        <v>455</v>
      </c>
    </row>
    <row r="59" spans="1:227" ht="14.25" customHeight="1">
      <c r="A59" s="614" t="s">
        <v>970</v>
      </c>
      <c r="B59" s="614" t="s">
        <v>1010</v>
      </c>
      <c r="C59" s="614" t="s">
        <v>1012</v>
      </c>
      <c r="D59" s="4" t="s">
        <v>299</v>
      </c>
      <c r="E59" s="25">
        <v>81</v>
      </c>
      <c r="F59" s="25" t="s">
        <v>2</v>
      </c>
      <c r="G59" s="25" t="s">
        <v>2</v>
      </c>
      <c r="H59" s="25" t="s">
        <v>2</v>
      </c>
      <c r="I59" s="25" t="s">
        <v>2</v>
      </c>
      <c r="J59" s="25" t="s">
        <v>2</v>
      </c>
      <c r="K59" s="25" t="s">
        <v>2</v>
      </c>
      <c r="L59" s="25">
        <v>81</v>
      </c>
      <c r="M59" s="136">
        <v>8</v>
      </c>
      <c r="N59" s="25" t="s">
        <v>2</v>
      </c>
      <c r="O59" s="25" t="s">
        <v>2</v>
      </c>
      <c r="P59" s="25" t="s">
        <v>2</v>
      </c>
      <c r="Q59" s="25" t="s">
        <v>2</v>
      </c>
      <c r="R59" s="25" t="s">
        <v>2</v>
      </c>
      <c r="S59" s="25" t="s">
        <v>2</v>
      </c>
      <c r="T59" s="25" t="s">
        <v>2</v>
      </c>
      <c r="U59" s="25" t="s">
        <v>2</v>
      </c>
      <c r="V59" s="136" t="s">
        <v>2</v>
      </c>
      <c r="W59" s="25">
        <v>30</v>
      </c>
      <c r="X59" s="25">
        <v>1171</v>
      </c>
      <c r="Y59" s="25">
        <v>1</v>
      </c>
      <c r="Z59" s="25">
        <v>100</v>
      </c>
      <c r="AA59" s="136">
        <v>51</v>
      </c>
      <c r="AB59" s="25" t="s">
        <v>2</v>
      </c>
      <c r="AC59" s="25" t="s">
        <v>2</v>
      </c>
      <c r="AD59" s="25" t="s">
        <v>2</v>
      </c>
      <c r="AE59" s="25" t="s">
        <v>2</v>
      </c>
      <c r="AF59" s="136" t="s">
        <v>2</v>
      </c>
      <c r="AG59" s="27">
        <v>81</v>
      </c>
      <c r="AH59" s="27">
        <v>1</v>
      </c>
      <c r="AI59" s="27">
        <v>19</v>
      </c>
      <c r="AJ59" s="27">
        <v>31</v>
      </c>
      <c r="AK59" s="27">
        <v>20</v>
      </c>
      <c r="AL59" s="27">
        <v>2</v>
      </c>
      <c r="AM59" s="27">
        <v>6</v>
      </c>
      <c r="AN59" s="27">
        <v>1</v>
      </c>
      <c r="AO59" s="27">
        <v>1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 t="s">
        <v>2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 t="s">
        <v>2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7999</v>
      </c>
      <c r="BJ59" s="27">
        <v>24</v>
      </c>
      <c r="BK59" s="27">
        <v>731</v>
      </c>
      <c r="BL59" s="27">
        <v>2194</v>
      </c>
      <c r="BM59" s="27">
        <v>2360</v>
      </c>
      <c r="BN59" s="27">
        <v>303</v>
      </c>
      <c r="BO59" s="27">
        <v>1345</v>
      </c>
      <c r="BP59" s="27">
        <v>491</v>
      </c>
      <c r="BQ59" s="27">
        <v>551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2057</v>
      </c>
      <c r="BX59" s="27" t="s">
        <v>2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 t="s">
        <v>2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 t="s">
        <v>2</v>
      </c>
      <c r="CM59" s="27">
        <v>73</v>
      </c>
      <c r="CN59" s="27">
        <v>44</v>
      </c>
      <c r="CO59" s="27" t="s">
        <v>2</v>
      </c>
      <c r="CP59" s="27" t="s">
        <v>2</v>
      </c>
      <c r="CQ59" s="27" t="s">
        <v>2</v>
      </c>
      <c r="CR59" s="27" t="s">
        <v>2</v>
      </c>
      <c r="CS59" s="27">
        <v>1</v>
      </c>
      <c r="CT59" s="27">
        <v>28</v>
      </c>
      <c r="CU59" s="27" t="s">
        <v>2</v>
      </c>
      <c r="CV59" s="27" t="s">
        <v>2</v>
      </c>
      <c r="CW59" s="27" t="s">
        <v>2</v>
      </c>
      <c r="CX59" s="27" t="s">
        <v>2</v>
      </c>
      <c r="CY59" s="27" t="s">
        <v>2</v>
      </c>
      <c r="CZ59" s="27" t="s">
        <v>2</v>
      </c>
      <c r="DA59" s="27" t="s">
        <v>2</v>
      </c>
      <c r="DB59" s="135" t="s">
        <v>2</v>
      </c>
      <c r="DC59" s="27" t="s">
        <v>2</v>
      </c>
      <c r="DD59" s="27" t="s">
        <v>2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 t="s">
        <v>2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63</v>
      </c>
      <c r="DT59" s="27">
        <v>1</v>
      </c>
      <c r="DU59" s="27">
        <v>3</v>
      </c>
      <c r="DV59" s="27">
        <v>2</v>
      </c>
      <c r="DW59" s="27">
        <v>10</v>
      </c>
      <c r="DX59" s="27" t="s">
        <v>2</v>
      </c>
      <c r="DY59" s="27">
        <v>9</v>
      </c>
      <c r="DZ59" s="27">
        <v>6</v>
      </c>
      <c r="EA59" s="27">
        <v>1</v>
      </c>
      <c r="EB59" s="27">
        <v>12</v>
      </c>
      <c r="EC59" s="27">
        <v>1</v>
      </c>
      <c r="ED59" s="27">
        <v>37</v>
      </c>
      <c r="EE59" s="27" t="s">
        <v>2</v>
      </c>
      <c r="EF59" s="135" t="s">
        <v>2</v>
      </c>
      <c r="EG59" s="27">
        <v>3334</v>
      </c>
      <c r="EH59" s="27" t="s">
        <v>14</v>
      </c>
      <c r="EI59" s="27" t="s">
        <v>14</v>
      </c>
      <c r="EJ59" s="27" t="s">
        <v>14</v>
      </c>
      <c r="EK59" s="27">
        <v>15</v>
      </c>
      <c r="EL59" s="27" t="s">
        <v>2</v>
      </c>
      <c r="EM59" s="27" t="s">
        <v>14</v>
      </c>
      <c r="EN59" s="27">
        <v>35</v>
      </c>
      <c r="EO59" s="27" t="s">
        <v>14</v>
      </c>
      <c r="EP59" s="27">
        <v>97</v>
      </c>
      <c r="EQ59" s="27" t="s">
        <v>14</v>
      </c>
      <c r="ER59" s="27">
        <v>1674</v>
      </c>
      <c r="ES59" s="27" t="s">
        <v>2</v>
      </c>
      <c r="ET59" s="135" t="s">
        <v>2</v>
      </c>
      <c r="EU59" s="27" t="s">
        <v>2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 t="s">
        <v>2</v>
      </c>
      <c r="FF59" s="27" t="s">
        <v>2</v>
      </c>
      <c r="FG59" s="27" t="s">
        <v>2</v>
      </c>
      <c r="FH59" s="135" t="s">
        <v>2</v>
      </c>
      <c r="FI59" s="27" t="s">
        <v>2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</v>
      </c>
      <c r="FT59" s="27" t="s">
        <v>2</v>
      </c>
      <c r="FU59" s="27" t="s">
        <v>2</v>
      </c>
      <c r="FV59" s="135" t="s">
        <v>2</v>
      </c>
      <c r="FW59" s="77">
        <v>36</v>
      </c>
      <c r="FX59" s="77" t="s">
        <v>2</v>
      </c>
      <c r="FY59" s="77">
        <v>35</v>
      </c>
      <c r="FZ59" s="77">
        <v>1</v>
      </c>
      <c r="GA59" s="77" t="s">
        <v>2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7</v>
      </c>
      <c r="GP59" s="25" t="s">
        <v>2</v>
      </c>
      <c r="GQ59" s="25">
        <v>7</v>
      </c>
      <c r="GR59" s="25">
        <v>7</v>
      </c>
      <c r="GS59" s="136" t="s">
        <v>2</v>
      </c>
      <c r="GT59" s="77" t="s">
        <v>2</v>
      </c>
      <c r="GU59" s="77" t="s">
        <v>2</v>
      </c>
      <c r="GV59" s="17">
        <v>73</v>
      </c>
      <c r="GW59" s="17">
        <v>38</v>
      </c>
      <c r="GX59" s="17">
        <v>25</v>
      </c>
      <c r="GY59" s="17">
        <v>9</v>
      </c>
      <c r="GZ59" s="17">
        <v>1</v>
      </c>
      <c r="HA59" s="17" t="s">
        <v>2</v>
      </c>
      <c r="HB59" s="17" t="s">
        <v>2</v>
      </c>
      <c r="HC59" s="17" t="s">
        <v>2</v>
      </c>
      <c r="HD59" s="17" t="s">
        <v>2</v>
      </c>
      <c r="HE59" s="17" t="s">
        <v>2</v>
      </c>
      <c r="HF59" s="17" t="s">
        <v>2</v>
      </c>
      <c r="HG59" s="17" t="s">
        <v>2</v>
      </c>
      <c r="HH59" s="17" t="s">
        <v>2</v>
      </c>
      <c r="HI59" s="17" t="s">
        <v>2</v>
      </c>
      <c r="HJ59" s="17" t="s">
        <v>2</v>
      </c>
      <c r="HK59" s="17" t="s">
        <v>2</v>
      </c>
      <c r="HL59" s="17" t="s">
        <v>2</v>
      </c>
      <c r="HM59" s="17" t="s">
        <v>2</v>
      </c>
      <c r="HN59" s="659"/>
      <c r="HO59" s="657" t="s">
        <v>453</v>
      </c>
      <c r="HP59" s="657" t="s">
        <v>454</v>
      </c>
      <c r="HQ59" s="657" t="s">
        <v>477</v>
      </c>
      <c r="HR59" s="657" t="s">
        <v>462</v>
      </c>
      <c r="HS59" s="657" t="s">
        <v>455</v>
      </c>
    </row>
    <row r="60" spans="1:227" ht="14.25" customHeight="1">
      <c r="A60" s="614" t="s">
        <v>970</v>
      </c>
      <c r="B60" s="614" t="s">
        <v>1010</v>
      </c>
      <c r="C60" s="614" t="s">
        <v>1013</v>
      </c>
      <c r="D60" s="4" t="s">
        <v>519</v>
      </c>
      <c r="E60" s="25">
        <v>83</v>
      </c>
      <c r="F60" s="25">
        <v>2</v>
      </c>
      <c r="G60" s="25">
        <v>1</v>
      </c>
      <c r="H60" s="25" t="s">
        <v>2</v>
      </c>
      <c r="I60" s="25">
        <v>1</v>
      </c>
      <c r="J60" s="25" t="s">
        <v>2</v>
      </c>
      <c r="K60" s="25" t="s">
        <v>2</v>
      </c>
      <c r="L60" s="25">
        <v>81</v>
      </c>
      <c r="M60" s="136">
        <v>2</v>
      </c>
      <c r="N60" s="25">
        <v>2</v>
      </c>
      <c r="O60" s="25">
        <v>2</v>
      </c>
      <c r="P60" s="25">
        <v>1</v>
      </c>
      <c r="Q60" s="25" t="s">
        <v>2</v>
      </c>
      <c r="R60" s="25">
        <v>1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25</v>
      </c>
      <c r="X60" s="25">
        <v>1524</v>
      </c>
      <c r="Y60" s="25">
        <v>1</v>
      </c>
      <c r="Z60" s="25">
        <v>1000</v>
      </c>
      <c r="AA60" s="136">
        <v>58</v>
      </c>
      <c r="AB60" s="25">
        <v>1</v>
      </c>
      <c r="AC60" s="25">
        <v>1000</v>
      </c>
      <c r="AD60" s="25">
        <v>1</v>
      </c>
      <c r="AE60" s="25">
        <v>1000</v>
      </c>
      <c r="AF60" s="136">
        <v>1</v>
      </c>
      <c r="AG60" s="27">
        <v>81</v>
      </c>
      <c r="AH60" s="27" t="s">
        <v>2</v>
      </c>
      <c r="AI60" s="27">
        <v>35</v>
      </c>
      <c r="AJ60" s="27">
        <v>38</v>
      </c>
      <c r="AK60" s="27">
        <v>6</v>
      </c>
      <c r="AL60" s="27" t="s">
        <v>2</v>
      </c>
      <c r="AM60" s="27" t="s">
        <v>2</v>
      </c>
      <c r="AN60" s="27" t="s">
        <v>2</v>
      </c>
      <c r="AO60" s="27">
        <v>2</v>
      </c>
      <c r="AP60" s="27" t="s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 t="s">
        <v>2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 t="s">
        <v>2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5858</v>
      </c>
      <c r="BJ60" s="27" t="s">
        <v>2</v>
      </c>
      <c r="BK60" s="27">
        <v>1331</v>
      </c>
      <c r="BL60" s="27">
        <v>2480</v>
      </c>
      <c r="BM60" s="27">
        <v>702</v>
      </c>
      <c r="BN60" s="27" t="s">
        <v>2</v>
      </c>
      <c r="BO60" s="27" t="s">
        <v>2</v>
      </c>
      <c r="BP60" s="27" t="s">
        <v>2</v>
      </c>
      <c r="BQ60" s="27">
        <v>1345</v>
      </c>
      <c r="BR60" s="27" t="s">
        <v>2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2002</v>
      </c>
      <c r="BX60" s="27" t="s">
        <v>2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 t="s">
        <v>2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 t="s">
        <v>2</v>
      </c>
      <c r="CM60" s="27">
        <v>74</v>
      </c>
      <c r="CN60" s="27">
        <v>73</v>
      </c>
      <c r="CO60" s="27" t="s">
        <v>2</v>
      </c>
      <c r="CP60" s="27" t="s">
        <v>2</v>
      </c>
      <c r="CQ60" s="27" t="s">
        <v>2</v>
      </c>
      <c r="CR60" s="27" t="s">
        <v>2</v>
      </c>
      <c r="CS60" s="27" t="s">
        <v>2</v>
      </c>
      <c r="CT60" s="27" t="s">
        <v>2</v>
      </c>
      <c r="CU60" s="27" t="s">
        <v>2</v>
      </c>
      <c r="CV60" s="27">
        <v>1</v>
      </c>
      <c r="CW60" s="27" t="s">
        <v>2</v>
      </c>
      <c r="CX60" s="27" t="s">
        <v>2</v>
      </c>
      <c r="CY60" s="27" t="s">
        <v>2</v>
      </c>
      <c r="CZ60" s="27" t="s">
        <v>2</v>
      </c>
      <c r="DA60" s="27" t="s">
        <v>2</v>
      </c>
      <c r="DB60" s="135" t="s">
        <v>2</v>
      </c>
      <c r="DC60" s="27">
        <v>1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 t="s">
        <v>2</v>
      </c>
      <c r="DI60" s="27" t="s">
        <v>2</v>
      </c>
      <c r="DJ60" s="27" t="s">
        <v>2</v>
      </c>
      <c r="DK60" s="27" t="s">
        <v>2</v>
      </c>
      <c r="DL60" s="27">
        <v>1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73</v>
      </c>
      <c r="DT60" s="27" t="s">
        <v>2</v>
      </c>
      <c r="DU60" s="27" t="s">
        <v>2</v>
      </c>
      <c r="DV60" s="27">
        <v>1</v>
      </c>
      <c r="DW60" s="27">
        <v>2</v>
      </c>
      <c r="DX60" s="27">
        <v>1</v>
      </c>
      <c r="DY60" s="27">
        <v>2</v>
      </c>
      <c r="DZ60" s="27">
        <v>1</v>
      </c>
      <c r="EA60" s="27" t="s">
        <v>2</v>
      </c>
      <c r="EB60" s="27">
        <v>3</v>
      </c>
      <c r="EC60" s="27" t="s">
        <v>2</v>
      </c>
      <c r="ED60" s="27" t="s">
        <v>2</v>
      </c>
      <c r="EE60" s="27" t="s">
        <v>2</v>
      </c>
      <c r="EF60" s="135">
        <v>1</v>
      </c>
      <c r="EG60" s="27">
        <v>4683</v>
      </c>
      <c r="EH60" s="27" t="s">
        <v>2</v>
      </c>
      <c r="EI60" s="27" t="s">
        <v>2</v>
      </c>
      <c r="EJ60" s="27" t="s">
        <v>14</v>
      </c>
      <c r="EK60" s="27" t="s">
        <v>14</v>
      </c>
      <c r="EL60" s="27" t="s">
        <v>14</v>
      </c>
      <c r="EM60" s="27" t="s">
        <v>14</v>
      </c>
      <c r="EN60" s="27" t="s">
        <v>14</v>
      </c>
      <c r="EO60" s="27" t="s">
        <v>2</v>
      </c>
      <c r="EP60" s="27" t="s">
        <v>14</v>
      </c>
      <c r="EQ60" s="27" t="s">
        <v>2</v>
      </c>
      <c r="ER60" s="27" t="s">
        <v>2</v>
      </c>
      <c r="ES60" s="27" t="s">
        <v>2</v>
      </c>
      <c r="ET60" s="135" t="s">
        <v>14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56</v>
      </c>
      <c r="FX60" s="77">
        <v>1</v>
      </c>
      <c r="FY60" s="77">
        <v>56</v>
      </c>
      <c r="FZ60" s="77" t="s">
        <v>2</v>
      </c>
      <c r="GA60" s="77" t="s">
        <v>2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>
        <v>1</v>
      </c>
      <c r="GG60" s="77">
        <v>1</v>
      </c>
      <c r="GH60" s="77">
        <v>1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7</v>
      </c>
      <c r="GP60" s="25">
        <v>1</v>
      </c>
      <c r="GQ60" s="25">
        <v>7</v>
      </c>
      <c r="GR60" s="25">
        <v>7</v>
      </c>
      <c r="GS60" s="136" t="s">
        <v>2</v>
      </c>
      <c r="GT60" s="77" t="s">
        <v>2</v>
      </c>
      <c r="GU60" s="77">
        <v>3</v>
      </c>
      <c r="GV60" s="17">
        <v>74</v>
      </c>
      <c r="GW60" s="17">
        <v>49</v>
      </c>
      <c r="GX60" s="17">
        <v>22</v>
      </c>
      <c r="GY60" s="17">
        <v>1</v>
      </c>
      <c r="GZ60" s="17">
        <v>2</v>
      </c>
      <c r="HA60" s="17" t="s">
        <v>2</v>
      </c>
      <c r="HB60" s="17" t="s">
        <v>2</v>
      </c>
      <c r="HC60" s="17" t="s">
        <v>2</v>
      </c>
      <c r="HD60" s="17" t="s">
        <v>2</v>
      </c>
      <c r="HE60" s="17">
        <v>1</v>
      </c>
      <c r="HF60" s="17" t="s">
        <v>2</v>
      </c>
      <c r="HG60" s="17" t="s">
        <v>2</v>
      </c>
      <c r="HH60" s="17" t="s">
        <v>2</v>
      </c>
      <c r="HI60" s="17">
        <v>1</v>
      </c>
      <c r="HJ60" s="17" t="s">
        <v>2</v>
      </c>
      <c r="HK60" s="17" t="s">
        <v>2</v>
      </c>
      <c r="HL60" s="17" t="s">
        <v>2</v>
      </c>
      <c r="HM60" s="17" t="s">
        <v>2</v>
      </c>
      <c r="HN60" s="659"/>
      <c r="HO60" s="657" t="s">
        <v>453</v>
      </c>
      <c r="HP60" s="657" t="s">
        <v>454</v>
      </c>
      <c r="HQ60" s="657" t="s">
        <v>477</v>
      </c>
      <c r="HR60" s="657" t="s">
        <v>463</v>
      </c>
      <c r="HS60" s="657" t="s">
        <v>455</v>
      </c>
    </row>
    <row r="61" spans="1:227" ht="14.25" customHeight="1">
      <c r="A61" s="614" t="s">
        <v>970</v>
      </c>
      <c r="B61" s="614" t="s">
        <v>1010</v>
      </c>
      <c r="C61" s="614" t="s">
        <v>721</v>
      </c>
      <c r="D61" s="4" t="s">
        <v>520</v>
      </c>
      <c r="E61" s="25">
        <v>122</v>
      </c>
      <c r="F61" s="25">
        <v>1</v>
      </c>
      <c r="G61" s="25" t="s">
        <v>2</v>
      </c>
      <c r="H61" s="25" t="s">
        <v>2</v>
      </c>
      <c r="I61" s="25">
        <v>1</v>
      </c>
      <c r="J61" s="25" t="s">
        <v>2</v>
      </c>
      <c r="K61" s="25" t="s">
        <v>2</v>
      </c>
      <c r="L61" s="25">
        <v>121</v>
      </c>
      <c r="M61" s="136">
        <v>2</v>
      </c>
      <c r="N61" s="25">
        <v>1</v>
      </c>
      <c r="O61" s="25">
        <v>1</v>
      </c>
      <c r="P61" s="25" t="s">
        <v>2</v>
      </c>
      <c r="Q61" s="25" t="s">
        <v>2</v>
      </c>
      <c r="R61" s="25">
        <v>1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29</v>
      </c>
      <c r="X61" s="25">
        <v>524</v>
      </c>
      <c r="Y61" s="25" t="s">
        <v>2</v>
      </c>
      <c r="Z61" s="25" t="s">
        <v>2</v>
      </c>
      <c r="AA61" s="136">
        <v>93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>
        <v>1</v>
      </c>
      <c r="AG61" s="27">
        <v>122</v>
      </c>
      <c r="AH61" s="27" t="s">
        <v>2</v>
      </c>
      <c r="AI61" s="27">
        <v>49</v>
      </c>
      <c r="AJ61" s="27">
        <v>55</v>
      </c>
      <c r="AK61" s="27">
        <v>11</v>
      </c>
      <c r="AL61" s="27">
        <v>3</v>
      </c>
      <c r="AM61" s="27">
        <v>1</v>
      </c>
      <c r="AN61" s="27">
        <v>2</v>
      </c>
      <c r="AO61" s="27">
        <v>1</v>
      </c>
      <c r="AP61" s="27" t="s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>
        <v>1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>
        <v>1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9300</v>
      </c>
      <c r="BJ61" s="27" t="s">
        <v>2</v>
      </c>
      <c r="BK61" s="27">
        <v>1955</v>
      </c>
      <c r="BL61" s="27">
        <v>3835</v>
      </c>
      <c r="BM61" s="27">
        <v>1200</v>
      </c>
      <c r="BN61" s="27">
        <v>536</v>
      </c>
      <c r="BO61" s="27">
        <v>250</v>
      </c>
      <c r="BP61" s="27">
        <v>736</v>
      </c>
      <c r="BQ61" s="27">
        <v>788</v>
      </c>
      <c r="BR61" s="27" t="s">
        <v>2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2497</v>
      </c>
      <c r="BX61" s="27">
        <v>788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>
        <v>788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>
        <v>788</v>
      </c>
      <c r="CM61" s="27">
        <v>104</v>
      </c>
      <c r="CN61" s="27">
        <v>102</v>
      </c>
      <c r="CO61" s="27" t="s">
        <v>2</v>
      </c>
      <c r="CP61" s="27" t="s">
        <v>2</v>
      </c>
      <c r="CQ61" s="27" t="s">
        <v>2</v>
      </c>
      <c r="CR61" s="27">
        <v>1</v>
      </c>
      <c r="CS61" s="27" t="s">
        <v>2</v>
      </c>
      <c r="CT61" s="27">
        <v>1</v>
      </c>
      <c r="CU61" s="27" t="s">
        <v>2</v>
      </c>
      <c r="CV61" s="27" t="s">
        <v>2</v>
      </c>
      <c r="CW61" s="27" t="s">
        <v>2</v>
      </c>
      <c r="CX61" s="27" t="s">
        <v>2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>
        <v>1</v>
      </c>
      <c r="DD61" s="27">
        <v>1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106</v>
      </c>
      <c r="DT61" s="27" t="s">
        <v>2</v>
      </c>
      <c r="DU61" s="27" t="s">
        <v>2</v>
      </c>
      <c r="DV61" s="27" t="s">
        <v>2</v>
      </c>
      <c r="DW61" s="27">
        <v>5</v>
      </c>
      <c r="DX61" s="27">
        <v>3</v>
      </c>
      <c r="DY61" s="27">
        <v>8</v>
      </c>
      <c r="DZ61" s="27">
        <v>4</v>
      </c>
      <c r="EA61" s="27">
        <v>1</v>
      </c>
      <c r="EB61" s="27">
        <v>12</v>
      </c>
      <c r="EC61" s="27">
        <v>1</v>
      </c>
      <c r="ED61" s="27">
        <v>4</v>
      </c>
      <c r="EE61" s="27" t="s">
        <v>2</v>
      </c>
      <c r="EF61" s="135" t="s">
        <v>2</v>
      </c>
      <c r="EG61" s="27">
        <v>6900</v>
      </c>
      <c r="EH61" s="27" t="s">
        <v>2</v>
      </c>
      <c r="EI61" s="27" t="s">
        <v>2</v>
      </c>
      <c r="EJ61" s="27" t="s">
        <v>2</v>
      </c>
      <c r="EK61" s="27">
        <v>8</v>
      </c>
      <c r="EL61" s="27">
        <v>3</v>
      </c>
      <c r="EM61" s="27" t="s">
        <v>14</v>
      </c>
      <c r="EN61" s="27">
        <v>44</v>
      </c>
      <c r="EO61" s="27" t="s">
        <v>14</v>
      </c>
      <c r="EP61" s="27">
        <v>94</v>
      </c>
      <c r="EQ61" s="27" t="s">
        <v>14</v>
      </c>
      <c r="ER61" s="27" t="s">
        <v>14</v>
      </c>
      <c r="ES61" s="27" t="s">
        <v>2</v>
      </c>
      <c r="ET61" s="135" t="s">
        <v>2</v>
      </c>
      <c r="EU61" s="27">
        <v>1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>
        <v>1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1155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1155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69</v>
      </c>
      <c r="FX61" s="77">
        <v>2</v>
      </c>
      <c r="FY61" s="77">
        <v>68</v>
      </c>
      <c r="FZ61" s="77" t="s">
        <v>2</v>
      </c>
      <c r="GA61" s="77" t="s">
        <v>2</v>
      </c>
      <c r="GB61" s="77" t="s">
        <v>2</v>
      </c>
      <c r="GC61" s="77" t="s">
        <v>2</v>
      </c>
      <c r="GD61" s="77" t="s">
        <v>2</v>
      </c>
      <c r="GE61" s="143" t="s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>
        <v>10</v>
      </c>
      <c r="GP61" s="25">
        <v>1</v>
      </c>
      <c r="GQ61" s="25">
        <v>10</v>
      </c>
      <c r="GR61" s="25">
        <v>10</v>
      </c>
      <c r="GS61" s="136" t="s">
        <v>2</v>
      </c>
      <c r="GT61" s="77" t="s">
        <v>2</v>
      </c>
      <c r="GU61" s="77">
        <v>4</v>
      </c>
      <c r="GV61" s="17">
        <v>104</v>
      </c>
      <c r="GW61" s="17">
        <v>64</v>
      </c>
      <c r="GX61" s="17">
        <v>35</v>
      </c>
      <c r="GY61" s="17">
        <v>5</v>
      </c>
      <c r="GZ61" s="17" t="s">
        <v>2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>
        <v>1</v>
      </c>
      <c r="HF61" s="17" t="s">
        <v>2</v>
      </c>
      <c r="HG61" s="17" t="s">
        <v>2</v>
      </c>
      <c r="HH61" s="17">
        <v>1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9"/>
      <c r="HO61" s="657" t="s">
        <v>453</v>
      </c>
      <c r="HP61" s="657" t="s">
        <v>454</v>
      </c>
      <c r="HQ61" s="657" t="s">
        <v>477</v>
      </c>
      <c r="HR61" s="657" t="s">
        <v>453</v>
      </c>
      <c r="HS61" s="657" t="s">
        <v>455</v>
      </c>
    </row>
    <row r="62" spans="1:227" ht="14.25" customHeight="1">
      <c r="A62" s="614" t="s">
        <v>970</v>
      </c>
      <c r="B62" s="614" t="s">
        <v>1010</v>
      </c>
      <c r="C62" s="614" t="s">
        <v>1014</v>
      </c>
      <c r="D62" s="4" t="s">
        <v>521</v>
      </c>
      <c r="E62" s="25">
        <v>79</v>
      </c>
      <c r="F62" s="25" t="s">
        <v>2</v>
      </c>
      <c r="G62" s="25" t="s">
        <v>2</v>
      </c>
      <c r="H62" s="25" t="s">
        <v>2</v>
      </c>
      <c r="I62" s="25" t="s">
        <v>2</v>
      </c>
      <c r="J62" s="25" t="s">
        <v>2</v>
      </c>
      <c r="K62" s="25" t="s">
        <v>2</v>
      </c>
      <c r="L62" s="25">
        <v>79</v>
      </c>
      <c r="M62" s="136">
        <v>1</v>
      </c>
      <c r="N62" s="25" t="s">
        <v>2</v>
      </c>
      <c r="O62" s="25" t="s">
        <v>2</v>
      </c>
      <c r="P62" s="25" t="s">
        <v>2</v>
      </c>
      <c r="Q62" s="25" t="s">
        <v>2</v>
      </c>
      <c r="R62" s="25" t="s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21</v>
      </c>
      <c r="X62" s="25">
        <v>470</v>
      </c>
      <c r="Y62" s="25" t="s">
        <v>2</v>
      </c>
      <c r="Z62" s="25" t="s">
        <v>2</v>
      </c>
      <c r="AA62" s="136">
        <v>58</v>
      </c>
      <c r="AB62" s="25" t="s">
        <v>2</v>
      </c>
      <c r="AC62" s="25" t="s">
        <v>2</v>
      </c>
      <c r="AD62" s="25" t="s">
        <v>2</v>
      </c>
      <c r="AE62" s="25" t="s">
        <v>2</v>
      </c>
      <c r="AF62" s="136" t="s">
        <v>2</v>
      </c>
      <c r="AG62" s="27">
        <v>79</v>
      </c>
      <c r="AH62" s="27" t="s">
        <v>2</v>
      </c>
      <c r="AI62" s="27">
        <v>24</v>
      </c>
      <c r="AJ62" s="27">
        <v>43</v>
      </c>
      <c r="AK62" s="27">
        <v>10</v>
      </c>
      <c r="AL62" s="27">
        <v>2</v>
      </c>
      <c r="AM62" s="27" t="s">
        <v>2</v>
      </c>
      <c r="AN62" s="27" t="s">
        <v>2</v>
      </c>
      <c r="AO62" s="27" t="s">
        <v>2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5429</v>
      </c>
      <c r="BJ62" s="27" t="s">
        <v>2</v>
      </c>
      <c r="BK62" s="27">
        <v>975</v>
      </c>
      <c r="BL62" s="27">
        <v>2936</v>
      </c>
      <c r="BM62" s="27">
        <v>1189</v>
      </c>
      <c r="BN62" s="27">
        <v>329</v>
      </c>
      <c r="BO62" s="27" t="s">
        <v>2</v>
      </c>
      <c r="BP62" s="27" t="s">
        <v>2</v>
      </c>
      <c r="BQ62" s="27" t="s">
        <v>2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1103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73</v>
      </c>
      <c r="CN62" s="27">
        <v>71</v>
      </c>
      <c r="CO62" s="27" t="s">
        <v>2</v>
      </c>
      <c r="CP62" s="27" t="s">
        <v>2</v>
      </c>
      <c r="CQ62" s="27" t="s">
        <v>2</v>
      </c>
      <c r="CR62" s="27" t="s">
        <v>2</v>
      </c>
      <c r="CS62" s="27" t="s">
        <v>2</v>
      </c>
      <c r="CT62" s="27" t="s">
        <v>2</v>
      </c>
      <c r="CU62" s="27">
        <v>1</v>
      </c>
      <c r="CV62" s="27" t="s">
        <v>2</v>
      </c>
      <c r="CW62" s="27" t="s">
        <v>2</v>
      </c>
      <c r="CX62" s="27">
        <v>1</v>
      </c>
      <c r="CY62" s="27" t="s">
        <v>2</v>
      </c>
      <c r="CZ62" s="27" t="s">
        <v>2</v>
      </c>
      <c r="DA62" s="27" t="s">
        <v>2</v>
      </c>
      <c r="DB62" s="135" t="s">
        <v>2</v>
      </c>
      <c r="DC62" s="27" t="s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74</v>
      </c>
      <c r="DT62" s="27" t="s">
        <v>2</v>
      </c>
      <c r="DU62" s="27" t="s">
        <v>2</v>
      </c>
      <c r="DV62" s="27" t="s">
        <v>2</v>
      </c>
      <c r="DW62" s="27">
        <v>2</v>
      </c>
      <c r="DX62" s="27" t="s">
        <v>2</v>
      </c>
      <c r="DY62" s="27">
        <v>1</v>
      </c>
      <c r="DZ62" s="27" t="s">
        <v>2</v>
      </c>
      <c r="EA62" s="27" t="s">
        <v>2</v>
      </c>
      <c r="EB62" s="27">
        <v>1</v>
      </c>
      <c r="EC62" s="27" t="s">
        <v>2</v>
      </c>
      <c r="ED62" s="27">
        <v>2</v>
      </c>
      <c r="EE62" s="27" t="s">
        <v>2</v>
      </c>
      <c r="EF62" s="135">
        <v>2</v>
      </c>
      <c r="EG62" s="27">
        <v>3420</v>
      </c>
      <c r="EH62" s="27" t="s">
        <v>2</v>
      </c>
      <c r="EI62" s="27" t="s">
        <v>2</v>
      </c>
      <c r="EJ62" s="27" t="s">
        <v>2</v>
      </c>
      <c r="EK62" s="27" t="s">
        <v>14</v>
      </c>
      <c r="EL62" s="27" t="s">
        <v>2</v>
      </c>
      <c r="EM62" s="27" t="s">
        <v>14</v>
      </c>
      <c r="EN62" s="27" t="s">
        <v>2</v>
      </c>
      <c r="EO62" s="27" t="s">
        <v>2</v>
      </c>
      <c r="EP62" s="27" t="s">
        <v>14</v>
      </c>
      <c r="EQ62" s="27" t="s">
        <v>2</v>
      </c>
      <c r="ER62" s="27" t="s">
        <v>14</v>
      </c>
      <c r="ES62" s="27" t="s">
        <v>2</v>
      </c>
      <c r="ET62" s="135" t="s">
        <v>14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45</v>
      </c>
      <c r="FX62" s="77" t="s">
        <v>2</v>
      </c>
      <c r="FY62" s="77">
        <v>45</v>
      </c>
      <c r="FZ62" s="77" t="s">
        <v>2</v>
      </c>
      <c r="GA62" s="77" t="s">
        <v>2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6</v>
      </c>
      <c r="GP62" s="25" t="s">
        <v>2</v>
      </c>
      <c r="GQ62" s="25">
        <v>6</v>
      </c>
      <c r="GR62" s="25">
        <v>6</v>
      </c>
      <c r="GS62" s="136" t="s">
        <v>2</v>
      </c>
      <c r="GT62" s="77" t="s">
        <v>2</v>
      </c>
      <c r="GU62" s="77" t="s">
        <v>2</v>
      </c>
      <c r="GV62" s="17">
        <v>73</v>
      </c>
      <c r="GW62" s="17">
        <v>38</v>
      </c>
      <c r="GX62" s="17">
        <v>34</v>
      </c>
      <c r="GY62" s="17" t="s">
        <v>2</v>
      </c>
      <c r="GZ62" s="17" t="s">
        <v>2</v>
      </c>
      <c r="HA62" s="17">
        <v>1</v>
      </c>
      <c r="HB62" s="17">
        <v>1</v>
      </c>
      <c r="HC62" s="17" t="s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9"/>
      <c r="HO62" s="657" t="s">
        <v>453</v>
      </c>
      <c r="HP62" s="657" t="s">
        <v>454</v>
      </c>
      <c r="HQ62" s="657" t="s">
        <v>477</v>
      </c>
      <c r="HR62" s="657" t="s">
        <v>464</v>
      </c>
      <c r="HS62" s="657" t="s">
        <v>455</v>
      </c>
    </row>
    <row r="63" spans="1:227" ht="14.25" customHeight="1">
      <c r="A63" s="614" t="s">
        <v>970</v>
      </c>
      <c r="B63" s="614" t="s">
        <v>1010</v>
      </c>
      <c r="C63" s="614" t="s">
        <v>722</v>
      </c>
      <c r="D63" s="4" t="s">
        <v>522</v>
      </c>
      <c r="E63" s="25">
        <v>210</v>
      </c>
      <c r="F63" s="25" t="s">
        <v>2</v>
      </c>
      <c r="G63" s="25" t="s">
        <v>2</v>
      </c>
      <c r="H63" s="25" t="s">
        <v>2</v>
      </c>
      <c r="I63" s="25" t="s">
        <v>2</v>
      </c>
      <c r="J63" s="25" t="s">
        <v>2</v>
      </c>
      <c r="K63" s="25" t="s">
        <v>2</v>
      </c>
      <c r="L63" s="25">
        <v>210</v>
      </c>
      <c r="M63" s="136">
        <v>1</v>
      </c>
      <c r="N63" s="25" t="s">
        <v>2</v>
      </c>
      <c r="O63" s="25" t="s">
        <v>2</v>
      </c>
      <c r="P63" s="25" t="s">
        <v>2</v>
      </c>
      <c r="Q63" s="25" t="s">
        <v>2</v>
      </c>
      <c r="R63" s="25" t="s">
        <v>2</v>
      </c>
      <c r="S63" s="25" t="s">
        <v>2</v>
      </c>
      <c r="T63" s="25" t="s">
        <v>2</v>
      </c>
      <c r="U63" s="25" t="s">
        <v>2</v>
      </c>
      <c r="V63" s="136" t="s">
        <v>2</v>
      </c>
      <c r="W63" s="25">
        <v>57</v>
      </c>
      <c r="X63" s="25">
        <v>1301</v>
      </c>
      <c r="Y63" s="25" t="s">
        <v>2</v>
      </c>
      <c r="Z63" s="25" t="s">
        <v>2</v>
      </c>
      <c r="AA63" s="136">
        <v>153</v>
      </c>
      <c r="AB63" s="25" t="s">
        <v>2</v>
      </c>
      <c r="AC63" s="25" t="s">
        <v>2</v>
      </c>
      <c r="AD63" s="25" t="s">
        <v>2</v>
      </c>
      <c r="AE63" s="25" t="s">
        <v>2</v>
      </c>
      <c r="AF63" s="136" t="s">
        <v>2</v>
      </c>
      <c r="AG63" s="27">
        <v>210</v>
      </c>
      <c r="AH63" s="27" t="s">
        <v>2</v>
      </c>
      <c r="AI63" s="27">
        <v>59</v>
      </c>
      <c r="AJ63" s="27">
        <v>121</v>
      </c>
      <c r="AK63" s="27">
        <v>27</v>
      </c>
      <c r="AL63" s="27">
        <v>2</v>
      </c>
      <c r="AM63" s="27">
        <v>1</v>
      </c>
      <c r="AN63" s="27" t="s">
        <v>2</v>
      </c>
      <c r="AO63" s="27" t="s">
        <v>2</v>
      </c>
      <c r="AP63" s="27" t="s">
        <v>2</v>
      </c>
      <c r="AQ63" s="27" t="s">
        <v>2</v>
      </c>
      <c r="AR63" s="27" t="s">
        <v>2</v>
      </c>
      <c r="AS63" s="27" t="s">
        <v>2</v>
      </c>
      <c r="AT63" s="135" t="s">
        <v>2</v>
      </c>
      <c r="AU63" s="27" t="s">
        <v>2</v>
      </c>
      <c r="AV63" s="27" t="s">
        <v>2</v>
      </c>
      <c r="AW63" s="27" t="s">
        <v>2</v>
      </c>
      <c r="AX63" s="27" t="s">
        <v>2</v>
      </c>
      <c r="AY63" s="27" t="s">
        <v>2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 t="s">
        <v>2</v>
      </c>
      <c r="BG63" s="27" t="s">
        <v>2</v>
      </c>
      <c r="BH63" s="135" t="s">
        <v>2</v>
      </c>
      <c r="BI63" s="27">
        <v>14172</v>
      </c>
      <c r="BJ63" s="27" t="s">
        <v>2</v>
      </c>
      <c r="BK63" s="27">
        <v>2319</v>
      </c>
      <c r="BL63" s="27">
        <v>8193</v>
      </c>
      <c r="BM63" s="27">
        <v>3075</v>
      </c>
      <c r="BN63" s="27">
        <v>373</v>
      </c>
      <c r="BO63" s="27">
        <v>212</v>
      </c>
      <c r="BP63" s="27" t="s">
        <v>2</v>
      </c>
      <c r="BQ63" s="27" t="s">
        <v>2</v>
      </c>
      <c r="BR63" s="27" t="s">
        <v>2</v>
      </c>
      <c r="BS63" s="27" t="s">
        <v>2</v>
      </c>
      <c r="BT63" s="27" t="s">
        <v>2</v>
      </c>
      <c r="BU63" s="27" t="s">
        <v>2</v>
      </c>
      <c r="BV63" s="27" t="s">
        <v>2</v>
      </c>
      <c r="BW63" s="135">
        <v>1722</v>
      </c>
      <c r="BX63" s="27" t="s">
        <v>2</v>
      </c>
      <c r="BY63" s="27" t="s">
        <v>2</v>
      </c>
      <c r="BZ63" s="27" t="s">
        <v>2</v>
      </c>
      <c r="CA63" s="27" t="s">
        <v>2</v>
      </c>
      <c r="CB63" s="27" t="s">
        <v>2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 t="s">
        <v>2</v>
      </c>
      <c r="CJ63" s="27" t="s">
        <v>2</v>
      </c>
      <c r="CK63" s="27" t="s">
        <v>2</v>
      </c>
      <c r="CL63" s="135" t="s">
        <v>2</v>
      </c>
      <c r="CM63" s="27">
        <v>178</v>
      </c>
      <c r="CN63" s="27">
        <v>154</v>
      </c>
      <c r="CO63" s="27" t="s">
        <v>2</v>
      </c>
      <c r="CP63" s="27" t="s">
        <v>2</v>
      </c>
      <c r="CQ63" s="27" t="s">
        <v>2</v>
      </c>
      <c r="CR63" s="27">
        <v>2</v>
      </c>
      <c r="CS63" s="27" t="s">
        <v>2</v>
      </c>
      <c r="CT63" s="27">
        <v>20</v>
      </c>
      <c r="CU63" s="27" t="s">
        <v>2</v>
      </c>
      <c r="CV63" s="27" t="s">
        <v>2</v>
      </c>
      <c r="CW63" s="27" t="s">
        <v>2</v>
      </c>
      <c r="CX63" s="27">
        <v>2</v>
      </c>
      <c r="CY63" s="27" t="s">
        <v>2</v>
      </c>
      <c r="CZ63" s="27" t="s">
        <v>2</v>
      </c>
      <c r="DA63" s="27" t="s">
        <v>2</v>
      </c>
      <c r="DB63" s="135" t="s">
        <v>2</v>
      </c>
      <c r="DC63" s="27" t="s">
        <v>2</v>
      </c>
      <c r="DD63" s="27" t="s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 t="s">
        <v>2</v>
      </c>
      <c r="DP63" s="27" t="s">
        <v>2</v>
      </c>
      <c r="DQ63" s="27" t="s">
        <v>2</v>
      </c>
      <c r="DR63" s="135" t="s">
        <v>2</v>
      </c>
      <c r="DS63" s="27">
        <v>178</v>
      </c>
      <c r="DT63" s="27">
        <v>1</v>
      </c>
      <c r="DU63" s="27" t="s">
        <v>2</v>
      </c>
      <c r="DV63" s="27">
        <v>2</v>
      </c>
      <c r="DW63" s="27">
        <v>13</v>
      </c>
      <c r="DX63" s="27">
        <v>2</v>
      </c>
      <c r="DY63" s="27">
        <v>7</v>
      </c>
      <c r="DZ63" s="27">
        <v>6</v>
      </c>
      <c r="EA63" s="27" t="s">
        <v>2</v>
      </c>
      <c r="EB63" s="27">
        <v>33</v>
      </c>
      <c r="EC63" s="27">
        <v>2</v>
      </c>
      <c r="ED63" s="27">
        <v>55</v>
      </c>
      <c r="EE63" s="27">
        <v>1</v>
      </c>
      <c r="EF63" s="135" t="s">
        <v>2</v>
      </c>
      <c r="EG63" s="27">
        <v>7723</v>
      </c>
      <c r="EH63" s="27" t="s">
        <v>14</v>
      </c>
      <c r="EI63" s="27" t="s">
        <v>2</v>
      </c>
      <c r="EJ63" s="27" t="s">
        <v>14</v>
      </c>
      <c r="EK63" s="27">
        <v>20</v>
      </c>
      <c r="EL63" s="27" t="s">
        <v>14</v>
      </c>
      <c r="EM63" s="27" t="s">
        <v>14</v>
      </c>
      <c r="EN63" s="27">
        <v>34</v>
      </c>
      <c r="EO63" s="27" t="s">
        <v>2</v>
      </c>
      <c r="EP63" s="27">
        <v>257</v>
      </c>
      <c r="EQ63" s="27" t="s">
        <v>14</v>
      </c>
      <c r="ER63" s="27">
        <v>1478</v>
      </c>
      <c r="ES63" s="27">
        <v>1</v>
      </c>
      <c r="ET63" s="135" t="s">
        <v>2</v>
      </c>
      <c r="EU63" s="27" t="s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 t="s">
        <v>2</v>
      </c>
      <c r="FB63" s="27" t="s">
        <v>2</v>
      </c>
      <c r="FC63" s="27" t="s">
        <v>2</v>
      </c>
      <c r="FD63" s="27" t="s">
        <v>2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</v>
      </c>
      <c r="FP63" s="27" t="s">
        <v>2</v>
      </c>
      <c r="FQ63" s="27" t="s">
        <v>2</v>
      </c>
      <c r="FR63" s="27" t="s">
        <v>2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87</v>
      </c>
      <c r="FX63" s="77">
        <v>1</v>
      </c>
      <c r="FY63" s="77">
        <v>86</v>
      </c>
      <c r="FZ63" s="77" t="s">
        <v>2</v>
      </c>
      <c r="GA63" s="77" t="s">
        <v>2</v>
      </c>
      <c r="GB63" s="77" t="s">
        <v>2</v>
      </c>
      <c r="GC63" s="77" t="s">
        <v>2</v>
      </c>
      <c r="GD63" s="77" t="s">
        <v>2</v>
      </c>
      <c r="GE63" s="143" t="s">
        <v>2</v>
      </c>
      <c r="GF63" s="77" t="s">
        <v>2</v>
      </c>
      <c r="GG63" s="77" t="s">
        <v>2</v>
      </c>
      <c r="GH63" s="77" t="s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>
        <v>12</v>
      </c>
      <c r="GP63" s="25" t="s">
        <v>2</v>
      </c>
      <c r="GQ63" s="25">
        <v>12</v>
      </c>
      <c r="GR63" s="25">
        <v>12</v>
      </c>
      <c r="GS63" s="136" t="s">
        <v>2</v>
      </c>
      <c r="GT63" s="77" t="s">
        <v>2</v>
      </c>
      <c r="GU63" s="77">
        <v>2</v>
      </c>
      <c r="GV63" s="17">
        <v>178</v>
      </c>
      <c r="GW63" s="17">
        <v>105</v>
      </c>
      <c r="GX63" s="17">
        <v>70</v>
      </c>
      <c r="GY63" s="17">
        <v>2</v>
      </c>
      <c r="GZ63" s="17" t="s">
        <v>2</v>
      </c>
      <c r="HA63" s="17">
        <v>1</v>
      </c>
      <c r="HB63" s="17">
        <v>1</v>
      </c>
      <c r="HC63" s="17" t="s">
        <v>2</v>
      </c>
      <c r="HD63" s="17" t="s">
        <v>2</v>
      </c>
      <c r="HE63" s="17" t="s">
        <v>2</v>
      </c>
      <c r="HF63" s="17" t="s">
        <v>2</v>
      </c>
      <c r="HG63" s="17" t="s">
        <v>2</v>
      </c>
      <c r="HH63" s="17" t="s">
        <v>2</v>
      </c>
      <c r="HI63" s="17" t="s">
        <v>2</v>
      </c>
      <c r="HJ63" s="17" t="s">
        <v>2</v>
      </c>
      <c r="HK63" s="17" t="s">
        <v>2</v>
      </c>
      <c r="HL63" s="17" t="s">
        <v>2</v>
      </c>
      <c r="HM63" s="17" t="s">
        <v>2</v>
      </c>
      <c r="HN63" s="659"/>
      <c r="HO63" s="657" t="s">
        <v>453</v>
      </c>
      <c r="HP63" s="657" t="s">
        <v>454</v>
      </c>
      <c r="HQ63" s="657" t="s">
        <v>477</v>
      </c>
      <c r="HR63" s="657" t="s">
        <v>465</v>
      </c>
      <c r="HS63" s="657" t="s">
        <v>455</v>
      </c>
    </row>
    <row r="64" spans="1:227" ht="14.25" customHeight="1">
      <c r="A64" s="614" t="s">
        <v>970</v>
      </c>
      <c r="B64" s="614" t="s">
        <v>1010</v>
      </c>
      <c r="C64" s="614" t="s">
        <v>1015</v>
      </c>
      <c r="D64" s="4" t="s">
        <v>523</v>
      </c>
      <c r="E64" s="25">
        <v>135</v>
      </c>
      <c r="F64" s="25">
        <v>1</v>
      </c>
      <c r="G64" s="25" t="s">
        <v>2</v>
      </c>
      <c r="H64" s="25" t="s">
        <v>2</v>
      </c>
      <c r="I64" s="25">
        <v>1</v>
      </c>
      <c r="J64" s="25" t="s">
        <v>2</v>
      </c>
      <c r="K64" s="25" t="s">
        <v>2</v>
      </c>
      <c r="L64" s="25">
        <v>134</v>
      </c>
      <c r="M64" s="136">
        <v>5</v>
      </c>
      <c r="N64" s="25">
        <v>1</v>
      </c>
      <c r="O64" s="25">
        <v>1</v>
      </c>
      <c r="P64" s="25" t="s">
        <v>2</v>
      </c>
      <c r="Q64" s="25" t="s">
        <v>2</v>
      </c>
      <c r="R64" s="25">
        <v>1</v>
      </c>
      <c r="S64" s="25" t="s">
        <v>2</v>
      </c>
      <c r="T64" s="25" t="s">
        <v>2</v>
      </c>
      <c r="U64" s="25" t="s">
        <v>2</v>
      </c>
      <c r="V64" s="136" t="s">
        <v>2</v>
      </c>
      <c r="W64" s="25">
        <v>45</v>
      </c>
      <c r="X64" s="25">
        <v>1341</v>
      </c>
      <c r="Y64" s="25" t="s">
        <v>2</v>
      </c>
      <c r="Z64" s="25" t="s">
        <v>2</v>
      </c>
      <c r="AA64" s="136">
        <v>90</v>
      </c>
      <c r="AB64" s="25">
        <v>1</v>
      </c>
      <c r="AC64" s="25">
        <v>80</v>
      </c>
      <c r="AD64" s="25" t="s">
        <v>2</v>
      </c>
      <c r="AE64" s="25" t="s">
        <v>2</v>
      </c>
      <c r="AF64" s="136" t="s">
        <v>2</v>
      </c>
      <c r="AG64" s="27">
        <v>134</v>
      </c>
      <c r="AH64" s="27" t="s">
        <v>2</v>
      </c>
      <c r="AI64" s="27">
        <v>41</v>
      </c>
      <c r="AJ64" s="27">
        <v>74</v>
      </c>
      <c r="AK64" s="27">
        <v>14</v>
      </c>
      <c r="AL64" s="27">
        <v>2</v>
      </c>
      <c r="AM64" s="27">
        <v>2</v>
      </c>
      <c r="AN64" s="27">
        <v>1</v>
      </c>
      <c r="AO64" s="27" t="s">
        <v>2</v>
      </c>
      <c r="AP64" s="27" t="s">
        <v>2</v>
      </c>
      <c r="AQ64" s="27" t="s">
        <v>2</v>
      </c>
      <c r="AR64" s="27" t="s">
        <v>2</v>
      </c>
      <c r="AS64" s="27" t="s">
        <v>2</v>
      </c>
      <c r="AT64" s="135" t="s">
        <v>2</v>
      </c>
      <c r="AU64" s="27" t="s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>
        <v>9510</v>
      </c>
      <c r="BJ64" s="27" t="s">
        <v>2</v>
      </c>
      <c r="BK64" s="27">
        <v>1640</v>
      </c>
      <c r="BL64" s="27">
        <v>4914</v>
      </c>
      <c r="BM64" s="27">
        <v>1708</v>
      </c>
      <c r="BN64" s="27">
        <v>327</v>
      </c>
      <c r="BO64" s="27">
        <v>486</v>
      </c>
      <c r="BP64" s="27">
        <v>435</v>
      </c>
      <c r="BQ64" s="27" t="s">
        <v>2</v>
      </c>
      <c r="BR64" s="27" t="s">
        <v>2</v>
      </c>
      <c r="BS64" s="27" t="s">
        <v>2</v>
      </c>
      <c r="BT64" s="27" t="s">
        <v>2</v>
      </c>
      <c r="BU64" s="27" t="s">
        <v>2</v>
      </c>
      <c r="BV64" s="27" t="s">
        <v>2</v>
      </c>
      <c r="BW64" s="135">
        <v>1281</v>
      </c>
      <c r="BX64" s="27" t="s">
        <v>2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 t="s">
        <v>2</v>
      </c>
      <c r="CM64" s="27">
        <v>125</v>
      </c>
      <c r="CN64" s="27">
        <v>100</v>
      </c>
      <c r="CO64" s="27" t="s">
        <v>2</v>
      </c>
      <c r="CP64" s="27" t="s">
        <v>2</v>
      </c>
      <c r="CQ64" s="27" t="s">
        <v>2</v>
      </c>
      <c r="CR64" s="27" t="s">
        <v>2</v>
      </c>
      <c r="CS64" s="27" t="s">
        <v>2</v>
      </c>
      <c r="CT64" s="27">
        <v>24</v>
      </c>
      <c r="CU64" s="27" t="s">
        <v>2</v>
      </c>
      <c r="CV64" s="27">
        <v>1</v>
      </c>
      <c r="CW64" s="27" t="s">
        <v>2</v>
      </c>
      <c r="CX64" s="27" t="s">
        <v>2</v>
      </c>
      <c r="CY64" s="27" t="s">
        <v>2</v>
      </c>
      <c r="CZ64" s="27" t="s">
        <v>2</v>
      </c>
      <c r="DA64" s="27" t="s">
        <v>2</v>
      </c>
      <c r="DB64" s="135" t="s">
        <v>2</v>
      </c>
      <c r="DC64" s="27" t="s">
        <v>2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 t="s">
        <v>2</v>
      </c>
      <c r="DP64" s="27" t="s">
        <v>2</v>
      </c>
      <c r="DQ64" s="27" t="s">
        <v>2</v>
      </c>
      <c r="DR64" s="135" t="s">
        <v>2</v>
      </c>
      <c r="DS64" s="27">
        <v>131</v>
      </c>
      <c r="DT64" s="27" t="s">
        <v>2</v>
      </c>
      <c r="DU64" s="27" t="s">
        <v>2</v>
      </c>
      <c r="DV64" s="27">
        <v>1</v>
      </c>
      <c r="DW64" s="27">
        <v>2</v>
      </c>
      <c r="DX64" s="27">
        <v>1</v>
      </c>
      <c r="DY64" s="27">
        <v>3</v>
      </c>
      <c r="DZ64" s="27">
        <v>2</v>
      </c>
      <c r="EA64" s="27" t="s">
        <v>2</v>
      </c>
      <c r="EB64" s="27">
        <v>34</v>
      </c>
      <c r="EC64" s="27">
        <v>1</v>
      </c>
      <c r="ED64" s="27">
        <v>40</v>
      </c>
      <c r="EE64" s="27" t="s">
        <v>2</v>
      </c>
      <c r="EF64" s="135" t="s">
        <v>2</v>
      </c>
      <c r="EG64" s="27">
        <v>5150</v>
      </c>
      <c r="EH64" s="27" t="s">
        <v>2</v>
      </c>
      <c r="EI64" s="27" t="s">
        <v>2</v>
      </c>
      <c r="EJ64" s="27" t="s">
        <v>14</v>
      </c>
      <c r="EK64" s="27" t="s">
        <v>14</v>
      </c>
      <c r="EL64" s="27" t="s">
        <v>14</v>
      </c>
      <c r="EM64" s="27" t="s">
        <v>14</v>
      </c>
      <c r="EN64" s="27" t="s">
        <v>14</v>
      </c>
      <c r="EO64" s="27" t="s">
        <v>2</v>
      </c>
      <c r="EP64" s="27">
        <v>181</v>
      </c>
      <c r="EQ64" s="27" t="s">
        <v>14</v>
      </c>
      <c r="ER64" s="27">
        <v>1850</v>
      </c>
      <c r="ES64" s="27" t="s">
        <v>2</v>
      </c>
      <c r="ET64" s="135" t="s">
        <v>2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52</v>
      </c>
      <c r="FX64" s="77" t="s">
        <v>2</v>
      </c>
      <c r="FY64" s="77">
        <v>52</v>
      </c>
      <c r="FZ64" s="77" t="s">
        <v>2</v>
      </c>
      <c r="GA64" s="77" t="s">
        <v>2</v>
      </c>
      <c r="GB64" s="77" t="s">
        <v>2</v>
      </c>
      <c r="GC64" s="77" t="s">
        <v>2</v>
      </c>
      <c r="GD64" s="77" t="s">
        <v>2</v>
      </c>
      <c r="GE64" s="143" t="s">
        <v>2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9</v>
      </c>
      <c r="GP64" s="25">
        <v>1</v>
      </c>
      <c r="GQ64" s="25">
        <v>9</v>
      </c>
      <c r="GR64" s="25">
        <v>8</v>
      </c>
      <c r="GS64" s="136">
        <v>1</v>
      </c>
      <c r="GT64" s="77" t="s">
        <v>2</v>
      </c>
      <c r="GU64" s="77">
        <v>3</v>
      </c>
      <c r="GV64" s="17">
        <v>125</v>
      </c>
      <c r="GW64" s="17">
        <v>79</v>
      </c>
      <c r="GX64" s="17">
        <v>41</v>
      </c>
      <c r="GY64" s="17">
        <v>4</v>
      </c>
      <c r="GZ64" s="17">
        <v>1</v>
      </c>
      <c r="HA64" s="17" t="s">
        <v>2</v>
      </c>
      <c r="HB64" s="17" t="s">
        <v>2</v>
      </c>
      <c r="HC64" s="17" t="s">
        <v>2</v>
      </c>
      <c r="HD64" s="17" t="s">
        <v>2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9"/>
      <c r="HO64" s="657" t="s">
        <v>453</v>
      </c>
      <c r="HP64" s="657" t="s">
        <v>454</v>
      </c>
      <c r="HQ64" s="657" t="s">
        <v>477</v>
      </c>
      <c r="HR64" s="657" t="s">
        <v>466</v>
      </c>
      <c r="HS64" s="657" t="s">
        <v>455</v>
      </c>
    </row>
    <row r="65" spans="1:227" ht="14.25" customHeight="1">
      <c r="A65" s="614" t="s">
        <v>970</v>
      </c>
      <c r="B65" s="614" t="s">
        <v>1010</v>
      </c>
      <c r="C65" s="614" t="s">
        <v>1016</v>
      </c>
      <c r="D65" s="4" t="s">
        <v>524</v>
      </c>
      <c r="E65" s="25">
        <v>140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140</v>
      </c>
      <c r="M65" s="136">
        <v>3</v>
      </c>
      <c r="N65" s="25" t="s">
        <v>2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 t="s">
        <v>2</v>
      </c>
      <c r="V65" s="136" t="s">
        <v>2</v>
      </c>
      <c r="W65" s="25">
        <v>48</v>
      </c>
      <c r="X65" s="25">
        <v>1779</v>
      </c>
      <c r="Y65" s="25">
        <v>1</v>
      </c>
      <c r="Z65" s="25">
        <v>200</v>
      </c>
      <c r="AA65" s="136">
        <v>92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 t="s">
        <v>2</v>
      </c>
      <c r="AG65" s="27">
        <v>140</v>
      </c>
      <c r="AH65" s="27" t="s">
        <v>2</v>
      </c>
      <c r="AI65" s="27">
        <v>48</v>
      </c>
      <c r="AJ65" s="27">
        <v>67</v>
      </c>
      <c r="AK65" s="27">
        <v>20</v>
      </c>
      <c r="AL65" s="27">
        <v>4</v>
      </c>
      <c r="AM65" s="27">
        <v>1</v>
      </c>
      <c r="AN65" s="27" t="s">
        <v>2</v>
      </c>
      <c r="AO65" s="27" t="s">
        <v>2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 t="s">
        <v>2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 t="s">
        <v>2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9666</v>
      </c>
      <c r="BJ65" s="27" t="s">
        <v>2</v>
      </c>
      <c r="BK65" s="27">
        <v>1864</v>
      </c>
      <c r="BL65" s="27">
        <v>4599</v>
      </c>
      <c r="BM65" s="27">
        <v>2273</v>
      </c>
      <c r="BN65" s="27">
        <v>714</v>
      </c>
      <c r="BO65" s="27">
        <v>216</v>
      </c>
      <c r="BP65" s="27" t="s">
        <v>2</v>
      </c>
      <c r="BQ65" s="27" t="s">
        <v>2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1271</v>
      </c>
      <c r="BX65" s="27" t="s">
        <v>2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 t="s">
        <v>2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 t="s">
        <v>2</v>
      </c>
      <c r="CM65" s="27">
        <v>115</v>
      </c>
      <c r="CN65" s="27">
        <v>108</v>
      </c>
      <c r="CO65" s="27" t="s">
        <v>2</v>
      </c>
      <c r="CP65" s="27" t="s">
        <v>2</v>
      </c>
      <c r="CQ65" s="27" t="s">
        <v>2</v>
      </c>
      <c r="CR65" s="27" t="s">
        <v>2</v>
      </c>
      <c r="CS65" s="27" t="s">
        <v>2</v>
      </c>
      <c r="CT65" s="27">
        <v>5</v>
      </c>
      <c r="CU65" s="27">
        <v>2</v>
      </c>
      <c r="CV65" s="27" t="s">
        <v>2</v>
      </c>
      <c r="CW65" s="27" t="s">
        <v>2</v>
      </c>
      <c r="CX65" s="27" t="s">
        <v>2</v>
      </c>
      <c r="CY65" s="27" t="s">
        <v>2</v>
      </c>
      <c r="CZ65" s="27" t="s">
        <v>2</v>
      </c>
      <c r="DA65" s="27" t="s">
        <v>2</v>
      </c>
      <c r="DB65" s="135" t="s">
        <v>2</v>
      </c>
      <c r="DC65" s="27" t="s">
        <v>2</v>
      </c>
      <c r="DD65" s="27" t="s">
        <v>2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126</v>
      </c>
      <c r="DT65" s="27" t="s">
        <v>2</v>
      </c>
      <c r="DU65" s="27" t="s">
        <v>2</v>
      </c>
      <c r="DV65" s="27" t="s">
        <v>2</v>
      </c>
      <c r="DW65" s="27">
        <v>11</v>
      </c>
      <c r="DX65" s="27">
        <v>1</v>
      </c>
      <c r="DY65" s="27">
        <v>8</v>
      </c>
      <c r="DZ65" s="27">
        <v>8</v>
      </c>
      <c r="EA65" s="27" t="s">
        <v>2</v>
      </c>
      <c r="EB65" s="27">
        <v>30</v>
      </c>
      <c r="EC65" s="27" t="s">
        <v>2</v>
      </c>
      <c r="ED65" s="27">
        <v>27</v>
      </c>
      <c r="EE65" s="27" t="s">
        <v>2</v>
      </c>
      <c r="EF65" s="135">
        <v>3</v>
      </c>
      <c r="EG65" s="27">
        <v>6313</v>
      </c>
      <c r="EH65" s="27" t="s">
        <v>2</v>
      </c>
      <c r="EI65" s="27" t="s">
        <v>2</v>
      </c>
      <c r="EJ65" s="27" t="s">
        <v>2</v>
      </c>
      <c r="EK65" s="27">
        <v>18</v>
      </c>
      <c r="EL65" s="27" t="s">
        <v>14</v>
      </c>
      <c r="EM65" s="27" t="s">
        <v>14</v>
      </c>
      <c r="EN65" s="27">
        <v>53</v>
      </c>
      <c r="EO65" s="27" t="s">
        <v>2</v>
      </c>
      <c r="EP65" s="27">
        <v>193</v>
      </c>
      <c r="EQ65" s="27" t="s">
        <v>2</v>
      </c>
      <c r="ER65" s="27">
        <v>694</v>
      </c>
      <c r="ES65" s="27" t="s">
        <v>2</v>
      </c>
      <c r="ET65" s="135" t="s">
        <v>14</v>
      </c>
      <c r="EU65" s="27" t="s">
        <v>2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60</v>
      </c>
      <c r="FX65" s="77" t="s">
        <v>2</v>
      </c>
      <c r="FY65" s="77">
        <v>60</v>
      </c>
      <c r="FZ65" s="77" t="s">
        <v>2</v>
      </c>
      <c r="GA65" s="77" t="s">
        <v>2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7</v>
      </c>
      <c r="GP65" s="25" t="s">
        <v>2</v>
      </c>
      <c r="GQ65" s="25">
        <v>7</v>
      </c>
      <c r="GR65" s="25">
        <v>7</v>
      </c>
      <c r="GS65" s="136" t="s">
        <v>2</v>
      </c>
      <c r="GT65" s="77" t="s">
        <v>2</v>
      </c>
      <c r="GU65" s="77" t="s">
        <v>2</v>
      </c>
      <c r="GV65" s="17">
        <v>115</v>
      </c>
      <c r="GW65" s="17">
        <v>69</v>
      </c>
      <c r="GX65" s="17">
        <v>41</v>
      </c>
      <c r="GY65" s="17">
        <v>4</v>
      </c>
      <c r="GZ65" s="17">
        <v>1</v>
      </c>
      <c r="HA65" s="17" t="s">
        <v>2</v>
      </c>
      <c r="HB65" s="17" t="s">
        <v>2</v>
      </c>
      <c r="HC65" s="17" t="s">
        <v>2</v>
      </c>
      <c r="HD65" s="17" t="s">
        <v>2</v>
      </c>
      <c r="HE65" s="17" t="s">
        <v>2</v>
      </c>
      <c r="HF65" s="17" t="s">
        <v>2</v>
      </c>
      <c r="HG65" s="17" t="s">
        <v>2</v>
      </c>
      <c r="HH65" s="17" t="s">
        <v>2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9"/>
      <c r="HO65" s="657" t="s">
        <v>453</v>
      </c>
      <c r="HP65" s="657" t="s">
        <v>454</v>
      </c>
      <c r="HQ65" s="657" t="s">
        <v>477</v>
      </c>
      <c r="HR65" s="657" t="s">
        <v>467</v>
      </c>
      <c r="HS65" s="657" t="s">
        <v>455</v>
      </c>
    </row>
    <row r="66" spans="1:227" ht="14.25" customHeight="1">
      <c r="A66" s="614" t="s">
        <v>970</v>
      </c>
      <c r="B66" s="674" t="s">
        <v>1017</v>
      </c>
      <c r="C66" s="614"/>
      <c r="D66" s="4" t="s">
        <v>300</v>
      </c>
      <c r="E66" s="25">
        <v>2876</v>
      </c>
      <c r="F66" s="25">
        <v>24</v>
      </c>
      <c r="G66" s="25">
        <v>4</v>
      </c>
      <c r="H66" s="25">
        <v>6</v>
      </c>
      <c r="I66" s="25">
        <v>13</v>
      </c>
      <c r="J66" s="25">
        <v>1</v>
      </c>
      <c r="K66" s="25" t="s">
        <v>2</v>
      </c>
      <c r="L66" s="25">
        <v>2852</v>
      </c>
      <c r="M66" s="136">
        <v>290</v>
      </c>
      <c r="N66" s="25">
        <v>20</v>
      </c>
      <c r="O66" s="25">
        <v>20</v>
      </c>
      <c r="P66" s="25">
        <v>2</v>
      </c>
      <c r="Q66" s="25">
        <v>4</v>
      </c>
      <c r="R66" s="25">
        <v>13</v>
      </c>
      <c r="S66" s="25">
        <v>1</v>
      </c>
      <c r="T66" s="25" t="s">
        <v>2</v>
      </c>
      <c r="U66" s="25" t="s">
        <v>2</v>
      </c>
      <c r="V66" s="136">
        <v>4</v>
      </c>
      <c r="W66" s="25">
        <v>1232</v>
      </c>
      <c r="X66" s="25">
        <v>102521</v>
      </c>
      <c r="Y66" s="25">
        <v>42</v>
      </c>
      <c r="Z66" s="25">
        <v>20115</v>
      </c>
      <c r="AA66" s="136">
        <v>1644</v>
      </c>
      <c r="AB66" s="25">
        <v>15</v>
      </c>
      <c r="AC66" s="25">
        <v>18594</v>
      </c>
      <c r="AD66" s="25">
        <v>5</v>
      </c>
      <c r="AE66" s="25">
        <v>5232</v>
      </c>
      <c r="AF66" s="136">
        <v>5</v>
      </c>
      <c r="AG66" s="27">
        <v>2855</v>
      </c>
      <c r="AH66" s="27">
        <v>254</v>
      </c>
      <c r="AI66" s="27">
        <v>793</v>
      </c>
      <c r="AJ66" s="27">
        <v>1333</v>
      </c>
      <c r="AK66" s="27">
        <v>366</v>
      </c>
      <c r="AL66" s="27">
        <v>85</v>
      </c>
      <c r="AM66" s="27">
        <v>14</v>
      </c>
      <c r="AN66" s="27">
        <v>8</v>
      </c>
      <c r="AO66" s="27">
        <v>1</v>
      </c>
      <c r="AP66" s="27">
        <v>1</v>
      </c>
      <c r="AQ66" s="27" t="s">
        <v>2</v>
      </c>
      <c r="AR66" s="27" t="s">
        <v>2</v>
      </c>
      <c r="AS66" s="27" t="s">
        <v>2</v>
      </c>
      <c r="AT66" s="135" t="s">
        <v>2</v>
      </c>
      <c r="AU66" s="27">
        <v>5</v>
      </c>
      <c r="AV66" s="27" t="s">
        <v>2</v>
      </c>
      <c r="AW66" s="27" t="s">
        <v>2</v>
      </c>
      <c r="AX66" s="27" t="s">
        <v>2</v>
      </c>
      <c r="AY66" s="27">
        <v>1</v>
      </c>
      <c r="AZ66" s="27" t="s">
        <v>2</v>
      </c>
      <c r="BA66" s="27">
        <v>1</v>
      </c>
      <c r="BB66" s="27">
        <v>2</v>
      </c>
      <c r="BC66" s="27" t="s">
        <v>2</v>
      </c>
      <c r="BD66" s="27">
        <v>1</v>
      </c>
      <c r="BE66" s="27" t="s">
        <v>2</v>
      </c>
      <c r="BF66" s="27" t="s">
        <v>2</v>
      </c>
      <c r="BG66" s="27" t="s">
        <v>2</v>
      </c>
      <c r="BH66" s="135" t="s">
        <v>2</v>
      </c>
      <c r="BI66" s="27">
        <v>192085</v>
      </c>
      <c r="BJ66" s="27">
        <v>5323</v>
      </c>
      <c r="BK66" s="27">
        <v>30245</v>
      </c>
      <c r="BL66" s="27">
        <v>91699</v>
      </c>
      <c r="BM66" s="27">
        <v>42624</v>
      </c>
      <c r="BN66" s="27">
        <v>14243</v>
      </c>
      <c r="BO66" s="27">
        <v>3227</v>
      </c>
      <c r="BP66" s="27">
        <v>2999</v>
      </c>
      <c r="BQ66" s="27">
        <v>565</v>
      </c>
      <c r="BR66" s="27">
        <v>1160</v>
      </c>
      <c r="BS66" s="27" t="s">
        <v>2</v>
      </c>
      <c r="BT66" s="27" t="s">
        <v>2</v>
      </c>
      <c r="BU66" s="27" t="s">
        <v>2</v>
      </c>
      <c r="BV66" s="27" t="s">
        <v>2</v>
      </c>
      <c r="BW66" s="135">
        <v>20327</v>
      </c>
      <c r="BX66" s="27">
        <v>2363</v>
      </c>
      <c r="BY66" s="27" t="s">
        <v>2</v>
      </c>
      <c r="BZ66" s="27" t="s">
        <v>2</v>
      </c>
      <c r="CA66" s="27" t="s">
        <v>2</v>
      </c>
      <c r="CB66" s="27">
        <v>123</v>
      </c>
      <c r="CC66" s="27" t="s">
        <v>2</v>
      </c>
      <c r="CD66" s="27">
        <v>250</v>
      </c>
      <c r="CE66" s="27">
        <v>830</v>
      </c>
      <c r="CF66" s="27" t="s">
        <v>2</v>
      </c>
      <c r="CG66" s="27">
        <v>1160</v>
      </c>
      <c r="CH66" s="27" t="s">
        <v>2</v>
      </c>
      <c r="CI66" s="27" t="s">
        <v>2</v>
      </c>
      <c r="CJ66" s="27" t="s">
        <v>2</v>
      </c>
      <c r="CK66" s="27" t="s">
        <v>2</v>
      </c>
      <c r="CL66" s="135">
        <v>1967</v>
      </c>
      <c r="CM66" s="27">
        <v>2590</v>
      </c>
      <c r="CN66" s="27">
        <v>175</v>
      </c>
      <c r="CO66" s="27" t="s">
        <v>2</v>
      </c>
      <c r="CP66" s="27" t="s">
        <v>2</v>
      </c>
      <c r="CQ66" s="27" t="s">
        <v>2</v>
      </c>
      <c r="CR66" s="27">
        <v>16</v>
      </c>
      <c r="CS66" s="27">
        <v>73</v>
      </c>
      <c r="CT66" s="27">
        <v>2295</v>
      </c>
      <c r="CU66" s="27">
        <v>22</v>
      </c>
      <c r="CV66" s="27">
        <v>2</v>
      </c>
      <c r="CW66" s="27" t="s">
        <v>2</v>
      </c>
      <c r="CX66" s="27">
        <v>1</v>
      </c>
      <c r="CY66" s="27">
        <v>2</v>
      </c>
      <c r="CZ66" s="27">
        <v>4</v>
      </c>
      <c r="DA66" s="27" t="s">
        <v>2</v>
      </c>
      <c r="DB66" s="135" t="s">
        <v>2</v>
      </c>
      <c r="DC66" s="27">
        <v>7</v>
      </c>
      <c r="DD66" s="27" t="s">
        <v>2</v>
      </c>
      <c r="DE66" s="27" t="s">
        <v>2</v>
      </c>
      <c r="DF66" s="27" t="s">
        <v>2</v>
      </c>
      <c r="DG66" s="27" t="s">
        <v>2</v>
      </c>
      <c r="DH66" s="27" t="s">
        <v>2</v>
      </c>
      <c r="DI66" s="27">
        <v>2</v>
      </c>
      <c r="DJ66" s="27">
        <v>2</v>
      </c>
      <c r="DK66" s="27">
        <v>3</v>
      </c>
      <c r="DL66" s="27" t="s">
        <v>2</v>
      </c>
      <c r="DM66" s="27" t="s">
        <v>2</v>
      </c>
      <c r="DN66" s="27" t="s">
        <v>2</v>
      </c>
      <c r="DO66" s="27" t="s">
        <v>2</v>
      </c>
      <c r="DP66" s="27" t="s">
        <v>2</v>
      </c>
      <c r="DQ66" s="27" t="s">
        <v>2</v>
      </c>
      <c r="DR66" s="135" t="s">
        <v>2</v>
      </c>
      <c r="DS66" s="27">
        <v>554</v>
      </c>
      <c r="DT66" s="27">
        <v>5</v>
      </c>
      <c r="DU66" s="27" t="s">
        <v>2</v>
      </c>
      <c r="DV66" s="27">
        <v>1</v>
      </c>
      <c r="DW66" s="27">
        <v>35</v>
      </c>
      <c r="DX66" s="27">
        <v>6</v>
      </c>
      <c r="DY66" s="27">
        <v>30</v>
      </c>
      <c r="DZ66" s="27">
        <v>24</v>
      </c>
      <c r="EA66" s="27" t="s">
        <v>2</v>
      </c>
      <c r="EB66" s="27">
        <v>153</v>
      </c>
      <c r="EC66" s="27">
        <v>84</v>
      </c>
      <c r="ED66" s="27">
        <v>2457</v>
      </c>
      <c r="EE66" s="27">
        <v>131</v>
      </c>
      <c r="EF66" s="135">
        <v>32</v>
      </c>
      <c r="EG66" s="27">
        <v>16882</v>
      </c>
      <c r="EH66" s="27">
        <v>167</v>
      </c>
      <c r="EI66" s="27" t="s">
        <v>2</v>
      </c>
      <c r="EJ66" s="27" t="s">
        <v>14</v>
      </c>
      <c r="EK66" s="27">
        <v>65</v>
      </c>
      <c r="EL66" s="27">
        <v>12</v>
      </c>
      <c r="EM66" s="27" t="s">
        <v>14</v>
      </c>
      <c r="EN66" s="27">
        <v>97</v>
      </c>
      <c r="EO66" s="27" t="s">
        <v>2</v>
      </c>
      <c r="EP66" s="27">
        <v>1806</v>
      </c>
      <c r="EQ66" s="27">
        <v>1906</v>
      </c>
      <c r="ER66" s="27">
        <v>133584</v>
      </c>
      <c r="ES66" s="27">
        <v>131</v>
      </c>
      <c r="ET66" s="135" t="s">
        <v>14</v>
      </c>
      <c r="EU66" s="27">
        <v>2</v>
      </c>
      <c r="EV66" s="27">
        <v>1</v>
      </c>
      <c r="EW66" s="27" t="s">
        <v>2</v>
      </c>
      <c r="EX66" s="27" t="s">
        <v>2</v>
      </c>
      <c r="EY66" s="27" t="s">
        <v>2</v>
      </c>
      <c r="EZ66" s="27" t="s">
        <v>2</v>
      </c>
      <c r="FA66" s="27" t="s">
        <v>2</v>
      </c>
      <c r="FB66" s="27" t="s">
        <v>2</v>
      </c>
      <c r="FC66" s="27" t="s">
        <v>2</v>
      </c>
      <c r="FD66" s="27">
        <v>4</v>
      </c>
      <c r="FE66" s="27">
        <v>2</v>
      </c>
      <c r="FF66" s="27">
        <v>2</v>
      </c>
      <c r="FG66" s="27">
        <v>1</v>
      </c>
      <c r="FH66" s="135">
        <v>3</v>
      </c>
      <c r="FI66" s="27" t="s">
        <v>1155</v>
      </c>
      <c r="FJ66" s="27" t="s">
        <v>1155</v>
      </c>
      <c r="FK66" s="27" t="s">
        <v>2</v>
      </c>
      <c r="FL66" s="27" t="s">
        <v>2</v>
      </c>
      <c r="FM66" s="27" t="s">
        <v>2</v>
      </c>
      <c r="FN66" s="27" t="s">
        <v>2</v>
      </c>
      <c r="FO66" s="27" t="s">
        <v>2</v>
      </c>
      <c r="FP66" s="27" t="s">
        <v>2</v>
      </c>
      <c r="FQ66" s="27" t="s">
        <v>2</v>
      </c>
      <c r="FR66" s="27">
        <v>157</v>
      </c>
      <c r="FS66" s="27" t="s">
        <v>1155</v>
      </c>
      <c r="FT66" s="27" t="s">
        <v>1155</v>
      </c>
      <c r="FU66" s="27">
        <v>1</v>
      </c>
      <c r="FV66" s="135" t="s">
        <v>1155</v>
      </c>
      <c r="FW66" s="77">
        <v>686</v>
      </c>
      <c r="FX66" s="77">
        <v>64</v>
      </c>
      <c r="FY66" s="77">
        <v>648</v>
      </c>
      <c r="FZ66" s="77">
        <v>6</v>
      </c>
      <c r="GA66" s="77">
        <v>269</v>
      </c>
      <c r="GB66" s="77">
        <v>2</v>
      </c>
      <c r="GC66" s="77">
        <v>1</v>
      </c>
      <c r="GD66" s="77" t="s">
        <v>2</v>
      </c>
      <c r="GE66" s="143">
        <v>3</v>
      </c>
      <c r="GF66" s="77">
        <v>6</v>
      </c>
      <c r="GG66" s="77">
        <v>1</v>
      </c>
      <c r="GH66" s="77">
        <v>6</v>
      </c>
      <c r="GI66" s="77" t="s">
        <v>2</v>
      </c>
      <c r="GJ66" s="77">
        <v>1</v>
      </c>
      <c r="GK66" s="77" t="s">
        <v>2</v>
      </c>
      <c r="GL66" s="77" t="s">
        <v>2</v>
      </c>
      <c r="GM66" s="77" t="s">
        <v>2</v>
      </c>
      <c r="GN66" s="143" t="s">
        <v>2</v>
      </c>
      <c r="GO66" s="25">
        <v>75</v>
      </c>
      <c r="GP66" s="25">
        <v>14</v>
      </c>
      <c r="GQ66" s="25">
        <v>75</v>
      </c>
      <c r="GR66" s="25">
        <v>35</v>
      </c>
      <c r="GS66" s="136">
        <v>1</v>
      </c>
      <c r="GT66" s="77">
        <v>1</v>
      </c>
      <c r="GU66" s="77">
        <v>13</v>
      </c>
      <c r="GV66" s="17">
        <v>2590</v>
      </c>
      <c r="GW66" s="17">
        <v>734</v>
      </c>
      <c r="GX66" s="17">
        <v>1335</v>
      </c>
      <c r="GY66" s="17">
        <v>439</v>
      </c>
      <c r="GZ66" s="17">
        <v>70</v>
      </c>
      <c r="HA66" s="17">
        <v>12</v>
      </c>
      <c r="HB66" s="17">
        <v>8</v>
      </c>
      <c r="HC66" s="17">
        <v>4</v>
      </c>
      <c r="HD66" s="17" t="s">
        <v>2</v>
      </c>
      <c r="HE66" s="17">
        <v>7</v>
      </c>
      <c r="HF66" s="17" t="s">
        <v>2</v>
      </c>
      <c r="HG66" s="17" t="s">
        <v>2</v>
      </c>
      <c r="HH66" s="17">
        <v>2</v>
      </c>
      <c r="HI66" s="17">
        <v>1</v>
      </c>
      <c r="HJ66" s="17">
        <v>4</v>
      </c>
      <c r="HK66" s="17">
        <v>2</v>
      </c>
      <c r="HL66" s="17">
        <v>2</v>
      </c>
      <c r="HM66" s="17" t="s">
        <v>2</v>
      </c>
      <c r="HN66" s="659"/>
      <c r="HO66" s="657" t="s">
        <v>453</v>
      </c>
      <c r="HP66" s="657" t="s">
        <v>454</v>
      </c>
      <c r="HQ66" s="657" t="s">
        <v>478</v>
      </c>
      <c r="HR66" s="657" t="s">
        <v>454</v>
      </c>
      <c r="HS66" s="657" t="s">
        <v>455</v>
      </c>
    </row>
    <row r="67" spans="1:227" ht="14.25" customHeight="1">
      <c r="A67" s="614" t="s">
        <v>970</v>
      </c>
      <c r="B67" s="614" t="s">
        <v>1018</v>
      </c>
      <c r="C67" s="614" t="s">
        <v>1019</v>
      </c>
      <c r="D67" s="4" t="s">
        <v>301</v>
      </c>
      <c r="E67" s="25">
        <v>153</v>
      </c>
      <c r="F67" s="25">
        <v>2</v>
      </c>
      <c r="G67" s="25">
        <v>2</v>
      </c>
      <c r="H67" s="25" t="s">
        <v>2</v>
      </c>
      <c r="I67" s="25" t="s">
        <v>2</v>
      </c>
      <c r="J67" s="25" t="s">
        <v>2</v>
      </c>
      <c r="K67" s="25" t="s">
        <v>2</v>
      </c>
      <c r="L67" s="25">
        <v>151</v>
      </c>
      <c r="M67" s="136">
        <v>10</v>
      </c>
      <c r="N67" s="25" t="s">
        <v>2</v>
      </c>
      <c r="O67" s="25" t="s">
        <v>2</v>
      </c>
      <c r="P67" s="25" t="s">
        <v>2</v>
      </c>
      <c r="Q67" s="25" t="s">
        <v>2</v>
      </c>
      <c r="R67" s="25" t="s">
        <v>2</v>
      </c>
      <c r="S67" s="25" t="s">
        <v>2</v>
      </c>
      <c r="T67" s="25" t="s">
        <v>2</v>
      </c>
      <c r="U67" s="25" t="s">
        <v>2</v>
      </c>
      <c r="V67" s="136" t="s">
        <v>2</v>
      </c>
      <c r="W67" s="25">
        <v>54</v>
      </c>
      <c r="X67" s="25">
        <v>5220</v>
      </c>
      <c r="Y67" s="25">
        <v>4</v>
      </c>
      <c r="Z67" s="25">
        <v>1328</v>
      </c>
      <c r="AA67" s="136">
        <v>99</v>
      </c>
      <c r="AB67" s="25" t="s">
        <v>2</v>
      </c>
      <c r="AC67" s="25" t="s">
        <v>2</v>
      </c>
      <c r="AD67" s="25" t="s">
        <v>2</v>
      </c>
      <c r="AE67" s="25" t="s">
        <v>2</v>
      </c>
      <c r="AF67" s="136" t="s">
        <v>2</v>
      </c>
      <c r="AG67" s="27">
        <v>153</v>
      </c>
      <c r="AH67" s="27">
        <v>5</v>
      </c>
      <c r="AI67" s="27">
        <v>42</v>
      </c>
      <c r="AJ67" s="27">
        <v>83</v>
      </c>
      <c r="AK67" s="27">
        <v>17</v>
      </c>
      <c r="AL67" s="27">
        <v>4</v>
      </c>
      <c r="AM67" s="27">
        <v>1</v>
      </c>
      <c r="AN67" s="27" t="s">
        <v>2</v>
      </c>
      <c r="AO67" s="27">
        <v>1</v>
      </c>
      <c r="AP67" s="27" t="s">
        <v>2</v>
      </c>
      <c r="AQ67" s="27" t="s">
        <v>2</v>
      </c>
      <c r="AR67" s="27" t="s">
        <v>2</v>
      </c>
      <c r="AS67" s="27" t="s">
        <v>2</v>
      </c>
      <c r="AT67" s="135" t="s">
        <v>2</v>
      </c>
      <c r="AU67" s="27" t="s">
        <v>2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 t="s">
        <v>2</v>
      </c>
      <c r="BB67" s="27" t="s">
        <v>2</v>
      </c>
      <c r="BC67" s="27" t="s">
        <v>2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11183</v>
      </c>
      <c r="BJ67" s="27">
        <v>109</v>
      </c>
      <c r="BK67" s="27">
        <v>1721</v>
      </c>
      <c r="BL67" s="27">
        <v>5904</v>
      </c>
      <c r="BM67" s="27">
        <v>2016</v>
      </c>
      <c r="BN67" s="27">
        <v>668</v>
      </c>
      <c r="BO67" s="27">
        <v>200</v>
      </c>
      <c r="BP67" s="27" t="s">
        <v>2</v>
      </c>
      <c r="BQ67" s="27">
        <v>565</v>
      </c>
      <c r="BR67" s="27" t="s">
        <v>2</v>
      </c>
      <c r="BS67" s="27" t="s">
        <v>2</v>
      </c>
      <c r="BT67" s="27" t="s">
        <v>2</v>
      </c>
      <c r="BU67" s="27" t="s">
        <v>2</v>
      </c>
      <c r="BV67" s="27" t="s">
        <v>2</v>
      </c>
      <c r="BW67" s="135">
        <v>1765</v>
      </c>
      <c r="BX67" s="27" t="s">
        <v>2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 t="s">
        <v>2</v>
      </c>
      <c r="CE67" s="27" t="s">
        <v>2</v>
      </c>
      <c r="CF67" s="27" t="s">
        <v>2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 t="s">
        <v>2</v>
      </c>
      <c r="CM67" s="27">
        <v>126</v>
      </c>
      <c r="CN67" s="27">
        <v>24</v>
      </c>
      <c r="CO67" s="27" t="s">
        <v>2</v>
      </c>
      <c r="CP67" s="27" t="s">
        <v>2</v>
      </c>
      <c r="CQ67" s="27" t="s">
        <v>2</v>
      </c>
      <c r="CR67" s="27">
        <v>1</v>
      </c>
      <c r="CS67" s="27" t="s">
        <v>2</v>
      </c>
      <c r="CT67" s="27">
        <v>101</v>
      </c>
      <c r="CU67" s="27" t="s">
        <v>2</v>
      </c>
      <c r="CV67" s="27" t="s">
        <v>2</v>
      </c>
      <c r="CW67" s="27" t="s">
        <v>2</v>
      </c>
      <c r="CX67" s="27" t="s">
        <v>2</v>
      </c>
      <c r="CY67" s="27" t="s">
        <v>2</v>
      </c>
      <c r="CZ67" s="27" t="s">
        <v>2</v>
      </c>
      <c r="DA67" s="27" t="s">
        <v>2</v>
      </c>
      <c r="DB67" s="135" t="s">
        <v>2</v>
      </c>
      <c r="DC67" s="27" t="s">
        <v>2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 t="s">
        <v>2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 t="s">
        <v>2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81</v>
      </c>
      <c r="DT67" s="27" t="s">
        <v>2</v>
      </c>
      <c r="DU67" s="27" t="s">
        <v>2</v>
      </c>
      <c r="DV67" s="27" t="s">
        <v>2</v>
      </c>
      <c r="DW67" s="27">
        <v>2</v>
      </c>
      <c r="DX67" s="27">
        <v>1</v>
      </c>
      <c r="DY67" s="27">
        <v>1</v>
      </c>
      <c r="DZ67" s="27" t="s">
        <v>2</v>
      </c>
      <c r="EA67" s="27" t="s">
        <v>2</v>
      </c>
      <c r="EB67" s="27">
        <v>14</v>
      </c>
      <c r="EC67" s="27">
        <v>1</v>
      </c>
      <c r="ED67" s="27">
        <v>120</v>
      </c>
      <c r="EE67" s="27">
        <v>6</v>
      </c>
      <c r="EF67" s="135">
        <v>1</v>
      </c>
      <c r="EG67" s="27">
        <v>2931</v>
      </c>
      <c r="EH67" s="27" t="s">
        <v>2</v>
      </c>
      <c r="EI67" s="27" t="s">
        <v>2</v>
      </c>
      <c r="EJ67" s="27" t="s">
        <v>2</v>
      </c>
      <c r="EK67" s="27" t="s">
        <v>14</v>
      </c>
      <c r="EL67" s="27" t="s">
        <v>14</v>
      </c>
      <c r="EM67" s="27" t="s">
        <v>14</v>
      </c>
      <c r="EN67" s="27" t="s">
        <v>2</v>
      </c>
      <c r="EO67" s="27" t="s">
        <v>2</v>
      </c>
      <c r="EP67" s="27">
        <v>111</v>
      </c>
      <c r="EQ67" s="27" t="s">
        <v>14</v>
      </c>
      <c r="ER67" s="27">
        <v>5108</v>
      </c>
      <c r="ES67" s="27">
        <v>6</v>
      </c>
      <c r="ET67" s="135" t="s">
        <v>14</v>
      </c>
      <c r="EU67" s="27" t="s">
        <v>2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 t="s">
        <v>2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38</v>
      </c>
      <c r="FX67" s="77">
        <v>9</v>
      </c>
      <c r="FY67" s="77">
        <v>32</v>
      </c>
      <c r="FZ67" s="77" t="s">
        <v>2</v>
      </c>
      <c r="GA67" s="77">
        <v>13</v>
      </c>
      <c r="GB67" s="77" t="s">
        <v>2</v>
      </c>
      <c r="GC67" s="77" t="s">
        <v>2</v>
      </c>
      <c r="GD67" s="77" t="s">
        <v>2</v>
      </c>
      <c r="GE67" s="143">
        <v>1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3</v>
      </c>
      <c r="GP67" s="25" t="s">
        <v>2</v>
      </c>
      <c r="GQ67" s="25">
        <v>3</v>
      </c>
      <c r="GR67" s="25">
        <v>3</v>
      </c>
      <c r="GS67" s="136">
        <v>1</v>
      </c>
      <c r="GT67" s="77" t="s">
        <v>2</v>
      </c>
      <c r="GU67" s="77">
        <v>1</v>
      </c>
      <c r="GV67" s="17">
        <v>126</v>
      </c>
      <c r="GW67" s="17">
        <v>34</v>
      </c>
      <c r="GX67" s="17">
        <v>74</v>
      </c>
      <c r="GY67" s="17">
        <v>15</v>
      </c>
      <c r="GZ67" s="17">
        <v>2</v>
      </c>
      <c r="HA67" s="17">
        <v>1</v>
      </c>
      <c r="HB67" s="17">
        <v>1</v>
      </c>
      <c r="HC67" s="17" t="s">
        <v>2</v>
      </c>
      <c r="HD67" s="17" t="s">
        <v>2</v>
      </c>
      <c r="HE67" s="17" t="s">
        <v>2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 t="s">
        <v>2</v>
      </c>
      <c r="HK67" s="17" t="s">
        <v>2</v>
      </c>
      <c r="HL67" s="17" t="s">
        <v>2</v>
      </c>
      <c r="HM67" s="17" t="s">
        <v>2</v>
      </c>
      <c r="HN67" s="659"/>
      <c r="HO67" s="657" t="s">
        <v>453</v>
      </c>
      <c r="HP67" s="657" t="s">
        <v>454</v>
      </c>
      <c r="HQ67" s="657" t="s">
        <v>478</v>
      </c>
      <c r="HR67" s="657" t="s">
        <v>457</v>
      </c>
      <c r="HS67" s="657" t="s">
        <v>455</v>
      </c>
    </row>
    <row r="68" spans="1:227" ht="14.25" customHeight="1">
      <c r="A68" s="614" t="s">
        <v>970</v>
      </c>
      <c r="B68" s="614" t="s">
        <v>1018</v>
      </c>
      <c r="C68" s="614" t="s">
        <v>1020</v>
      </c>
      <c r="D68" s="4" t="s">
        <v>302</v>
      </c>
      <c r="E68" s="25">
        <v>104</v>
      </c>
      <c r="F68" s="25">
        <v>1</v>
      </c>
      <c r="G68" s="25" t="s">
        <v>2</v>
      </c>
      <c r="H68" s="25" t="s">
        <v>2</v>
      </c>
      <c r="I68" s="25">
        <v>1</v>
      </c>
      <c r="J68" s="25" t="s">
        <v>2</v>
      </c>
      <c r="K68" s="25" t="s">
        <v>2</v>
      </c>
      <c r="L68" s="25">
        <v>103</v>
      </c>
      <c r="M68" s="136">
        <v>15</v>
      </c>
      <c r="N68" s="25">
        <v>1</v>
      </c>
      <c r="O68" s="25">
        <v>1</v>
      </c>
      <c r="P68" s="25" t="s">
        <v>2</v>
      </c>
      <c r="Q68" s="25" t="s">
        <v>2</v>
      </c>
      <c r="R68" s="25">
        <v>1</v>
      </c>
      <c r="S68" s="25" t="s">
        <v>2</v>
      </c>
      <c r="T68" s="25" t="s">
        <v>2</v>
      </c>
      <c r="U68" s="25" t="s">
        <v>2</v>
      </c>
      <c r="V68" s="136" t="s">
        <v>2</v>
      </c>
      <c r="W68" s="25">
        <v>46</v>
      </c>
      <c r="X68" s="25">
        <v>2575</v>
      </c>
      <c r="Y68" s="25" t="s">
        <v>2</v>
      </c>
      <c r="Z68" s="25" t="s">
        <v>2</v>
      </c>
      <c r="AA68" s="136">
        <v>58</v>
      </c>
      <c r="AB68" s="25">
        <v>1</v>
      </c>
      <c r="AC68" s="25">
        <v>240</v>
      </c>
      <c r="AD68" s="25" t="s">
        <v>2</v>
      </c>
      <c r="AE68" s="25" t="s">
        <v>2</v>
      </c>
      <c r="AF68" s="136" t="s">
        <v>2</v>
      </c>
      <c r="AG68" s="27">
        <v>103</v>
      </c>
      <c r="AH68" s="27">
        <v>9</v>
      </c>
      <c r="AI68" s="27">
        <v>32</v>
      </c>
      <c r="AJ68" s="27">
        <v>50</v>
      </c>
      <c r="AK68" s="27">
        <v>10</v>
      </c>
      <c r="AL68" s="27">
        <v>2</v>
      </c>
      <c r="AM68" s="27" t="s">
        <v>2</v>
      </c>
      <c r="AN68" s="27" t="s">
        <v>2</v>
      </c>
      <c r="AO68" s="27" t="s">
        <v>2</v>
      </c>
      <c r="AP68" s="27" t="s">
        <v>2</v>
      </c>
      <c r="AQ68" s="27" t="s">
        <v>2</v>
      </c>
      <c r="AR68" s="27" t="s">
        <v>2</v>
      </c>
      <c r="AS68" s="27" t="s">
        <v>2</v>
      </c>
      <c r="AT68" s="135" t="s">
        <v>2</v>
      </c>
      <c r="AU68" s="27" t="s">
        <v>2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 t="s">
        <v>2</v>
      </c>
      <c r="BH68" s="135" t="s">
        <v>2</v>
      </c>
      <c r="BI68" s="27">
        <v>6144</v>
      </c>
      <c r="BJ68" s="27">
        <v>153</v>
      </c>
      <c r="BK68" s="27">
        <v>1190</v>
      </c>
      <c r="BL68" s="27">
        <v>3316</v>
      </c>
      <c r="BM68" s="27">
        <v>1155</v>
      </c>
      <c r="BN68" s="27">
        <v>330</v>
      </c>
      <c r="BO68" s="27" t="s">
        <v>2</v>
      </c>
      <c r="BP68" s="27" t="s">
        <v>2</v>
      </c>
      <c r="BQ68" s="27" t="s">
        <v>2</v>
      </c>
      <c r="BR68" s="27" t="s">
        <v>2</v>
      </c>
      <c r="BS68" s="27" t="s">
        <v>2</v>
      </c>
      <c r="BT68" s="27" t="s">
        <v>2</v>
      </c>
      <c r="BU68" s="27" t="s">
        <v>2</v>
      </c>
      <c r="BV68" s="27" t="s">
        <v>2</v>
      </c>
      <c r="BW68" s="135">
        <v>456</v>
      </c>
      <c r="BX68" s="27" t="s">
        <v>2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 t="s">
        <v>2</v>
      </c>
      <c r="CK68" s="27" t="s">
        <v>2</v>
      </c>
      <c r="CL68" s="135" t="s">
        <v>2</v>
      </c>
      <c r="CM68" s="27">
        <v>94</v>
      </c>
      <c r="CN68" s="27" t="s">
        <v>2</v>
      </c>
      <c r="CO68" s="27" t="s">
        <v>2</v>
      </c>
      <c r="CP68" s="27" t="s">
        <v>2</v>
      </c>
      <c r="CQ68" s="27" t="s">
        <v>2</v>
      </c>
      <c r="CR68" s="27" t="s">
        <v>2</v>
      </c>
      <c r="CS68" s="27" t="s">
        <v>2</v>
      </c>
      <c r="CT68" s="27">
        <v>94</v>
      </c>
      <c r="CU68" s="27" t="s">
        <v>2</v>
      </c>
      <c r="CV68" s="27" t="s">
        <v>2</v>
      </c>
      <c r="CW68" s="27" t="s">
        <v>2</v>
      </c>
      <c r="CX68" s="27" t="s">
        <v>2</v>
      </c>
      <c r="CY68" s="27" t="s">
        <v>2</v>
      </c>
      <c r="CZ68" s="27" t="s">
        <v>2</v>
      </c>
      <c r="DA68" s="27" t="s">
        <v>2</v>
      </c>
      <c r="DB68" s="135" t="s">
        <v>2</v>
      </c>
      <c r="DC68" s="27" t="s">
        <v>2</v>
      </c>
      <c r="DD68" s="27" t="s">
        <v>2</v>
      </c>
      <c r="DE68" s="27" t="s">
        <v>2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16</v>
      </c>
      <c r="DT68" s="27" t="s">
        <v>2</v>
      </c>
      <c r="DU68" s="27" t="s">
        <v>2</v>
      </c>
      <c r="DV68" s="27" t="s">
        <v>2</v>
      </c>
      <c r="DW68" s="27" t="s">
        <v>2</v>
      </c>
      <c r="DX68" s="27" t="s">
        <v>2</v>
      </c>
      <c r="DY68" s="27" t="s">
        <v>2</v>
      </c>
      <c r="DZ68" s="27" t="s">
        <v>2</v>
      </c>
      <c r="EA68" s="27" t="s">
        <v>2</v>
      </c>
      <c r="EB68" s="27">
        <v>1</v>
      </c>
      <c r="EC68" s="27" t="s">
        <v>2</v>
      </c>
      <c r="ED68" s="27">
        <v>94</v>
      </c>
      <c r="EE68" s="27">
        <v>3</v>
      </c>
      <c r="EF68" s="135" t="s">
        <v>2</v>
      </c>
      <c r="EG68" s="27">
        <v>169</v>
      </c>
      <c r="EH68" s="27" t="s">
        <v>2</v>
      </c>
      <c r="EI68" s="27" t="s">
        <v>2</v>
      </c>
      <c r="EJ68" s="27" t="s">
        <v>2</v>
      </c>
      <c r="EK68" s="27" t="s">
        <v>2</v>
      </c>
      <c r="EL68" s="27" t="s">
        <v>2</v>
      </c>
      <c r="EM68" s="27" t="s">
        <v>2</v>
      </c>
      <c r="EN68" s="27" t="s">
        <v>2</v>
      </c>
      <c r="EO68" s="27" t="s">
        <v>2</v>
      </c>
      <c r="EP68" s="27" t="s">
        <v>14</v>
      </c>
      <c r="EQ68" s="27" t="s">
        <v>2</v>
      </c>
      <c r="ER68" s="27">
        <v>4908</v>
      </c>
      <c r="ES68" s="27">
        <v>3</v>
      </c>
      <c r="ET68" s="135" t="s">
        <v>2</v>
      </c>
      <c r="EU68" s="27" t="s">
        <v>2</v>
      </c>
      <c r="EV68" s="27" t="s">
        <v>2</v>
      </c>
      <c r="EW68" s="27" t="s">
        <v>2</v>
      </c>
      <c r="EX68" s="27" t="s">
        <v>2</v>
      </c>
      <c r="EY68" s="27" t="s">
        <v>2</v>
      </c>
      <c r="EZ68" s="27" t="s">
        <v>2</v>
      </c>
      <c r="FA68" s="27" t="s">
        <v>2</v>
      </c>
      <c r="FB68" s="27" t="s">
        <v>2</v>
      </c>
      <c r="FC68" s="27" t="s">
        <v>2</v>
      </c>
      <c r="FD68" s="27" t="s">
        <v>2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</v>
      </c>
      <c r="FJ68" s="27" t="s">
        <v>2</v>
      </c>
      <c r="FK68" s="27" t="s">
        <v>2</v>
      </c>
      <c r="FL68" s="27" t="s">
        <v>2</v>
      </c>
      <c r="FM68" s="27" t="s">
        <v>2</v>
      </c>
      <c r="FN68" s="27" t="s">
        <v>2</v>
      </c>
      <c r="FO68" s="27" t="s">
        <v>2</v>
      </c>
      <c r="FP68" s="27" t="s">
        <v>2</v>
      </c>
      <c r="FQ68" s="27" t="s">
        <v>2</v>
      </c>
      <c r="FR68" s="27" t="s">
        <v>2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28</v>
      </c>
      <c r="FX68" s="77">
        <v>3</v>
      </c>
      <c r="FY68" s="77">
        <v>25</v>
      </c>
      <c r="FZ68" s="77" t="s">
        <v>2</v>
      </c>
      <c r="GA68" s="77">
        <v>13</v>
      </c>
      <c r="GB68" s="77" t="s">
        <v>2</v>
      </c>
      <c r="GC68" s="77" t="s">
        <v>2</v>
      </c>
      <c r="GD68" s="77" t="s">
        <v>2</v>
      </c>
      <c r="GE68" s="143" t="s">
        <v>2</v>
      </c>
      <c r="GF68" s="77" t="s">
        <v>2</v>
      </c>
      <c r="GG68" s="77" t="s">
        <v>2</v>
      </c>
      <c r="GH68" s="77" t="s">
        <v>2</v>
      </c>
      <c r="GI68" s="77" t="s">
        <v>2</v>
      </c>
      <c r="GJ68" s="77" t="s">
        <v>2</v>
      </c>
      <c r="GK68" s="77" t="s">
        <v>2</v>
      </c>
      <c r="GL68" s="77" t="s">
        <v>2</v>
      </c>
      <c r="GM68" s="77" t="s">
        <v>2</v>
      </c>
      <c r="GN68" s="143" t="s">
        <v>2</v>
      </c>
      <c r="GO68" s="25">
        <v>2</v>
      </c>
      <c r="GP68" s="25">
        <v>1</v>
      </c>
      <c r="GQ68" s="25">
        <v>2</v>
      </c>
      <c r="GR68" s="25">
        <v>1</v>
      </c>
      <c r="GS68" s="136" t="s">
        <v>2</v>
      </c>
      <c r="GT68" s="77" t="s">
        <v>2</v>
      </c>
      <c r="GU68" s="77">
        <v>1</v>
      </c>
      <c r="GV68" s="17">
        <v>94</v>
      </c>
      <c r="GW68" s="17">
        <v>21</v>
      </c>
      <c r="GX68" s="17">
        <v>60</v>
      </c>
      <c r="GY68" s="17">
        <v>13</v>
      </c>
      <c r="GZ68" s="17" t="s">
        <v>2</v>
      </c>
      <c r="HA68" s="17" t="s">
        <v>2</v>
      </c>
      <c r="HB68" s="17" t="s">
        <v>2</v>
      </c>
      <c r="HC68" s="17" t="s">
        <v>2</v>
      </c>
      <c r="HD68" s="17" t="s">
        <v>2</v>
      </c>
      <c r="HE68" s="17" t="s">
        <v>2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 t="s">
        <v>2</v>
      </c>
      <c r="HK68" s="17" t="s">
        <v>2</v>
      </c>
      <c r="HL68" s="17" t="s">
        <v>2</v>
      </c>
      <c r="HM68" s="17" t="s">
        <v>2</v>
      </c>
      <c r="HN68" s="659"/>
      <c r="HO68" s="657" t="s">
        <v>453</v>
      </c>
      <c r="HP68" s="657" t="s">
        <v>454</v>
      </c>
      <c r="HQ68" s="657" t="s">
        <v>478</v>
      </c>
      <c r="HR68" s="657" t="s">
        <v>458</v>
      </c>
      <c r="HS68" s="657" t="s">
        <v>455</v>
      </c>
    </row>
    <row r="69" spans="1:227" ht="14.25" customHeight="1">
      <c r="A69" s="614" t="s">
        <v>970</v>
      </c>
      <c r="B69" s="614" t="s">
        <v>1018</v>
      </c>
      <c r="C69" s="614" t="s">
        <v>1021</v>
      </c>
      <c r="D69" s="4" t="s">
        <v>303</v>
      </c>
      <c r="E69" s="25">
        <v>254</v>
      </c>
      <c r="F69" s="25">
        <v>3</v>
      </c>
      <c r="G69" s="25">
        <v>1</v>
      </c>
      <c r="H69" s="25">
        <v>2</v>
      </c>
      <c r="I69" s="25" t="s">
        <v>2</v>
      </c>
      <c r="J69" s="25" t="s">
        <v>2</v>
      </c>
      <c r="K69" s="25" t="s">
        <v>2</v>
      </c>
      <c r="L69" s="25">
        <v>251</v>
      </c>
      <c r="M69" s="136">
        <v>26</v>
      </c>
      <c r="N69" s="25">
        <v>2</v>
      </c>
      <c r="O69" s="25">
        <v>2</v>
      </c>
      <c r="P69" s="25">
        <v>1</v>
      </c>
      <c r="Q69" s="25">
        <v>1</v>
      </c>
      <c r="R69" s="25" t="s">
        <v>2</v>
      </c>
      <c r="S69" s="25" t="s">
        <v>2</v>
      </c>
      <c r="T69" s="25" t="s">
        <v>2</v>
      </c>
      <c r="U69" s="25" t="s">
        <v>2</v>
      </c>
      <c r="V69" s="136">
        <v>2</v>
      </c>
      <c r="W69" s="25">
        <v>113</v>
      </c>
      <c r="X69" s="25">
        <v>14052</v>
      </c>
      <c r="Y69" s="25">
        <v>7</v>
      </c>
      <c r="Z69" s="25">
        <v>4452</v>
      </c>
      <c r="AA69" s="136">
        <v>141</v>
      </c>
      <c r="AB69" s="25">
        <v>2</v>
      </c>
      <c r="AC69" s="25">
        <v>2391</v>
      </c>
      <c r="AD69" s="25">
        <v>2</v>
      </c>
      <c r="AE69" s="25">
        <v>1272</v>
      </c>
      <c r="AF69" s="136" t="s">
        <v>2</v>
      </c>
      <c r="AG69" s="27">
        <v>247</v>
      </c>
      <c r="AH69" s="27">
        <v>10</v>
      </c>
      <c r="AI69" s="27">
        <v>74</v>
      </c>
      <c r="AJ69" s="27">
        <v>119</v>
      </c>
      <c r="AK69" s="27">
        <v>38</v>
      </c>
      <c r="AL69" s="27">
        <v>4</v>
      </c>
      <c r="AM69" s="27" t="s">
        <v>2</v>
      </c>
      <c r="AN69" s="27">
        <v>2</v>
      </c>
      <c r="AO69" s="27" t="s">
        <v>2</v>
      </c>
      <c r="AP69" s="27" t="s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17123</v>
      </c>
      <c r="BJ69" s="27">
        <v>185</v>
      </c>
      <c r="BK69" s="27">
        <v>2826</v>
      </c>
      <c r="BL69" s="27">
        <v>8108</v>
      </c>
      <c r="BM69" s="27">
        <v>4601</v>
      </c>
      <c r="BN69" s="27">
        <v>680</v>
      </c>
      <c r="BO69" s="27" t="s">
        <v>2</v>
      </c>
      <c r="BP69" s="27">
        <v>723</v>
      </c>
      <c r="BQ69" s="27" t="s">
        <v>2</v>
      </c>
      <c r="BR69" s="27" t="s">
        <v>2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1717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231</v>
      </c>
      <c r="CN69" s="27">
        <v>9</v>
      </c>
      <c r="CO69" s="27" t="s">
        <v>2</v>
      </c>
      <c r="CP69" s="27" t="s">
        <v>2</v>
      </c>
      <c r="CQ69" s="27" t="s">
        <v>2</v>
      </c>
      <c r="CR69" s="27">
        <v>4</v>
      </c>
      <c r="CS69" s="27" t="s">
        <v>2</v>
      </c>
      <c r="CT69" s="27">
        <v>204</v>
      </c>
      <c r="CU69" s="27">
        <v>11</v>
      </c>
      <c r="CV69" s="27" t="s">
        <v>2</v>
      </c>
      <c r="CW69" s="27" t="s">
        <v>2</v>
      </c>
      <c r="CX69" s="27" t="s">
        <v>2</v>
      </c>
      <c r="CY69" s="27">
        <v>1</v>
      </c>
      <c r="CZ69" s="27">
        <v>2</v>
      </c>
      <c r="DA69" s="27" t="s">
        <v>2</v>
      </c>
      <c r="DB69" s="135" t="s">
        <v>2</v>
      </c>
      <c r="DC69" s="27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61</v>
      </c>
      <c r="DT69" s="27" t="s">
        <v>2</v>
      </c>
      <c r="DU69" s="27" t="s">
        <v>2</v>
      </c>
      <c r="DV69" s="27" t="s">
        <v>2</v>
      </c>
      <c r="DW69" s="27">
        <v>2</v>
      </c>
      <c r="DX69" s="27" t="s">
        <v>2</v>
      </c>
      <c r="DY69" s="27">
        <v>5</v>
      </c>
      <c r="DZ69" s="27">
        <v>5</v>
      </c>
      <c r="EA69" s="27" t="s">
        <v>2</v>
      </c>
      <c r="EB69" s="27">
        <v>17</v>
      </c>
      <c r="EC69" s="27">
        <v>1</v>
      </c>
      <c r="ED69" s="27">
        <v>218</v>
      </c>
      <c r="EE69" s="27">
        <v>6</v>
      </c>
      <c r="EF69" s="135">
        <v>13</v>
      </c>
      <c r="EG69" s="27">
        <v>1167</v>
      </c>
      <c r="EH69" s="27" t="s">
        <v>2</v>
      </c>
      <c r="EI69" s="27" t="s">
        <v>2</v>
      </c>
      <c r="EJ69" s="27" t="s">
        <v>2</v>
      </c>
      <c r="EK69" s="27" t="s">
        <v>14</v>
      </c>
      <c r="EL69" s="27" t="s">
        <v>2</v>
      </c>
      <c r="EM69" s="27">
        <v>24</v>
      </c>
      <c r="EN69" s="27">
        <v>24</v>
      </c>
      <c r="EO69" s="27" t="s">
        <v>2</v>
      </c>
      <c r="EP69" s="27">
        <v>170</v>
      </c>
      <c r="EQ69" s="27" t="s">
        <v>14</v>
      </c>
      <c r="ER69" s="27">
        <v>11651</v>
      </c>
      <c r="ES69" s="27">
        <v>6</v>
      </c>
      <c r="ET69" s="135" t="s">
        <v>14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1155</v>
      </c>
      <c r="FW69" s="77">
        <v>54</v>
      </c>
      <c r="FX69" s="77">
        <v>3</v>
      </c>
      <c r="FY69" s="77">
        <v>51</v>
      </c>
      <c r="FZ69" s="77">
        <v>1</v>
      </c>
      <c r="GA69" s="77">
        <v>10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>
        <v>1</v>
      </c>
      <c r="GG69" s="77" t="s">
        <v>2</v>
      </c>
      <c r="GH69" s="77">
        <v>1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6</v>
      </c>
      <c r="GP69" s="25" t="s">
        <v>2</v>
      </c>
      <c r="GQ69" s="25">
        <v>6</v>
      </c>
      <c r="GR69" s="25">
        <v>3</v>
      </c>
      <c r="GS69" s="136" t="s">
        <v>2</v>
      </c>
      <c r="GT69" s="77" t="s">
        <v>2</v>
      </c>
      <c r="GU69" s="77" t="s">
        <v>2</v>
      </c>
      <c r="GV69" s="17">
        <v>231</v>
      </c>
      <c r="GW69" s="17">
        <v>77</v>
      </c>
      <c r="GX69" s="17">
        <v>114</v>
      </c>
      <c r="GY69" s="17">
        <v>23</v>
      </c>
      <c r="GZ69" s="17">
        <v>10</v>
      </c>
      <c r="HA69" s="17">
        <v>7</v>
      </c>
      <c r="HB69" s="17">
        <v>4</v>
      </c>
      <c r="HC69" s="17">
        <v>3</v>
      </c>
      <c r="HD69" s="17" t="s">
        <v>2</v>
      </c>
      <c r="HE69" s="17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>
        <v>2</v>
      </c>
      <c r="HK69" s="17">
        <v>1</v>
      </c>
      <c r="HL69" s="17">
        <v>1</v>
      </c>
      <c r="HM69" s="17" t="s">
        <v>2</v>
      </c>
      <c r="HN69" s="659"/>
      <c r="HO69" s="657" t="s">
        <v>453</v>
      </c>
      <c r="HP69" s="657" t="s">
        <v>454</v>
      </c>
      <c r="HQ69" s="657" t="s">
        <v>478</v>
      </c>
      <c r="HR69" s="657" t="s">
        <v>459</v>
      </c>
      <c r="HS69" s="657" t="s">
        <v>455</v>
      </c>
    </row>
    <row r="70" spans="1:227" ht="14.25" customHeight="1">
      <c r="A70" s="614" t="s">
        <v>970</v>
      </c>
      <c r="B70" s="614" t="s">
        <v>1018</v>
      </c>
      <c r="C70" s="614" t="s">
        <v>723</v>
      </c>
      <c r="D70" s="4" t="s">
        <v>304</v>
      </c>
      <c r="E70" s="25">
        <v>159</v>
      </c>
      <c r="F70" s="25">
        <v>2</v>
      </c>
      <c r="G70" s="25" t="s">
        <v>2</v>
      </c>
      <c r="H70" s="25">
        <v>1</v>
      </c>
      <c r="I70" s="25">
        <v>1</v>
      </c>
      <c r="J70" s="25" t="s">
        <v>2</v>
      </c>
      <c r="K70" s="25" t="s">
        <v>2</v>
      </c>
      <c r="L70" s="25">
        <v>157</v>
      </c>
      <c r="M70" s="136">
        <v>14</v>
      </c>
      <c r="N70" s="25">
        <v>2</v>
      </c>
      <c r="O70" s="25">
        <v>2</v>
      </c>
      <c r="P70" s="25" t="s">
        <v>2</v>
      </c>
      <c r="Q70" s="25">
        <v>1</v>
      </c>
      <c r="R70" s="25">
        <v>1</v>
      </c>
      <c r="S70" s="25" t="s">
        <v>2</v>
      </c>
      <c r="T70" s="25" t="s">
        <v>2</v>
      </c>
      <c r="U70" s="25" t="s">
        <v>2</v>
      </c>
      <c r="V70" s="136">
        <v>1</v>
      </c>
      <c r="W70" s="25">
        <v>66</v>
      </c>
      <c r="X70" s="25">
        <v>4794</v>
      </c>
      <c r="Y70" s="25">
        <v>3</v>
      </c>
      <c r="Z70" s="25">
        <v>1225</v>
      </c>
      <c r="AA70" s="136">
        <v>93</v>
      </c>
      <c r="AB70" s="25" t="s">
        <v>2</v>
      </c>
      <c r="AC70" s="25" t="s">
        <v>2</v>
      </c>
      <c r="AD70" s="25" t="s">
        <v>2</v>
      </c>
      <c r="AE70" s="25" t="s">
        <v>2</v>
      </c>
      <c r="AF70" s="136">
        <v>2</v>
      </c>
      <c r="AG70" s="27">
        <v>157</v>
      </c>
      <c r="AH70" s="27">
        <v>26</v>
      </c>
      <c r="AI70" s="27">
        <v>23</v>
      </c>
      <c r="AJ70" s="27">
        <v>80</v>
      </c>
      <c r="AK70" s="27">
        <v>22</v>
      </c>
      <c r="AL70" s="27">
        <v>2</v>
      </c>
      <c r="AM70" s="27">
        <v>3</v>
      </c>
      <c r="AN70" s="27" t="s">
        <v>2</v>
      </c>
      <c r="AO70" s="27" t="s">
        <v>2</v>
      </c>
      <c r="AP70" s="27">
        <v>1</v>
      </c>
      <c r="AQ70" s="27" t="s">
        <v>2</v>
      </c>
      <c r="AR70" s="27" t="s">
        <v>2</v>
      </c>
      <c r="AS70" s="27" t="s">
        <v>2</v>
      </c>
      <c r="AT70" s="135" t="s">
        <v>2</v>
      </c>
      <c r="AU70" s="27">
        <v>1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 t="s">
        <v>2</v>
      </c>
      <c r="BC70" s="27" t="s">
        <v>2</v>
      </c>
      <c r="BD70" s="27">
        <v>1</v>
      </c>
      <c r="BE70" s="27" t="s">
        <v>2</v>
      </c>
      <c r="BF70" s="27" t="s">
        <v>2</v>
      </c>
      <c r="BG70" s="27" t="s">
        <v>2</v>
      </c>
      <c r="BH70" s="135" t="s">
        <v>2</v>
      </c>
      <c r="BI70" s="27">
        <v>11482</v>
      </c>
      <c r="BJ70" s="27">
        <v>537</v>
      </c>
      <c r="BK70" s="27">
        <v>891</v>
      </c>
      <c r="BL70" s="27">
        <v>5340</v>
      </c>
      <c r="BM70" s="27">
        <v>2462</v>
      </c>
      <c r="BN70" s="27">
        <v>347</v>
      </c>
      <c r="BO70" s="27">
        <v>745</v>
      </c>
      <c r="BP70" s="27" t="s">
        <v>2</v>
      </c>
      <c r="BQ70" s="27" t="s">
        <v>2</v>
      </c>
      <c r="BR70" s="27">
        <v>1160</v>
      </c>
      <c r="BS70" s="27" t="s">
        <v>2</v>
      </c>
      <c r="BT70" s="27" t="s">
        <v>2</v>
      </c>
      <c r="BU70" s="27" t="s">
        <v>2</v>
      </c>
      <c r="BV70" s="27" t="s">
        <v>2</v>
      </c>
      <c r="BW70" s="135">
        <v>1806</v>
      </c>
      <c r="BX70" s="27">
        <v>1160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 t="s">
        <v>2</v>
      </c>
      <c r="CF70" s="27" t="s">
        <v>2</v>
      </c>
      <c r="CG70" s="27">
        <v>1160</v>
      </c>
      <c r="CH70" s="27" t="s">
        <v>2</v>
      </c>
      <c r="CI70" s="27" t="s">
        <v>2</v>
      </c>
      <c r="CJ70" s="27" t="s">
        <v>2</v>
      </c>
      <c r="CK70" s="27" t="s">
        <v>2</v>
      </c>
      <c r="CL70" s="135">
        <v>1160</v>
      </c>
      <c r="CM70" s="27">
        <v>153</v>
      </c>
      <c r="CN70" s="27" t="s">
        <v>2</v>
      </c>
      <c r="CO70" s="27" t="s">
        <v>2</v>
      </c>
      <c r="CP70" s="27" t="s">
        <v>2</v>
      </c>
      <c r="CQ70" s="27" t="s">
        <v>2</v>
      </c>
      <c r="CR70" s="27">
        <v>2</v>
      </c>
      <c r="CS70" s="27" t="s">
        <v>2</v>
      </c>
      <c r="CT70" s="27">
        <v>146</v>
      </c>
      <c r="CU70" s="27">
        <v>5</v>
      </c>
      <c r="CV70" s="27" t="s">
        <v>2</v>
      </c>
      <c r="CW70" s="27" t="s">
        <v>2</v>
      </c>
      <c r="CX70" s="27" t="s">
        <v>2</v>
      </c>
      <c r="CY70" s="27" t="s">
        <v>2</v>
      </c>
      <c r="CZ70" s="27" t="s">
        <v>2</v>
      </c>
      <c r="DA70" s="27" t="s">
        <v>2</v>
      </c>
      <c r="DB70" s="135" t="s">
        <v>2</v>
      </c>
      <c r="DC70" s="27">
        <v>1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 t="s">
        <v>2</v>
      </c>
      <c r="DI70" s="27" t="s">
        <v>2</v>
      </c>
      <c r="DJ70" s="27">
        <v>1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 t="s">
        <v>2</v>
      </c>
      <c r="DP70" s="27" t="s">
        <v>2</v>
      </c>
      <c r="DQ70" s="27" t="s">
        <v>2</v>
      </c>
      <c r="DR70" s="135" t="s">
        <v>2</v>
      </c>
      <c r="DS70" s="27">
        <v>12</v>
      </c>
      <c r="DT70" s="27" t="s">
        <v>2</v>
      </c>
      <c r="DU70" s="27" t="s">
        <v>2</v>
      </c>
      <c r="DV70" s="27" t="s">
        <v>2</v>
      </c>
      <c r="DW70" s="27">
        <v>2</v>
      </c>
      <c r="DX70" s="27" t="s">
        <v>2</v>
      </c>
      <c r="DY70" s="27" t="s">
        <v>2</v>
      </c>
      <c r="DZ70" s="27" t="s">
        <v>2</v>
      </c>
      <c r="EA70" s="27" t="s">
        <v>2</v>
      </c>
      <c r="EB70" s="27">
        <v>6</v>
      </c>
      <c r="EC70" s="27">
        <v>1</v>
      </c>
      <c r="ED70" s="27">
        <v>153</v>
      </c>
      <c r="EE70" s="27">
        <v>13</v>
      </c>
      <c r="EF70" s="135">
        <v>9</v>
      </c>
      <c r="EG70" s="27">
        <v>161</v>
      </c>
      <c r="EH70" s="27" t="s">
        <v>2</v>
      </c>
      <c r="EI70" s="27" t="s">
        <v>2</v>
      </c>
      <c r="EJ70" s="27" t="s">
        <v>2</v>
      </c>
      <c r="EK70" s="27" t="s">
        <v>14</v>
      </c>
      <c r="EL70" s="27" t="s">
        <v>2</v>
      </c>
      <c r="EM70" s="27" t="s">
        <v>2</v>
      </c>
      <c r="EN70" s="27" t="s">
        <v>2</v>
      </c>
      <c r="EO70" s="27" t="s">
        <v>2</v>
      </c>
      <c r="EP70" s="27">
        <v>69</v>
      </c>
      <c r="EQ70" s="27" t="s">
        <v>14</v>
      </c>
      <c r="ER70" s="27">
        <v>10015</v>
      </c>
      <c r="ES70" s="27">
        <v>13</v>
      </c>
      <c r="ET70" s="135" t="s">
        <v>14</v>
      </c>
      <c r="EU70" s="27" t="s">
        <v>2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 t="s">
        <v>2</v>
      </c>
      <c r="FE70" s="27" t="s">
        <v>2</v>
      </c>
      <c r="FF70" s="27">
        <v>1</v>
      </c>
      <c r="FG70" s="27">
        <v>1</v>
      </c>
      <c r="FH70" s="135" t="s">
        <v>2</v>
      </c>
      <c r="FI70" s="27" t="s">
        <v>2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</v>
      </c>
      <c r="FS70" s="27" t="s">
        <v>2</v>
      </c>
      <c r="FT70" s="27" t="s">
        <v>1155</v>
      </c>
      <c r="FU70" s="27">
        <v>1</v>
      </c>
      <c r="FV70" s="135" t="s">
        <v>2</v>
      </c>
      <c r="FW70" s="77">
        <v>43</v>
      </c>
      <c r="FX70" s="77">
        <v>1</v>
      </c>
      <c r="FY70" s="77">
        <v>43</v>
      </c>
      <c r="FZ70" s="77" t="s">
        <v>2</v>
      </c>
      <c r="GA70" s="77">
        <v>16</v>
      </c>
      <c r="GB70" s="77" t="s">
        <v>2</v>
      </c>
      <c r="GC70" s="77" t="s">
        <v>2</v>
      </c>
      <c r="GD70" s="77" t="s">
        <v>2</v>
      </c>
      <c r="GE70" s="143" t="s">
        <v>2</v>
      </c>
      <c r="GF70" s="77">
        <v>1</v>
      </c>
      <c r="GG70" s="77">
        <v>1</v>
      </c>
      <c r="GH70" s="77">
        <v>1</v>
      </c>
      <c r="GI70" s="77" t="s">
        <v>2</v>
      </c>
      <c r="GJ70" s="77">
        <v>1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6</v>
      </c>
      <c r="GP70" s="25">
        <v>2</v>
      </c>
      <c r="GQ70" s="25">
        <v>6</v>
      </c>
      <c r="GR70" s="25" t="s">
        <v>2</v>
      </c>
      <c r="GS70" s="136" t="s">
        <v>2</v>
      </c>
      <c r="GT70" s="77" t="s">
        <v>2</v>
      </c>
      <c r="GU70" s="77" t="s">
        <v>2</v>
      </c>
      <c r="GV70" s="17">
        <v>153</v>
      </c>
      <c r="GW70" s="17">
        <v>30</v>
      </c>
      <c r="GX70" s="17">
        <v>94</v>
      </c>
      <c r="GY70" s="17">
        <v>24</v>
      </c>
      <c r="GZ70" s="17">
        <v>4</v>
      </c>
      <c r="HA70" s="17">
        <v>1</v>
      </c>
      <c r="HB70" s="17">
        <v>1</v>
      </c>
      <c r="HC70" s="17" t="s">
        <v>2</v>
      </c>
      <c r="HD70" s="17" t="s">
        <v>2</v>
      </c>
      <c r="HE70" s="17">
        <v>1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>
        <v>1</v>
      </c>
      <c r="HK70" s="17">
        <v>1</v>
      </c>
      <c r="HL70" s="17" t="s">
        <v>2</v>
      </c>
      <c r="HM70" s="17" t="s">
        <v>2</v>
      </c>
      <c r="HN70" s="659"/>
      <c r="HO70" s="657" t="s">
        <v>453</v>
      </c>
      <c r="HP70" s="657" t="s">
        <v>454</v>
      </c>
      <c r="HQ70" s="657" t="s">
        <v>478</v>
      </c>
      <c r="HR70" s="657" t="s">
        <v>460</v>
      </c>
      <c r="HS70" s="657" t="s">
        <v>455</v>
      </c>
    </row>
    <row r="71" spans="1:227" ht="14.25" customHeight="1">
      <c r="A71" s="614" t="s">
        <v>970</v>
      </c>
      <c r="B71" s="614" t="s">
        <v>1018</v>
      </c>
      <c r="C71" s="614" t="s">
        <v>1022</v>
      </c>
      <c r="D71" s="4" t="s">
        <v>305</v>
      </c>
      <c r="E71" s="25">
        <v>86</v>
      </c>
      <c r="F71" s="25" t="s">
        <v>2</v>
      </c>
      <c r="G71" s="25" t="s">
        <v>2</v>
      </c>
      <c r="H71" s="25" t="s">
        <v>2</v>
      </c>
      <c r="I71" s="25" t="s">
        <v>2</v>
      </c>
      <c r="J71" s="25" t="s">
        <v>2</v>
      </c>
      <c r="K71" s="25" t="s">
        <v>2</v>
      </c>
      <c r="L71" s="25">
        <v>86</v>
      </c>
      <c r="M71" s="136">
        <v>10</v>
      </c>
      <c r="N71" s="25" t="s">
        <v>2</v>
      </c>
      <c r="O71" s="25" t="s">
        <v>2</v>
      </c>
      <c r="P71" s="25" t="s">
        <v>2</v>
      </c>
      <c r="Q71" s="25" t="s">
        <v>2</v>
      </c>
      <c r="R71" s="25" t="s">
        <v>2</v>
      </c>
      <c r="S71" s="25" t="s">
        <v>2</v>
      </c>
      <c r="T71" s="25" t="s">
        <v>2</v>
      </c>
      <c r="U71" s="25" t="s">
        <v>2</v>
      </c>
      <c r="V71" s="136" t="s">
        <v>2</v>
      </c>
      <c r="W71" s="25">
        <v>57</v>
      </c>
      <c r="X71" s="25">
        <v>3159</v>
      </c>
      <c r="Y71" s="25">
        <v>2</v>
      </c>
      <c r="Z71" s="25">
        <v>650</v>
      </c>
      <c r="AA71" s="136">
        <v>29</v>
      </c>
      <c r="AB71" s="25" t="s">
        <v>2</v>
      </c>
      <c r="AC71" s="25" t="s">
        <v>2</v>
      </c>
      <c r="AD71" s="25" t="s">
        <v>2</v>
      </c>
      <c r="AE71" s="25" t="s">
        <v>2</v>
      </c>
      <c r="AF71" s="136" t="s">
        <v>2</v>
      </c>
      <c r="AG71" s="27">
        <v>86</v>
      </c>
      <c r="AH71" s="27">
        <v>15</v>
      </c>
      <c r="AI71" s="27">
        <v>26</v>
      </c>
      <c r="AJ71" s="27">
        <v>35</v>
      </c>
      <c r="AK71" s="27">
        <v>10</v>
      </c>
      <c r="AL71" s="27" t="s">
        <v>2</v>
      </c>
      <c r="AM71" s="27" t="s">
        <v>2</v>
      </c>
      <c r="AN71" s="27" t="s">
        <v>2</v>
      </c>
      <c r="AO71" s="27" t="s">
        <v>2</v>
      </c>
      <c r="AP71" s="27" t="s">
        <v>2</v>
      </c>
      <c r="AQ71" s="27" t="s">
        <v>2</v>
      </c>
      <c r="AR71" s="27" t="s">
        <v>2</v>
      </c>
      <c r="AS71" s="27" t="s">
        <v>2</v>
      </c>
      <c r="AT71" s="135" t="s">
        <v>2</v>
      </c>
      <c r="AU71" s="27" t="s">
        <v>2</v>
      </c>
      <c r="AV71" s="27" t="s">
        <v>2</v>
      </c>
      <c r="AW71" s="27" t="s">
        <v>2</v>
      </c>
      <c r="AX71" s="27" t="s">
        <v>2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 t="s">
        <v>2</v>
      </c>
      <c r="BD71" s="27" t="s">
        <v>2</v>
      </c>
      <c r="BE71" s="27" t="s">
        <v>2</v>
      </c>
      <c r="BF71" s="27" t="s">
        <v>2</v>
      </c>
      <c r="BG71" s="27" t="s">
        <v>2</v>
      </c>
      <c r="BH71" s="135" t="s">
        <v>2</v>
      </c>
      <c r="BI71" s="27">
        <v>4933</v>
      </c>
      <c r="BJ71" s="27">
        <v>275</v>
      </c>
      <c r="BK71" s="27">
        <v>939</v>
      </c>
      <c r="BL71" s="27">
        <v>2516</v>
      </c>
      <c r="BM71" s="27">
        <v>1203</v>
      </c>
      <c r="BN71" s="27" t="s">
        <v>2</v>
      </c>
      <c r="BO71" s="27" t="s">
        <v>2</v>
      </c>
      <c r="BP71" s="27" t="s">
        <v>2</v>
      </c>
      <c r="BQ71" s="27" t="s">
        <v>2</v>
      </c>
      <c r="BR71" s="27" t="s">
        <v>2</v>
      </c>
      <c r="BS71" s="27" t="s">
        <v>2</v>
      </c>
      <c r="BT71" s="27" t="s">
        <v>2</v>
      </c>
      <c r="BU71" s="27" t="s">
        <v>2</v>
      </c>
      <c r="BV71" s="27" t="s">
        <v>2</v>
      </c>
      <c r="BW71" s="135">
        <v>410</v>
      </c>
      <c r="BX71" s="27" t="s">
        <v>2</v>
      </c>
      <c r="BY71" s="27" t="s">
        <v>2</v>
      </c>
      <c r="BZ71" s="27" t="s">
        <v>2</v>
      </c>
      <c r="CA71" s="27" t="s">
        <v>2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 t="s">
        <v>2</v>
      </c>
      <c r="CG71" s="27" t="s">
        <v>2</v>
      </c>
      <c r="CH71" s="27" t="s">
        <v>2</v>
      </c>
      <c r="CI71" s="27" t="s">
        <v>2</v>
      </c>
      <c r="CJ71" s="27" t="s">
        <v>2</v>
      </c>
      <c r="CK71" s="27" t="s">
        <v>2</v>
      </c>
      <c r="CL71" s="135" t="s">
        <v>2</v>
      </c>
      <c r="CM71" s="27">
        <v>83</v>
      </c>
      <c r="CN71" s="27" t="s">
        <v>2</v>
      </c>
      <c r="CO71" s="27" t="s">
        <v>2</v>
      </c>
      <c r="CP71" s="27" t="s">
        <v>2</v>
      </c>
      <c r="CQ71" s="27" t="s">
        <v>2</v>
      </c>
      <c r="CR71" s="27" t="s">
        <v>2</v>
      </c>
      <c r="CS71" s="27" t="s">
        <v>2</v>
      </c>
      <c r="CT71" s="27">
        <v>83</v>
      </c>
      <c r="CU71" s="27" t="s">
        <v>2</v>
      </c>
      <c r="CV71" s="27" t="s">
        <v>2</v>
      </c>
      <c r="CW71" s="27" t="s">
        <v>2</v>
      </c>
      <c r="CX71" s="27" t="s">
        <v>2</v>
      </c>
      <c r="CY71" s="27" t="s">
        <v>2</v>
      </c>
      <c r="CZ71" s="27" t="s">
        <v>2</v>
      </c>
      <c r="DA71" s="27" t="s">
        <v>2</v>
      </c>
      <c r="DB71" s="135" t="s">
        <v>2</v>
      </c>
      <c r="DC71" s="27" t="s">
        <v>2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 t="s">
        <v>2</v>
      </c>
      <c r="DI71" s="27" t="s">
        <v>2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 t="s">
        <v>2</v>
      </c>
      <c r="DP71" s="27" t="s">
        <v>2</v>
      </c>
      <c r="DQ71" s="27" t="s">
        <v>2</v>
      </c>
      <c r="DR71" s="135" t="s">
        <v>2</v>
      </c>
      <c r="DS71" s="27">
        <v>2</v>
      </c>
      <c r="DT71" s="27" t="s">
        <v>2</v>
      </c>
      <c r="DU71" s="27" t="s">
        <v>2</v>
      </c>
      <c r="DV71" s="27" t="s">
        <v>2</v>
      </c>
      <c r="DW71" s="27" t="s">
        <v>2</v>
      </c>
      <c r="DX71" s="27" t="s">
        <v>2</v>
      </c>
      <c r="DY71" s="27" t="s">
        <v>2</v>
      </c>
      <c r="DZ71" s="27" t="s">
        <v>2</v>
      </c>
      <c r="EA71" s="27" t="s">
        <v>2</v>
      </c>
      <c r="EB71" s="27" t="s">
        <v>2</v>
      </c>
      <c r="EC71" s="27" t="s">
        <v>2</v>
      </c>
      <c r="ED71" s="27">
        <v>84</v>
      </c>
      <c r="EE71" s="27">
        <v>20</v>
      </c>
      <c r="EF71" s="135">
        <v>1</v>
      </c>
      <c r="EG71" s="27" t="s">
        <v>14</v>
      </c>
      <c r="EH71" s="27" t="s">
        <v>2</v>
      </c>
      <c r="EI71" s="27" t="s">
        <v>2</v>
      </c>
      <c r="EJ71" s="27" t="s">
        <v>2</v>
      </c>
      <c r="EK71" s="27" t="s">
        <v>2</v>
      </c>
      <c r="EL71" s="27" t="s">
        <v>2</v>
      </c>
      <c r="EM71" s="27" t="s">
        <v>2</v>
      </c>
      <c r="EN71" s="27" t="s">
        <v>2</v>
      </c>
      <c r="EO71" s="27" t="s">
        <v>2</v>
      </c>
      <c r="EP71" s="27" t="s">
        <v>2</v>
      </c>
      <c r="EQ71" s="27" t="s">
        <v>2</v>
      </c>
      <c r="ER71" s="27">
        <v>4068</v>
      </c>
      <c r="ES71" s="27">
        <v>20</v>
      </c>
      <c r="ET71" s="135" t="s">
        <v>14</v>
      </c>
      <c r="EU71" s="27" t="s">
        <v>2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 t="s">
        <v>2</v>
      </c>
      <c r="FE71" s="27" t="s">
        <v>2</v>
      </c>
      <c r="FF71" s="27" t="s">
        <v>2</v>
      </c>
      <c r="FG71" s="27" t="s">
        <v>2</v>
      </c>
      <c r="FH71" s="135" t="s">
        <v>2</v>
      </c>
      <c r="FI71" s="27" t="s">
        <v>2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</v>
      </c>
      <c r="FS71" s="27" t="s">
        <v>2</v>
      </c>
      <c r="FT71" s="27" t="s">
        <v>2</v>
      </c>
      <c r="FU71" s="27" t="s">
        <v>2</v>
      </c>
      <c r="FV71" s="135" t="s">
        <v>2</v>
      </c>
      <c r="FW71" s="77">
        <v>49</v>
      </c>
      <c r="FX71" s="77">
        <v>1</v>
      </c>
      <c r="FY71" s="77">
        <v>48</v>
      </c>
      <c r="FZ71" s="77" t="s">
        <v>2</v>
      </c>
      <c r="GA71" s="77">
        <v>35</v>
      </c>
      <c r="GB71" s="77" t="s">
        <v>2</v>
      </c>
      <c r="GC71" s="77" t="s">
        <v>2</v>
      </c>
      <c r="GD71" s="77" t="s">
        <v>2</v>
      </c>
      <c r="GE71" s="143">
        <v>1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3</v>
      </c>
      <c r="GP71" s="25" t="s">
        <v>2</v>
      </c>
      <c r="GQ71" s="25">
        <v>3</v>
      </c>
      <c r="GR71" s="25" t="s">
        <v>2</v>
      </c>
      <c r="GS71" s="136" t="s">
        <v>2</v>
      </c>
      <c r="GT71" s="77" t="s">
        <v>2</v>
      </c>
      <c r="GU71" s="77" t="s">
        <v>2</v>
      </c>
      <c r="GV71" s="17">
        <v>83</v>
      </c>
      <c r="GW71" s="17">
        <v>21</v>
      </c>
      <c r="GX71" s="17">
        <v>44</v>
      </c>
      <c r="GY71" s="17">
        <v>17</v>
      </c>
      <c r="GZ71" s="17">
        <v>1</v>
      </c>
      <c r="HA71" s="17" t="s">
        <v>2</v>
      </c>
      <c r="HB71" s="17" t="s">
        <v>2</v>
      </c>
      <c r="HC71" s="17" t="s">
        <v>2</v>
      </c>
      <c r="HD71" s="17" t="s">
        <v>2</v>
      </c>
      <c r="HE71" s="17" t="s">
        <v>2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 t="s">
        <v>2</v>
      </c>
      <c r="HK71" s="17" t="s">
        <v>2</v>
      </c>
      <c r="HL71" s="17" t="s">
        <v>2</v>
      </c>
      <c r="HM71" s="17" t="s">
        <v>2</v>
      </c>
      <c r="HN71" s="659"/>
      <c r="HO71" s="657" t="s">
        <v>453</v>
      </c>
      <c r="HP71" s="657" t="s">
        <v>454</v>
      </c>
      <c r="HQ71" s="657" t="s">
        <v>478</v>
      </c>
      <c r="HR71" s="657" t="s">
        <v>461</v>
      </c>
      <c r="HS71" s="657" t="s">
        <v>455</v>
      </c>
    </row>
    <row r="72" spans="1:227" ht="14.25" customHeight="1">
      <c r="A72" s="614" t="s">
        <v>970</v>
      </c>
      <c r="B72" s="614" t="s">
        <v>1018</v>
      </c>
      <c r="C72" s="614" t="s">
        <v>724</v>
      </c>
      <c r="D72" s="4" t="s">
        <v>306</v>
      </c>
      <c r="E72" s="25">
        <v>259</v>
      </c>
      <c r="F72" s="25">
        <v>1</v>
      </c>
      <c r="G72" s="25" t="s">
        <v>2</v>
      </c>
      <c r="H72" s="25" t="s">
        <v>2</v>
      </c>
      <c r="I72" s="25">
        <v>1</v>
      </c>
      <c r="J72" s="25" t="s">
        <v>2</v>
      </c>
      <c r="K72" s="25" t="s">
        <v>2</v>
      </c>
      <c r="L72" s="25">
        <v>258</v>
      </c>
      <c r="M72" s="136">
        <v>28</v>
      </c>
      <c r="N72" s="25">
        <v>1</v>
      </c>
      <c r="O72" s="25">
        <v>1</v>
      </c>
      <c r="P72" s="25" t="s">
        <v>2</v>
      </c>
      <c r="Q72" s="25" t="s">
        <v>2</v>
      </c>
      <c r="R72" s="25">
        <v>1</v>
      </c>
      <c r="S72" s="25" t="s">
        <v>2</v>
      </c>
      <c r="T72" s="25" t="s">
        <v>2</v>
      </c>
      <c r="U72" s="25" t="s">
        <v>2</v>
      </c>
      <c r="V72" s="136" t="s">
        <v>2</v>
      </c>
      <c r="W72" s="25">
        <v>145</v>
      </c>
      <c r="X72" s="25">
        <v>13083</v>
      </c>
      <c r="Y72" s="25">
        <v>9</v>
      </c>
      <c r="Z72" s="25">
        <v>2680</v>
      </c>
      <c r="AA72" s="136">
        <v>114</v>
      </c>
      <c r="AB72" s="25">
        <v>1</v>
      </c>
      <c r="AC72" s="25">
        <v>1928</v>
      </c>
      <c r="AD72" s="25" t="s">
        <v>2</v>
      </c>
      <c r="AE72" s="25" t="s">
        <v>2</v>
      </c>
      <c r="AF72" s="136" t="s">
        <v>2</v>
      </c>
      <c r="AG72" s="27">
        <v>258</v>
      </c>
      <c r="AH72" s="27">
        <v>30</v>
      </c>
      <c r="AI72" s="27">
        <v>38</v>
      </c>
      <c r="AJ72" s="27">
        <v>131</v>
      </c>
      <c r="AK72" s="27">
        <v>46</v>
      </c>
      <c r="AL72" s="27">
        <v>13</v>
      </c>
      <c r="AM72" s="27" t="s">
        <v>2</v>
      </c>
      <c r="AN72" s="27" t="s">
        <v>2</v>
      </c>
      <c r="AO72" s="27" t="s">
        <v>2</v>
      </c>
      <c r="AP72" s="27" t="s">
        <v>2</v>
      </c>
      <c r="AQ72" s="27" t="s">
        <v>2</v>
      </c>
      <c r="AR72" s="27" t="s">
        <v>2</v>
      </c>
      <c r="AS72" s="27" t="s">
        <v>2</v>
      </c>
      <c r="AT72" s="135" t="s">
        <v>2</v>
      </c>
      <c r="AU72" s="27" t="s">
        <v>2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 t="s">
        <v>2</v>
      </c>
      <c r="BD72" s="27" t="s">
        <v>2</v>
      </c>
      <c r="BE72" s="27" t="s">
        <v>2</v>
      </c>
      <c r="BF72" s="27" t="s">
        <v>2</v>
      </c>
      <c r="BG72" s="27" t="s">
        <v>2</v>
      </c>
      <c r="BH72" s="135" t="s">
        <v>2</v>
      </c>
      <c r="BI72" s="27">
        <v>18642</v>
      </c>
      <c r="BJ72" s="27">
        <v>596</v>
      </c>
      <c r="BK72" s="27">
        <v>1453</v>
      </c>
      <c r="BL72" s="27">
        <v>9243</v>
      </c>
      <c r="BM72" s="27">
        <v>5168</v>
      </c>
      <c r="BN72" s="27">
        <v>2182</v>
      </c>
      <c r="BO72" s="27" t="s">
        <v>2</v>
      </c>
      <c r="BP72" s="27" t="s">
        <v>2</v>
      </c>
      <c r="BQ72" s="27" t="s">
        <v>2</v>
      </c>
      <c r="BR72" s="27" t="s">
        <v>2</v>
      </c>
      <c r="BS72" s="27" t="s">
        <v>2</v>
      </c>
      <c r="BT72" s="27" t="s">
        <v>2</v>
      </c>
      <c r="BU72" s="27" t="s">
        <v>2</v>
      </c>
      <c r="BV72" s="27" t="s">
        <v>2</v>
      </c>
      <c r="BW72" s="135">
        <v>1611</v>
      </c>
      <c r="BX72" s="27" t="s">
        <v>2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 t="s">
        <v>2</v>
      </c>
      <c r="CG72" s="27" t="s">
        <v>2</v>
      </c>
      <c r="CH72" s="27" t="s">
        <v>2</v>
      </c>
      <c r="CI72" s="27" t="s">
        <v>2</v>
      </c>
      <c r="CJ72" s="27" t="s">
        <v>2</v>
      </c>
      <c r="CK72" s="27" t="s">
        <v>2</v>
      </c>
      <c r="CL72" s="135" t="s">
        <v>2</v>
      </c>
      <c r="CM72" s="27">
        <v>249</v>
      </c>
      <c r="CN72" s="27" t="s">
        <v>2</v>
      </c>
      <c r="CO72" s="27" t="s">
        <v>2</v>
      </c>
      <c r="CP72" s="27" t="s">
        <v>2</v>
      </c>
      <c r="CQ72" s="27" t="s">
        <v>2</v>
      </c>
      <c r="CR72" s="27" t="s">
        <v>2</v>
      </c>
      <c r="CS72" s="27" t="s">
        <v>2</v>
      </c>
      <c r="CT72" s="27">
        <v>247</v>
      </c>
      <c r="CU72" s="27">
        <v>1</v>
      </c>
      <c r="CV72" s="27" t="s">
        <v>2</v>
      </c>
      <c r="CW72" s="27" t="s">
        <v>2</v>
      </c>
      <c r="CX72" s="27">
        <v>1</v>
      </c>
      <c r="CY72" s="27" t="s">
        <v>2</v>
      </c>
      <c r="CZ72" s="27" t="s">
        <v>2</v>
      </c>
      <c r="DA72" s="27" t="s">
        <v>2</v>
      </c>
      <c r="DB72" s="135" t="s">
        <v>2</v>
      </c>
      <c r="DC72" s="27" t="s">
        <v>2</v>
      </c>
      <c r="DD72" s="27" t="s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 t="s">
        <v>2</v>
      </c>
      <c r="DJ72" s="27" t="s">
        <v>2</v>
      </c>
      <c r="DK72" s="27" t="s">
        <v>2</v>
      </c>
      <c r="DL72" s="27" t="s">
        <v>2</v>
      </c>
      <c r="DM72" s="27" t="s">
        <v>2</v>
      </c>
      <c r="DN72" s="27" t="s">
        <v>2</v>
      </c>
      <c r="DO72" s="27" t="s">
        <v>2</v>
      </c>
      <c r="DP72" s="27" t="s">
        <v>2</v>
      </c>
      <c r="DQ72" s="27" t="s">
        <v>2</v>
      </c>
      <c r="DR72" s="135" t="s">
        <v>2</v>
      </c>
      <c r="DS72" s="27">
        <v>3</v>
      </c>
      <c r="DT72" s="27" t="s">
        <v>2</v>
      </c>
      <c r="DU72" s="27" t="s">
        <v>2</v>
      </c>
      <c r="DV72" s="27" t="s">
        <v>2</v>
      </c>
      <c r="DW72" s="27">
        <v>1</v>
      </c>
      <c r="DX72" s="27" t="s">
        <v>2</v>
      </c>
      <c r="DY72" s="27">
        <v>1</v>
      </c>
      <c r="DZ72" s="27">
        <v>1</v>
      </c>
      <c r="EA72" s="27" t="s">
        <v>2</v>
      </c>
      <c r="EB72" s="27">
        <v>5</v>
      </c>
      <c r="EC72" s="27" t="s">
        <v>2</v>
      </c>
      <c r="ED72" s="27">
        <v>252</v>
      </c>
      <c r="EE72" s="27">
        <v>35</v>
      </c>
      <c r="EF72" s="135">
        <v>2</v>
      </c>
      <c r="EG72" s="27">
        <v>28</v>
      </c>
      <c r="EH72" s="27" t="s">
        <v>2</v>
      </c>
      <c r="EI72" s="27" t="s">
        <v>2</v>
      </c>
      <c r="EJ72" s="27" t="s">
        <v>2</v>
      </c>
      <c r="EK72" s="27" t="s">
        <v>14</v>
      </c>
      <c r="EL72" s="27" t="s">
        <v>2</v>
      </c>
      <c r="EM72" s="27" t="s">
        <v>14</v>
      </c>
      <c r="EN72" s="27" t="s">
        <v>14</v>
      </c>
      <c r="EO72" s="27" t="s">
        <v>2</v>
      </c>
      <c r="EP72" s="27">
        <v>21</v>
      </c>
      <c r="EQ72" s="27" t="s">
        <v>2</v>
      </c>
      <c r="ER72" s="27">
        <v>16962</v>
      </c>
      <c r="ES72" s="27">
        <v>35</v>
      </c>
      <c r="ET72" s="135" t="s">
        <v>14</v>
      </c>
      <c r="EU72" s="27" t="s">
        <v>2</v>
      </c>
      <c r="EV72" s="27" t="s">
        <v>2</v>
      </c>
      <c r="EW72" s="27" t="s">
        <v>2</v>
      </c>
      <c r="EX72" s="27" t="s">
        <v>2</v>
      </c>
      <c r="EY72" s="27" t="s">
        <v>2</v>
      </c>
      <c r="EZ72" s="27" t="s">
        <v>2</v>
      </c>
      <c r="FA72" s="27" t="s">
        <v>2</v>
      </c>
      <c r="FB72" s="27" t="s">
        <v>2</v>
      </c>
      <c r="FC72" s="27" t="s">
        <v>2</v>
      </c>
      <c r="FD72" s="27" t="s">
        <v>2</v>
      </c>
      <c r="FE72" s="27" t="s">
        <v>2</v>
      </c>
      <c r="FF72" s="27" t="s">
        <v>2</v>
      </c>
      <c r="FG72" s="27" t="s">
        <v>2</v>
      </c>
      <c r="FH72" s="135" t="s">
        <v>2</v>
      </c>
      <c r="FI72" s="27" t="s">
        <v>2</v>
      </c>
      <c r="FJ72" s="27" t="s">
        <v>2</v>
      </c>
      <c r="FK72" s="27" t="s">
        <v>2</v>
      </c>
      <c r="FL72" s="27" t="s">
        <v>2</v>
      </c>
      <c r="FM72" s="27" t="s">
        <v>2</v>
      </c>
      <c r="FN72" s="27" t="s">
        <v>2</v>
      </c>
      <c r="FO72" s="27" t="s">
        <v>2</v>
      </c>
      <c r="FP72" s="27" t="s">
        <v>2</v>
      </c>
      <c r="FQ72" s="27" t="s">
        <v>2</v>
      </c>
      <c r="FR72" s="27" t="s">
        <v>2</v>
      </c>
      <c r="FS72" s="27" t="s">
        <v>2</v>
      </c>
      <c r="FT72" s="27" t="s">
        <v>2</v>
      </c>
      <c r="FU72" s="27" t="s">
        <v>2</v>
      </c>
      <c r="FV72" s="135" t="s">
        <v>2</v>
      </c>
      <c r="FW72" s="77">
        <v>105</v>
      </c>
      <c r="FX72" s="77">
        <v>13</v>
      </c>
      <c r="FY72" s="77">
        <v>99</v>
      </c>
      <c r="FZ72" s="77">
        <v>1</v>
      </c>
      <c r="GA72" s="77">
        <v>63</v>
      </c>
      <c r="GB72" s="77" t="s">
        <v>2</v>
      </c>
      <c r="GC72" s="77" t="s">
        <v>2</v>
      </c>
      <c r="GD72" s="77" t="s">
        <v>2</v>
      </c>
      <c r="GE72" s="143" t="s">
        <v>2</v>
      </c>
      <c r="GF72" s="77" t="s">
        <v>2</v>
      </c>
      <c r="GG72" s="77" t="s">
        <v>2</v>
      </c>
      <c r="GH72" s="77" t="s">
        <v>2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6</v>
      </c>
      <c r="GP72" s="25">
        <v>1</v>
      </c>
      <c r="GQ72" s="25">
        <v>6</v>
      </c>
      <c r="GR72" s="25" t="s">
        <v>2</v>
      </c>
      <c r="GS72" s="136" t="s">
        <v>2</v>
      </c>
      <c r="GT72" s="77" t="s">
        <v>2</v>
      </c>
      <c r="GU72" s="77">
        <v>2</v>
      </c>
      <c r="GV72" s="17">
        <v>249</v>
      </c>
      <c r="GW72" s="17">
        <v>40</v>
      </c>
      <c r="GX72" s="17">
        <v>146</v>
      </c>
      <c r="GY72" s="17">
        <v>55</v>
      </c>
      <c r="GZ72" s="17">
        <v>8</v>
      </c>
      <c r="HA72" s="17" t="s">
        <v>2</v>
      </c>
      <c r="HB72" s="17" t="s">
        <v>2</v>
      </c>
      <c r="HC72" s="17" t="s">
        <v>2</v>
      </c>
      <c r="HD72" s="17" t="s">
        <v>2</v>
      </c>
      <c r="HE72" s="17" t="s">
        <v>2</v>
      </c>
      <c r="HF72" s="17" t="s">
        <v>2</v>
      </c>
      <c r="HG72" s="17" t="s">
        <v>2</v>
      </c>
      <c r="HH72" s="17" t="s">
        <v>2</v>
      </c>
      <c r="HI72" s="17" t="s">
        <v>2</v>
      </c>
      <c r="HJ72" s="17" t="s">
        <v>2</v>
      </c>
      <c r="HK72" s="17" t="s">
        <v>2</v>
      </c>
      <c r="HL72" s="17" t="s">
        <v>2</v>
      </c>
      <c r="HM72" s="17" t="s">
        <v>2</v>
      </c>
      <c r="HN72" s="659"/>
      <c r="HO72" s="657" t="s">
        <v>453</v>
      </c>
      <c r="HP72" s="657" t="s">
        <v>454</v>
      </c>
      <c r="HQ72" s="657" t="s">
        <v>479</v>
      </c>
      <c r="HR72" s="657" t="s">
        <v>454</v>
      </c>
      <c r="HS72" s="657" t="s">
        <v>455</v>
      </c>
    </row>
    <row r="73" spans="1:227" ht="14.25" customHeight="1">
      <c r="A73" s="614" t="s">
        <v>970</v>
      </c>
      <c r="B73" s="614" t="s">
        <v>1018</v>
      </c>
      <c r="C73" s="614" t="s">
        <v>725</v>
      </c>
      <c r="D73" s="4" t="s">
        <v>307</v>
      </c>
      <c r="E73" s="25">
        <v>182</v>
      </c>
      <c r="F73" s="25">
        <v>2</v>
      </c>
      <c r="G73" s="25" t="s">
        <v>2</v>
      </c>
      <c r="H73" s="25">
        <v>1</v>
      </c>
      <c r="I73" s="25">
        <v>1</v>
      </c>
      <c r="J73" s="25" t="s">
        <v>2</v>
      </c>
      <c r="K73" s="25" t="s">
        <v>2</v>
      </c>
      <c r="L73" s="25">
        <v>180</v>
      </c>
      <c r="M73" s="136">
        <v>51</v>
      </c>
      <c r="N73" s="25">
        <v>1</v>
      </c>
      <c r="O73" s="25">
        <v>1</v>
      </c>
      <c r="P73" s="25" t="s">
        <v>2</v>
      </c>
      <c r="Q73" s="25" t="s">
        <v>2</v>
      </c>
      <c r="R73" s="25">
        <v>1</v>
      </c>
      <c r="S73" s="25" t="s">
        <v>2</v>
      </c>
      <c r="T73" s="25" t="s">
        <v>2</v>
      </c>
      <c r="U73" s="25" t="s">
        <v>2</v>
      </c>
      <c r="V73" s="136" t="s">
        <v>2</v>
      </c>
      <c r="W73" s="25">
        <v>115</v>
      </c>
      <c r="X73" s="25">
        <v>14660</v>
      </c>
      <c r="Y73" s="25">
        <v>5</v>
      </c>
      <c r="Z73" s="25">
        <v>2160</v>
      </c>
      <c r="AA73" s="136">
        <v>67</v>
      </c>
      <c r="AB73" s="25">
        <v>1</v>
      </c>
      <c r="AC73" s="25">
        <v>3600</v>
      </c>
      <c r="AD73" s="25" t="s">
        <v>2</v>
      </c>
      <c r="AE73" s="25" t="s">
        <v>2</v>
      </c>
      <c r="AF73" s="136" t="s">
        <v>2</v>
      </c>
      <c r="AG73" s="27">
        <v>181</v>
      </c>
      <c r="AH73" s="27">
        <v>8</v>
      </c>
      <c r="AI73" s="27">
        <v>23</v>
      </c>
      <c r="AJ73" s="27">
        <v>84</v>
      </c>
      <c r="AK73" s="27">
        <v>45</v>
      </c>
      <c r="AL73" s="27">
        <v>18</v>
      </c>
      <c r="AM73" s="27">
        <v>2</v>
      </c>
      <c r="AN73" s="27">
        <v>1</v>
      </c>
      <c r="AO73" s="27" t="s">
        <v>2</v>
      </c>
      <c r="AP73" s="27" t="s">
        <v>2</v>
      </c>
      <c r="AQ73" s="27" t="s">
        <v>2</v>
      </c>
      <c r="AR73" s="27" t="s">
        <v>2</v>
      </c>
      <c r="AS73" s="27" t="s">
        <v>2</v>
      </c>
      <c r="AT73" s="135" t="s">
        <v>2</v>
      </c>
      <c r="AU73" s="27" t="s">
        <v>2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 t="s">
        <v>2</v>
      </c>
      <c r="BG73" s="27" t="s">
        <v>2</v>
      </c>
      <c r="BH73" s="135" t="s">
        <v>2</v>
      </c>
      <c r="BI73" s="27">
        <v>16056</v>
      </c>
      <c r="BJ73" s="27">
        <v>174</v>
      </c>
      <c r="BK73" s="27">
        <v>838</v>
      </c>
      <c r="BL73" s="27">
        <v>6038</v>
      </c>
      <c r="BM73" s="27">
        <v>5337</v>
      </c>
      <c r="BN73" s="27">
        <v>2943</v>
      </c>
      <c r="BO73" s="27">
        <v>416</v>
      </c>
      <c r="BP73" s="27">
        <v>310</v>
      </c>
      <c r="BQ73" s="27" t="s">
        <v>2</v>
      </c>
      <c r="BR73" s="27" t="s">
        <v>2</v>
      </c>
      <c r="BS73" s="27" t="s">
        <v>2</v>
      </c>
      <c r="BT73" s="27" t="s">
        <v>2</v>
      </c>
      <c r="BU73" s="27" t="s">
        <v>2</v>
      </c>
      <c r="BV73" s="27" t="s">
        <v>2</v>
      </c>
      <c r="BW73" s="135">
        <v>1232</v>
      </c>
      <c r="BX73" s="27" t="s">
        <v>2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 t="s">
        <v>2</v>
      </c>
      <c r="CJ73" s="27" t="s">
        <v>2</v>
      </c>
      <c r="CK73" s="27" t="s">
        <v>2</v>
      </c>
      <c r="CL73" s="135" t="s">
        <v>2</v>
      </c>
      <c r="CM73" s="27">
        <v>180</v>
      </c>
      <c r="CN73" s="27" t="s">
        <v>2</v>
      </c>
      <c r="CO73" s="27" t="s">
        <v>2</v>
      </c>
      <c r="CP73" s="27" t="s">
        <v>2</v>
      </c>
      <c r="CQ73" s="27" t="s">
        <v>2</v>
      </c>
      <c r="CR73" s="27" t="s">
        <v>2</v>
      </c>
      <c r="CS73" s="27" t="s">
        <v>2</v>
      </c>
      <c r="CT73" s="27">
        <v>180</v>
      </c>
      <c r="CU73" s="27" t="s">
        <v>2</v>
      </c>
      <c r="CV73" s="27" t="s">
        <v>2</v>
      </c>
      <c r="CW73" s="27" t="s">
        <v>2</v>
      </c>
      <c r="CX73" s="27" t="s">
        <v>2</v>
      </c>
      <c r="CY73" s="27" t="s">
        <v>2</v>
      </c>
      <c r="CZ73" s="27" t="s">
        <v>2</v>
      </c>
      <c r="DA73" s="27" t="s">
        <v>2</v>
      </c>
      <c r="DB73" s="135" t="s">
        <v>2</v>
      </c>
      <c r="DC73" s="27" t="s">
        <v>2</v>
      </c>
      <c r="DD73" s="27" t="s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 t="s">
        <v>2</v>
      </c>
      <c r="DT73" s="27" t="s">
        <v>2</v>
      </c>
      <c r="DU73" s="27" t="s">
        <v>2</v>
      </c>
      <c r="DV73" s="27" t="s">
        <v>2</v>
      </c>
      <c r="DW73" s="27" t="s">
        <v>2</v>
      </c>
      <c r="DX73" s="27" t="s">
        <v>2</v>
      </c>
      <c r="DY73" s="27" t="s">
        <v>2</v>
      </c>
      <c r="DZ73" s="27" t="s">
        <v>2</v>
      </c>
      <c r="EA73" s="27" t="s">
        <v>2</v>
      </c>
      <c r="EB73" s="27" t="s">
        <v>2</v>
      </c>
      <c r="EC73" s="27" t="s">
        <v>2</v>
      </c>
      <c r="ED73" s="27">
        <v>180</v>
      </c>
      <c r="EE73" s="27">
        <v>21</v>
      </c>
      <c r="EF73" s="135" t="s">
        <v>2</v>
      </c>
      <c r="EG73" s="27" t="s">
        <v>2</v>
      </c>
      <c r="EH73" s="27" t="s">
        <v>2</v>
      </c>
      <c r="EI73" s="27" t="s">
        <v>2</v>
      </c>
      <c r="EJ73" s="27" t="s">
        <v>2</v>
      </c>
      <c r="EK73" s="27" t="s">
        <v>2</v>
      </c>
      <c r="EL73" s="27" t="s">
        <v>2</v>
      </c>
      <c r="EM73" s="27" t="s">
        <v>2</v>
      </c>
      <c r="EN73" s="27" t="s">
        <v>2</v>
      </c>
      <c r="EO73" s="27" t="s">
        <v>2</v>
      </c>
      <c r="EP73" s="27" t="s">
        <v>2</v>
      </c>
      <c r="EQ73" s="27" t="s">
        <v>2</v>
      </c>
      <c r="ER73" s="27">
        <v>15413</v>
      </c>
      <c r="ES73" s="27">
        <v>21</v>
      </c>
      <c r="ET73" s="135" t="s">
        <v>2</v>
      </c>
      <c r="EU73" s="27" t="s">
        <v>2</v>
      </c>
      <c r="EV73" s="27" t="s">
        <v>2</v>
      </c>
      <c r="EW73" s="27" t="s">
        <v>2</v>
      </c>
      <c r="EX73" s="27" t="s">
        <v>2</v>
      </c>
      <c r="EY73" s="27" t="s">
        <v>2</v>
      </c>
      <c r="EZ73" s="27" t="s">
        <v>2</v>
      </c>
      <c r="FA73" s="27" t="s">
        <v>2</v>
      </c>
      <c r="FB73" s="27" t="s">
        <v>2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 t="s">
        <v>2</v>
      </c>
      <c r="FI73" s="27" t="s">
        <v>2</v>
      </c>
      <c r="FJ73" s="27" t="s">
        <v>2</v>
      </c>
      <c r="FK73" s="27" t="s">
        <v>2</v>
      </c>
      <c r="FL73" s="27" t="s">
        <v>2</v>
      </c>
      <c r="FM73" s="27" t="s">
        <v>2</v>
      </c>
      <c r="FN73" s="27" t="s">
        <v>2</v>
      </c>
      <c r="FO73" s="27" t="s">
        <v>2</v>
      </c>
      <c r="FP73" s="27" t="s">
        <v>2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</v>
      </c>
      <c r="FW73" s="77">
        <v>89</v>
      </c>
      <c r="FX73" s="77">
        <v>12</v>
      </c>
      <c r="FY73" s="77">
        <v>86</v>
      </c>
      <c r="FZ73" s="77" t="s">
        <v>2</v>
      </c>
      <c r="GA73" s="77">
        <v>61</v>
      </c>
      <c r="GB73" s="77">
        <v>1</v>
      </c>
      <c r="GC73" s="77" t="s">
        <v>2</v>
      </c>
      <c r="GD73" s="77" t="s">
        <v>2</v>
      </c>
      <c r="GE73" s="143" t="s">
        <v>2</v>
      </c>
      <c r="GF73" s="77" t="s">
        <v>2</v>
      </c>
      <c r="GG73" s="77" t="s">
        <v>2</v>
      </c>
      <c r="GH73" s="77" t="s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6</v>
      </c>
      <c r="GP73" s="25">
        <v>1</v>
      </c>
      <c r="GQ73" s="25">
        <v>6</v>
      </c>
      <c r="GR73" s="25" t="s">
        <v>2</v>
      </c>
      <c r="GS73" s="136" t="s">
        <v>2</v>
      </c>
      <c r="GT73" s="77" t="s">
        <v>2</v>
      </c>
      <c r="GU73" s="77">
        <v>1</v>
      </c>
      <c r="GV73" s="17">
        <v>180</v>
      </c>
      <c r="GW73" s="17">
        <v>24</v>
      </c>
      <c r="GX73" s="17">
        <v>64</v>
      </c>
      <c r="GY73" s="17">
        <v>78</v>
      </c>
      <c r="GZ73" s="17">
        <v>13</v>
      </c>
      <c r="HA73" s="17">
        <v>1</v>
      </c>
      <c r="HB73" s="17">
        <v>1</v>
      </c>
      <c r="HC73" s="17" t="s">
        <v>2</v>
      </c>
      <c r="HD73" s="17" t="s">
        <v>2</v>
      </c>
      <c r="HE73" s="17" t="s">
        <v>2</v>
      </c>
      <c r="HF73" s="17" t="s">
        <v>2</v>
      </c>
      <c r="HG73" s="17" t="s">
        <v>2</v>
      </c>
      <c r="HH73" s="17" t="s">
        <v>2</v>
      </c>
      <c r="HI73" s="17" t="s">
        <v>2</v>
      </c>
      <c r="HJ73" s="17" t="s">
        <v>2</v>
      </c>
      <c r="HK73" s="17" t="s">
        <v>2</v>
      </c>
      <c r="HL73" s="17" t="s">
        <v>2</v>
      </c>
      <c r="HM73" s="17" t="s">
        <v>2</v>
      </c>
      <c r="HN73" s="659"/>
      <c r="HO73" s="657" t="s">
        <v>453</v>
      </c>
      <c r="HP73" s="657" t="s">
        <v>454</v>
      </c>
      <c r="HQ73" s="657" t="s">
        <v>479</v>
      </c>
      <c r="HR73" s="657" t="s">
        <v>457</v>
      </c>
      <c r="HS73" s="657" t="s">
        <v>455</v>
      </c>
    </row>
    <row r="74" spans="1:227" ht="14.25" customHeight="1">
      <c r="A74" s="614" t="s">
        <v>970</v>
      </c>
      <c r="B74" s="614" t="s">
        <v>1018</v>
      </c>
      <c r="C74" s="614" t="s">
        <v>1023</v>
      </c>
      <c r="D74" s="4" t="s">
        <v>308</v>
      </c>
      <c r="E74" s="25">
        <v>90</v>
      </c>
      <c r="F74" s="25" t="s">
        <v>2</v>
      </c>
      <c r="G74" s="25" t="s">
        <v>2</v>
      </c>
      <c r="H74" s="25" t="s">
        <v>2</v>
      </c>
      <c r="I74" s="25" t="s">
        <v>2</v>
      </c>
      <c r="J74" s="25" t="s">
        <v>2</v>
      </c>
      <c r="K74" s="25" t="s">
        <v>2</v>
      </c>
      <c r="L74" s="25">
        <v>90</v>
      </c>
      <c r="M74" s="136">
        <v>11</v>
      </c>
      <c r="N74" s="25" t="s">
        <v>2</v>
      </c>
      <c r="O74" s="25" t="s">
        <v>2</v>
      </c>
      <c r="P74" s="25" t="s">
        <v>2</v>
      </c>
      <c r="Q74" s="25" t="s">
        <v>2</v>
      </c>
      <c r="R74" s="25" t="s">
        <v>2</v>
      </c>
      <c r="S74" s="25" t="s">
        <v>2</v>
      </c>
      <c r="T74" s="25" t="s">
        <v>2</v>
      </c>
      <c r="U74" s="25" t="s">
        <v>2</v>
      </c>
      <c r="V74" s="136" t="s">
        <v>2</v>
      </c>
      <c r="W74" s="25">
        <v>40</v>
      </c>
      <c r="X74" s="25">
        <v>3110</v>
      </c>
      <c r="Y74" s="25">
        <v>2</v>
      </c>
      <c r="Z74" s="25">
        <v>750</v>
      </c>
      <c r="AA74" s="136">
        <v>50</v>
      </c>
      <c r="AB74" s="25" t="s">
        <v>2</v>
      </c>
      <c r="AC74" s="25" t="s">
        <v>2</v>
      </c>
      <c r="AD74" s="25" t="s">
        <v>2</v>
      </c>
      <c r="AE74" s="25" t="s">
        <v>2</v>
      </c>
      <c r="AF74" s="136" t="s">
        <v>2</v>
      </c>
      <c r="AG74" s="27">
        <v>90</v>
      </c>
      <c r="AH74" s="27">
        <v>15</v>
      </c>
      <c r="AI74" s="27">
        <v>37</v>
      </c>
      <c r="AJ74" s="27">
        <v>34</v>
      </c>
      <c r="AK74" s="27">
        <v>4</v>
      </c>
      <c r="AL74" s="27" t="s">
        <v>2</v>
      </c>
      <c r="AM74" s="27" t="s">
        <v>2</v>
      </c>
      <c r="AN74" s="27" t="s">
        <v>2</v>
      </c>
      <c r="AO74" s="27" t="s">
        <v>2</v>
      </c>
      <c r="AP74" s="27" t="s">
        <v>2</v>
      </c>
      <c r="AQ74" s="27" t="s">
        <v>2</v>
      </c>
      <c r="AR74" s="27" t="s">
        <v>2</v>
      </c>
      <c r="AS74" s="27" t="s">
        <v>2</v>
      </c>
      <c r="AT74" s="135" t="s">
        <v>2</v>
      </c>
      <c r="AU74" s="27" t="s">
        <v>2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 t="s">
        <v>2</v>
      </c>
      <c r="BB74" s="27" t="s">
        <v>2</v>
      </c>
      <c r="BC74" s="27" t="s">
        <v>2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4303</v>
      </c>
      <c r="BJ74" s="27">
        <v>308</v>
      </c>
      <c r="BK74" s="27">
        <v>1353</v>
      </c>
      <c r="BL74" s="27">
        <v>2181</v>
      </c>
      <c r="BM74" s="27">
        <v>461</v>
      </c>
      <c r="BN74" s="27" t="s">
        <v>2</v>
      </c>
      <c r="BO74" s="27" t="s">
        <v>2</v>
      </c>
      <c r="BP74" s="27" t="s">
        <v>2</v>
      </c>
      <c r="BQ74" s="27" t="s">
        <v>2</v>
      </c>
      <c r="BR74" s="27" t="s">
        <v>2</v>
      </c>
      <c r="BS74" s="27" t="s">
        <v>2</v>
      </c>
      <c r="BT74" s="27" t="s">
        <v>2</v>
      </c>
      <c r="BU74" s="27" t="s">
        <v>2</v>
      </c>
      <c r="BV74" s="27" t="s">
        <v>2</v>
      </c>
      <c r="BW74" s="135">
        <v>498</v>
      </c>
      <c r="BX74" s="27" t="s">
        <v>2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 t="s">
        <v>2</v>
      </c>
      <c r="CE74" s="27" t="s">
        <v>2</v>
      </c>
      <c r="CF74" s="27" t="s">
        <v>2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 t="s">
        <v>2</v>
      </c>
      <c r="CM74" s="27">
        <v>88</v>
      </c>
      <c r="CN74" s="27" t="s">
        <v>2</v>
      </c>
      <c r="CO74" s="27" t="s">
        <v>2</v>
      </c>
      <c r="CP74" s="27" t="s">
        <v>2</v>
      </c>
      <c r="CQ74" s="27" t="s">
        <v>2</v>
      </c>
      <c r="CR74" s="27" t="s">
        <v>2</v>
      </c>
      <c r="CS74" s="27" t="s">
        <v>2</v>
      </c>
      <c r="CT74" s="27">
        <v>87</v>
      </c>
      <c r="CU74" s="27">
        <v>1</v>
      </c>
      <c r="CV74" s="27" t="s">
        <v>2</v>
      </c>
      <c r="CW74" s="27" t="s">
        <v>2</v>
      </c>
      <c r="CX74" s="27" t="s">
        <v>2</v>
      </c>
      <c r="CY74" s="27" t="s">
        <v>2</v>
      </c>
      <c r="CZ74" s="27" t="s">
        <v>2</v>
      </c>
      <c r="DA74" s="27" t="s">
        <v>2</v>
      </c>
      <c r="DB74" s="135" t="s">
        <v>2</v>
      </c>
      <c r="DC74" s="27" t="s">
        <v>2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1</v>
      </c>
      <c r="DT74" s="27" t="s">
        <v>2</v>
      </c>
      <c r="DU74" s="27" t="s">
        <v>2</v>
      </c>
      <c r="DV74" s="27" t="s">
        <v>2</v>
      </c>
      <c r="DW74" s="27" t="s">
        <v>2</v>
      </c>
      <c r="DX74" s="27" t="s">
        <v>2</v>
      </c>
      <c r="DY74" s="27" t="s">
        <v>2</v>
      </c>
      <c r="DZ74" s="27" t="s">
        <v>2</v>
      </c>
      <c r="EA74" s="27" t="s">
        <v>2</v>
      </c>
      <c r="EB74" s="27">
        <v>2</v>
      </c>
      <c r="EC74" s="27" t="s">
        <v>2</v>
      </c>
      <c r="ED74" s="27">
        <v>90</v>
      </c>
      <c r="EE74" s="27" t="s">
        <v>2</v>
      </c>
      <c r="EF74" s="135">
        <v>1</v>
      </c>
      <c r="EG74" s="27" t="s">
        <v>14</v>
      </c>
      <c r="EH74" s="27" t="s">
        <v>2</v>
      </c>
      <c r="EI74" s="27" t="s">
        <v>2</v>
      </c>
      <c r="EJ74" s="27" t="s">
        <v>2</v>
      </c>
      <c r="EK74" s="27" t="s">
        <v>2</v>
      </c>
      <c r="EL74" s="27" t="s">
        <v>2</v>
      </c>
      <c r="EM74" s="27" t="s">
        <v>2</v>
      </c>
      <c r="EN74" s="27" t="s">
        <v>2</v>
      </c>
      <c r="EO74" s="27" t="s">
        <v>2</v>
      </c>
      <c r="EP74" s="27" t="s">
        <v>14</v>
      </c>
      <c r="EQ74" s="27" t="s">
        <v>2</v>
      </c>
      <c r="ER74" s="27">
        <v>3981</v>
      </c>
      <c r="ES74" s="27" t="s">
        <v>2</v>
      </c>
      <c r="ET74" s="135" t="s">
        <v>14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 t="s">
        <v>2</v>
      </c>
      <c r="FW74" s="77">
        <v>32</v>
      </c>
      <c r="FX74" s="77" t="s">
        <v>2</v>
      </c>
      <c r="FY74" s="77">
        <v>32</v>
      </c>
      <c r="FZ74" s="77" t="s">
        <v>2</v>
      </c>
      <c r="GA74" s="77">
        <v>21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 t="s">
        <v>2</v>
      </c>
      <c r="GG74" s="77" t="s">
        <v>2</v>
      </c>
      <c r="GH74" s="77" t="s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 t="s">
        <v>2</v>
      </c>
      <c r="GP74" s="25" t="s">
        <v>2</v>
      </c>
      <c r="GQ74" s="25" t="s">
        <v>2</v>
      </c>
      <c r="GR74" s="25" t="s">
        <v>2</v>
      </c>
      <c r="GS74" s="136" t="s">
        <v>2</v>
      </c>
      <c r="GT74" s="77" t="s">
        <v>2</v>
      </c>
      <c r="GU74" s="77" t="s">
        <v>2</v>
      </c>
      <c r="GV74" s="17">
        <v>88</v>
      </c>
      <c r="GW74" s="17">
        <v>19</v>
      </c>
      <c r="GX74" s="17">
        <v>58</v>
      </c>
      <c r="GY74" s="17">
        <v>10</v>
      </c>
      <c r="GZ74" s="17">
        <v>1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9"/>
      <c r="HO74" s="657" t="s">
        <v>453</v>
      </c>
      <c r="HP74" s="657" t="s">
        <v>454</v>
      </c>
      <c r="HQ74" s="657" t="s">
        <v>479</v>
      </c>
      <c r="HR74" s="657" t="s">
        <v>458</v>
      </c>
      <c r="HS74" s="657" t="s">
        <v>455</v>
      </c>
    </row>
    <row r="75" spans="1:227" ht="14.25" customHeight="1">
      <c r="A75" s="614" t="s">
        <v>970</v>
      </c>
      <c r="B75" s="614" t="s">
        <v>1018</v>
      </c>
      <c r="C75" s="614" t="s">
        <v>1024</v>
      </c>
      <c r="D75" s="4" t="s">
        <v>525</v>
      </c>
      <c r="E75" s="25" t="s">
        <v>2</v>
      </c>
      <c r="F75" s="25" t="s">
        <v>2</v>
      </c>
      <c r="G75" s="25" t="s">
        <v>2</v>
      </c>
      <c r="H75" s="25" t="s">
        <v>2</v>
      </c>
      <c r="I75" s="25" t="s">
        <v>2</v>
      </c>
      <c r="J75" s="25" t="s">
        <v>2</v>
      </c>
      <c r="K75" s="25" t="s">
        <v>2</v>
      </c>
      <c r="L75" s="25" t="s">
        <v>2</v>
      </c>
      <c r="M75" s="136" t="s">
        <v>2</v>
      </c>
      <c r="N75" s="25" t="s">
        <v>2</v>
      </c>
      <c r="O75" s="25" t="s">
        <v>2</v>
      </c>
      <c r="P75" s="25" t="s">
        <v>2</v>
      </c>
      <c r="Q75" s="25" t="s">
        <v>2</v>
      </c>
      <c r="R75" s="25" t="s">
        <v>2</v>
      </c>
      <c r="S75" s="25" t="s">
        <v>2</v>
      </c>
      <c r="T75" s="25" t="s">
        <v>2</v>
      </c>
      <c r="U75" s="25" t="s">
        <v>2</v>
      </c>
      <c r="V75" s="136" t="s">
        <v>2</v>
      </c>
      <c r="W75" s="25" t="s">
        <v>2</v>
      </c>
      <c r="X75" s="25" t="s">
        <v>2</v>
      </c>
      <c r="Y75" s="25" t="s">
        <v>2</v>
      </c>
      <c r="Z75" s="25" t="s">
        <v>2</v>
      </c>
      <c r="AA75" s="136" t="s">
        <v>2</v>
      </c>
      <c r="AB75" s="25" t="s">
        <v>2</v>
      </c>
      <c r="AC75" s="25" t="s">
        <v>2</v>
      </c>
      <c r="AD75" s="25" t="s">
        <v>2</v>
      </c>
      <c r="AE75" s="25" t="s">
        <v>2</v>
      </c>
      <c r="AF75" s="136" t="s">
        <v>2</v>
      </c>
      <c r="AG75" s="27" t="s">
        <v>2</v>
      </c>
      <c r="AH75" s="27" t="s">
        <v>2</v>
      </c>
      <c r="AI75" s="27" t="s">
        <v>2</v>
      </c>
      <c r="AJ75" s="27" t="s">
        <v>2</v>
      </c>
      <c r="AK75" s="27" t="s">
        <v>2</v>
      </c>
      <c r="AL75" s="27" t="s">
        <v>2</v>
      </c>
      <c r="AM75" s="27" t="s">
        <v>2</v>
      </c>
      <c r="AN75" s="27" t="s">
        <v>2</v>
      </c>
      <c r="AO75" s="27" t="s">
        <v>2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 t="s">
        <v>2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 t="s">
        <v>2</v>
      </c>
      <c r="BJ75" s="27" t="s">
        <v>2</v>
      </c>
      <c r="BK75" s="27" t="s">
        <v>2</v>
      </c>
      <c r="BL75" s="27" t="s">
        <v>2</v>
      </c>
      <c r="BM75" s="27" t="s">
        <v>2</v>
      </c>
      <c r="BN75" s="27" t="s">
        <v>2</v>
      </c>
      <c r="BO75" s="27" t="s">
        <v>2</v>
      </c>
      <c r="BP75" s="27" t="s">
        <v>2</v>
      </c>
      <c r="BQ75" s="27" t="s">
        <v>2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 t="s">
        <v>2</v>
      </c>
      <c r="BX75" s="27" t="s">
        <v>2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 t="s">
        <v>2</v>
      </c>
      <c r="CN75" s="27" t="s">
        <v>2</v>
      </c>
      <c r="CO75" s="27" t="s">
        <v>2</v>
      </c>
      <c r="CP75" s="27" t="s">
        <v>2</v>
      </c>
      <c r="CQ75" s="27" t="s">
        <v>2</v>
      </c>
      <c r="CR75" s="27" t="s">
        <v>2</v>
      </c>
      <c r="CS75" s="27" t="s">
        <v>2</v>
      </c>
      <c r="CT75" s="27" t="s">
        <v>2</v>
      </c>
      <c r="CU75" s="27" t="s">
        <v>2</v>
      </c>
      <c r="CV75" s="27" t="s">
        <v>2</v>
      </c>
      <c r="CW75" s="27" t="s">
        <v>2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 t="s">
        <v>2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 t="s">
        <v>2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 t="s">
        <v>2</v>
      </c>
      <c r="DT75" s="27" t="s">
        <v>2</v>
      </c>
      <c r="DU75" s="27" t="s">
        <v>2</v>
      </c>
      <c r="DV75" s="27" t="s">
        <v>2</v>
      </c>
      <c r="DW75" s="27" t="s">
        <v>2</v>
      </c>
      <c r="DX75" s="27" t="s">
        <v>2</v>
      </c>
      <c r="DY75" s="27" t="s">
        <v>2</v>
      </c>
      <c r="DZ75" s="27" t="s">
        <v>2</v>
      </c>
      <c r="EA75" s="27" t="s">
        <v>2</v>
      </c>
      <c r="EB75" s="27" t="s">
        <v>2</v>
      </c>
      <c r="EC75" s="27" t="s">
        <v>2</v>
      </c>
      <c r="ED75" s="27" t="s">
        <v>2</v>
      </c>
      <c r="EE75" s="27" t="s">
        <v>2</v>
      </c>
      <c r="EF75" s="135" t="s">
        <v>2</v>
      </c>
      <c r="EG75" s="27" t="s">
        <v>2</v>
      </c>
      <c r="EH75" s="27" t="s">
        <v>2</v>
      </c>
      <c r="EI75" s="27" t="s">
        <v>2</v>
      </c>
      <c r="EJ75" s="27" t="s">
        <v>2</v>
      </c>
      <c r="EK75" s="27" t="s">
        <v>2</v>
      </c>
      <c r="EL75" s="27" t="s">
        <v>2</v>
      </c>
      <c r="EM75" s="27" t="s">
        <v>2</v>
      </c>
      <c r="EN75" s="27" t="s">
        <v>2</v>
      </c>
      <c r="EO75" s="27" t="s">
        <v>2</v>
      </c>
      <c r="EP75" s="27" t="s">
        <v>2</v>
      </c>
      <c r="EQ75" s="27" t="s">
        <v>2</v>
      </c>
      <c r="ER75" s="27" t="s">
        <v>2</v>
      </c>
      <c r="ES75" s="27" t="s">
        <v>2</v>
      </c>
      <c r="ET75" s="135" t="s">
        <v>2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135" t="s">
        <v>2</v>
      </c>
      <c r="FW75" s="77" t="s">
        <v>2</v>
      </c>
      <c r="FX75" s="77" t="s">
        <v>2</v>
      </c>
      <c r="FY75" s="77" t="s">
        <v>2</v>
      </c>
      <c r="FZ75" s="77" t="s">
        <v>2</v>
      </c>
      <c r="GA75" s="77" t="s">
        <v>2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 t="s">
        <v>2</v>
      </c>
      <c r="GP75" s="25" t="s">
        <v>2</v>
      </c>
      <c r="GQ75" s="25" t="s">
        <v>2</v>
      </c>
      <c r="GR75" s="25" t="s">
        <v>2</v>
      </c>
      <c r="GS75" s="136" t="s">
        <v>2</v>
      </c>
      <c r="GT75" s="77" t="s">
        <v>2</v>
      </c>
      <c r="GU75" s="77" t="s">
        <v>2</v>
      </c>
      <c r="GV75" s="17" t="s">
        <v>2</v>
      </c>
      <c r="GW75" s="17" t="s">
        <v>2</v>
      </c>
      <c r="GX75" s="17" t="s">
        <v>2</v>
      </c>
      <c r="GY75" s="17" t="s">
        <v>2</v>
      </c>
      <c r="GZ75" s="17" t="s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9"/>
      <c r="HO75" s="657" t="s">
        <v>453</v>
      </c>
      <c r="HP75" s="657" t="s">
        <v>454</v>
      </c>
      <c r="HQ75" s="657" t="s">
        <v>479</v>
      </c>
      <c r="HR75" s="657" t="s">
        <v>459</v>
      </c>
      <c r="HS75" s="657" t="s">
        <v>455</v>
      </c>
    </row>
    <row r="76" spans="1:227" ht="14.25" customHeight="1">
      <c r="A76" s="614" t="s">
        <v>970</v>
      </c>
      <c r="B76" s="614" t="s">
        <v>1018</v>
      </c>
      <c r="C76" s="614" t="s">
        <v>1025</v>
      </c>
      <c r="D76" s="4" t="s">
        <v>526</v>
      </c>
      <c r="E76" s="25">
        <v>97</v>
      </c>
      <c r="F76" s="25" t="s">
        <v>2</v>
      </c>
      <c r="G76" s="25" t="s">
        <v>2</v>
      </c>
      <c r="H76" s="25" t="s">
        <v>2</v>
      </c>
      <c r="I76" s="25" t="s">
        <v>2</v>
      </c>
      <c r="J76" s="25" t="s">
        <v>2</v>
      </c>
      <c r="K76" s="25" t="s">
        <v>2</v>
      </c>
      <c r="L76" s="25">
        <v>97</v>
      </c>
      <c r="M76" s="136">
        <v>2</v>
      </c>
      <c r="N76" s="25" t="s">
        <v>2</v>
      </c>
      <c r="O76" s="25" t="s">
        <v>2</v>
      </c>
      <c r="P76" s="25" t="s">
        <v>2</v>
      </c>
      <c r="Q76" s="25" t="s">
        <v>2</v>
      </c>
      <c r="R76" s="25" t="s">
        <v>2</v>
      </c>
      <c r="S76" s="25" t="s">
        <v>2</v>
      </c>
      <c r="T76" s="25" t="s">
        <v>2</v>
      </c>
      <c r="U76" s="25" t="s">
        <v>2</v>
      </c>
      <c r="V76" s="136" t="s">
        <v>2</v>
      </c>
      <c r="W76" s="25">
        <v>41</v>
      </c>
      <c r="X76" s="25">
        <v>2111</v>
      </c>
      <c r="Y76" s="25" t="s">
        <v>2</v>
      </c>
      <c r="Z76" s="25" t="s">
        <v>2</v>
      </c>
      <c r="AA76" s="136">
        <v>56</v>
      </c>
      <c r="AB76" s="25" t="s">
        <v>2</v>
      </c>
      <c r="AC76" s="25" t="s">
        <v>2</v>
      </c>
      <c r="AD76" s="25" t="s">
        <v>2</v>
      </c>
      <c r="AE76" s="25" t="s">
        <v>2</v>
      </c>
      <c r="AF76" s="136" t="s">
        <v>2</v>
      </c>
      <c r="AG76" s="27">
        <v>97</v>
      </c>
      <c r="AH76" s="27">
        <v>6</v>
      </c>
      <c r="AI76" s="27">
        <v>20</v>
      </c>
      <c r="AJ76" s="27">
        <v>54</v>
      </c>
      <c r="AK76" s="27">
        <v>12</v>
      </c>
      <c r="AL76" s="27">
        <v>5</v>
      </c>
      <c r="AM76" s="27" t="s">
        <v>2</v>
      </c>
      <c r="AN76" s="27" t="s">
        <v>2</v>
      </c>
      <c r="AO76" s="27" t="s">
        <v>2</v>
      </c>
      <c r="AP76" s="27" t="s">
        <v>2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 t="s">
        <v>2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 t="s">
        <v>2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6996</v>
      </c>
      <c r="BJ76" s="27">
        <v>153</v>
      </c>
      <c r="BK76" s="27">
        <v>757</v>
      </c>
      <c r="BL76" s="27">
        <v>3768</v>
      </c>
      <c r="BM76" s="27">
        <v>1445</v>
      </c>
      <c r="BN76" s="27">
        <v>873</v>
      </c>
      <c r="BO76" s="27" t="s">
        <v>2</v>
      </c>
      <c r="BP76" s="27" t="s">
        <v>2</v>
      </c>
      <c r="BQ76" s="27" t="s">
        <v>2</v>
      </c>
      <c r="BR76" s="27" t="s">
        <v>2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537</v>
      </c>
      <c r="BX76" s="27" t="s">
        <v>2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 t="s">
        <v>2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 t="s">
        <v>2</v>
      </c>
      <c r="CM76" s="27">
        <v>89</v>
      </c>
      <c r="CN76" s="27">
        <v>9</v>
      </c>
      <c r="CO76" s="27" t="s">
        <v>2</v>
      </c>
      <c r="CP76" s="27" t="s">
        <v>2</v>
      </c>
      <c r="CQ76" s="27" t="s">
        <v>2</v>
      </c>
      <c r="CR76" s="27" t="s">
        <v>2</v>
      </c>
      <c r="CS76" s="27">
        <v>1</v>
      </c>
      <c r="CT76" s="27">
        <v>79</v>
      </c>
      <c r="CU76" s="27" t="s">
        <v>2</v>
      </c>
      <c r="CV76" s="27" t="s">
        <v>2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 t="s">
        <v>2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 t="s">
        <v>2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44</v>
      </c>
      <c r="DT76" s="27" t="s">
        <v>2</v>
      </c>
      <c r="DU76" s="27" t="s">
        <v>2</v>
      </c>
      <c r="DV76" s="27" t="s">
        <v>2</v>
      </c>
      <c r="DW76" s="27">
        <v>2</v>
      </c>
      <c r="DX76" s="27" t="s">
        <v>2</v>
      </c>
      <c r="DY76" s="27">
        <v>4</v>
      </c>
      <c r="DZ76" s="27">
        <v>3</v>
      </c>
      <c r="EA76" s="27" t="s">
        <v>2</v>
      </c>
      <c r="EB76" s="27">
        <v>4</v>
      </c>
      <c r="EC76" s="27">
        <v>1</v>
      </c>
      <c r="ED76" s="27">
        <v>89</v>
      </c>
      <c r="EE76" s="27">
        <v>4</v>
      </c>
      <c r="EF76" s="135" t="s">
        <v>2</v>
      </c>
      <c r="EG76" s="27">
        <v>1524</v>
      </c>
      <c r="EH76" s="27" t="s">
        <v>2</v>
      </c>
      <c r="EI76" s="27" t="s">
        <v>2</v>
      </c>
      <c r="EJ76" s="27" t="s">
        <v>2</v>
      </c>
      <c r="EK76" s="27" t="s">
        <v>14</v>
      </c>
      <c r="EL76" s="27" t="s">
        <v>2</v>
      </c>
      <c r="EM76" s="27" t="s">
        <v>14</v>
      </c>
      <c r="EN76" s="27">
        <v>5</v>
      </c>
      <c r="EO76" s="27" t="s">
        <v>2</v>
      </c>
      <c r="EP76" s="27">
        <v>45</v>
      </c>
      <c r="EQ76" s="27" t="s">
        <v>14</v>
      </c>
      <c r="ER76" s="27">
        <v>3670</v>
      </c>
      <c r="ES76" s="27">
        <v>4</v>
      </c>
      <c r="ET76" s="135" t="s">
        <v>2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 t="s">
        <v>2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</v>
      </c>
      <c r="FW76" s="77">
        <v>10</v>
      </c>
      <c r="FX76" s="77" t="s">
        <v>2</v>
      </c>
      <c r="FY76" s="77">
        <v>10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 t="s">
        <v>2</v>
      </c>
      <c r="GE76" s="143" t="s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2</v>
      </c>
      <c r="GP76" s="25" t="s">
        <v>2</v>
      </c>
      <c r="GQ76" s="25">
        <v>2</v>
      </c>
      <c r="GR76" s="25">
        <v>2</v>
      </c>
      <c r="GS76" s="136" t="s">
        <v>2</v>
      </c>
      <c r="GT76" s="77" t="s">
        <v>2</v>
      </c>
      <c r="GU76" s="77" t="s">
        <v>2</v>
      </c>
      <c r="GV76" s="17">
        <v>89</v>
      </c>
      <c r="GW76" s="17">
        <v>23</v>
      </c>
      <c r="GX76" s="17">
        <v>53</v>
      </c>
      <c r="GY76" s="17">
        <v>13</v>
      </c>
      <c r="GZ76" s="17" t="s">
        <v>2</v>
      </c>
      <c r="HA76" s="17" t="s">
        <v>2</v>
      </c>
      <c r="HB76" s="17" t="s">
        <v>2</v>
      </c>
      <c r="HC76" s="17" t="s">
        <v>2</v>
      </c>
      <c r="HD76" s="17" t="s">
        <v>2</v>
      </c>
      <c r="HE76" s="17" t="s">
        <v>2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 t="s">
        <v>2</v>
      </c>
      <c r="HK76" s="17" t="s">
        <v>2</v>
      </c>
      <c r="HL76" s="17" t="s">
        <v>2</v>
      </c>
      <c r="HM76" s="17" t="s">
        <v>2</v>
      </c>
      <c r="HN76" s="659"/>
      <c r="HO76" s="657" t="s">
        <v>453</v>
      </c>
      <c r="HP76" s="657" t="s">
        <v>454</v>
      </c>
      <c r="HQ76" s="657" t="s">
        <v>479</v>
      </c>
      <c r="HR76" s="657" t="s">
        <v>460</v>
      </c>
      <c r="HS76" s="657" t="s">
        <v>455</v>
      </c>
    </row>
    <row r="77" spans="1:227" ht="14.25" customHeight="1">
      <c r="A77" s="614" t="s">
        <v>970</v>
      </c>
      <c r="B77" s="614" t="s">
        <v>1018</v>
      </c>
      <c r="C77" s="614" t="s">
        <v>1026</v>
      </c>
      <c r="D77" s="4" t="s">
        <v>527</v>
      </c>
      <c r="E77" s="25">
        <v>98</v>
      </c>
      <c r="F77" s="25">
        <v>1</v>
      </c>
      <c r="G77" s="25" t="s">
        <v>2</v>
      </c>
      <c r="H77" s="25" t="s">
        <v>2</v>
      </c>
      <c r="I77" s="25" t="s">
        <v>2</v>
      </c>
      <c r="J77" s="25">
        <v>1</v>
      </c>
      <c r="K77" s="25" t="s">
        <v>2</v>
      </c>
      <c r="L77" s="25">
        <v>97</v>
      </c>
      <c r="M77" s="136">
        <v>18</v>
      </c>
      <c r="N77" s="25">
        <v>1</v>
      </c>
      <c r="O77" s="25">
        <v>1</v>
      </c>
      <c r="P77" s="25" t="s">
        <v>2</v>
      </c>
      <c r="Q77" s="25" t="s">
        <v>2</v>
      </c>
      <c r="R77" s="25" t="s">
        <v>2</v>
      </c>
      <c r="S77" s="25">
        <v>1</v>
      </c>
      <c r="T77" s="25" t="s">
        <v>2</v>
      </c>
      <c r="U77" s="25" t="s">
        <v>2</v>
      </c>
      <c r="V77" s="136" t="s">
        <v>2</v>
      </c>
      <c r="W77" s="25">
        <v>40</v>
      </c>
      <c r="X77" s="25">
        <v>2489</v>
      </c>
      <c r="Y77" s="25">
        <v>2</v>
      </c>
      <c r="Z77" s="25">
        <v>930</v>
      </c>
      <c r="AA77" s="136">
        <v>58</v>
      </c>
      <c r="AB77" s="25" t="s">
        <v>2</v>
      </c>
      <c r="AC77" s="25" t="s">
        <v>2</v>
      </c>
      <c r="AD77" s="25" t="s">
        <v>2</v>
      </c>
      <c r="AE77" s="25" t="s">
        <v>2</v>
      </c>
      <c r="AF77" s="136">
        <v>1</v>
      </c>
      <c r="AG77" s="27">
        <v>98</v>
      </c>
      <c r="AH77" s="27">
        <v>4</v>
      </c>
      <c r="AI77" s="27">
        <v>24</v>
      </c>
      <c r="AJ77" s="27">
        <v>52</v>
      </c>
      <c r="AK77" s="27">
        <v>13</v>
      </c>
      <c r="AL77" s="27">
        <v>2</v>
      </c>
      <c r="AM77" s="27">
        <v>2</v>
      </c>
      <c r="AN77" s="27">
        <v>1</v>
      </c>
      <c r="AO77" s="27" t="s">
        <v>2</v>
      </c>
      <c r="AP77" s="27" t="s">
        <v>2</v>
      </c>
      <c r="AQ77" s="27" t="s">
        <v>2</v>
      </c>
      <c r="AR77" s="27" t="s">
        <v>2</v>
      </c>
      <c r="AS77" s="27" t="s">
        <v>2</v>
      </c>
      <c r="AT77" s="135" t="s">
        <v>2</v>
      </c>
      <c r="AU77" s="27">
        <v>1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>
        <v>1</v>
      </c>
      <c r="BC77" s="27" t="s">
        <v>2</v>
      </c>
      <c r="BD77" s="27" t="s">
        <v>2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7285</v>
      </c>
      <c r="BJ77" s="27">
        <v>93</v>
      </c>
      <c r="BK77" s="27">
        <v>930</v>
      </c>
      <c r="BL77" s="27">
        <v>3457</v>
      </c>
      <c r="BM77" s="27">
        <v>1510</v>
      </c>
      <c r="BN77" s="27">
        <v>348</v>
      </c>
      <c r="BO77" s="27">
        <v>477</v>
      </c>
      <c r="BP77" s="27">
        <v>470</v>
      </c>
      <c r="BQ77" s="27" t="s">
        <v>2</v>
      </c>
      <c r="BR77" s="27" t="s">
        <v>2</v>
      </c>
      <c r="BS77" s="27" t="s">
        <v>2</v>
      </c>
      <c r="BT77" s="27" t="s">
        <v>2</v>
      </c>
      <c r="BU77" s="27" t="s">
        <v>2</v>
      </c>
      <c r="BV77" s="27" t="s">
        <v>2</v>
      </c>
      <c r="BW77" s="135">
        <v>1076</v>
      </c>
      <c r="BX77" s="27">
        <v>470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>
        <v>470</v>
      </c>
      <c r="CF77" s="27" t="s">
        <v>2</v>
      </c>
      <c r="CG77" s="27" t="s">
        <v>2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>
        <v>415</v>
      </c>
      <c r="CM77" s="27">
        <v>90</v>
      </c>
      <c r="CN77" s="27">
        <v>25</v>
      </c>
      <c r="CO77" s="27" t="s">
        <v>2</v>
      </c>
      <c r="CP77" s="27" t="s">
        <v>2</v>
      </c>
      <c r="CQ77" s="27" t="s">
        <v>2</v>
      </c>
      <c r="CR77" s="27" t="s">
        <v>2</v>
      </c>
      <c r="CS77" s="27">
        <v>17</v>
      </c>
      <c r="CT77" s="27">
        <v>46</v>
      </c>
      <c r="CU77" s="27">
        <v>1</v>
      </c>
      <c r="CV77" s="27" t="s">
        <v>2</v>
      </c>
      <c r="CW77" s="27" t="s">
        <v>2</v>
      </c>
      <c r="CX77" s="27" t="s">
        <v>2</v>
      </c>
      <c r="CY77" s="27">
        <v>1</v>
      </c>
      <c r="CZ77" s="27" t="s">
        <v>2</v>
      </c>
      <c r="DA77" s="27" t="s">
        <v>2</v>
      </c>
      <c r="DB77" s="135" t="s">
        <v>2</v>
      </c>
      <c r="DC77" s="27">
        <v>1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 t="s">
        <v>2</v>
      </c>
      <c r="DJ77" s="27" t="s">
        <v>2</v>
      </c>
      <c r="DK77" s="27">
        <v>1</v>
      </c>
      <c r="DL77" s="27" t="s">
        <v>2</v>
      </c>
      <c r="DM77" s="27" t="s">
        <v>2</v>
      </c>
      <c r="DN77" s="27" t="s">
        <v>2</v>
      </c>
      <c r="DO77" s="27" t="s">
        <v>2</v>
      </c>
      <c r="DP77" s="27" t="s">
        <v>2</v>
      </c>
      <c r="DQ77" s="27" t="s">
        <v>2</v>
      </c>
      <c r="DR77" s="135" t="s">
        <v>2</v>
      </c>
      <c r="DS77" s="27">
        <v>64</v>
      </c>
      <c r="DT77" s="27">
        <v>2</v>
      </c>
      <c r="DU77" s="27" t="s">
        <v>2</v>
      </c>
      <c r="DV77" s="27">
        <v>1</v>
      </c>
      <c r="DW77" s="27">
        <v>3</v>
      </c>
      <c r="DX77" s="27" t="s">
        <v>2</v>
      </c>
      <c r="DY77" s="27">
        <v>3</v>
      </c>
      <c r="DZ77" s="27">
        <v>3</v>
      </c>
      <c r="EA77" s="27" t="s">
        <v>2</v>
      </c>
      <c r="EB77" s="27">
        <v>13</v>
      </c>
      <c r="EC77" s="27">
        <v>20</v>
      </c>
      <c r="ED77" s="27">
        <v>61</v>
      </c>
      <c r="EE77" s="27">
        <v>9</v>
      </c>
      <c r="EF77" s="135">
        <v>1</v>
      </c>
      <c r="EG77" s="27">
        <v>2576</v>
      </c>
      <c r="EH77" s="27" t="s">
        <v>14</v>
      </c>
      <c r="EI77" s="27" t="s">
        <v>2</v>
      </c>
      <c r="EJ77" s="27" t="s">
        <v>14</v>
      </c>
      <c r="EK77" s="27">
        <v>6</v>
      </c>
      <c r="EL77" s="27" t="s">
        <v>2</v>
      </c>
      <c r="EM77" s="27" t="s">
        <v>14</v>
      </c>
      <c r="EN77" s="27">
        <v>7</v>
      </c>
      <c r="EO77" s="27" t="s">
        <v>2</v>
      </c>
      <c r="EP77" s="27">
        <v>221</v>
      </c>
      <c r="EQ77" s="27">
        <v>393</v>
      </c>
      <c r="ER77" s="27">
        <v>1860</v>
      </c>
      <c r="ES77" s="27">
        <v>9</v>
      </c>
      <c r="ET77" s="135" t="s">
        <v>14</v>
      </c>
      <c r="EU77" s="27">
        <v>1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>
        <v>1</v>
      </c>
      <c r="FE77" s="27" t="s">
        <v>2</v>
      </c>
      <c r="FF77" s="27" t="s">
        <v>2</v>
      </c>
      <c r="FG77" s="27" t="s">
        <v>2</v>
      </c>
      <c r="FH77" s="135">
        <v>1</v>
      </c>
      <c r="FI77" s="27" t="s">
        <v>1155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1155</v>
      </c>
      <c r="FS77" s="27" t="s">
        <v>2</v>
      </c>
      <c r="FT77" s="27" t="s">
        <v>2</v>
      </c>
      <c r="FU77" s="27" t="s">
        <v>2</v>
      </c>
      <c r="FV77" s="135" t="s">
        <v>1155</v>
      </c>
      <c r="FW77" s="77">
        <v>23</v>
      </c>
      <c r="FX77" s="77">
        <v>4</v>
      </c>
      <c r="FY77" s="77">
        <v>23</v>
      </c>
      <c r="FZ77" s="77" t="s">
        <v>2</v>
      </c>
      <c r="GA77" s="77" t="s">
        <v>2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>
        <v>1</v>
      </c>
      <c r="GG77" s="77" t="s">
        <v>2</v>
      </c>
      <c r="GH77" s="77">
        <v>1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6</v>
      </c>
      <c r="GP77" s="25" t="s">
        <v>2</v>
      </c>
      <c r="GQ77" s="25">
        <v>6</v>
      </c>
      <c r="GR77" s="25">
        <v>6</v>
      </c>
      <c r="GS77" s="136" t="s">
        <v>2</v>
      </c>
      <c r="GT77" s="77" t="s">
        <v>2</v>
      </c>
      <c r="GU77" s="77" t="s">
        <v>2</v>
      </c>
      <c r="GV77" s="17">
        <v>90</v>
      </c>
      <c r="GW77" s="17">
        <v>31</v>
      </c>
      <c r="GX77" s="17">
        <v>28</v>
      </c>
      <c r="GY77" s="17">
        <v>25</v>
      </c>
      <c r="GZ77" s="17">
        <v>6</v>
      </c>
      <c r="HA77" s="17" t="s">
        <v>2</v>
      </c>
      <c r="HB77" s="17" t="s">
        <v>2</v>
      </c>
      <c r="HC77" s="17" t="s">
        <v>2</v>
      </c>
      <c r="HD77" s="17" t="s">
        <v>2</v>
      </c>
      <c r="HE77" s="17">
        <v>1</v>
      </c>
      <c r="HF77" s="17" t="s">
        <v>2</v>
      </c>
      <c r="HG77" s="17" t="s">
        <v>2</v>
      </c>
      <c r="HH77" s="17">
        <v>1</v>
      </c>
      <c r="HI77" s="17" t="s">
        <v>2</v>
      </c>
      <c r="HJ77" s="17" t="s">
        <v>2</v>
      </c>
      <c r="HK77" s="17" t="s">
        <v>2</v>
      </c>
      <c r="HL77" s="17" t="s">
        <v>2</v>
      </c>
      <c r="HM77" s="17" t="s">
        <v>2</v>
      </c>
      <c r="HN77" s="659"/>
      <c r="HO77" s="657" t="s">
        <v>453</v>
      </c>
      <c r="HP77" s="657" t="s">
        <v>454</v>
      </c>
      <c r="HQ77" s="657" t="s">
        <v>479</v>
      </c>
      <c r="HR77" s="657" t="s">
        <v>461</v>
      </c>
      <c r="HS77" s="657" t="s">
        <v>455</v>
      </c>
    </row>
    <row r="78" spans="1:227" ht="14.25" customHeight="1">
      <c r="A78" s="614" t="s">
        <v>970</v>
      </c>
      <c r="B78" s="614" t="s">
        <v>1018</v>
      </c>
      <c r="C78" s="614" t="s">
        <v>1027</v>
      </c>
      <c r="D78" s="4" t="s">
        <v>528</v>
      </c>
      <c r="E78" s="25">
        <v>175</v>
      </c>
      <c r="F78" s="25">
        <v>2</v>
      </c>
      <c r="G78" s="25" t="s">
        <v>2</v>
      </c>
      <c r="H78" s="25" t="s">
        <v>2</v>
      </c>
      <c r="I78" s="25">
        <v>2</v>
      </c>
      <c r="J78" s="25" t="s">
        <v>2</v>
      </c>
      <c r="K78" s="25" t="s">
        <v>2</v>
      </c>
      <c r="L78" s="25">
        <v>173</v>
      </c>
      <c r="M78" s="136">
        <v>21</v>
      </c>
      <c r="N78" s="25">
        <v>2</v>
      </c>
      <c r="O78" s="25">
        <v>2</v>
      </c>
      <c r="P78" s="25" t="s">
        <v>2</v>
      </c>
      <c r="Q78" s="25" t="s">
        <v>2</v>
      </c>
      <c r="R78" s="25">
        <v>2</v>
      </c>
      <c r="S78" s="25" t="s">
        <v>2</v>
      </c>
      <c r="T78" s="25" t="s">
        <v>2</v>
      </c>
      <c r="U78" s="25" t="s">
        <v>2</v>
      </c>
      <c r="V78" s="136" t="s">
        <v>2</v>
      </c>
      <c r="W78" s="25">
        <v>42</v>
      </c>
      <c r="X78" s="25">
        <v>2468</v>
      </c>
      <c r="Y78" s="25">
        <v>1</v>
      </c>
      <c r="Z78" s="25">
        <v>480</v>
      </c>
      <c r="AA78" s="136">
        <v>133</v>
      </c>
      <c r="AB78" s="25">
        <v>2</v>
      </c>
      <c r="AC78" s="25">
        <v>1279</v>
      </c>
      <c r="AD78" s="25">
        <v>1</v>
      </c>
      <c r="AE78" s="25">
        <v>480</v>
      </c>
      <c r="AF78" s="136" t="s">
        <v>2</v>
      </c>
      <c r="AG78" s="27">
        <v>173</v>
      </c>
      <c r="AH78" s="27">
        <v>10</v>
      </c>
      <c r="AI78" s="27">
        <v>79</v>
      </c>
      <c r="AJ78" s="27">
        <v>68</v>
      </c>
      <c r="AK78" s="27">
        <v>13</v>
      </c>
      <c r="AL78" s="27">
        <v>2</v>
      </c>
      <c r="AM78" s="27" t="s">
        <v>2</v>
      </c>
      <c r="AN78" s="27">
        <v>1</v>
      </c>
      <c r="AO78" s="27" t="s">
        <v>2</v>
      </c>
      <c r="AP78" s="27" t="s">
        <v>2</v>
      </c>
      <c r="AQ78" s="27" t="s">
        <v>2</v>
      </c>
      <c r="AR78" s="27" t="s">
        <v>2</v>
      </c>
      <c r="AS78" s="27" t="s">
        <v>2</v>
      </c>
      <c r="AT78" s="135" t="s">
        <v>2</v>
      </c>
      <c r="AU78" s="27" t="s">
        <v>2</v>
      </c>
      <c r="AV78" s="27" t="s">
        <v>2</v>
      </c>
      <c r="AW78" s="27" t="s">
        <v>2</v>
      </c>
      <c r="AX78" s="27" t="s">
        <v>2</v>
      </c>
      <c r="AY78" s="27" t="s">
        <v>2</v>
      </c>
      <c r="AZ78" s="27" t="s">
        <v>2</v>
      </c>
      <c r="BA78" s="27" t="s">
        <v>2</v>
      </c>
      <c r="BB78" s="27" t="s">
        <v>2</v>
      </c>
      <c r="BC78" s="27" t="s">
        <v>2</v>
      </c>
      <c r="BD78" s="27" t="s">
        <v>2</v>
      </c>
      <c r="BE78" s="27" t="s">
        <v>2</v>
      </c>
      <c r="BF78" s="27" t="s">
        <v>2</v>
      </c>
      <c r="BG78" s="27" t="s">
        <v>2</v>
      </c>
      <c r="BH78" s="135" t="s">
        <v>2</v>
      </c>
      <c r="BI78" s="27">
        <v>9804</v>
      </c>
      <c r="BJ78" s="27">
        <v>241</v>
      </c>
      <c r="BK78" s="27">
        <v>3066</v>
      </c>
      <c r="BL78" s="27">
        <v>4324</v>
      </c>
      <c r="BM78" s="27">
        <v>1463</v>
      </c>
      <c r="BN78" s="27">
        <v>315</v>
      </c>
      <c r="BO78" s="27" t="s">
        <v>2</v>
      </c>
      <c r="BP78" s="27">
        <v>395</v>
      </c>
      <c r="BQ78" s="27" t="s">
        <v>2</v>
      </c>
      <c r="BR78" s="27" t="s">
        <v>2</v>
      </c>
      <c r="BS78" s="27" t="s">
        <v>2</v>
      </c>
      <c r="BT78" s="27" t="s">
        <v>2</v>
      </c>
      <c r="BU78" s="27" t="s">
        <v>2</v>
      </c>
      <c r="BV78" s="27" t="s">
        <v>2</v>
      </c>
      <c r="BW78" s="135">
        <v>1189</v>
      </c>
      <c r="BX78" s="27" t="s">
        <v>2</v>
      </c>
      <c r="BY78" s="27" t="s">
        <v>2</v>
      </c>
      <c r="BZ78" s="27" t="s">
        <v>2</v>
      </c>
      <c r="CA78" s="27" t="s">
        <v>2</v>
      </c>
      <c r="CB78" s="27" t="s">
        <v>2</v>
      </c>
      <c r="CC78" s="27" t="s">
        <v>2</v>
      </c>
      <c r="CD78" s="27" t="s">
        <v>2</v>
      </c>
      <c r="CE78" s="27" t="s">
        <v>2</v>
      </c>
      <c r="CF78" s="27" t="s">
        <v>2</v>
      </c>
      <c r="CG78" s="27" t="s">
        <v>2</v>
      </c>
      <c r="CH78" s="27" t="s">
        <v>2</v>
      </c>
      <c r="CI78" s="27" t="s">
        <v>2</v>
      </c>
      <c r="CJ78" s="27" t="s">
        <v>2</v>
      </c>
      <c r="CK78" s="27" t="s">
        <v>2</v>
      </c>
      <c r="CL78" s="135" t="s">
        <v>2</v>
      </c>
      <c r="CM78" s="27">
        <v>149</v>
      </c>
      <c r="CN78" s="27">
        <v>18</v>
      </c>
      <c r="CO78" s="27" t="s">
        <v>2</v>
      </c>
      <c r="CP78" s="27" t="s">
        <v>2</v>
      </c>
      <c r="CQ78" s="27" t="s">
        <v>2</v>
      </c>
      <c r="CR78" s="27">
        <v>1</v>
      </c>
      <c r="CS78" s="27">
        <v>2</v>
      </c>
      <c r="CT78" s="27">
        <v>128</v>
      </c>
      <c r="CU78" s="27" t="s">
        <v>2</v>
      </c>
      <c r="CV78" s="27" t="s">
        <v>2</v>
      </c>
      <c r="CW78" s="27" t="s">
        <v>2</v>
      </c>
      <c r="CX78" s="27" t="s">
        <v>2</v>
      </c>
      <c r="CY78" s="27" t="s">
        <v>2</v>
      </c>
      <c r="CZ78" s="27" t="s">
        <v>2</v>
      </c>
      <c r="DA78" s="27" t="s">
        <v>2</v>
      </c>
      <c r="DB78" s="135" t="s">
        <v>2</v>
      </c>
      <c r="DC78" s="27" t="s">
        <v>2</v>
      </c>
      <c r="DD78" s="27" t="s">
        <v>2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 t="s">
        <v>2</v>
      </c>
      <c r="DL78" s="27" t="s">
        <v>2</v>
      </c>
      <c r="DM78" s="27" t="s">
        <v>2</v>
      </c>
      <c r="DN78" s="27" t="s">
        <v>2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61</v>
      </c>
      <c r="DT78" s="27" t="s">
        <v>2</v>
      </c>
      <c r="DU78" s="27" t="s">
        <v>2</v>
      </c>
      <c r="DV78" s="27" t="s">
        <v>2</v>
      </c>
      <c r="DW78" s="27">
        <v>5</v>
      </c>
      <c r="DX78" s="27">
        <v>1</v>
      </c>
      <c r="DY78" s="27">
        <v>4</v>
      </c>
      <c r="DZ78" s="27">
        <v>3</v>
      </c>
      <c r="EA78" s="27" t="s">
        <v>2</v>
      </c>
      <c r="EB78" s="27">
        <v>15</v>
      </c>
      <c r="EC78" s="27">
        <v>3</v>
      </c>
      <c r="ED78" s="27">
        <v>135</v>
      </c>
      <c r="EE78" s="27">
        <v>2</v>
      </c>
      <c r="EF78" s="135" t="s">
        <v>2</v>
      </c>
      <c r="EG78" s="27">
        <v>1342</v>
      </c>
      <c r="EH78" s="27" t="s">
        <v>2</v>
      </c>
      <c r="EI78" s="27" t="s">
        <v>2</v>
      </c>
      <c r="EJ78" s="27" t="s">
        <v>2</v>
      </c>
      <c r="EK78" s="27">
        <v>8</v>
      </c>
      <c r="EL78" s="27" t="s">
        <v>14</v>
      </c>
      <c r="EM78" s="27" t="s">
        <v>14</v>
      </c>
      <c r="EN78" s="27">
        <v>16</v>
      </c>
      <c r="EO78" s="27" t="s">
        <v>2</v>
      </c>
      <c r="EP78" s="27">
        <v>105</v>
      </c>
      <c r="EQ78" s="27">
        <v>57</v>
      </c>
      <c r="ER78" s="27">
        <v>5462</v>
      </c>
      <c r="ES78" s="27">
        <v>2</v>
      </c>
      <c r="ET78" s="135" t="s">
        <v>2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135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135" t="s">
        <v>2</v>
      </c>
      <c r="FW78" s="77">
        <v>7</v>
      </c>
      <c r="FX78" s="77" t="s">
        <v>2</v>
      </c>
      <c r="FY78" s="77">
        <v>6</v>
      </c>
      <c r="FZ78" s="77">
        <v>1</v>
      </c>
      <c r="GA78" s="77">
        <v>1</v>
      </c>
      <c r="GB78" s="77" t="s">
        <v>2</v>
      </c>
      <c r="GC78" s="77" t="s">
        <v>2</v>
      </c>
      <c r="GD78" s="77" t="s">
        <v>2</v>
      </c>
      <c r="GE78" s="143" t="s">
        <v>2</v>
      </c>
      <c r="GF78" s="77" t="s">
        <v>2</v>
      </c>
      <c r="GG78" s="77" t="s">
        <v>2</v>
      </c>
      <c r="GH78" s="77" t="s">
        <v>2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>
        <v>3</v>
      </c>
      <c r="GP78" s="25">
        <v>2</v>
      </c>
      <c r="GQ78" s="25">
        <v>3</v>
      </c>
      <c r="GR78" s="25" t="s">
        <v>2</v>
      </c>
      <c r="GS78" s="136" t="s">
        <v>2</v>
      </c>
      <c r="GT78" s="77" t="s">
        <v>2</v>
      </c>
      <c r="GU78" s="77">
        <v>2</v>
      </c>
      <c r="GV78" s="17">
        <v>149</v>
      </c>
      <c r="GW78" s="17">
        <v>67</v>
      </c>
      <c r="GX78" s="17">
        <v>70</v>
      </c>
      <c r="GY78" s="17">
        <v>9</v>
      </c>
      <c r="GZ78" s="17">
        <v>3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9"/>
      <c r="HO78" s="657" t="s">
        <v>453</v>
      </c>
      <c r="HP78" s="657" t="s">
        <v>454</v>
      </c>
      <c r="HQ78" s="657" t="s">
        <v>479</v>
      </c>
      <c r="HR78" s="657" t="s">
        <v>462</v>
      </c>
      <c r="HS78" s="657" t="s">
        <v>455</v>
      </c>
    </row>
    <row r="79" spans="1:227" ht="14.25" customHeight="1">
      <c r="A79" s="614" t="s">
        <v>970</v>
      </c>
      <c r="B79" s="614" t="s">
        <v>1018</v>
      </c>
      <c r="C79" s="614" t="s">
        <v>1028</v>
      </c>
      <c r="D79" s="4" t="s">
        <v>529</v>
      </c>
      <c r="E79" s="25">
        <v>173</v>
      </c>
      <c r="F79" s="25">
        <v>1</v>
      </c>
      <c r="G79" s="25" t="s">
        <v>2</v>
      </c>
      <c r="H79" s="25" t="s">
        <v>2</v>
      </c>
      <c r="I79" s="25">
        <v>1</v>
      </c>
      <c r="J79" s="25" t="s">
        <v>2</v>
      </c>
      <c r="K79" s="25" t="s">
        <v>2</v>
      </c>
      <c r="L79" s="25">
        <v>172</v>
      </c>
      <c r="M79" s="136">
        <v>17</v>
      </c>
      <c r="N79" s="25">
        <v>1</v>
      </c>
      <c r="O79" s="25">
        <v>1</v>
      </c>
      <c r="P79" s="25" t="s">
        <v>2</v>
      </c>
      <c r="Q79" s="25" t="s">
        <v>2</v>
      </c>
      <c r="R79" s="25">
        <v>1</v>
      </c>
      <c r="S79" s="25" t="s">
        <v>2</v>
      </c>
      <c r="T79" s="25" t="s">
        <v>2</v>
      </c>
      <c r="U79" s="25" t="s">
        <v>2</v>
      </c>
      <c r="V79" s="136" t="s">
        <v>2</v>
      </c>
      <c r="W79" s="25">
        <v>79</v>
      </c>
      <c r="X79" s="25">
        <v>8938</v>
      </c>
      <c r="Y79" s="25">
        <v>2</v>
      </c>
      <c r="Z79" s="25">
        <v>770</v>
      </c>
      <c r="AA79" s="136">
        <v>94</v>
      </c>
      <c r="AB79" s="25">
        <v>1</v>
      </c>
      <c r="AC79" s="25">
        <v>2944</v>
      </c>
      <c r="AD79" s="25" t="s">
        <v>2</v>
      </c>
      <c r="AE79" s="25" t="s">
        <v>2</v>
      </c>
      <c r="AF79" s="136" t="s">
        <v>2</v>
      </c>
      <c r="AG79" s="27">
        <v>172</v>
      </c>
      <c r="AH79" s="27">
        <v>25</v>
      </c>
      <c r="AI79" s="27">
        <v>47</v>
      </c>
      <c r="AJ79" s="27">
        <v>62</v>
      </c>
      <c r="AK79" s="27">
        <v>25</v>
      </c>
      <c r="AL79" s="27">
        <v>10</v>
      </c>
      <c r="AM79" s="27">
        <v>2</v>
      </c>
      <c r="AN79" s="27">
        <v>1</v>
      </c>
      <c r="AO79" s="27" t="s">
        <v>2</v>
      </c>
      <c r="AP79" s="27" t="s">
        <v>2</v>
      </c>
      <c r="AQ79" s="27" t="s">
        <v>2</v>
      </c>
      <c r="AR79" s="27" t="s">
        <v>2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12016</v>
      </c>
      <c r="BJ79" s="27">
        <v>482</v>
      </c>
      <c r="BK79" s="27">
        <v>1766</v>
      </c>
      <c r="BL79" s="27">
        <v>4214</v>
      </c>
      <c r="BM79" s="27">
        <v>3053</v>
      </c>
      <c r="BN79" s="27">
        <v>1698</v>
      </c>
      <c r="BO79" s="27">
        <v>423</v>
      </c>
      <c r="BP79" s="27">
        <v>380</v>
      </c>
      <c r="BQ79" s="27" t="s">
        <v>2</v>
      </c>
      <c r="BR79" s="27" t="s">
        <v>2</v>
      </c>
      <c r="BS79" s="27" t="s">
        <v>2</v>
      </c>
      <c r="BT79" s="27" t="s">
        <v>2</v>
      </c>
      <c r="BU79" s="27" t="s">
        <v>2</v>
      </c>
      <c r="BV79" s="27" t="s">
        <v>2</v>
      </c>
      <c r="BW79" s="135">
        <v>1864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167</v>
      </c>
      <c r="CN79" s="27" t="s">
        <v>2</v>
      </c>
      <c r="CO79" s="27" t="s">
        <v>2</v>
      </c>
      <c r="CP79" s="27" t="s">
        <v>2</v>
      </c>
      <c r="CQ79" s="27" t="s">
        <v>2</v>
      </c>
      <c r="CR79" s="27" t="s">
        <v>2</v>
      </c>
      <c r="CS79" s="27" t="s">
        <v>2</v>
      </c>
      <c r="CT79" s="27">
        <v>167</v>
      </c>
      <c r="CU79" s="27" t="s">
        <v>2</v>
      </c>
      <c r="CV79" s="27" t="s">
        <v>2</v>
      </c>
      <c r="CW79" s="27" t="s">
        <v>2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3</v>
      </c>
      <c r="DT79" s="27" t="s">
        <v>2</v>
      </c>
      <c r="DU79" s="27" t="s">
        <v>2</v>
      </c>
      <c r="DV79" s="27" t="s">
        <v>2</v>
      </c>
      <c r="DW79" s="27">
        <v>2</v>
      </c>
      <c r="DX79" s="27" t="s">
        <v>2</v>
      </c>
      <c r="DY79" s="27">
        <v>3</v>
      </c>
      <c r="DZ79" s="27">
        <v>2</v>
      </c>
      <c r="EA79" s="27" t="s">
        <v>2</v>
      </c>
      <c r="EB79" s="27">
        <v>5</v>
      </c>
      <c r="EC79" s="27" t="s">
        <v>2</v>
      </c>
      <c r="ED79" s="27">
        <v>169</v>
      </c>
      <c r="EE79" s="27">
        <v>2</v>
      </c>
      <c r="EF79" s="135" t="s">
        <v>2</v>
      </c>
      <c r="EG79" s="27">
        <v>43</v>
      </c>
      <c r="EH79" s="27" t="s">
        <v>2</v>
      </c>
      <c r="EI79" s="27" t="s">
        <v>2</v>
      </c>
      <c r="EJ79" s="27" t="s">
        <v>2</v>
      </c>
      <c r="EK79" s="27" t="s">
        <v>14</v>
      </c>
      <c r="EL79" s="27" t="s">
        <v>2</v>
      </c>
      <c r="EM79" s="27" t="s">
        <v>14</v>
      </c>
      <c r="EN79" s="27" t="s">
        <v>14</v>
      </c>
      <c r="EO79" s="27" t="s">
        <v>2</v>
      </c>
      <c r="EP79" s="27">
        <v>49</v>
      </c>
      <c r="EQ79" s="27" t="s">
        <v>2</v>
      </c>
      <c r="ER79" s="27">
        <v>11185</v>
      </c>
      <c r="ES79" s="27">
        <v>2</v>
      </c>
      <c r="ET79" s="135" t="s">
        <v>2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41</v>
      </c>
      <c r="FX79" s="77">
        <v>10</v>
      </c>
      <c r="FY79" s="77">
        <v>32</v>
      </c>
      <c r="FZ79" s="77" t="s">
        <v>2</v>
      </c>
      <c r="GA79" s="77">
        <v>7</v>
      </c>
      <c r="GB79" s="77" t="s">
        <v>2</v>
      </c>
      <c r="GC79" s="77" t="s">
        <v>2</v>
      </c>
      <c r="GD79" s="77" t="s">
        <v>2</v>
      </c>
      <c r="GE79" s="143">
        <v>1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1</v>
      </c>
      <c r="GP79" s="25">
        <v>1</v>
      </c>
      <c r="GQ79" s="25">
        <v>1</v>
      </c>
      <c r="GR79" s="25" t="s">
        <v>2</v>
      </c>
      <c r="GS79" s="136" t="s">
        <v>2</v>
      </c>
      <c r="GT79" s="77">
        <v>1</v>
      </c>
      <c r="GU79" s="77">
        <v>1</v>
      </c>
      <c r="GV79" s="17">
        <v>167</v>
      </c>
      <c r="GW79" s="17">
        <v>53</v>
      </c>
      <c r="GX79" s="17">
        <v>78</v>
      </c>
      <c r="GY79" s="17">
        <v>30</v>
      </c>
      <c r="GZ79" s="17">
        <v>6</v>
      </c>
      <c r="HA79" s="17" t="s">
        <v>2</v>
      </c>
      <c r="HB79" s="17" t="s">
        <v>2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9"/>
      <c r="HO79" s="657" t="s">
        <v>453</v>
      </c>
      <c r="HP79" s="657" t="s">
        <v>454</v>
      </c>
      <c r="HQ79" s="657" t="s">
        <v>479</v>
      </c>
      <c r="HR79" s="657" t="s">
        <v>463</v>
      </c>
      <c r="HS79" s="657" t="s">
        <v>455</v>
      </c>
    </row>
    <row r="80" spans="1:227" ht="14.25" customHeight="1">
      <c r="A80" s="614" t="s">
        <v>970</v>
      </c>
      <c r="B80" s="614" t="s">
        <v>1018</v>
      </c>
      <c r="C80" s="614" t="s">
        <v>1029</v>
      </c>
      <c r="D80" s="4" t="s">
        <v>530</v>
      </c>
      <c r="E80" s="25">
        <v>168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168</v>
      </c>
      <c r="M80" s="136">
        <v>3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52</v>
      </c>
      <c r="X80" s="25">
        <v>1294</v>
      </c>
      <c r="Y80" s="25" t="s">
        <v>2</v>
      </c>
      <c r="Z80" s="25" t="s">
        <v>2</v>
      </c>
      <c r="AA80" s="136">
        <v>116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168</v>
      </c>
      <c r="AH80" s="27">
        <v>7</v>
      </c>
      <c r="AI80" s="27">
        <v>56</v>
      </c>
      <c r="AJ80" s="27">
        <v>84</v>
      </c>
      <c r="AK80" s="27">
        <v>17</v>
      </c>
      <c r="AL80" s="27">
        <v>2</v>
      </c>
      <c r="AM80" s="27">
        <v>1</v>
      </c>
      <c r="AN80" s="27">
        <v>1</v>
      </c>
      <c r="AO80" s="27" t="s">
        <v>2</v>
      </c>
      <c r="AP80" s="27" t="s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11170</v>
      </c>
      <c r="BJ80" s="27">
        <v>139</v>
      </c>
      <c r="BK80" s="27">
        <v>2168</v>
      </c>
      <c r="BL80" s="27">
        <v>5866</v>
      </c>
      <c r="BM80" s="27">
        <v>2036</v>
      </c>
      <c r="BN80" s="27">
        <v>330</v>
      </c>
      <c r="BO80" s="27">
        <v>270</v>
      </c>
      <c r="BP80" s="27">
        <v>361</v>
      </c>
      <c r="BQ80" s="27" t="s">
        <v>2</v>
      </c>
      <c r="BR80" s="27" t="s">
        <v>2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1260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137</v>
      </c>
      <c r="CN80" s="27">
        <v>11</v>
      </c>
      <c r="CO80" s="27" t="s">
        <v>2</v>
      </c>
      <c r="CP80" s="27" t="s">
        <v>2</v>
      </c>
      <c r="CQ80" s="27" t="s">
        <v>2</v>
      </c>
      <c r="CR80" s="27">
        <v>1</v>
      </c>
      <c r="CS80" s="27" t="s">
        <v>2</v>
      </c>
      <c r="CT80" s="27">
        <v>125</v>
      </c>
      <c r="CU80" s="27" t="s">
        <v>2</v>
      </c>
      <c r="CV80" s="27" t="s">
        <v>2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22</v>
      </c>
      <c r="DT80" s="27" t="s">
        <v>2</v>
      </c>
      <c r="DU80" s="27" t="s">
        <v>2</v>
      </c>
      <c r="DV80" s="27" t="s">
        <v>2</v>
      </c>
      <c r="DW80" s="27">
        <v>5</v>
      </c>
      <c r="DX80" s="27" t="s">
        <v>2</v>
      </c>
      <c r="DY80" s="27">
        <v>1</v>
      </c>
      <c r="DZ80" s="27">
        <v>1</v>
      </c>
      <c r="EA80" s="27" t="s">
        <v>2</v>
      </c>
      <c r="EB80" s="27">
        <v>15</v>
      </c>
      <c r="EC80" s="27" t="s">
        <v>2</v>
      </c>
      <c r="ED80" s="27">
        <v>131</v>
      </c>
      <c r="EE80" s="27">
        <v>3</v>
      </c>
      <c r="EF80" s="135" t="s">
        <v>2</v>
      </c>
      <c r="EG80" s="27">
        <v>580</v>
      </c>
      <c r="EH80" s="27" t="s">
        <v>2</v>
      </c>
      <c r="EI80" s="27" t="s">
        <v>2</v>
      </c>
      <c r="EJ80" s="27" t="s">
        <v>2</v>
      </c>
      <c r="EK80" s="27">
        <v>13</v>
      </c>
      <c r="EL80" s="27" t="s">
        <v>2</v>
      </c>
      <c r="EM80" s="27" t="s">
        <v>14</v>
      </c>
      <c r="EN80" s="27" t="s">
        <v>14</v>
      </c>
      <c r="EO80" s="27" t="s">
        <v>2</v>
      </c>
      <c r="EP80" s="27">
        <v>129</v>
      </c>
      <c r="EQ80" s="27" t="s">
        <v>2</v>
      </c>
      <c r="ER80" s="27">
        <v>6030</v>
      </c>
      <c r="ES80" s="27">
        <v>3</v>
      </c>
      <c r="ET80" s="135" t="s">
        <v>2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27</v>
      </c>
      <c r="FX80" s="77">
        <v>1</v>
      </c>
      <c r="FY80" s="77">
        <v>26</v>
      </c>
      <c r="FZ80" s="77" t="s">
        <v>2</v>
      </c>
      <c r="GA80" s="77">
        <v>2</v>
      </c>
      <c r="GB80" s="77" t="s">
        <v>2</v>
      </c>
      <c r="GC80" s="77" t="s">
        <v>2</v>
      </c>
      <c r="GD80" s="77" t="s">
        <v>2</v>
      </c>
      <c r="GE80" s="143" t="s">
        <v>2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6</v>
      </c>
      <c r="GP80" s="25" t="s">
        <v>2</v>
      </c>
      <c r="GQ80" s="25">
        <v>6</v>
      </c>
      <c r="GR80" s="25">
        <v>4</v>
      </c>
      <c r="GS80" s="136" t="s">
        <v>2</v>
      </c>
      <c r="GT80" s="77" t="s">
        <v>2</v>
      </c>
      <c r="GU80" s="77" t="s">
        <v>2</v>
      </c>
      <c r="GV80" s="17">
        <v>137</v>
      </c>
      <c r="GW80" s="17">
        <v>58</v>
      </c>
      <c r="GX80" s="17">
        <v>74</v>
      </c>
      <c r="GY80" s="17">
        <v>5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9"/>
      <c r="HO80" s="657" t="s">
        <v>453</v>
      </c>
      <c r="HP80" s="657" t="s">
        <v>454</v>
      </c>
      <c r="HQ80" s="657" t="s">
        <v>479</v>
      </c>
      <c r="HR80" s="657" t="s">
        <v>453</v>
      </c>
      <c r="HS80" s="657" t="s">
        <v>455</v>
      </c>
    </row>
    <row r="81" spans="1:227" ht="14.25" customHeight="1">
      <c r="A81" s="614" t="s">
        <v>970</v>
      </c>
      <c r="B81" s="614" t="s">
        <v>1018</v>
      </c>
      <c r="C81" s="614" t="s">
        <v>1030</v>
      </c>
      <c r="D81" s="4" t="s">
        <v>531</v>
      </c>
      <c r="E81" s="25">
        <v>138</v>
      </c>
      <c r="F81" s="25" t="s">
        <v>2</v>
      </c>
      <c r="G81" s="25" t="s">
        <v>2</v>
      </c>
      <c r="H81" s="25" t="s">
        <v>2</v>
      </c>
      <c r="I81" s="25" t="s">
        <v>2</v>
      </c>
      <c r="J81" s="25" t="s">
        <v>2</v>
      </c>
      <c r="K81" s="25" t="s">
        <v>2</v>
      </c>
      <c r="L81" s="25">
        <v>138</v>
      </c>
      <c r="M81" s="136">
        <v>3</v>
      </c>
      <c r="N81" s="25" t="s">
        <v>2</v>
      </c>
      <c r="O81" s="25" t="s">
        <v>2</v>
      </c>
      <c r="P81" s="25" t="s">
        <v>2</v>
      </c>
      <c r="Q81" s="25" t="s">
        <v>2</v>
      </c>
      <c r="R81" s="25" t="s">
        <v>2</v>
      </c>
      <c r="S81" s="25" t="s">
        <v>2</v>
      </c>
      <c r="T81" s="25" t="s">
        <v>2</v>
      </c>
      <c r="U81" s="25" t="s">
        <v>2</v>
      </c>
      <c r="V81" s="136" t="s">
        <v>2</v>
      </c>
      <c r="W81" s="25">
        <v>39</v>
      </c>
      <c r="X81" s="25">
        <v>1238</v>
      </c>
      <c r="Y81" s="25" t="s">
        <v>2</v>
      </c>
      <c r="Z81" s="25" t="s">
        <v>2</v>
      </c>
      <c r="AA81" s="136">
        <v>99</v>
      </c>
      <c r="AB81" s="25" t="s">
        <v>2</v>
      </c>
      <c r="AC81" s="25" t="s">
        <v>2</v>
      </c>
      <c r="AD81" s="25" t="s">
        <v>2</v>
      </c>
      <c r="AE81" s="25" t="s">
        <v>2</v>
      </c>
      <c r="AF81" s="136" t="s">
        <v>2</v>
      </c>
      <c r="AG81" s="27">
        <v>138</v>
      </c>
      <c r="AH81" s="27">
        <v>9</v>
      </c>
      <c r="AI81" s="27">
        <v>57</v>
      </c>
      <c r="AJ81" s="27">
        <v>59</v>
      </c>
      <c r="AK81" s="27">
        <v>11</v>
      </c>
      <c r="AL81" s="27">
        <v>1</v>
      </c>
      <c r="AM81" s="27">
        <v>1</v>
      </c>
      <c r="AN81" s="27" t="s">
        <v>2</v>
      </c>
      <c r="AO81" s="27" t="s">
        <v>2</v>
      </c>
      <c r="AP81" s="27" t="s">
        <v>2</v>
      </c>
      <c r="AQ81" s="27" t="s">
        <v>2</v>
      </c>
      <c r="AR81" s="27" t="s">
        <v>2</v>
      </c>
      <c r="AS81" s="27" t="s">
        <v>2</v>
      </c>
      <c r="AT81" s="135" t="s">
        <v>2</v>
      </c>
      <c r="AU81" s="27" t="s">
        <v>2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 t="s">
        <v>2</v>
      </c>
      <c r="BC81" s="27" t="s">
        <v>2</v>
      </c>
      <c r="BD81" s="27" t="s">
        <v>2</v>
      </c>
      <c r="BE81" s="27" t="s">
        <v>2</v>
      </c>
      <c r="BF81" s="27" t="s">
        <v>2</v>
      </c>
      <c r="BG81" s="27" t="s">
        <v>2</v>
      </c>
      <c r="BH81" s="135" t="s">
        <v>2</v>
      </c>
      <c r="BI81" s="27">
        <v>8045</v>
      </c>
      <c r="BJ81" s="27">
        <v>224</v>
      </c>
      <c r="BK81" s="27">
        <v>2190</v>
      </c>
      <c r="BL81" s="27">
        <v>4001</v>
      </c>
      <c r="BM81" s="27">
        <v>1234</v>
      </c>
      <c r="BN81" s="27">
        <v>190</v>
      </c>
      <c r="BO81" s="27">
        <v>206</v>
      </c>
      <c r="BP81" s="27" t="s">
        <v>2</v>
      </c>
      <c r="BQ81" s="27" t="s">
        <v>2</v>
      </c>
      <c r="BR81" s="27" t="s">
        <v>2</v>
      </c>
      <c r="BS81" s="27" t="s">
        <v>2</v>
      </c>
      <c r="BT81" s="27" t="s">
        <v>2</v>
      </c>
      <c r="BU81" s="27" t="s">
        <v>2</v>
      </c>
      <c r="BV81" s="27" t="s">
        <v>2</v>
      </c>
      <c r="BW81" s="135">
        <v>621</v>
      </c>
      <c r="BX81" s="27" t="s">
        <v>2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 t="s">
        <v>2</v>
      </c>
      <c r="CF81" s="27" t="s">
        <v>2</v>
      </c>
      <c r="CG81" s="27" t="s">
        <v>2</v>
      </c>
      <c r="CH81" s="27" t="s">
        <v>2</v>
      </c>
      <c r="CI81" s="27" t="s">
        <v>2</v>
      </c>
      <c r="CJ81" s="27" t="s">
        <v>2</v>
      </c>
      <c r="CK81" s="27" t="s">
        <v>2</v>
      </c>
      <c r="CL81" s="135" t="s">
        <v>2</v>
      </c>
      <c r="CM81" s="27">
        <v>92</v>
      </c>
      <c r="CN81" s="27">
        <v>11</v>
      </c>
      <c r="CO81" s="27" t="s">
        <v>2</v>
      </c>
      <c r="CP81" s="27" t="s">
        <v>2</v>
      </c>
      <c r="CQ81" s="27" t="s">
        <v>2</v>
      </c>
      <c r="CR81" s="27">
        <v>2</v>
      </c>
      <c r="CS81" s="27" t="s">
        <v>2</v>
      </c>
      <c r="CT81" s="27">
        <v>78</v>
      </c>
      <c r="CU81" s="27" t="s">
        <v>2</v>
      </c>
      <c r="CV81" s="27" t="s">
        <v>2</v>
      </c>
      <c r="CW81" s="27" t="s">
        <v>2</v>
      </c>
      <c r="CX81" s="27" t="s">
        <v>2</v>
      </c>
      <c r="CY81" s="27" t="s">
        <v>2</v>
      </c>
      <c r="CZ81" s="27">
        <v>1</v>
      </c>
      <c r="DA81" s="27" t="s">
        <v>2</v>
      </c>
      <c r="DB81" s="135" t="s">
        <v>2</v>
      </c>
      <c r="DC81" s="27" t="s">
        <v>2</v>
      </c>
      <c r="DD81" s="27" t="s">
        <v>2</v>
      </c>
      <c r="DE81" s="27" t="s">
        <v>2</v>
      </c>
      <c r="DF81" s="27" t="s">
        <v>2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 t="s">
        <v>2</v>
      </c>
      <c r="DP81" s="27" t="s">
        <v>2</v>
      </c>
      <c r="DQ81" s="27" t="s">
        <v>2</v>
      </c>
      <c r="DR81" s="135" t="s">
        <v>2</v>
      </c>
      <c r="DS81" s="27">
        <v>34</v>
      </c>
      <c r="DT81" s="27" t="s">
        <v>2</v>
      </c>
      <c r="DU81" s="27" t="s">
        <v>2</v>
      </c>
      <c r="DV81" s="27" t="s">
        <v>2</v>
      </c>
      <c r="DW81" s="27">
        <v>4</v>
      </c>
      <c r="DX81" s="27">
        <v>2</v>
      </c>
      <c r="DY81" s="27">
        <v>4</v>
      </c>
      <c r="DZ81" s="27">
        <v>4</v>
      </c>
      <c r="EA81" s="27" t="s">
        <v>2</v>
      </c>
      <c r="EB81" s="27">
        <v>12</v>
      </c>
      <c r="EC81" s="27" t="s">
        <v>2</v>
      </c>
      <c r="ED81" s="27">
        <v>88</v>
      </c>
      <c r="EE81" s="27">
        <v>1</v>
      </c>
      <c r="EF81" s="135" t="s">
        <v>2</v>
      </c>
      <c r="EG81" s="27">
        <v>707</v>
      </c>
      <c r="EH81" s="27" t="s">
        <v>2</v>
      </c>
      <c r="EI81" s="27" t="s">
        <v>2</v>
      </c>
      <c r="EJ81" s="27" t="s">
        <v>2</v>
      </c>
      <c r="EK81" s="27">
        <v>5</v>
      </c>
      <c r="EL81" s="27" t="s">
        <v>14</v>
      </c>
      <c r="EM81" s="27" t="s">
        <v>14</v>
      </c>
      <c r="EN81" s="27">
        <v>17</v>
      </c>
      <c r="EO81" s="27" t="s">
        <v>2</v>
      </c>
      <c r="EP81" s="27">
        <v>54</v>
      </c>
      <c r="EQ81" s="27" t="s">
        <v>2</v>
      </c>
      <c r="ER81" s="27">
        <v>3050</v>
      </c>
      <c r="ES81" s="27">
        <v>1</v>
      </c>
      <c r="ET81" s="135" t="s">
        <v>2</v>
      </c>
      <c r="EU81" s="27" t="s">
        <v>2</v>
      </c>
      <c r="EV81" s="27" t="s">
        <v>2</v>
      </c>
      <c r="EW81" s="27" t="s">
        <v>2</v>
      </c>
      <c r="EX81" s="27" t="s">
        <v>2</v>
      </c>
      <c r="EY81" s="27" t="s">
        <v>2</v>
      </c>
      <c r="EZ81" s="27" t="s">
        <v>2</v>
      </c>
      <c r="FA81" s="27" t="s">
        <v>2</v>
      </c>
      <c r="FB81" s="27" t="s">
        <v>2</v>
      </c>
      <c r="FC81" s="27" t="s">
        <v>2</v>
      </c>
      <c r="FD81" s="27" t="s">
        <v>2</v>
      </c>
      <c r="FE81" s="27" t="s">
        <v>2</v>
      </c>
      <c r="FF81" s="27" t="s">
        <v>2</v>
      </c>
      <c r="FG81" s="27" t="s">
        <v>2</v>
      </c>
      <c r="FH81" s="135" t="s">
        <v>2</v>
      </c>
      <c r="FI81" s="27" t="s">
        <v>2</v>
      </c>
      <c r="FJ81" s="27" t="s">
        <v>2</v>
      </c>
      <c r="FK81" s="27" t="s">
        <v>2</v>
      </c>
      <c r="FL81" s="27" t="s">
        <v>2</v>
      </c>
      <c r="FM81" s="27" t="s">
        <v>2</v>
      </c>
      <c r="FN81" s="27" t="s">
        <v>2</v>
      </c>
      <c r="FO81" s="27" t="s">
        <v>2</v>
      </c>
      <c r="FP81" s="27" t="s">
        <v>2</v>
      </c>
      <c r="FQ81" s="27" t="s">
        <v>2</v>
      </c>
      <c r="FR81" s="27" t="s">
        <v>2</v>
      </c>
      <c r="FS81" s="27" t="s">
        <v>2</v>
      </c>
      <c r="FT81" s="27" t="s">
        <v>2</v>
      </c>
      <c r="FU81" s="27" t="s">
        <v>2</v>
      </c>
      <c r="FV81" s="135" t="s">
        <v>2</v>
      </c>
      <c r="FW81" s="77">
        <v>17</v>
      </c>
      <c r="FX81" s="77">
        <v>2</v>
      </c>
      <c r="FY81" s="77">
        <v>15</v>
      </c>
      <c r="FZ81" s="77" t="s">
        <v>2</v>
      </c>
      <c r="GA81" s="77">
        <v>3</v>
      </c>
      <c r="GB81" s="77" t="s">
        <v>2</v>
      </c>
      <c r="GC81" s="77" t="s">
        <v>2</v>
      </c>
      <c r="GD81" s="77" t="s">
        <v>2</v>
      </c>
      <c r="GE81" s="143" t="s">
        <v>2</v>
      </c>
      <c r="GF81" s="77" t="s">
        <v>2</v>
      </c>
      <c r="GG81" s="77" t="s">
        <v>2</v>
      </c>
      <c r="GH81" s="77" t="s">
        <v>2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7</v>
      </c>
      <c r="GP81" s="25" t="s">
        <v>2</v>
      </c>
      <c r="GQ81" s="25">
        <v>7</v>
      </c>
      <c r="GR81" s="25">
        <v>5</v>
      </c>
      <c r="GS81" s="136" t="s">
        <v>2</v>
      </c>
      <c r="GT81" s="77" t="s">
        <v>2</v>
      </c>
      <c r="GU81" s="77" t="s">
        <v>2</v>
      </c>
      <c r="GV81" s="17">
        <v>92</v>
      </c>
      <c r="GW81" s="17">
        <v>54</v>
      </c>
      <c r="GX81" s="17">
        <v>34</v>
      </c>
      <c r="GY81" s="17">
        <v>3</v>
      </c>
      <c r="GZ81" s="17">
        <v>1</v>
      </c>
      <c r="HA81" s="17" t="s">
        <v>2</v>
      </c>
      <c r="HB81" s="17" t="s">
        <v>2</v>
      </c>
      <c r="HC81" s="17" t="s">
        <v>2</v>
      </c>
      <c r="HD81" s="17" t="s">
        <v>2</v>
      </c>
      <c r="HE81" s="17" t="s">
        <v>2</v>
      </c>
      <c r="HF81" s="17" t="s">
        <v>2</v>
      </c>
      <c r="HG81" s="17" t="s">
        <v>2</v>
      </c>
      <c r="HH81" s="17" t="s">
        <v>2</v>
      </c>
      <c r="HI81" s="17" t="s">
        <v>2</v>
      </c>
      <c r="HJ81" s="17" t="s">
        <v>2</v>
      </c>
      <c r="HK81" s="17" t="s">
        <v>2</v>
      </c>
      <c r="HL81" s="17" t="s">
        <v>2</v>
      </c>
      <c r="HM81" s="17" t="s">
        <v>2</v>
      </c>
      <c r="HN81" s="659"/>
      <c r="HO81" s="657" t="s">
        <v>453</v>
      </c>
      <c r="HP81" s="657" t="s">
        <v>454</v>
      </c>
      <c r="HQ81" s="657" t="s">
        <v>480</v>
      </c>
      <c r="HR81" s="657" t="s">
        <v>454</v>
      </c>
      <c r="HS81" s="657" t="s">
        <v>455</v>
      </c>
    </row>
    <row r="82" spans="1:227" ht="14.25" customHeight="1">
      <c r="A82" s="614" t="s">
        <v>970</v>
      </c>
      <c r="B82" s="614" t="s">
        <v>1018</v>
      </c>
      <c r="C82" s="614" t="s">
        <v>1031</v>
      </c>
      <c r="D82" s="4" t="s">
        <v>532</v>
      </c>
      <c r="E82" s="25">
        <v>238</v>
      </c>
      <c r="F82" s="25">
        <v>1</v>
      </c>
      <c r="G82" s="25" t="s">
        <v>2</v>
      </c>
      <c r="H82" s="25" t="s">
        <v>2</v>
      </c>
      <c r="I82" s="25">
        <v>1</v>
      </c>
      <c r="J82" s="25" t="s">
        <v>2</v>
      </c>
      <c r="K82" s="25" t="s">
        <v>2</v>
      </c>
      <c r="L82" s="25">
        <v>237</v>
      </c>
      <c r="M82" s="136">
        <v>21</v>
      </c>
      <c r="N82" s="25">
        <v>1</v>
      </c>
      <c r="O82" s="25">
        <v>1</v>
      </c>
      <c r="P82" s="25" t="s">
        <v>2</v>
      </c>
      <c r="Q82" s="25" t="s">
        <v>2</v>
      </c>
      <c r="R82" s="25">
        <v>1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123</v>
      </c>
      <c r="X82" s="25">
        <v>8596</v>
      </c>
      <c r="Y82" s="25" t="s">
        <v>2</v>
      </c>
      <c r="Z82" s="25" t="s">
        <v>2</v>
      </c>
      <c r="AA82" s="136">
        <v>115</v>
      </c>
      <c r="AB82" s="25">
        <v>1</v>
      </c>
      <c r="AC82" s="25">
        <v>1372</v>
      </c>
      <c r="AD82" s="25" t="s">
        <v>2</v>
      </c>
      <c r="AE82" s="25" t="s">
        <v>2</v>
      </c>
      <c r="AF82" s="136" t="s">
        <v>2</v>
      </c>
      <c r="AG82" s="27">
        <v>237</v>
      </c>
      <c r="AH82" s="27">
        <v>32</v>
      </c>
      <c r="AI82" s="27">
        <v>57</v>
      </c>
      <c r="AJ82" s="27">
        <v>106</v>
      </c>
      <c r="AK82" s="27">
        <v>33</v>
      </c>
      <c r="AL82" s="27">
        <v>8</v>
      </c>
      <c r="AM82" s="27">
        <v>1</v>
      </c>
      <c r="AN82" s="27" t="s">
        <v>2</v>
      </c>
      <c r="AO82" s="27" t="s">
        <v>2</v>
      </c>
      <c r="AP82" s="27" t="s">
        <v>2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15487</v>
      </c>
      <c r="BJ82" s="27">
        <v>698</v>
      </c>
      <c r="BK82" s="27">
        <v>2157</v>
      </c>
      <c r="BL82" s="27">
        <v>7305</v>
      </c>
      <c r="BM82" s="27">
        <v>3738</v>
      </c>
      <c r="BN82" s="27">
        <v>1349</v>
      </c>
      <c r="BO82" s="27">
        <v>240</v>
      </c>
      <c r="BP82" s="27" t="s">
        <v>2</v>
      </c>
      <c r="BQ82" s="27" t="s">
        <v>2</v>
      </c>
      <c r="BR82" s="27" t="s">
        <v>2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1693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229</v>
      </c>
      <c r="CN82" s="27" t="s">
        <v>2</v>
      </c>
      <c r="CO82" s="27" t="s">
        <v>2</v>
      </c>
      <c r="CP82" s="27" t="s">
        <v>2</v>
      </c>
      <c r="CQ82" s="27" t="s">
        <v>2</v>
      </c>
      <c r="CR82" s="27" t="s">
        <v>2</v>
      </c>
      <c r="CS82" s="27" t="s">
        <v>2</v>
      </c>
      <c r="CT82" s="27">
        <v>229</v>
      </c>
      <c r="CU82" s="27" t="s">
        <v>2</v>
      </c>
      <c r="CV82" s="27" t="s">
        <v>2</v>
      </c>
      <c r="CW82" s="27" t="s">
        <v>2</v>
      </c>
      <c r="CX82" s="27" t="s">
        <v>2</v>
      </c>
      <c r="CY82" s="27" t="s">
        <v>2</v>
      </c>
      <c r="CZ82" s="27" t="s">
        <v>2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1</v>
      </c>
      <c r="DT82" s="27" t="s">
        <v>2</v>
      </c>
      <c r="DU82" s="27" t="s">
        <v>2</v>
      </c>
      <c r="DV82" s="27" t="s">
        <v>2</v>
      </c>
      <c r="DW82" s="27" t="s">
        <v>2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 t="s">
        <v>2</v>
      </c>
      <c r="EC82" s="27" t="s">
        <v>2</v>
      </c>
      <c r="ED82" s="27">
        <v>233</v>
      </c>
      <c r="EE82" s="27">
        <v>3</v>
      </c>
      <c r="EF82" s="135" t="s">
        <v>2</v>
      </c>
      <c r="EG82" s="27" t="s">
        <v>14</v>
      </c>
      <c r="EH82" s="27" t="s">
        <v>2</v>
      </c>
      <c r="EI82" s="27" t="s">
        <v>2</v>
      </c>
      <c r="EJ82" s="27" t="s">
        <v>2</v>
      </c>
      <c r="EK82" s="27" t="s">
        <v>2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 t="s">
        <v>2</v>
      </c>
      <c r="EQ82" s="27" t="s">
        <v>2</v>
      </c>
      <c r="ER82" s="27">
        <v>14462</v>
      </c>
      <c r="ES82" s="27">
        <v>3</v>
      </c>
      <c r="ET82" s="135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55</v>
      </c>
      <c r="FX82" s="77">
        <v>1</v>
      </c>
      <c r="FY82" s="77">
        <v>54</v>
      </c>
      <c r="FZ82" s="77" t="s">
        <v>2</v>
      </c>
      <c r="GA82" s="77">
        <v>17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5</v>
      </c>
      <c r="GP82" s="25">
        <v>1</v>
      </c>
      <c r="GQ82" s="25">
        <v>5</v>
      </c>
      <c r="GR82" s="25" t="s">
        <v>2</v>
      </c>
      <c r="GS82" s="136" t="s">
        <v>2</v>
      </c>
      <c r="GT82" s="77" t="s">
        <v>2</v>
      </c>
      <c r="GU82" s="77">
        <v>1</v>
      </c>
      <c r="GV82" s="17">
        <v>229</v>
      </c>
      <c r="GW82" s="17">
        <v>41</v>
      </c>
      <c r="GX82" s="17">
        <v>141</v>
      </c>
      <c r="GY82" s="17">
        <v>45</v>
      </c>
      <c r="GZ82" s="17">
        <v>2</v>
      </c>
      <c r="HA82" s="17" t="s">
        <v>2</v>
      </c>
      <c r="HB82" s="17" t="s">
        <v>2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9"/>
      <c r="HO82" s="657" t="s">
        <v>453</v>
      </c>
      <c r="HP82" s="657" t="s">
        <v>454</v>
      </c>
      <c r="HQ82" s="657" t="s">
        <v>480</v>
      </c>
      <c r="HR82" s="657" t="s">
        <v>457</v>
      </c>
      <c r="HS82" s="657" t="s">
        <v>455</v>
      </c>
    </row>
    <row r="83" spans="1:227" ht="14.25" customHeight="1">
      <c r="A83" s="614" t="s">
        <v>970</v>
      </c>
      <c r="B83" s="614" t="s">
        <v>1018</v>
      </c>
      <c r="C83" s="614" t="s">
        <v>1032</v>
      </c>
      <c r="D83" s="4" t="s">
        <v>533</v>
      </c>
      <c r="E83" s="25">
        <v>76</v>
      </c>
      <c r="F83" s="25">
        <v>1</v>
      </c>
      <c r="G83" s="25" t="s">
        <v>2</v>
      </c>
      <c r="H83" s="25" t="s">
        <v>2</v>
      </c>
      <c r="I83" s="25">
        <v>1</v>
      </c>
      <c r="J83" s="25" t="s">
        <v>2</v>
      </c>
      <c r="K83" s="25" t="s">
        <v>2</v>
      </c>
      <c r="L83" s="25">
        <v>75</v>
      </c>
      <c r="M83" s="136">
        <v>1</v>
      </c>
      <c r="N83" s="25">
        <v>1</v>
      </c>
      <c r="O83" s="25">
        <v>1</v>
      </c>
      <c r="P83" s="25" t="s">
        <v>2</v>
      </c>
      <c r="Q83" s="25" t="s">
        <v>2</v>
      </c>
      <c r="R83" s="25">
        <v>1</v>
      </c>
      <c r="S83" s="25" t="s">
        <v>2</v>
      </c>
      <c r="T83" s="25" t="s">
        <v>2</v>
      </c>
      <c r="U83" s="25" t="s">
        <v>2</v>
      </c>
      <c r="V83" s="136" t="s">
        <v>2</v>
      </c>
      <c r="W83" s="25">
        <v>25</v>
      </c>
      <c r="X83" s="25">
        <v>754</v>
      </c>
      <c r="Y83" s="25" t="s">
        <v>2</v>
      </c>
      <c r="Z83" s="25" t="s">
        <v>2</v>
      </c>
      <c r="AA83" s="136">
        <v>51</v>
      </c>
      <c r="AB83" s="25">
        <v>1</v>
      </c>
      <c r="AC83" s="25">
        <v>210</v>
      </c>
      <c r="AD83" s="25" t="s">
        <v>2</v>
      </c>
      <c r="AE83" s="25" t="s">
        <v>2</v>
      </c>
      <c r="AF83" s="136" t="s">
        <v>2</v>
      </c>
      <c r="AG83" s="27">
        <v>75</v>
      </c>
      <c r="AH83" s="27">
        <v>12</v>
      </c>
      <c r="AI83" s="27">
        <v>30</v>
      </c>
      <c r="AJ83" s="27">
        <v>31</v>
      </c>
      <c r="AK83" s="27">
        <v>2</v>
      </c>
      <c r="AL83" s="27" t="s">
        <v>2</v>
      </c>
      <c r="AM83" s="27" t="s">
        <v>2</v>
      </c>
      <c r="AN83" s="27" t="s">
        <v>2</v>
      </c>
      <c r="AO83" s="27" t="s">
        <v>2</v>
      </c>
      <c r="AP83" s="27" t="s">
        <v>2</v>
      </c>
      <c r="AQ83" s="27" t="s">
        <v>2</v>
      </c>
      <c r="AR83" s="27" t="s">
        <v>2</v>
      </c>
      <c r="AS83" s="27" t="s">
        <v>2</v>
      </c>
      <c r="AT83" s="135" t="s">
        <v>2</v>
      </c>
      <c r="AU83" s="27" t="s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 t="s">
        <v>2</v>
      </c>
      <c r="BG83" s="27" t="s">
        <v>2</v>
      </c>
      <c r="BH83" s="135" t="s">
        <v>2</v>
      </c>
      <c r="BI83" s="27">
        <v>3708</v>
      </c>
      <c r="BJ83" s="27">
        <v>272</v>
      </c>
      <c r="BK83" s="27">
        <v>1167</v>
      </c>
      <c r="BL83" s="27">
        <v>2058</v>
      </c>
      <c r="BM83" s="27">
        <v>211</v>
      </c>
      <c r="BN83" s="27" t="s">
        <v>2</v>
      </c>
      <c r="BO83" s="27" t="s">
        <v>2</v>
      </c>
      <c r="BP83" s="27" t="s">
        <v>2</v>
      </c>
      <c r="BQ83" s="27" t="s">
        <v>2</v>
      </c>
      <c r="BR83" s="27" t="s">
        <v>2</v>
      </c>
      <c r="BS83" s="27" t="s">
        <v>2</v>
      </c>
      <c r="BT83" s="27" t="s">
        <v>2</v>
      </c>
      <c r="BU83" s="27" t="s">
        <v>2</v>
      </c>
      <c r="BV83" s="27" t="s">
        <v>2</v>
      </c>
      <c r="BW83" s="135">
        <v>217</v>
      </c>
      <c r="BX83" s="27" t="s">
        <v>2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 t="s">
        <v>2</v>
      </c>
      <c r="CJ83" s="27" t="s">
        <v>2</v>
      </c>
      <c r="CK83" s="27" t="s">
        <v>2</v>
      </c>
      <c r="CL83" s="135" t="s">
        <v>2</v>
      </c>
      <c r="CM83" s="27">
        <v>67</v>
      </c>
      <c r="CN83" s="27">
        <v>2</v>
      </c>
      <c r="CO83" s="27" t="s">
        <v>2</v>
      </c>
      <c r="CP83" s="27" t="s">
        <v>2</v>
      </c>
      <c r="CQ83" s="27" t="s">
        <v>2</v>
      </c>
      <c r="CR83" s="27" t="s">
        <v>2</v>
      </c>
      <c r="CS83" s="27">
        <v>1</v>
      </c>
      <c r="CT83" s="27">
        <v>64</v>
      </c>
      <c r="CU83" s="27" t="s">
        <v>2</v>
      </c>
      <c r="CV83" s="27" t="s">
        <v>2</v>
      </c>
      <c r="CW83" s="27" t="s">
        <v>2</v>
      </c>
      <c r="CX83" s="27" t="s">
        <v>2</v>
      </c>
      <c r="CY83" s="27" t="s">
        <v>2</v>
      </c>
      <c r="CZ83" s="27" t="s">
        <v>2</v>
      </c>
      <c r="DA83" s="27" t="s">
        <v>2</v>
      </c>
      <c r="DB83" s="135" t="s">
        <v>2</v>
      </c>
      <c r="DC83" s="27" t="s">
        <v>2</v>
      </c>
      <c r="DD83" s="27" t="s">
        <v>2</v>
      </c>
      <c r="DE83" s="27" t="s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9</v>
      </c>
      <c r="DT83" s="27" t="s">
        <v>2</v>
      </c>
      <c r="DU83" s="27" t="s">
        <v>2</v>
      </c>
      <c r="DV83" s="27" t="s">
        <v>2</v>
      </c>
      <c r="DW83" s="27" t="s">
        <v>2</v>
      </c>
      <c r="DX83" s="27" t="s">
        <v>2</v>
      </c>
      <c r="DY83" s="27">
        <v>1</v>
      </c>
      <c r="DZ83" s="27">
        <v>1</v>
      </c>
      <c r="EA83" s="27" t="s">
        <v>2</v>
      </c>
      <c r="EB83" s="27">
        <v>2</v>
      </c>
      <c r="EC83" s="27">
        <v>1</v>
      </c>
      <c r="ED83" s="27">
        <v>65</v>
      </c>
      <c r="EE83" s="27" t="s">
        <v>2</v>
      </c>
      <c r="EF83" s="135" t="s">
        <v>2</v>
      </c>
      <c r="EG83" s="27">
        <v>231</v>
      </c>
      <c r="EH83" s="27" t="s">
        <v>2</v>
      </c>
      <c r="EI83" s="27" t="s">
        <v>2</v>
      </c>
      <c r="EJ83" s="27" t="s">
        <v>2</v>
      </c>
      <c r="EK83" s="27" t="s">
        <v>2</v>
      </c>
      <c r="EL83" s="27" t="s">
        <v>2</v>
      </c>
      <c r="EM83" s="27" t="s">
        <v>14</v>
      </c>
      <c r="EN83" s="27" t="s">
        <v>14</v>
      </c>
      <c r="EO83" s="27" t="s">
        <v>2</v>
      </c>
      <c r="EP83" s="27" t="s">
        <v>14</v>
      </c>
      <c r="EQ83" s="27" t="s">
        <v>14</v>
      </c>
      <c r="ER83" s="27">
        <v>2254</v>
      </c>
      <c r="ES83" s="27" t="s">
        <v>2</v>
      </c>
      <c r="ET83" s="135" t="s">
        <v>2</v>
      </c>
      <c r="EU83" s="27" t="s">
        <v>2</v>
      </c>
      <c r="EV83" s="27" t="s">
        <v>2</v>
      </c>
      <c r="EW83" s="27" t="s">
        <v>2</v>
      </c>
      <c r="EX83" s="27" t="s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</v>
      </c>
      <c r="FK83" s="27" t="s">
        <v>2</v>
      </c>
      <c r="FL83" s="27" t="s">
        <v>2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6</v>
      </c>
      <c r="FX83" s="77" t="s">
        <v>2</v>
      </c>
      <c r="FY83" s="77">
        <v>6</v>
      </c>
      <c r="FZ83" s="77" t="s">
        <v>2</v>
      </c>
      <c r="GA83" s="77" t="s">
        <v>2</v>
      </c>
      <c r="GB83" s="77" t="s">
        <v>2</v>
      </c>
      <c r="GC83" s="77" t="s">
        <v>2</v>
      </c>
      <c r="GD83" s="77" t="s">
        <v>2</v>
      </c>
      <c r="GE83" s="143" t="s">
        <v>2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3</v>
      </c>
      <c r="GP83" s="25">
        <v>1</v>
      </c>
      <c r="GQ83" s="25">
        <v>3</v>
      </c>
      <c r="GR83" s="25">
        <v>3</v>
      </c>
      <c r="GS83" s="136" t="s">
        <v>2</v>
      </c>
      <c r="GT83" s="77" t="s">
        <v>2</v>
      </c>
      <c r="GU83" s="77">
        <v>1</v>
      </c>
      <c r="GV83" s="17">
        <v>67</v>
      </c>
      <c r="GW83" s="17">
        <v>32</v>
      </c>
      <c r="GX83" s="17">
        <v>32</v>
      </c>
      <c r="GY83" s="17">
        <v>2</v>
      </c>
      <c r="GZ83" s="17">
        <v>1</v>
      </c>
      <c r="HA83" s="17" t="s">
        <v>2</v>
      </c>
      <c r="HB83" s="17" t="s">
        <v>2</v>
      </c>
      <c r="HC83" s="17" t="s">
        <v>2</v>
      </c>
      <c r="HD83" s="17" t="s">
        <v>2</v>
      </c>
      <c r="HE83" s="17" t="s">
        <v>2</v>
      </c>
      <c r="HF83" s="17" t="s">
        <v>2</v>
      </c>
      <c r="HG83" s="17" t="s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9"/>
      <c r="HO83" s="657" t="s">
        <v>453</v>
      </c>
      <c r="HP83" s="657" t="s">
        <v>454</v>
      </c>
      <c r="HQ83" s="657" t="s">
        <v>480</v>
      </c>
      <c r="HR83" s="657" t="s">
        <v>458</v>
      </c>
      <c r="HS83" s="657" t="s">
        <v>455</v>
      </c>
    </row>
    <row r="84" spans="1:227" ht="14.25" customHeight="1">
      <c r="A84" s="614" t="s">
        <v>970</v>
      </c>
      <c r="B84" s="614" t="s">
        <v>1018</v>
      </c>
      <c r="C84" s="614" t="s">
        <v>726</v>
      </c>
      <c r="D84" s="4" t="s">
        <v>534</v>
      </c>
      <c r="E84" s="25">
        <v>166</v>
      </c>
      <c r="F84" s="25">
        <v>3</v>
      </c>
      <c r="G84" s="25" t="s">
        <v>2</v>
      </c>
      <c r="H84" s="25">
        <v>2</v>
      </c>
      <c r="I84" s="25">
        <v>1</v>
      </c>
      <c r="J84" s="25" t="s">
        <v>2</v>
      </c>
      <c r="K84" s="25" t="s">
        <v>2</v>
      </c>
      <c r="L84" s="25">
        <v>163</v>
      </c>
      <c r="M84" s="136">
        <v>26</v>
      </c>
      <c r="N84" s="25">
        <v>3</v>
      </c>
      <c r="O84" s="25">
        <v>3</v>
      </c>
      <c r="P84" s="25" t="s">
        <v>2</v>
      </c>
      <c r="Q84" s="25">
        <v>2</v>
      </c>
      <c r="R84" s="25">
        <v>1</v>
      </c>
      <c r="S84" s="25" t="s">
        <v>2</v>
      </c>
      <c r="T84" s="25" t="s">
        <v>2</v>
      </c>
      <c r="U84" s="25" t="s">
        <v>2</v>
      </c>
      <c r="V84" s="136">
        <v>1</v>
      </c>
      <c r="W84" s="25">
        <v>54</v>
      </c>
      <c r="X84" s="25">
        <v>7093</v>
      </c>
      <c r="Y84" s="25">
        <v>3</v>
      </c>
      <c r="Z84" s="25">
        <v>3680</v>
      </c>
      <c r="AA84" s="136">
        <v>112</v>
      </c>
      <c r="AB84" s="25">
        <v>3</v>
      </c>
      <c r="AC84" s="25">
        <v>4310</v>
      </c>
      <c r="AD84" s="25">
        <v>2</v>
      </c>
      <c r="AE84" s="25">
        <v>3480</v>
      </c>
      <c r="AF84" s="136" t="s">
        <v>2</v>
      </c>
      <c r="AG84" s="27">
        <v>165</v>
      </c>
      <c r="AH84" s="27">
        <v>2</v>
      </c>
      <c r="AI84" s="27">
        <v>43</v>
      </c>
      <c r="AJ84" s="27">
        <v>90</v>
      </c>
      <c r="AK84" s="27">
        <v>21</v>
      </c>
      <c r="AL84" s="27">
        <v>7</v>
      </c>
      <c r="AM84" s="27">
        <v>1</v>
      </c>
      <c r="AN84" s="27">
        <v>1</v>
      </c>
      <c r="AO84" s="27" t="s">
        <v>2</v>
      </c>
      <c r="AP84" s="27" t="s">
        <v>2</v>
      </c>
      <c r="AQ84" s="27" t="s">
        <v>2</v>
      </c>
      <c r="AR84" s="27" t="s">
        <v>2</v>
      </c>
      <c r="AS84" s="27" t="s">
        <v>2</v>
      </c>
      <c r="AT84" s="135" t="s">
        <v>2</v>
      </c>
      <c r="AU84" s="27">
        <v>2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>
        <v>1</v>
      </c>
      <c r="BB84" s="27">
        <v>1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 t="s">
        <v>2</v>
      </c>
      <c r="BH84" s="135" t="s">
        <v>2</v>
      </c>
      <c r="BI84" s="27">
        <v>12154</v>
      </c>
      <c r="BJ84" s="27">
        <v>51</v>
      </c>
      <c r="BK84" s="27">
        <v>1639</v>
      </c>
      <c r="BL84" s="27">
        <v>6262</v>
      </c>
      <c r="BM84" s="27">
        <v>2382</v>
      </c>
      <c r="BN84" s="27">
        <v>1210</v>
      </c>
      <c r="BO84" s="27">
        <v>250</v>
      </c>
      <c r="BP84" s="27">
        <v>360</v>
      </c>
      <c r="BQ84" s="27" t="s">
        <v>2</v>
      </c>
      <c r="BR84" s="27" t="s">
        <v>2</v>
      </c>
      <c r="BS84" s="27" t="s">
        <v>2</v>
      </c>
      <c r="BT84" s="27" t="s">
        <v>2</v>
      </c>
      <c r="BU84" s="27" t="s">
        <v>2</v>
      </c>
      <c r="BV84" s="27" t="s">
        <v>2</v>
      </c>
      <c r="BW84" s="135">
        <v>935</v>
      </c>
      <c r="BX84" s="27">
        <v>610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>
        <v>250</v>
      </c>
      <c r="CE84" s="27">
        <v>360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 t="s">
        <v>2</v>
      </c>
      <c r="CK84" s="27" t="s">
        <v>2</v>
      </c>
      <c r="CL84" s="135">
        <v>370</v>
      </c>
      <c r="CM84" s="27">
        <v>132</v>
      </c>
      <c r="CN84" s="27">
        <v>50</v>
      </c>
      <c r="CO84" s="27" t="s">
        <v>2</v>
      </c>
      <c r="CP84" s="27" t="s">
        <v>2</v>
      </c>
      <c r="CQ84" s="27" t="s">
        <v>2</v>
      </c>
      <c r="CR84" s="27">
        <v>4</v>
      </c>
      <c r="CS84" s="27">
        <v>52</v>
      </c>
      <c r="CT84" s="27">
        <v>24</v>
      </c>
      <c r="CU84" s="27">
        <v>1</v>
      </c>
      <c r="CV84" s="27">
        <v>1</v>
      </c>
      <c r="CW84" s="27" t="s">
        <v>2</v>
      </c>
      <c r="CX84" s="27" t="s">
        <v>2</v>
      </c>
      <c r="CY84" s="27" t="s">
        <v>2</v>
      </c>
      <c r="CZ84" s="27" t="s">
        <v>2</v>
      </c>
      <c r="DA84" s="27" t="s">
        <v>2</v>
      </c>
      <c r="DB84" s="135" t="s">
        <v>2</v>
      </c>
      <c r="DC84" s="27">
        <v>2</v>
      </c>
      <c r="DD84" s="27" t="s">
        <v>2</v>
      </c>
      <c r="DE84" s="27" t="s">
        <v>2</v>
      </c>
      <c r="DF84" s="27" t="s">
        <v>2</v>
      </c>
      <c r="DG84" s="27" t="s">
        <v>2</v>
      </c>
      <c r="DH84" s="27" t="s">
        <v>2</v>
      </c>
      <c r="DI84" s="27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 t="s">
        <v>2</v>
      </c>
      <c r="DP84" s="27" t="s">
        <v>2</v>
      </c>
      <c r="DQ84" s="27" t="s">
        <v>2</v>
      </c>
      <c r="DR84" s="135" t="s">
        <v>2</v>
      </c>
      <c r="DS84" s="27">
        <v>106</v>
      </c>
      <c r="DT84" s="27">
        <v>2</v>
      </c>
      <c r="DU84" s="27" t="s">
        <v>2</v>
      </c>
      <c r="DV84" s="27" t="s">
        <v>2</v>
      </c>
      <c r="DW84" s="27">
        <v>5</v>
      </c>
      <c r="DX84" s="27">
        <v>1</v>
      </c>
      <c r="DY84" s="27">
        <v>3</v>
      </c>
      <c r="DZ84" s="27">
        <v>1</v>
      </c>
      <c r="EA84" s="27" t="s">
        <v>2</v>
      </c>
      <c r="EB84" s="27">
        <v>34</v>
      </c>
      <c r="EC84" s="27">
        <v>56</v>
      </c>
      <c r="ED84" s="27">
        <v>70</v>
      </c>
      <c r="EE84" s="27" t="s">
        <v>2</v>
      </c>
      <c r="EF84" s="135">
        <v>1</v>
      </c>
      <c r="EG84" s="27">
        <v>4235</v>
      </c>
      <c r="EH84" s="27" t="s">
        <v>14</v>
      </c>
      <c r="EI84" s="27" t="s">
        <v>2</v>
      </c>
      <c r="EJ84" s="27" t="s">
        <v>2</v>
      </c>
      <c r="EK84" s="27">
        <v>9</v>
      </c>
      <c r="EL84" s="27" t="s">
        <v>14</v>
      </c>
      <c r="EM84" s="27" t="s">
        <v>14</v>
      </c>
      <c r="EN84" s="27" t="s">
        <v>14</v>
      </c>
      <c r="EO84" s="27" t="s">
        <v>2</v>
      </c>
      <c r="EP84" s="27">
        <v>629</v>
      </c>
      <c r="EQ84" s="27">
        <v>1432</v>
      </c>
      <c r="ER84" s="27">
        <v>1342</v>
      </c>
      <c r="ES84" s="27" t="s">
        <v>2</v>
      </c>
      <c r="ET84" s="135" t="s">
        <v>14</v>
      </c>
      <c r="EU84" s="27">
        <v>1</v>
      </c>
      <c r="EV84" s="27">
        <v>1</v>
      </c>
      <c r="EW84" s="27" t="s">
        <v>2</v>
      </c>
      <c r="EX84" s="27" t="s">
        <v>2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>
        <v>2</v>
      </c>
      <c r="FE84" s="27">
        <v>2</v>
      </c>
      <c r="FF84" s="27" t="s">
        <v>2</v>
      </c>
      <c r="FG84" s="27" t="s">
        <v>2</v>
      </c>
      <c r="FH84" s="135" t="s">
        <v>2</v>
      </c>
      <c r="FI84" s="27" t="s">
        <v>1155</v>
      </c>
      <c r="FJ84" s="27" t="s">
        <v>1155</v>
      </c>
      <c r="FK84" s="27" t="s">
        <v>2</v>
      </c>
      <c r="FL84" s="27" t="s">
        <v>2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1155</v>
      </c>
      <c r="FS84" s="27" t="s">
        <v>1155</v>
      </c>
      <c r="FT84" s="27" t="s">
        <v>2</v>
      </c>
      <c r="FU84" s="27" t="s">
        <v>2</v>
      </c>
      <c r="FV84" s="135" t="s">
        <v>2</v>
      </c>
      <c r="FW84" s="77">
        <v>25</v>
      </c>
      <c r="FX84" s="77">
        <v>1</v>
      </c>
      <c r="FY84" s="77">
        <v>24</v>
      </c>
      <c r="FZ84" s="77" t="s">
        <v>2</v>
      </c>
      <c r="GA84" s="77" t="s">
        <v>2</v>
      </c>
      <c r="GB84" s="77" t="s">
        <v>2</v>
      </c>
      <c r="GC84" s="77">
        <v>1</v>
      </c>
      <c r="GD84" s="77" t="s">
        <v>2</v>
      </c>
      <c r="GE84" s="143" t="s">
        <v>2</v>
      </c>
      <c r="GF84" s="77">
        <v>2</v>
      </c>
      <c r="GG84" s="77" t="s">
        <v>2</v>
      </c>
      <c r="GH84" s="77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3</v>
      </c>
      <c r="GP84" s="25">
        <v>1</v>
      </c>
      <c r="GQ84" s="25">
        <v>3</v>
      </c>
      <c r="GR84" s="25">
        <v>3</v>
      </c>
      <c r="GS84" s="136" t="s">
        <v>2</v>
      </c>
      <c r="GT84" s="77" t="s">
        <v>2</v>
      </c>
      <c r="GU84" s="77">
        <v>2</v>
      </c>
      <c r="GV84" s="17">
        <v>132</v>
      </c>
      <c r="GW84" s="17">
        <v>56</v>
      </c>
      <c r="GX84" s="17">
        <v>38</v>
      </c>
      <c r="GY84" s="17">
        <v>28</v>
      </c>
      <c r="GZ84" s="17">
        <v>9</v>
      </c>
      <c r="HA84" s="17">
        <v>1</v>
      </c>
      <c r="HB84" s="17" t="s">
        <v>2</v>
      </c>
      <c r="HC84" s="17">
        <v>1</v>
      </c>
      <c r="HD84" s="17" t="s">
        <v>2</v>
      </c>
      <c r="HE84" s="17">
        <v>2</v>
      </c>
      <c r="HF84" s="17" t="s">
        <v>2</v>
      </c>
      <c r="HG84" s="17" t="s">
        <v>2</v>
      </c>
      <c r="HH84" s="17" t="s">
        <v>2</v>
      </c>
      <c r="HI84" s="17">
        <v>1</v>
      </c>
      <c r="HJ84" s="17">
        <v>1</v>
      </c>
      <c r="HK84" s="17" t="s">
        <v>2</v>
      </c>
      <c r="HL84" s="17">
        <v>1</v>
      </c>
      <c r="HM84" s="17" t="s">
        <v>2</v>
      </c>
      <c r="HN84" s="659"/>
      <c r="HO84" s="657" t="s">
        <v>453</v>
      </c>
      <c r="HP84" s="657" t="s">
        <v>454</v>
      </c>
      <c r="HQ84" s="657" t="s">
        <v>480</v>
      </c>
      <c r="HR84" s="657" t="s">
        <v>459</v>
      </c>
      <c r="HS84" s="657" t="s">
        <v>455</v>
      </c>
    </row>
    <row r="85" spans="1:227" ht="14.25" customHeight="1">
      <c r="A85" s="614" t="s">
        <v>970</v>
      </c>
      <c r="B85" s="614" t="s">
        <v>1017</v>
      </c>
      <c r="C85" s="614" t="s">
        <v>1033</v>
      </c>
      <c r="D85" s="4" t="s">
        <v>535</v>
      </c>
      <c r="E85" s="25">
        <v>48</v>
      </c>
      <c r="F85" s="25">
        <v>2</v>
      </c>
      <c r="G85" s="25" t="s">
        <v>2</v>
      </c>
      <c r="H85" s="25" t="s">
        <v>2</v>
      </c>
      <c r="I85" s="25">
        <v>2</v>
      </c>
      <c r="J85" s="25" t="s">
        <v>2</v>
      </c>
      <c r="K85" s="25" t="s">
        <v>2</v>
      </c>
      <c r="L85" s="25">
        <v>46</v>
      </c>
      <c r="M85" s="136" t="s">
        <v>2</v>
      </c>
      <c r="N85" s="25">
        <v>2</v>
      </c>
      <c r="O85" s="25">
        <v>2</v>
      </c>
      <c r="P85" s="25" t="s">
        <v>2</v>
      </c>
      <c r="Q85" s="25" t="s">
        <v>2</v>
      </c>
      <c r="R85" s="25">
        <v>2</v>
      </c>
      <c r="S85" s="25" t="s">
        <v>2</v>
      </c>
      <c r="T85" s="25" t="s">
        <v>2</v>
      </c>
      <c r="U85" s="25" t="s">
        <v>2</v>
      </c>
      <c r="V85" s="136" t="s">
        <v>2</v>
      </c>
      <c r="W85" s="25">
        <v>16</v>
      </c>
      <c r="X85" s="25">
        <v>1204</v>
      </c>
      <c r="Y85" s="25">
        <v>1</v>
      </c>
      <c r="Z85" s="25">
        <v>460</v>
      </c>
      <c r="AA85" s="136">
        <v>32</v>
      </c>
      <c r="AB85" s="25">
        <v>1</v>
      </c>
      <c r="AC85" s="25">
        <v>60</v>
      </c>
      <c r="AD85" s="25" t="s">
        <v>2</v>
      </c>
      <c r="AE85" s="25" t="s">
        <v>2</v>
      </c>
      <c r="AF85" s="136">
        <v>1</v>
      </c>
      <c r="AG85" s="27">
        <v>46</v>
      </c>
      <c r="AH85" s="27">
        <v>2</v>
      </c>
      <c r="AI85" s="27">
        <v>23</v>
      </c>
      <c r="AJ85" s="27">
        <v>15</v>
      </c>
      <c r="AK85" s="27">
        <v>5</v>
      </c>
      <c r="AL85" s="27">
        <v>1</v>
      </c>
      <c r="AM85" s="27" t="s">
        <v>2</v>
      </c>
      <c r="AN85" s="27" t="s">
        <v>2</v>
      </c>
      <c r="AO85" s="27" t="s">
        <v>2</v>
      </c>
      <c r="AP85" s="27" t="s">
        <v>2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 t="s">
        <v>2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 t="s">
        <v>2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2719</v>
      </c>
      <c r="BJ85" s="27">
        <v>49</v>
      </c>
      <c r="BK85" s="27">
        <v>846</v>
      </c>
      <c r="BL85" s="27">
        <v>1096</v>
      </c>
      <c r="BM85" s="27">
        <v>575</v>
      </c>
      <c r="BN85" s="27">
        <v>153</v>
      </c>
      <c r="BO85" s="27" t="s">
        <v>2</v>
      </c>
      <c r="BP85" s="27" t="s">
        <v>2</v>
      </c>
      <c r="BQ85" s="27" t="s">
        <v>2</v>
      </c>
      <c r="BR85" s="27" t="s">
        <v>2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188</v>
      </c>
      <c r="BX85" s="27" t="s">
        <v>2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 t="s">
        <v>2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 t="s">
        <v>2</v>
      </c>
      <c r="CM85" s="27">
        <v>39</v>
      </c>
      <c r="CN85" s="27">
        <v>16</v>
      </c>
      <c r="CO85" s="27" t="s">
        <v>2</v>
      </c>
      <c r="CP85" s="27" t="s">
        <v>2</v>
      </c>
      <c r="CQ85" s="27" t="s">
        <v>2</v>
      </c>
      <c r="CR85" s="27">
        <v>1</v>
      </c>
      <c r="CS85" s="27" t="s">
        <v>2</v>
      </c>
      <c r="CT85" s="27">
        <v>20</v>
      </c>
      <c r="CU85" s="27">
        <v>1</v>
      </c>
      <c r="CV85" s="27">
        <v>1</v>
      </c>
      <c r="CW85" s="27" t="s">
        <v>2</v>
      </c>
      <c r="CX85" s="27" t="s">
        <v>2</v>
      </c>
      <c r="CY85" s="27" t="s">
        <v>2</v>
      </c>
      <c r="CZ85" s="27" t="s">
        <v>2</v>
      </c>
      <c r="DA85" s="27" t="s">
        <v>2</v>
      </c>
      <c r="DB85" s="135" t="s">
        <v>2</v>
      </c>
      <c r="DC85" s="27" t="s">
        <v>2</v>
      </c>
      <c r="DD85" s="27" t="s">
        <v>2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 t="s">
        <v>2</v>
      </c>
      <c r="DP85" s="27" t="s">
        <v>2</v>
      </c>
      <c r="DQ85" s="27" t="s">
        <v>2</v>
      </c>
      <c r="DR85" s="135" t="s">
        <v>2</v>
      </c>
      <c r="DS85" s="27">
        <v>29</v>
      </c>
      <c r="DT85" s="27">
        <v>1</v>
      </c>
      <c r="DU85" s="27" t="s">
        <v>2</v>
      </c>
      <c r="DV85" s="27" t="s">
        <v>2</v>
      </c>
      <c r="DW85" s="27">
        <v>2</v>
      </c>
      <c r="DX85" s="27">
        <v>1</v>
      </c>
      <c r="DY85" s="27" t="s">
        <v>2</v>
      </c>
      <c r="DZ85" s="27" t="s">
        <v>2</v>
      </c>
      <c r="EA85" s="27" t="s">
        <v>2</v>
      </c>
      <c r="EB85" s="27">
        <v>6</v>
      </c>
      <c r="EC85" s="27" t="s">
        <v>2</v>
      </c>
      <c r="ED85" s="27">
        <v>30</v>
      </c>
      <c r="EE85" s="27" t="s">
        <v>2</v>
      </c>
      <c r="EF85" s="135">
        <v>1</v>
      </c>
      <c r="EG85" s="27">
        <v>1027</v>
      </c>
      <c r="EH85" s="27" t="s">
        <v>14</v>
      </c>
      <c r="EI85" s="27" t="s">
        <v>2</v>
      </c>
      <c r="EJ85" s="27" t="s">
        <v>2</v>
      </c>
      <c r="EK85" s="27" t="s">
        <v>14</v>
      </c>
      <c r="EL85" s="27" t="s">
        <v>14</v>
      </c>
      <c r="EM85" s="27" t="s">
        <v>2</v>
      </c>
      <c r="EN85" s="27" t="s">
        <v>2</v>
      </c>
      <c r="EO85" s="27" t="s">
        <v>2</v>
      </c>
      <c r="EP85" s="27">
        <v>111</v>
      </c>
      <c r="EQ85" s="27" t="s">
        <v>2</v>
      </c>
      <c r="ER85" s="27">
        <v>809</v>
      </c>
      <c r="ES85" s="27" t="s">
        <v>2</v>
      </c>
      <c r="ET85" s="135" t="s">
        <v>14</v>
      </c>
      <c r="EU85" s="27" t="s">
        <v>2</v>
      </c>
      <c r="EV85" s="27" t="s">
        <v>2</v>
      </c>
      <c r="EW85" s="27" t="s">
        <v>2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2</v>
      </c>
      <c r="FJ85" s="27" t="s">
        <v>2</v>
      </c>
      <c r="FK85" s="27" t="s">
        <v>2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5</v>
      </c>
      <c r="FX85" s="77" t="s">
        <v>2</v>
      </c>
      <c r="FY85" s="77">
        <v>5</v>
      </c>
      <c r="FZ85" s="77" t="s">
        <v>2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 t="s">
        <v>2</v>
      </c>
      <c r="GG85" s="77" t="s">
        <v>2</v>
      </c>
      <c r="GH85" s="77" t="s">
        <v>2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>
        <v>3</v>
      </c>
      <c r="GP85" s="25">
        <v>2</v>
      </c>
      <c r="GQ85" s="25">
        <v>3</v>
      </c>
      <c r="GR85" s="25">
        <v>3</v>
      </c>
      <c r="GS85" s="136" t="s">
        <v>2</v>
      </c>
      <c r="GT85" s="77" t="s">
        <v>2</v>
      </c>
      <c r="GU85" s="77" t="s">
        <v>2</v>
      </c>
      <c r="GV85" s="17">
        <v>39</v>
      </c>
      <c r="GW85" s="17">
        <v>18</v>
      </c>
      <c r="GX85" s="17">
        <v>17</v>
      </c>
      <c r="GY85" s="17">
        <v>3</v>
      </c>
      <c r="GZ85" s="17">
        <v>1</v>
      </c>
      <c r="HA85" s="17" t="s">
        <v>2</v>
      </c>
      <c r="HB85" s="17" t="s">
        <v>2</v>
      </c>
      <c r="HC85" s="17" t="s">
        <v>2</v>
      </c>
      <c r="HD85" s="17" t="s">
        <v>2</v>
      </c>
      <c r="HE85" s="17" t="s">
        <v>2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 t="s">
        <v>2</v>
      </c>
      <c r="HK85" s="17" t="s">
        <v>2</v>
      </c>
      <c r="HL85" s="17" t="s">
        <v>2</v>
      </c>
      <c r="HM85" s="17" t="s">
        <v>2</v>
      </c>
      <c r="HN85" s="659"/>
      <c r="HO85" s="657" t="s">
        <v>453</v>
      </c>
      <c r="HP85" s="657" t="s">
        <v>454</v>
      </c>
      <c r="HQ85" s="657" t="s">
        <v>480</v>
      </c>
      <c r="HR85" s="657" t="s">
        <v>460</v>
      </c>
      <c r="HS85" s="657" t="s">
        <v>455</v>
      </c>
    </row>
    <row r="86" spans="1:227" ht="14.25" customHeight="1">
      <c r="A86" s="614" t="s">
        <v>970</v>
      </c>
      <c r="B86" s="614" t="s">
        <v>1018</v>
      </c>
      <c r="C86" s="614" t="s">
        <v>1034</v>
      </c>
      <c r="D86" s="4" t="s">
        <v>536</v>
      </c>
      <c r="E86" s="25">
        <v>212</v>
      </c>
      <c r="F86" s="25">
        <v>2</v>
      </c>
      <c r="G86" s="25">
        <v>1</v>
      </c>
      <c r="H86" s="25" t="s">
        <v>2</v>
      </c>
      <c r="I86" s="25">
        <v>1</v>
      </c>
      <c r="J86" s="25" t="s">
        <v>2</v>
      </c>
      <c r="K86" s="25" t="s">
        <v>2</v>
      </c>
      <c r="L86" s="25">
        <v>210</v>
      </c>
      <c r="M86" s="136">
        <v>13</v>
      </c>
      <c r="N86" s="25">
        <v>2</v>
      </c>
      <c r="O86" s="25">
        <v>2</v>
      </c>
      <c r="P86" s="25">
        <v>1</v>
      </c>
      <c r="Q86" s="25" t="s">
        <v>2</v>
      </c>
      <c r="R86" s="25">
        <v>1</v>
      </c>
      <c r="S86" s="25" t="s">
        <v>2</v>
      </c>
      <c r="T86" s="25" t="s">
        <v>2</v>
      </c>
      <c r="U86" s="25" t="s">
        <v>2</v>
      </c>
      <c r="V86" s="136" t="s">
        <v>2</v>
      </c>
      <c r="W86" s="25">
        <v>85</v>
      </c>
      <c r="X86" s="25">
        <v>5683</v>
      </c>
      <c r="Y86" s="25">
        <v>1</v>
      </c>
      <c r="Z86" s="25">
        <v>550</v>
      </c>
      <c r="AA86" s="136">
        <v>127</v>
      </c>
      <c r="AB86" s="25">
        <v>1</v>
      </c>
      <c r="AC86" s="25">
        <v>260</v>
      </c>
      <c r="AD86" s="25" t="s">
        <v>2</v>
      </c>
      <c r="AE86" s="25" t="s">
        <v>2</v>
      </c>
      <c r="AF86" s="136">
        <v>1</v>
      </c>
      <c r="AG86" s="27">
        <v>211</v>
      </c>
      <c r="AH86" s="27">
        <v>27</v>
      </c>
      <c r="AI86" s="27">
        <v>62</v>
      </c>
      <c r="AJ86" s="27">
        <v>96</v>
      </c>
      <c r="AK86" s="27">
        <v>22</v>
      </c>
      <c r="AL86" s="27">
        <v>4</v>
      </c>
      <c r="AM86" s="27" t="s">
        <v>2</v>
      </c>
      <c r="AN86" s="27" t="s">
        <v>2</v>
      </c>
      <c r="AO86" s="27" t="s">
        <v>2</v>
      </c>
      <c r="AP86" s="27" t="s">
        <v>2</v>
      </c>
      <c r="AQ86" s="27" t="s">
        <v>2</v>
      </c>
      <c r="AR86" s="27" t="s">
        <v>2</v>
      </c>
      <c r="AS86" s="27" t="s">
        <v>2</v>
      </c>
      <c r="AT86" s="135" t="s">
        <v>2</v>
      </c>
      <c r="AU86" s="27">
        <v>1</v>
      </c>
      <c r="AV86" s="27" t="s">
        <v>2</v>
      </c>
      <c r="AW86" s="27" t="s">
        <v>2</v>
      </c>
      <c r="AX86" s="27" t="s">
        <v>2</v>
      </c>
      <c r="AY86" s="27">
        <v>1</v>
      </c>
      <c r="AZ86" s="27" t="s">
        <v>2</v>
      </c>
      <c r="BA86" s="27" t="s">
        <v>2</v>
      </c>
      <c r="BB86" s="27" t="s">
        <v>2</v>
      </c>
      <c r="BC86" s="27" t="s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12835</v>
      </c>
      <c r="BJ86" s="27">
        <v>584</v>
      </c>
      <c r="BK86" s="27">
        <v>2348</v>
      </c>
      <c r="BL86" s="27">
        <v>6702</v>
      </c>
      <c r="BM86" s="27">
        <v>2574</v>
      </c>
      <c r="BN86" s="27">
        <v>627</v>
      </c>
      <c r="BO86" s="27" t="s">
        <v>2</v>
      </c>
      <c r="BP86" s="27" t="s">
        <v>2</v>
      </c>
      <c r="BQ86" s="27" t="s">
        <v>2</v>
      </c>
      <c r="BR86" s="27" t="s">
        <v>2</v>
      </c>
      <c r="BS86" s="27" t="s">
        <v>2</v>
      </c>
      <c r="BT86" s="27" t="s">
        <v>2</v>
      </c>
      <c r="BU86" s="27" t="s">
        <v>2</v>
      </c>
      <c r="BV86" s="27" t="s">
        <v>2</v>
      </c>
      <c r="BW86" s="135">
        <v>1252</v>
      </c>
      <c r="BX86" s="27">
        <v>123</v>
      </c>
      <c r="BY86" s="27" t="s">
        <v>2</v>
      </c>
      <c r="BZ86" s="27" t="s">
        <v>2</v>
      </c>
      <c r="CA86" s="27" t="s">
        <v>2</v>
      </c>
      <c r="CB86" s="27">
        <v>123</v>
      </c>
      <c r="CC86" s="27" t="s">
        <v>2</v>
      </c>
      <c r="CD86" s="27" t="s">
        <v>2</v>
      </c>
      <c r="CE86" s="27" t="s">
        <v>2</v>
      </c>
      <c r="CF86" s="27" t="s">
        <v>2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22</v>
      </c>
      <c r="CM86" s="27">
        <v>195</v>
      </c>
      <c r="CN86" s="27" t="s">
        <v>2</v>
      </c>
      <c r="CO86" s="27" t="s">
        <v>2</v>
      </c>
      <c r="CP86" s="27" t="s">
        <v>2</v>
      </c>
      <c r="CQ86" s="27" t="s">
        <v>2</v>
      </c>
      <c r="CR86" s="27" t="s">
        <v>2</v>
      </c>
      <c r="CS86" s="27" t="s">
        <v>2</v>
      </c>
      <c r="CT86" s="27">
        <v>193</v>
      </c>
      <c r="CU86" s="27">
        <v>1</v>
      </c>
      <c r="CV86" s="27" t="s">
        <v>2</v>
      </c>
      <c r="CW86" s="27" t="s">
        <v>2</v>
      </c>
      <c r="CX86" s="27" t="s">
        <v>2</v>
      </c>
      <c r="CY86" s="27" t="s">
        <v>2</v>
      </c>
      <c r="CZ86" s="27">
        <v>1</v>
      </c>
      <c r="DA86" s="27" t="s">
        <v>2</v>
      </c>
      <c r="DB86" s="135" t="s">
        <v>2</v>
      </c>
      <c r="DC86" s="27">
        <v>1</v>
      </c>
      <c r="DD86" s="27" t="s">
        <v>2</v>
      </c>
      <c r="DE86" s="27" t="s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>
        <v>1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5</v>
      </c>
      <c r="DT86" s="27" t="s">
        <v>2</v>
      </c>
      <c r="DU86" s="27" t="s">
        <v>2</v>
      </c>
      <c r="DV86" s="27" t="s">
        <v>2</v>
      </c>
      <c r="DW86" s="27" t="s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>
        <v>2</v>
      </c>
      <c r="EC86" s="27" t="s">
        <v>2</v>
      </c>
      <c r="ED86" s="27">
        <v>195</v>
      </c>
      <c r="EE86" s="27">
        <v>3</v>
      </c>
      <c r="EF86" s="135">
        <v>2</v>
      </c>
      <c r="EG86" s="27">
        <v>73</v>
      </c>
      <c r="EH86" s="27" t="s">
        <v>2</v>
      </c>
      <c r="EI86" s="27" t="s">
        <v>2</v>
      </c>
      <c r="EJ86" s="27" t="s">
        <v>2</v>
      </c>
      <c r="EK86" s="27" t="s">
        <v>2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14</v>
      </c>
      <c r="EQ86" s="27" t="s">
        <v>2</v>
      </c>
      <c r="ER86" s="27">
        <v>11354</v>
      </c>
      <c r="ES86" s="27">
        <v>3</v>
      </c>
      <c r="ET86" s="135" t="s">
        <v>14</v>
      </c>
      <c r="EU86" s="27" t="s">
        <v>2</v>
      </c>
      <c r="EV86" s="27" t="s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>
        <v>1</v>
      </c>
      <c r="FE86" s="27" t="s">
        <v>2</v>
      </c>
      <c r="FF86" s="27">
        <v>1</v>
      </c>
      <c r="FG86" s="27" t="s">
        <v>2</v>
      </c>
      <c r="FH86" s="135" t="s">
        <v>2</v>
      </c>
      <c r="FI86" s="27" t="s">
        <v>2</v>
      </c>
      <c r="FJ86" s="27" t="s">
        <v>2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1155</v>
      </c>
      <c r="FS86" s="27" t="s">
        <v>2</v>
      </c>
      <c r="FT86" s="27" t="s">
        <v>1155</v>
      </c>
      <c r="FU86" s="27" t="s">
        <v>2</v>
      </c>
      <c r="FV86" s="135" t="s">
        <v>2</v>
      </c>
      <c r="FW86" s="77">
        <v>32</v>
      </c>
      <c r="FX86" s="77">
        <v>3</v>
      </c>
      <c r="FY86" s="77">
        <v>31</v>
      </c>
      <c r="FZ86" s="77">
        <v>3</v>
      </c>
      <c r="GA86" s="77">
        <v>7</v>
      </c>
      <c r="GB86" s="77">
        <v>1</v>
      </c>
      <c r="GC86" s="77" t="s">
        <v>2</v>
      </c>
      <c r="GD86" s="77" t="s">
        <v>2</v>
      </c>
      <c r="GE86" s="143" t="s">
        <v>2</v>
      </c>
      <c r="GF86" s="77">
        <v>1</v>
      </c>
      <c r="GG86" s="77" t="s">
        <v>2</v>
      </c>
      <c r="GH86" s="77">
        <v>1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4</v>
      </c>
      <c r="GP86" s="25">
        <v>1</v>
      </c>
      <c r="GQ86" s="25">
        <v>4</v>
      </c>
      <c r="GR86" s="25">
        <v>2</v>
      </c>
      <c r="GS86" s="136" t="s">
        <v>2</v>
      </c>
      <c r="GT86" s="77" t="s">
        <v>2</v>
      </c>
      <c r="GU86" s="77">
        <v>1</v>
      </c>
      <c r="GV86" s="17">
        <v>195</v>
      </c>
      <c r="GW86" s="17">
        <v>35</v>
      </c>
      <c r="GX86" s="17">
        <v>116</v>
      </c>
      <c r="GY86" s="17">
        <v>41</v>
      </c>
      <c r="GZ86" s="17">
        <v>2</v>
      </c>
      <c r="HA86" s="17">
        <v>1</v>
      </c>
      <c r="HB86" s="17">
        <v>1</v>
      </c>
      <c r="HC86" s="17" t="s">
        <v>2</v>
      </c>
      <c r="HD86" s="17" t="s">
        <v>2</v>
      </c>
      <c r="HE86" s="17">
        <v>1</v>
      </c>
      <c r="HF86" s="17" t="s">
        <v>2</v>
      </c>
      <c r="HG86" s="17" t="s">
        <v>2</v>
      </c>
      <c r="HH86" s="17">
        <v>1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9"/>
      <c r="HO86" s="657" t="s">
        <v>453</v>
      </c>
      <c r="HP86" s="657" t="s">
        <v>454</v>
      </c>
      <c r="HQ86" s="657" t="s">
        <v>480</v>
      </c>
      <c r="HR86" s="657" t="s">
        <v>461</v>
      </c>
      <c r="HS86" s="657" t="s">
        <v>455</v>
      </c>
    </row>
    <row r="87" spans="1:227" ht="14.25" customHeight="1">
      <c r="A87" s="614" t="s">
        <v>970</v>
      </c>
      <c r="B87" s="614" t="s">
        <v>1035</v>
      </c>
      <c r="C87" s="614"/>
      <c r="D87" s="4" t="s">
        <v>538</v>
      </c>
      <c r="E87" s="25">
        <v>3097</v>
      </c>
      <c r="F87" s="25">
        <v>48</v>
      </c>
      <c r="G87" s="25">
        <v>13</v>
      </c>
      <c r="H87" s="25">
        <v>19</v>
      </c>
      <c r="I87" s="25">
        <v>10</v>
      </c>
      <c r="J87" s="25">
        <v>6</v>
      </c>
      <c r="K87" s="25" t="s">
        <v>2</v>
      </c>
      <c r="L87" s="25">
        <v>3049</v>
      </c>
      <c r="M87" s="136">
        <v>215</v>
      </c>
      <c r="N87" s="25">
        <v>56</v>
      </c>
      <c r="O87" s="25">
        <v>46</v>
      </c>
      <c r="P87" s="25">
        <v>13</v>
      </c>
      <c r="Q87" s="25">
        <v>17</v>
      </c>
      <c r="R87" s="25">
        <v>10</v>
      </c>
      <c r="S87" s="25">
        <v>6</v>
      </c>
      <c r="T87" s="25" t="s">
        <v>2</v>
      </c>
      <c r="U87" s="25">
        <v>10</v>
      </c>
      <c r="V87" s="136">
        <v>22</v>
      </c>
      <c r="W87" s="25">
        <v>899</v>
      </c>
      <c r="X87" s="25">
        <v>84640</v>
      </c>
      <c r="Y87" s="25">
        <v>40</v>
      </c>
      <c r="Z87" s="25">
        <v>30925</v>
      </c>
      <c r="AA87" s="136">
        <v>2198</v>
      </c>
      <c r="AB87" s="25">
        <v>39</v>
      </c>
      <c r="AC87" s="25">
        <v>31409</v>
      </c>
      <c r="AD87" s="25">
        <v>16</v>
      </c>
      <c r="AE87" s="25">
        <v>16272</v>
      </c>
      <c r="AF87" s="136">
        <v>17</v>
      </c>
      <c r="AG87" s="27">
        <v>3079</v>
      </c>
      <c r="AH87" s="27">
        <v>15</v>
      </c>
      <c r="AI87" s="27">
        <v>837</v>
      </c>
      <c r="AJ87" s="27">
        <v>1408</v>
      </c>
      <c r="AK87" s="27">
        <v>448</v>
      </c>
      <c r="AL87" s="27">
        <v>146</v>
      </c>
      <c r="AM87" s="27">
        <v>100</v>
      </c>
      <c r="AN87" s="27">
        <v>65</v>
      </c>
      <c r="AO87" s="27">
        <v>49</v>
      </c>
      <c r="AP87" s="27">
        <v>6</v>
      </c>
      <c r="AQ87" s="27">
        <v>2</v>
      </c>
      <c r="AR87" s="27">
        <v>1</v>
      </c>
      <c r="AS87" s="27">
        <v>1</v>
      </c>
      <c r="AT87" s="135">
        <v>1</v>
      </c>
      <c r="AU87" s="27">
        <v>44</v>
      </c>
      <c r="AV87" s="27">
        <v>2</v>
      </c>
      <c r="AW87" s="27">
        <v>1</v>
      </c>
      <c r="AX87" s="27">
        <v>4</v>
      </c>
      <c r="AY87" s="27">
        <v>4</v>
      </c>
      <c r="AZ87" s="27">
        <v>2</v>
      </c>
      <c r="BA87" s="27">
        <v>3</v>
      </c>
      <c r="BB87" s="27">
        <v>6</v>
      </c>
      <c r="BC87" s="27">
        <v>13</v>
      </c>
      <c r="BD87" s="27">
        <v>4</v>
      </c>
      <c r="BE87" s="27">
        <v>2</v>
      </c>
      <c r="BF87" s="27">
        <v>1</v>
      </c>
      <c r="BG87" s="27">
        <v>1</v>
      </c>
      <c r="BH87" s="135">
        <v>1</v>
      </c>
      <c r="BI87" s="27">
        <v>348869</v>
      </c>
      <c r="BJ87" s="27">
        <v>234</v>
      </c>
      <c r="BK87" s="27">
        <v>33270</v>
      </c>
      <c r="BL87" s="27">
        <v>98058</v>
      </c>
      <c r="BM87" s="27">
        <v>53629</v>
      </c>
      <c r="BN87" s="27">
        <v>24713</v>
      </c>
      <c r="BO87" s="27">
        <v>24302</v>
      </c>
      <c r="BP87" s="27">
        <v>24237</v>
      </c>
      <c r="BQ87" s="27">
        <v>33685</v>
      </c>
      <c r="BR87" s="27">
        <v>7441</v>
      </c>
      <c r="BS87" s="27">
        <v>5050</v>
      </c>
      <c r="BT87" s="27">
        <v>3800</v>
      </c>
      <c r="BU87" s="27">
        <v>7000</v>
      </c>
      <c r="BV87" s="27">
        <v>33450</v>
      </c>
      <c r="BW87" s="135">
        <v>141043</v>
      </c>
      <c r="BX87" s="27">
        <v>67347</v>
      </c>
      <c r="BY87" s="27">
        <v>35</v>
      </c>
      <c r="BZ87" s="27">
        <v>36</v>
      </c>
      <c r="CA87" s="27">
        <v>310</v>
      </c>
      <c r="CB87" s="27">
        <v>483</v>
      </c>
      <c r="CC87" s="27">
        <v>348</v>
      </c>
      <c r="CD87" s="27">
        <v>786</v>
      </c>
      <c r="CE87" s="27">
        <v>2192</v>
      </c>
      <c r="CF87" s="27">
        <v>9321</v>
      </c>
      <c r="CG87" s="27">
        <v>4536</v>
      </c>
      <c r="CH87" s="27">
        <v>5050</v>
      </c>
      <c r="CI87" s="27">
        <v>3800</v>
      </c>
      <c r="CJ87" s="27">
        <v>7000</v>
      </c>
      <c r="CK87" s="27">
        <v>33450</v>
      </c>
      <c r="CL87" s="135">
        <v>58286</v>
      </c>
      <c r="CM87" s="27">
        <v>2736</v>
      </c>
      <c r="CN87" s="27">
        <v>2215</v>
      </c>
      <c r="CO87" s="27">
        <v>3</v>
      </c>
      <c r="CP87" s="27">
        <v>101</v>
      </c>
      <c r="CQ87" s="27" t="s">
        <v>2</v>
      </c>
      <c r="CR87" s="27">
        <v>187</v>
      </c>
      <c r="CS87" s="27">
        <v>26</v>
      </c>
      <c r="CT87" s="27">
        <v>86</v>
      </c>
      <c r="CU87" s="27">
        <v>37</v>
      </c>
      <c r="CV87" s="27">
        <v>18</v>
      </c>
      <c r="CW87" s="27">
        <v>34</v>
      </c>
      <c r="CX87" s="27">
        <v>15</v>
      </c>
      <c r="CY87" s="27" t="s">
        <v>2</v>
      </c>
      <c r="CZ87" s="27">
        <v>13</v>
      </c>
      <c r="DA87" s="27" t="s">
        <v>2</v>
      </c>
      <c r="DB87" s="135">
        <v>1</v>
      </c>
      <c r="DC87" s="27">
        <v>43</v>
      </c>
      <c r="DD87" s="27">
        <v>15</v>
      </c>
      <c r="DE87" s="27" t="s">
        <v>2</v>
      </c>
      <c r="DF87" s="27">
        <v>11</v>
      </c>
      <c r="DG87" s="27" t="s">
        <v>2</v>
      </c>
      <c r="DH87" s="27">
        <v>6</v>
      </c>
      <c r="DI87" s="27" t="s">
        <v>2</v>
      </c>
      <c r="DJ87" s="27">
        <v>2</v>
      </c>
      <c r="DK87" s="27">
        <v>2</v>
      </c>
      <c r="DL87" s="27">
        <v>2</v>
      </c>
      <c r="DM87" s="27">
        <v>1</v>
      </c>
      <c r="DN87" s="27">
        <v>1</v>
      </c>
      <c r="DO87" s="27" t="s">
        <v>2</v>
      </c>
      <c r="DP87" s="27">
        <v>3</v>
      </c>
      <c r="DQ87" s="27" t="s">
        <v>2</v>
      </c>
      <c r="DR87" s="135" t="s">
        <v>2</v>
      </c>
      <c r="DS87" s="27">
        <v>2577</v>
      </c>
      <c r="DT87" s="27">
        <v>57</v>
      </c>
      <c r="DU87" s="27">
        <v>21</v>
      </c>
      <c r="DV87" s="27">
        <v>299</v>
      </c>
      <c r="DW87" s="27">
        <v>352</v>
      </c>
      <c r="DX87" s="27">
        <v>77</v>
      </c>
      <c r="DY87" s="27">
        <v>356</v>
      </c>
      <c r="DZ87" s="27">
        <v>229</v>
      </c>
      <c r="EA87" s="27">
        <v>38</v>
      </c>
      <c r="EB87" s="27">
        <v>768</v>
      </c>
      <c r="EC87" s="27">
        <v>84</v>
      </c>
      <c r="ED87" s="27">
        <v>242</v>
      </c>
      <c r="EE87" s="27">
        <v>7</v>
      </c>
      <c r="EF87" s="135">
        <v>93</v>
      </c>
      <c r="EG87" s="27">
        <v>143104</v>
      </c>
      <c r="EH87" s="27">
        <v>799</v>
      </c>
      <c r="EI87" s="27">
        <v>2368</v>
      </c>
      <c r="EJ87" s="27">
        <v>13938</v>
      </c>
      <c r="EK87" s="27">
        <v>1419</v>
      </c>
      <c r="EL87" s="27">
        <v>780</v>
      </c>
      <c r="EM87" s="27">
        <v>6405</v>
      </c>
      <c r="EN87" s="27">
        <v>5170</v>
      </c>
      <c r="EO87" s="27">
        <v>253</v>
      </c>
      <c r="EP87" s="27">
        <v>27008</v>
      </c>
      <c r="EQ87" s="27">
        <v>494</v>
      </c>
      <c r="ER87" s="27">
        <v>6740</v>
      </c>
      <c r="ES87" s="27">
        <v>7</v>
      </c>
      <c r="ET87" s="135" t="s">
        <v>14</v>
      </c>
      <c r="EU87" s="27">
        <v>20</v>
      </c>
      <c r="EV87" s="27">
        <v>2</v>
      </c>
      <c r="EW87" s="27">
        <v>3</v>
      </c>
      <c r="EX87" s="27">
        <v>10</v>
      </c>
      <c r="EY87" s="27">
        <v>6</v>
      </c>
      <c r="EZ87" s="27">
        <v>5</v>
      </c>
      <c r="FA87" s="27">
        <v>13</v>
      </c>
      <c r="FB87" s="27">
        <v>11</v>
      </c>
      <c r="FC87" s="27" t="s">
        <v>2</v>
      </c>
      <c r="FD87" s="27">
        <v>13</v>
      </c>
      <c r="FE87" s="27">
        <v>2</v>
      </c>
      <c r="FF87" s="27">
        <v>4</v>
      </c>
      <c r="FG87" s="27" t="s">
        <v>2</v>
      </c>
      <c r="FH87" s="135">
        <v>2</v>
      </c>
      <c r="FI87" s="27">
        <v>9836</v>
      </c>
      <c r="FJ87" s="27" t="s">
        <v>1155</v>
      </c>
      <c r="FK87" s="27">
        <v>1060</v>
      </c>
      <c r="FL87" s="27">
        <v>5148</v>
      </c>
      <c r="FM87" s="27">
        <v>86</v>
      </c>
      <c r="FN87" s="27">
        <v>568</v>
      </c>
      <c r="FO87" s="27">
        <v>3195</v>
      </c>
      <c r="FP87" s="27">
        <v>3063</v>
      </c>
      <c r="FQ87" s="27" t="s">
        <v>2</v>
      </c>
      <c r="FR87" s="27">
        <v>5809</v>
      </c>
      <c r="FS87" s="27" t="s">
        <v>1155</v>
      </c>
      <c r="FT87" s="27">
        <v>678</v>
      </c>
      <c r="FU87" s="27" t="s">
        <v>2</v>
      </c>
      <c r="FV87" s="135" t="s">
        <v>1155</v>
      </c>
      <c r="FW87" s="77">
        <v>879</v>
      </c>
      <c r="FX87" s="77">
        <v>83</v>
      </c>
      <c r="FY87" s="77">
        <v>839</v>
      </c>
      <c r="FZ87" s="77">
        <v>18</v>
      </c>
      <c r="GA87" s="77">
        <v>27</v>
      </c>
      <c r="GB87" s="77">
        <v>3</v>
      </c>
      <c r="GC87" s="77">
        <v>7</v>
      </c>
      <c r="GD87" s="77">
        <v>1</v>
      </c>
      <c r="GE87" s="143">
        <v>5</v>
      </c>
      <c r="GF87" s="77">
        <v>28</v>
      </c>
      <c r="GG87" s="77">
        <v>11</v>
      </c>
      <c r="GH87" s="77">
        <v>22</v>
      </c>
      <c r="GI87" s="77">
        <v>5</v>
      </c>
      <c r="GJ87" s="77">
        <v>4</v>
      </c>
      <c r="GK87" s="77" t="s">
        <v>2</v>
      </c>
      <c r="GL87" s="77">
        <v>4</v>
      </c>
      <c r="GM87" s="77">
        <v>1</v>
      </c>
      <c r="GN87" s="143">
        <v>1</v>
      </c>
      <c r="GO87" s="25">
        <v>266</v>
      </c>
      <c r="GP87" s="25">
        <v>28</v>
      </c>
      <c r="GQ87" s="25">
        <v>265</v>
      </c>
      <c r="GR87" s="25">
        <v>251</v>
      </c>
      <c r="GS87" s="136">
        <v>8</v>
      </c>
      <c r="GT87" s="77">
        <v>2</v>
      </c>
      <c r="GU87" s="77">
        <v>50</v>
      </c>
      <c r="GV87" s="17">
        <v>2736</v>
      </c>
      <c r="GW87" s="17">
        <v>1502</v>
      </c>
      <c r="GX87" s="17">
        <v>992</v>
      </c>
      <c r="GY87" s="17">
        <v>159</v>
      </c>
      <c r="GZ87" s="17">
        <v>49</v>
      </c>
      <c r="HA87" s="17">
        <v>34</v>
      </c>
      <c r="HB87" s="17">
        <v>22</v>
      </c>
      <c r="HC87" s="17">
        <v>8</v>
      </c>
      <c r="HD87" s="17">
        <v>4</v>
      </c>
      <c r="HE87" s="17">
        <v>43</v>
      </c>
      <c r="HF87" s="17">
        <v>2</v>
      </c>
      <c r="HG87" s="17">
        <v>9</v>
      </c>
      <c r="HH87" s="17">
        <v>15</v>
      </c>
      <c r="HI87" s="17">
        <v>6</v>
      </c>
      <c r="HJ87" s="17">
        <v>11</v>
      </c>
      <c r="HK87" s="17">
        <v>4</v>
      </c>
      <c r="HL87" s="17">
        <v>4</v>
      </c>
      <c r="HM87" s="17">
        <v>3</v>
      </c>
      <c r="HN87" s="659"/>
      <c r="HO87" s="657" t="s">
        <v>453</v>
      </c>
      <c r="HP87" s="657" t="s">
        <v>454</v>
      </c>
      <c r="HQ87" s="657" t="s">
        <v>480</v>
      </c>
      <c r="HR87" s="657" t="s">
        <v>462</v>
      </c>
      <c r="HS87" s="657" t="s">
        <v>455</v>
      </c>
    </row>
    <row r="88" spans="1:227" ht="14.25" customHeight="1">
      <c r="A88" s="614" t="s">
        <v>970</v>
      </c>
      <c r="B88" s="614" t="s">
        <v>1035</v>
      </c>
      <c r="C88" s="614" t="s">
        <v>1036</v>
      </c>
      <c r="D88" s="4" t="s">
        <v>539</v>
      </c>
      <c r="E88" s="25">
        <v>198</v>
      </c>
      <c r="F88" s="25">
        <v>3</v>
      </c>
      <c r="G88" s="25">
        <v>2</v>
      </c>
      <c r="H88" s="25">
        <v>1</v>
      </c>
      <c r="I88" s="25" t="s">
        <v>2</v>
      </c>
      <c r="J88" s="25" t="s">
        <v>2</v>
      </c>
      <c r="K88" s="25" t="s">
        <v>2</v>
      </c>
      <c r="L88" s="25">
        <v>195</v>
      </c>
      <c r="M88" s="136">
        <v>15</v>
      </c>
      <c r="N88" s="25">
        <v>4</v>
      </c>
      <c r="O88" s="25">
        <v>3</v>
      </c>
      <c r="P88" s="25">
        <v>2</v>
      </c>
      <c r="Q88" s="25">
        <v>1</v>
      </c>
      <c r="R88" s="25" t="s">
        <v>2</v>
      </c>
      <c r="S88" s="25" t="s">
        <v>2</v>
      </c>
      <c r="T88" s="25" t="s">
        <v>2</v>
      </c>
      <c r="U88" s="25">
        <v>1</v>
      </c>
      <c r="V88" s="136">
        <v>2</v>
      </c>
      <c r="W88" s="25">
        <v>63</v>
      </c>
      <c r="X88" s="25">
        <v>5014</v>
      </c>
      <c r="Y88" s="25">
        <v>2</v>
      </c>
      <c r="Z88" s="25">
        <v>910</v>
      </c>
      <c r="AA88" s="136">
        <v>135</v>
      </c>
      <c r="AB88" s="25">
        <v>3</v>
      </c>
      <c r="AC88" s="25">
        <v>2498</v>
      </c>
      <c r="AD88" s="25">
        <v>1</v>
      </c>
      <c r="AE88" s="25">
        <v>700</v>
      </c>
      <c r="AF88" s="136">
        <v>1</v>
      </c>
      <c r="AG88" s="27">
        <v>198</v>
      </c>
      <c r="AH88" s="27" t="s">
        <v>2</v>
      </c>
      <c r="AI88" s="27">
        <v>50</v>
      </c>
      <c r="AJ88" s="27">
        <v>87</v>
      </c>
      <c r="AK88" s="27">
        <v>27</v>
      </c>
      <c r="AL88" s="27">
        <v>12</v>
      </c>
      <c r="AM88" s="27">
        <v>9</v>
      </c>
      <c r="AN88" s="27">
        <v>7</v>
      </c>
      <c r="AO88" s="27">
        <v>6</v>
      </c>
      <c r="AP88" s="27" t="s">
        <v>2</v>
      </c>
      <c r="AQ88" s="27" t="s">
        <v>2</v>
      </c>
      <c r="AR88" s="27" t="s">
        <v>2</v>
      </c>
      <c r="AS88" s="27" t="s">
        <v>2</v>
      </c>
      <c r="AT88" s="135" t="s">
        <v>2</v>
      </c>
      <c r="AU88" s="27">
        <v>4</v>
      </c>
      <c r="AV88" s="27" t="s">
        <v>2</v>
      </c>
      <c r="AW88" s="27" t="s">
        <v>2</v>
      </c>
      <c r="AX88" s="27">
        <v>1</v>
      </c>
      <c r="AY88" s="27" t="s">
        <v>2</v>
      </c>
      <c r="AZ88" s="27" t="s">
        <v>2</v>
      </c>
      <c r="BA88" s="27">
        <v>1</v>
      </c>
      <c r="BB88" s="27">
        <v>1</v>
      </c>
      <c r="BC88" s="27">
        <v>1</v>
      </c>
      <c r="BD88" s="27" t="s">
        <v>2</v>
      </c>
      <c r="BE88" s="27" t="s">
        <v>2</v>
      </c>
      <c r="BF88" s="27" t="s">
        <v>2</v>
      </c>
      <c r="BG88" s="27" t="s">
        <v>2</v>
      </c>
      <c r="BH88" s="135" t="s">
        <v>2</v>
      </c>
      <c r="BI88" s="27">
        <v>21849</v>
      </c>
      <c r="BJ88" s="27" t="s">
        <v>2</v>
      </c>
      <c r="BK88" s="27">
        <v>2034</v>
      </c>
      <c r="BL88" s="27">
        <v>5974</v>
      </c>
      <c r="BM88" s="27">
        <v>3298</v>
      </c>
      <c r="BN88" s="27">
        <v>1972</v>
      </c>
      <c r="BO88" s="27">
        <v>2257</v>
      </c>
      <c r="BP88" s="27">
        <v>2315</v>
      </c>
      <c r="BQ88" s="27">
        <v>3999</v>
      </c>
      <c r="BR88" s="27" t="s">
        <v>2</v>
      </c>
      <c r="BS88" s="27" t="s">
        <v>2</v>
      </c>
      <c r="BT88" s="27" t="s">
        <v>2</v>
      </c>
      <c r="BU88" s="27" t="s">
        <v>2</v>
      </c>
      <c r="BV88" s="27" t="s">
        <v>2</v>
      </c>
      <c r="BW88" s="135">
        <v>7224</v>
      </c>
      <c r="BX88" s="27">
        <v>1479</v>
      </c>
      <c r="BY88" s="27" t="s">
        <v>2</v>
      </c>
      <c r="BZ88" s="27" t="s">
        <v>2</v>
      </c>
      <c r="CA88" s="27">
        <v>65</v>
      </c>
      <c r="CB88" s="27" t="s">
        <v>2</v>
      </c>
      <c r="CC88" s="27" t="s">
        <v>2</v>
      </c>
      <c r="CD88" s="27">
        <v>258</v>
      </c>
      <c r="CE88" s="27">
        <v>315</v>
      </c>
      <c r="CF88" s="27">
        <v>841</v>
      </c>
      <c r="CG88" s="27" t="s">
        <v>2</v>
      </c>
      <c r="CH88" s="27" t="s">
        <v>2</v>
      </c>
      <c r="CI88" s="27" t="s">
        <v>2</v>
      </c>
      <c r="CJ88" s="27" t="s">
        <v>2</v>
      </c>
      <c r="CK88" s="27" t="s">
        <v>2</v>
      </c>
      <c r="CL88" s="135">
        <v>928</v>
      </c>
      <c r="CM88" s="27">
        <v>171</v>
      </c>
      <c r="CN88" s="27">
        <v>138</v>
      </c>
      <c r="CO88" s="27" t="s">
        <v>2</v>
      </c>
      <c r="CP88" s="27">
        <v>3</v>
      </c>
      <c r="CQ88" s="27" t="s">
        <v>2</v>
      </c>
      <c r="CR88" s="27">
        <v>18</v>
      </c>
      <c r="CS88" s="27" t="s">
        <v>2</v>
      </c>
      <c r="CT88" s="27">
        <v>6</v>
      </c>
      <c r="CU88" s="27">
        <v>2</v>
      </c>
      <c r="CV88" s="27">
        <v>2</v>
      </c>
      <c r="CW88" s="27" t="s">
        <v>2</v>
      </c>
      <c r="CX88" s="27">
        <v>1</v>
      </c>
      <c r="CY88" s="27" t="s">
        <v>2</v>
      </c>
      <c r="CZ88" s="27">
        <v>1</v>
      </c>
      <c r="DA88" s="27" t="s">
        <v>2</v>
      </c>
      <c r="DB88" s="135" t="s">
        <v>2</v>
      </c>
      <c r="DC88" s="27">
        <v>4</v>
      </c>
      <c r="DD88" s="27">
        <v>1</v>
      </c>
      <c r="DE88" s="27" t="s">
        <v>2</v>
      </c>
      <c r="DF88" s="27">
        <v>1</v>
      </c>
      <c r="DG88" s="27" t="s">
        <v>2</v>
      </c>
      <c r="DH88" s="27" t="s">
        <v>2</v>
      </c>
      <c r="DI88" s="27" t="s">
        <v>2</v>
      </c>
      <c r="DJ88" s="27">
        <v>1</v>
      </c>
      <c r="DK88" s="27" t="s">
        <v>2</v>
      </c>
      <c r="DL88" s="27">
        <v>1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160</v>
      </c>
      <c r="DT88" s="27">
        <v>10</v>
      </c>
      <c r="DU88" s="27">
        <v>3</v>
      </c>
      <c r="DV88" s="27">
        <v>12</v>
      </c>
      <c r="DW88" s="27">
        <v>24</v>
      </c>
      <c r="DX88" s="27">
        <v>6</v>
      </c>
      <c r="DY88" s="27">
        <v>37</v>
      </c>
      <c r="DZ88" s="27">
        <v>30</v>
      </c>
      <c r="EA88" s="27">
        <v>2</v>
      </c>
      <c r="EB88" s="27">
        <v>82</v>
      </c>
      <c r="EC88" s="27">
        <v>4</v>
      </c>
      <c r="ED88" s="27">
        <v>24</v>
      </c>
      <c r="EE88" s="27">
        <v>3</v>
      </c>
      <c r="EF88" s="135">
        <v>7</v>
      </c>
      <c r="EG88" s="27">
        <v>9143</v>
      </c>
      <c r="EH88" s="27">
        <v>111</v>
      </c>
      <c r="EI88" s="27">
        <v>745</v>
      </c>
      <c r="EJ88" s="27">
        <v>243</v>
      </c>
      <c r="EK88" s="27">
        <v>69</v>
      </c>
      <c r="EL88" s="27">
        <v>321</v>
      </c>
      <c r="EM88" s="27">
        <v>972</v>
      </c>
      <c r="EN88" s="27">
        <v>774</v>
      </c>
      <c r="EO88" s="27" t="s">
        <v>14</v>
      </c>
      <c r="EP88" s="27">
        <v>2906</v>
      </c>
      <c r="EQ88" s="27">
        <v>14</v>
      </c>
      <c r="ER88" s="27">
        <v>739</v>
      </c>
      <c r="ES88" s="27">
        <v>3</v>
      </c>
      <c r="ET88" s="135">
        <v>87</v>
      </c>
      <c r="EU88" s="27">
        <v>1</v>
      </c>
      <c r="EV88" s="27" t="s">
        <v>2</v>
      </c>
      <c r="EW88" s="27">
        <v>1</v>
      </c>
      <c r="EX88" s="27">
        <v>1</v>
      </c>
      <c r="EY88" s="27" t="s">
        <v>2</v>
      </c>
      <c r="EZ88" s="27">
        <v>1</v>
      </c>
      <c r="FA88" s="27">
        <v>1</v>
      </c>
      <c r="FB88" s="27">
        <v>1</v>
      </c>
      <c r="FC88" s="27" t="s">
        <v>2</v>
      </c>
      <c r="FD88" s="27">
        <v>1</v>
      </c>
      <c r="FE88" s="27" t="s">
        <v>2</v>
      </c>
      <c r="FF88" s="27">
        <v>1</v>
      </c>
      <c r="FG88" s="27" t="s">
        <v>2</v>
      </c>
      <c r="FH88" s="135" t="s">
        <v>2</v>
      </c>
      <c r="FI88" s="27" t="s">
        <v>1155</v>
      </c>
      <c r="FJ88" s="27" t="s">
        <v>2</v>
      </c>
      <c r="FK88" s="27" t="s">
        <v>1155</v>
      </c>
      <c r="FL88" s="27" t="s">
        <v>1155</v>
      </c>
      <c r="FM88" s="27" t="s">
        <v>2</v>
      </c>
      <c r="FN88" s="27" t="s">
        <v>1155</v>
      </c>
      <c r="FO88" s="27" t="s">
        <v>1155</v>
      </c>
      <c r="FP88" s="27" t="s">
        <v>1155</v>
      </c>
      <c r="FQ88" s="27" t="s">
        <v>2</v>
      </c>
      <c r="FR88" s="27" t="s">
        <v>1155</v>
      </c>
      <c r="FS88" s="27" t="s">
        <v>2</v>
      </c>
      <c r="FT88" s="27" t="s">
        <v>1155</v>
      </c>
      <c r="FU88" s="27" t="s">
        <v>2</v>
      </c>
      <c r="FV88" s="135" t="s">
        <v>2</v>
      </c>
      <c r="FW88" s="77">
        <v>70</v>
      </c>
      <c r="FX88" s="77">
        <v>7</v>
      </c>
      <c r="FY88" s="77">
        <v>67</v>
      </c>
      <c r="FZ88" s="77">
        <v>1</v>
      </c>
      <c r="GA88" s="77">
        <v>7</v>
      </c>
      <c r="GB88" s="77" t="s">
        <v>2</v>
      </c>
      <c r="GC88" s="77" t="s">
        <v>2</v>
      </c>
      <c r="GD88" s="77" t="s">
        <v>2</v>
      </c>
      <c r="GE88" s="143" t="s">
        <v>2</v>
      </c>
      <c r="GF88" s="77">
        <v>4</v>
      </c>
      <c r="GG88" s="77">
        <v>1</v>
      </c>
      <c r="GH88" s="77">
        <v>4</v>
      </c>
      <c r="GI88" s="77" t="s">
        <v>2</v>
      </c>
      <c r="GJ88" s="77">
        <v>3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21</v>
      </c>
      <c r="GP88" s="25" t="s">
        <v>2</v>
      </c>
      <c r="GQ88" s="25">
        <v>21</v>
      </c>
      <c r="GR88" s="25">
        <v>20</v>
      </c>
      <c r="GS88" s="136">
        <v>2</v>
      </c>
      <c r="GT88" s="77" t="s">
        <v>2</v>
      </c>
      <c r="GU88" s="77">
        <v>5</v>
      </c>
      <c r="GV88" s="17">
        <v>171</v>
      </c>
      <c r="GW88" s="17">
        <v>80</v>
      </c>
      <c r="GX88" s="17">
        <v>69</v>
      </c>
      <c r="GY88" s="17">
        <v>16</v>
      </c>
      <c r="GZ88" s="17">
        <v>3</v>
      </c>
      <c r="HA88" s="17">
        <v>3</v>
      </c>
      <c r="HB88" s="17">
        <v>2</v>
      </c>
      <c r="HC88" s="17">
        <v>1</v>
      </c>
      <c r="HD88" s="17" t="s">
        <v>2</v>
      </c>
      <c r="HE88" s="17">
        <v>4</v>
      </c>
      <c r="HF88" s="17" t="s">
        <v>2</v>
      </c>
      <c r="HG88" s="17">
        <v>1</v>
      </c>
      <c r="HH88" s="17">
        <v>2</v>
      </c>
      <c r="HI88" s="17">
        <v>1</v>
      </c>
      <c r="HJ88" s="17" t="s">
        <v>2</v>
      </c>
      <c r="HK88" s="17" t="s">
        <v>2</v>
      </c>
      <c r="HL88" s="17" t="s">
        <v>2</v>
      </c>
      <c r="HM88" s="17" t="s">
        <v>2</v>
      </c>
      <c r="HN88" s="659"/>
      <c r="HO88" s="657" t="s">
        <v>453</v>
      </c>
      <c r="HP88" s="657" t="s">
        <v>454</v>
      </c>
      <c r="HQ88" s="657" t="s">
        <v>480</v>
      </c>
      <c r="HR88" s="657" t="s">
        <v>463</v>
      </c>
      <c r="HS88" s="657" t="s">
        <v>455</v>
      </c>
    </row>
    <row r="89" spans="1:227" ht="14.25" customHeight="1">
      <c r="A89" s="614" t="s">
        <v>970</v>
      </c>
      <c r="B89" s="614" t="s">
        <v>1035</v>
      </c>
      <c r="C89" s="614" t="s">
        <v>1037</v>
      </c>
      <c r="D89" s="4" t="s">
        <v>540</v>
      </c>
      <c r="E89" s="25">
        <v>172</v>
      </c>
      <c r="F89" s="25">
        <v>4</v>
      </c>
      <c r="G89" s="25" t="s">
        <v>2</v>
      </c>
      <c r="H89" s="25">
        <v>1</v>
      </c>
      <c r="I89" s="25">
        <v>1</v>
      </c>
      <c r="J89" s="25">
        <v>2</v>
      </c>
      <c r="K89" s="25" t="s">
        <v>2</v>
      </c>
      <c r="L89" s="25">
        <v>168</v>
      </c>
      <c r="M89" s="136">
        <v>8</v>
      </c>
      <c r="N89" s="25">
        <v>4</v>
      </c>
      <c r="O89" s="25">
        <v>4</v>
      </c>
      <c r="P89" s="25" t="s">
        <v>2</v>
      </c>
      <c r="Q89" s="25">
        <v>1</v>
      </c>
      <c r="R89" s="25">
        <v>1</v>
      </c>
      <c r="S89" s="25">
        <v>2</v>
      </c>
      <c r="T89" s="25" t="s">
        <v>2</v>
      </c>
      <c r="U89" s="25" t="s">
        <v>2</v>
      </c>
      <c r="V89" s="136">
        <v>1</v>
      </c>
      <c r="W89" s="25">
        <v>47</v>
      </c>
      <c r="X89" s="25">
        <v>6244</v>
      </c>
      <c r="Y89" s="25">
        <v>3</v>
      </c>
      <c r="Z89" s="25">
        <v>2780</v>
      </c>
      <c r="AA89" s="136">
        <v>125</v>
      </c>
      <c r="AB89" s="25">
        <v>2</v>
      </c>
      <c r="AC89" s="25">
        <v>4300</v>
      </c>
      <c r="AD89" s="25">
        <v>1</v>
      </c>
      <c r="AE89" s="25">
        <v>2200</v>
      </c>
      <c r="AF89" s="136">
        <v>2</v>
      </c>
      <c r="AG89" s="27">
        <v>172</v>
      </c>
      <c r="AH89" s="27" t="s">
        <v>2</v>
      </c>
      <c r="AI89" s="27">
        <v>60</v>
      </c>
      <c r="AJ89" s="27">
        <v>75</v>
      </c>
      <c r="AK89" s="27">
        <v>20</v>
      </c>
      <c r="AL89" s="27">
        <v>4</v>
      </c>
      <c r="AM89" s="27">
        <v>8</v>
      </c>
      <c r="AN89" s="27">
        <v>2</v>
      </c>
      <c r="AO89" s="27">
        <v>3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>
        <v>4</v>
      </c>
      <c r="AV89" s="27" t="s">
        <v>2</v>
      </c>
      <c r="AW89" s="27">
        <v>1</v>
      </c>
      <c r="AX89" s="27" t="s">
        <v>2</v>
      </c>
      <c r="AY89" s="27">
        <v>1</v>
      </c>
      <c r="AZ89" s="27" t="s">
        <v>2</v>
      </c>
      <c r="BA89" s="27" t="s">
        <v>2</v>
      </c>
      <c r="BB89" s="27" t="s">
        <v>2</v>
      </c>
      <c r="BC89" s="27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15126</v>
      </c>
      <c r="BJ89" s="27" t="s">
        <v>2</v>
      </c>
      <c r="BK89" s="27">
        <v>2390</v>
      </c>
      <c r="BL89" s="27">
        <v>5178</v>
      </c>
      <c r="BM89" s="27">
        <v>2380</v>
      </c>
      <c r="BN89" s="27">
        <v>659</v>
      </c>
      <c r="BO89" s="27">
        <v>2026</v>
      </c>
      <c r="BP89" s="27">
        <v>669</v>
      </c>
      <c r="BQ89" s="27">
        <v>1824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5005</v>
      </c>
      <c r="BX89" s="27">
        <v>1455</v>
      </c>
      <c r="BY89" s="27" t="s">
        <v>2</v>
      </c>
      <c r="BZ89" s="27">
        <v>36</v>
      </c>
      <c r="CA89" s="27" t="s">
        <v>2</v>
      </c>
      <c r="CB89" s="27">
        <v>110</v>
      </c>
      <c r="CC89" s="27" t="s">
        <v>2</v>
      </c>
      <c r="CD89" s="27" t="s">
        <v>2</v>
      </c>
      <c r="CE89" s="27" t="s">
        <v>2</v>
      </c>
      <c r="CF89" s="27">
        <v>1309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>
        <v>1388</v>
      </c>
      <c r="CM89" s="27">
        <v>150</v>
      </c>
      <c r="CN89" s="27">
        <v>116</v>
      </c>
      <c r="CO89" s="27" t="s">
        <v>2</v>
      </c>
      <c r="CP89" s="27">
        <v>4</v>
      </c>
      <c r="CQ89" s="27" t="s">
        <v>2</v>
      </c>
      <c r="CR89" s="27">
        <v>19</v>
      </c>
      <c r="CS89" s="27" t="s">
        <v>2</v>
      </c>
      <c r="CT89" s="27">
        <v>6</v>
      </c>
      <c r="CU89" s="27">
        <v>2</v>
      </c>
      <c r="CV89" s="27">
        <v>3</v>
      </c>
      <c r="CW89" s="27" t="s">
        <v>2</v>
      </c>
      <c r="CX89" s="27" t="s">
        <v>2</v>
      </c>
      <c r="CY89" s="27" t="s">
        <v>2</v>
      </c>
      <c r="CZ89" s="27" t="s">
        <v>2</v>
      </c>
      <c r="DA89" s="27" t="s">
        <v>2</v>
      </c>
      <c r="DB89" s="135" t="s">
        <v>2</v>
      </c>
      <c r="DC89" s="27">
        <v>3</v>
      </c>
      <c r="DD89" s="27" t="s">
        <v>2</v>
      </c>
      <c r="DE89" s="27" t="s">
        <v>2</v>
      </c>
      <c r="DF89" s="27">
        <v>2</v>
      </c>
      <c r="DG89" s="27" t="s">
        <v>2</v>
      </c>
      <c r="DH89" s="27">
        <v>1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 t="s">
        <v>2</v>
      </c>
      <c r="DP89" s="27" t="s">
        <v>2</v>
      </c>
      <c r="DQ89" s="27" t="s">
        <v>2</v>
      </c>
      <c r="DR89" s="135" t="s">
        <v>2</v>
      </c>
      <c r="DS89" s="27">
        <v>150</v>
      </c>
      <c r="DT89" s="27">
        <v>1</v>
      </c>
      <c r="DU89" s="27" t="s">
        <v>2</v>
      </c>
      <c r="DV89" s="27">
        <v>4</v>
      </c>
      <c r="DW89" s="27">
        <v>26</v>
      </c>
      <c r="DX89" s="27">
        <v>5</v>
      </c>
      <c r="DY89" s="27">
        <v>27</v>
      </c>
      <c r="DZ89" s="27">
        <v>16</v>
      </c>
      <c r="EA89" s="27">
        <v>3</v>
      </c>
      <c r="EB89" s="27">
        <v>63</v>
      </c>
      <c r="EC89" s="27">
        <v>2</v>
      </c>
      <c r="ED89" s="27">
        <v>28</v>
      </c>
      <c r="EE89" s="27">
        <v>1</v>
      </c>
      <c r="EF89" s="135">
        <v>6</v>
      </c>
      <c r="EG89" s="27">
        <v>5482</v>
      </c>
      <c r="EH89" s="27" t="s">
        <v>14</v>
      </c>
      <c r="EI89" s="27" t="s">
        <v>2</v>
      </c>
      <c r="EJ89" s="27" t="s">
        <v>14</v>
      </c>
      <c r="EK89" s="27">
        <v>138</v>
      </c>
      <c r="EL89" s="27">
        <v>24</v>
      </c>
      <c r="EM89" s="27">
        <v>274</v>
      </c>
      <c r="EN89" s="27">
        <v>219</v>
      </c>
      <c r="EO89" s="27">
        <v>42</v>
      </c>
      <c r="EP89" s="27">
        <v>4422</v>
      </c>
      <c r="EQ89" s="27" t="s">
        <v>14</v>
      </c>
      <c r="ER89" s="27">
        <v>708</v>
      </c>
      <c r="ES89" s="27">
        <v>1</v>
      </c>
      <c r="ET89" s="135" t="s">
        <v>14</v>
      </c>
      <c r="EU89" s="27" t="s">
        <v>2</v>
      </c>
      <c r="EV89" s="27" t="s">
        <v>2</v>
      </c>
      <c r="EW89" s="27" t="s">
        <v>2</v>
      </c>
      <c r="EX89" s="27">
        <v>1</v>
      </c>
      <c r="EY89" s="27" t="s">
        <v>2</v>
      </c>
      <c r="EZ89" s="27">
        <v>1</v>
      </c>
      <c r="FA89" s="27">
        <v>1</v>
      </c>
      <c r="FB89" s="27">
        <v>1</v>
      </c>
      <c r="FC89" s="27" t="s">
        <v>2</v>
      </c>
      <c r="FD89" s="27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1155</v>
      </c>
      <c r="FM89" s="27" t="s">
        <v>2</v>
      </c>
      <c r="FN89" s="27" t="s">
        <v>1155</v>
      </c>
      <c r="FO89" s="27" t="s">
        <v>1155</v>
      </c>
      <c r="FP89" s="27" t="s">
        <v>1155</v>
      </c>
      <c r="FQ89" s="27" t="s">
        <v>2</v>
      </c>
      <c r="FR89" s="27" t="s">
        <v>1155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62</v>
      </c>
      <c r="FX89" s="77">
        <v>6</v>
      </c>
      <c r="FY89" s="77">
        <v>61</v>
      </c>
      <c r="FZ89" s="77">
        <v>1</v>
      </c>
      <c r="GA89" s="77">
        <v>3</v>
      </c>
      <c r="GB89" s="77" t="s">
        <v>2</v>
      </c>
      <c r="GC89" s="77">
        <v>2</v>
      </c>
      <c r="GD89" s="77" t="s">
        <v>2</v>
      </c>
      <c r="GE89" s="143" t="s">
        <v>2</v>
      </c>
      <c r="GF89" s="77">
        <v>1</v>
      </c>
      <c r="GG89" s="77">
        <v>1</v>
      </c>
      <c r="GH89" s="77" t="s">
        <v>2</v>
      </c>
      <c r="GI89" s="77" t="s">
        <v>2</v>
      </c>
      <c r="GJ89" s="77" t="s">
        <v>2</v>
      </c>
      <c r="GK89" s="77" t="s">
        <v>2</v>
      </c>
      <c r="GL89" s="77">
        <v>1</v>
      </c>
      <c r="GM89" s="77" t="s">
        <v>2</v>
      </c>
      <c r="GN89" s="143" t="s">
        <v>2</v>
      </c>
      <c r="GO89" s="25">
        <v>18</v>
      </c>
      <c r="GP89" s="25">
        <v>1</v>
      </c>
      <c r="GQ89" s="25">
        <v>18</v>
      </c>
      <c r="GR89" s="25">
        <v>17</v>
      </c>
      <c r="GS89" s="136">
        <v>1</v>
      </c>
      <c r="GT89" s="77" t="s">
        <v>2</v>
      </c>
      <c r="GU89" s="77">
        <v>3</v>
      </c>
      <c r="GV89" s="17">
        <v>150</v>
      </c>
      <c r="GW89" s="17">
        <v>91</v>
      </c>
      <c r="GX89" s="17">
        <v>46</v>
      </c>
      <c r="GY89" s="17">
        <v>11</v>
      </c>
      <c r="GZ89" s="17">
        <v>1</v>
      </c>
      <c r="HA89" s="17">
        <v>1</v>
      </c>
      <c r="HB89" s="17" t="s">
        <v>2</v>
      </c>
      <c r="HC89" s="17">
        <v>1</v>
      </c>
      <c r="HD89" s="17" t="s">
        <v>2</v>
      </c>
      <c r="HE89" s="17">
        <v>3</v>
      </c>
      <c r="HF89" s="17">
        <v>1</v>
      </c>
      <c r="HG89" s="17">
        <v>1</v>
      </c>
      <c r="HH89" s="17" t="s">
        <v>2</v>
      </c>
      <c r="HI89" s="17" t="s">
        <v>2</v>
      </c>
      <c r="HJ89" s="17">
        <v>1</v>
      </c>
      <c r="HK89" s="17" t="s">
        <v>2</v>
      </c>
      <c r="HL89" s="17">
        <v>1</v>
      </c>
      <c r="HM89" s="17" t="s">
        <v>2</v>
      </c>
      <c r="HN89" s="659"/>
      <c r="HO89" s="657" t="s">
        <v>453</v>
      </c>
      <c r="HP89" s="657" t="s">
        <v>454</v>
      </c>
      <c r="HQ89" s="657" t="s">
        <v>480</v>
      </c>
      <c r="HR89" s="657" t="s">
        <v>453</v>
      </c>
      <c r="HS89" s="657" t="s">
        <v>455</v>
      </c>
    </row>
    <row r="90" spans="1:227" ht="14.25" customHeight="1">
      <c r="A90" s="614" t="s">
        <v>970</v>
      </c>
      <c r="B90" s="614" t="s">
        <v>1035</v>
      </c>
      <c r="C90" s="614" t="s">
        <v>1038</v>
      </c>
      <c r="D90" s="4" t="s">
        <v>541</v>
      </c>
      <c r="E90" s="25">
        <v>94</v>
      </c>
      <c r="F90" s="25" t="s">
        <v>2</v>
      </c>
      <c r="G90" s="25" t="s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94</v>
      </c>
      <c r="M90" s="136">
        <v>3</v>
      </c>
      <c r="N90" s="25" t="s">
        <v>2</v>
      </c>
      <c r="O90" s="25" t="s">
        <v>2</v>
      </c>
      <c r="P90" s="25" t="s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 t="s">
        <v>2</v>
      </c>
      <c r="V90" s="136" t="s">
        <v>2</v>
      </c>
      <c r="W90" s="25">
        <v>23</v>
      </c>
      <c r="X90" s="25">
        <v>710</v>
      </c>
      <c r="Y90" s="25" t="s">
        <v>2</v>
      </c>
      <c r="Z90" s="25" t="s">
        <v>2</v>
      </c>
      <c r="AA90" s="136">
        <v>71</v>
      </c>
      <c r="AB90" s="25" t="s">
        <v>2</v>
      </c>
      <c r="AC90" s="25" t="s">
        <v>2</v>
      </c>
      <c r="AD90" s="25" t="s">
        <v>2</v>
      </c>
      <c r="AE90" s="25" t="s">
        <v>2</v>
      </c>
      <c r="AF90" s="136" t="s">
        <v>2</v>
      </c>
      <c r="AG90" s="27">
        <v>94</v>
      </c>
      <c r="AH90" s="27" t="s">
        <v>2</v>
      </c>
      <c r="AI90" s="27">
        <v>31</v>
      </c>
      <c r="AJ90" s="27">
        <v>51</v>
      </c>
      <c r="AK90" s="27">
        <v>6</v>
      </c>
      <c r="AL90" s="27">
        <v>3</v>
      </c>
      <c r="AM90" s="27">
        <v>1</v>
      </c>
      <c r="AN90" s="27">
        <v>2</v>
      </c>
      <c r="AO90" s="27" t="s">
        <v>2</v>
      </c>
      <c r="AP90" s="27" t="s">
        <v>2</v>
      </c>
      <c r="AQ90" s="27" t="s">
        <v>2</v>
      </c>
      <c r="AR90" s="27" t="s">
        <v>2</v>
      </c>
      <c r="AS90" s="27" t="s">
        <v>2</v>
      </c>
      <c r="AT90" s="135" t="s">
        <v>2</v>
      </c>
      <c r="AU90" s="27" t="s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6863</v>
      </c>
      <c r="BJ90" s="27" t="s">
        <v>2</v>
      </c>
      <c r="BK90" s="27">
        <v>1237</v>
      </c>
      <c r="BL90" s="27">
        <v>3530</v>
      </c>
      <c r="BM90" s="27">
        <v>743</v>
      </c>
      <c r="BN90" s="27">
        <v>456</v>
      </c>
      <c r="BO90" s="27">
        <v>202</v>
      </c>
      <c r="BP90" s="27">
        <v>695</v>
      </c>
      <c r="BQ90" s="27" t="s">
        <v>2</v>
      </c>
      <c r="BR90" s="27" t="s">
        <v>2</v>
      </c>
      <c r="BS90" s="27" t="s">
        <v>2</v>
      </c>
      <c r="BT90" s="27" t="s">
        <v>2</v>
      </c>
      <c r="BU90" s="27" t="s">
        <v>2</v>
      </c>
      <c r="BV90" s="27" t="s">
        <v>2</v>
      </c>
      <c r="BW90" s="135">
        <v>1624</v>
      </c>
      <c r="BX90" s="27" t="s">
        <v>2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 t="s">
        <v>2</v>
      </c>
      <c r="CM90" s="27">
        <v>78</v>
      </c>
      <c r="CN90" s="27">
        <v>61</v>
      </c>
      <c r="CO90" s="27" t="s">
        <v>2</v>
      </c>
      <c r="CP90" s="27" t="s">
        <v>2</v>
      </c>
      <c r="CQ90" s="27" t="s">
        <v>2</v>
      </c>
      <c r="CR90" s="27">
        <v>14</v>
      </c>
      <c r="CS90" s="27" t="s">
        <v>2</v>
      </c>
      <c r="CT90" s="27">
        <v>1</v>
      </c>
      <c r="CU90" s="27">
        <v>1</v>
      </c>
      <c r="CV90" s="27">
        <v>1</v>
      </c>
      <c r="CW90" s="27" t="s">
        <v>2</v>
      </c>
      <c r="CX90" s="27" t="s">
        <v>2</v>
      </c>
      <c r="CY90" s="27" t="s">
        <v>2</v>
      </c>
      <c r="CZ90" s="27" t="s">
        <v>2</v>
      </c>
      <c r="DA90" s="27" t="s">
        <v>2</v>
      </c>
      <c r="DB90" s="135" t="s">
        <v>2</v>
      </c>
      <c r="DC90" s="27" t="s">
        <v>2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77</v>
      </c>
      <c r="DT90" s="27">
        <v>3</v>
      </c>
      <c r="DU90" s="27" t="s">
        <v>2</v>
      </c>
      <c r="DV90" s="27">
        <v>3</v>
      </c>
      <c r="DW90" s="27">
        <v>10</v>
      </c>
      <c r="DX90" s="27">
        <v>5</v>
      </c>
      <c r="DY90" s="27">
        <v>6</v>
      </c>
      <c r="DZ90" s="27">
        <v>4</v>
      </c>
      <c r="EA90" s="27">
        <v>1</v>
      </c>
      <c r="EB90" s="27">
        <v>26</v>
      </c>
      <c r="EC90" s="27" t="s">
        <v>2</v>
      </c>
      <c r="ED90" s="27">
        <v>7</v>
      </c>
      <c r="EE90" s="27" t="s">
        <v>2</v>
      </c>
      <c r="EF90" s="135">
        <v>2</v>
      </c>
      <c r="EG90" s="27">
        <v>2537</v>
      </c>
      <c r="EH90" s="27">
        <v>50</v>
      </c>
      <c r="EI90" s="27" t="s">
        <v>2</v>
      </c>
      <c r="EJ90" s="27" t="s">
        <v>14</v>
      </c>
      <c r="EK90" s="27">
        <v>38</v>
      </c>
      <c r="EL90" s="27">
        <v>13</v>
      </c>
      <c r="EM90" s="27" t="s">
        <v>14</v>
      </c>
      <c r="EN90" s="27">
        <v>12</v>
      </c>
      <c r="EO90" s="27" t="s">
        <v>14</v>
      </c>
      <c r="EP90" s="27">
        <v>1062</v>
      </c>
      <c r="EQ90" s="27" t="s">
        <v>2</v>
      </c>
      <c r="ER90" s="27">
        <v>95</v>
      </c>
      <c r="ES90" s="27" t="s">
        <v>2</v>
      </c>
      <c r="ET90" s="135" t="s">
        <v>14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27</v>
      </c>
      <c r="FX90" s="77">
        <v>2</v>
      </c>
      <c r="FY90" s="77">
        <v>26</v>
      </c>
      <c r="FZ90" s="77">
        <v>1</v>
      </c>
      <c r="GA90" s="77">
        <v>1</v>
      </c>
      <c r="GB90" s="77" t="s">
        <v>2</v>
      </c>
      <c r="GC90" s="77" t="s">
        <v>2</v>
      </c>
      <c r="GD90" s="77" t="s">
        <v>2</v>
      </c>
      <c r="GE90" s="143" t="s">
        <v>2</v>
      </c>
      <c r="GF90" s="77" t="s">
        <v>2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8</v>
      </c>
      <c r="GP90" s="25" t="s">
        <v>2</v>
      </c>
      <c r="GQ90" s="25">
        <v>8</v>
      </c>
      <c r="GR90" s="25">
        <v>8</v>
      </c>
      <c r="GS90" s="136" t="s">
        <v>2</v>
      </c>
      <c r="GT90" s="77" t="s">
        <v>2</v>
      </c>
      <c r="GU90" s="77" t="s">
        <v>2</v>
      </c>
      <c r="GV90" s="17">
        <v>78</v>
      </c>
      <c r="GW90" s="17">
        <v>56</v>
      </c>
      <c r="GX90" s="17">
        <v>18</v>
      </c>
      <c r="GY90" s="17">
        <v>4</v>
      </c>
      <c r="GZ90" s="17" t="s">
        <v>2</v>
      </c>
      <c r="HA90" s="17" t="s">
        <v>2</v>
      </c>
      <c r="HB90" s="17" t="s">
        <v>2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9"/>
      <c r="HO90" s="657" t="s">
        <v>453</v>
      </c>
      <c r="HP90" s="657" t="s">
        <v>454</v>
      </c>
      <c r="HQ90" s="657" t="s">
        <v>480</v>
      </c>
      <c r="HR90" s="657" t="s">
        <v>464</v>
      </c>
      <c r="HS90" s="657" t="s">
        <v>455</v>
      </c>
    </row>
    <row r="91" spans="1:227" ht="14.25" customHeight="1">
      <c r="A91" s="614" t="s">
        <v>970</v>
      </c>
      <c r="B91" s="614" t="s">
        <v>1035</v>
      </c>
      <c r="C91" s="614" t="s">
        <v>1039</v>
      </c>
      <c r="D91" s="4" t="s">
        <v>542</v>
      </c>
      <c r="E91" s="25">
        <v>87</v>
      </c>
      <c r="F91" s="25">
        <v>1</v>
      </c>
      <c r="G91" s="25">
        <v>1</v>
      </c>
      <c r="H91" s="25" t="s">
        <v>2</v>
      </c>
      <c r="I91" s="25" t="s">
        <v>2</v>
      </c>
      <c r="J91" s="25" t="s">
        <v>2</v>
      </c>
      <c r="K91" s="25" t="s">
        <v>2</v>
      </c>
      <c r="L91" s="25">
        <v>86</v>
      </c>
      <c r="M91" s="136">
        <v>3</v>
      </c>
      <c r="N91" s="25">
        <v>1</v>
      </c>
      <c r="O91" s="25">
        <v>1</v>
      </c>
      <c r="P91" s="25">
        <v>1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>
        <v>1</v>
      </c>
      <c r="W91" s="25">
        <v>34</v>
      </c>
      <c r="X91" s="25">
        <v>704</v>
      </c>
      <c r="Y91" s="25" t="s">
        <v>2</v>
      </c>
      <c r="Z91" s="25" t="s">
        <v>2</v>
      </c>
      <c r="AA91" s="136">
        <v>53</v>
      </c>
      <c r="AB91" s="25">
        <v>1</v>
      </c>
      <c r="AC91" s="25">
        <v>7</v>
      </c>
      <c r="AD91" s="25" t="s">
        <v>2</v>
      </c>
      <c r="AE91" s="25" t="s">
        <v>2</v>
      </c>
      <c r="AF91" s="136" t="s">
        <v>2</v>
      </c>
      <c r="AG91" s="27">
        <v>87</v>
      </c>
      <c r="AH91" s="27" t="s">
        <v>2</v>
      </c>
      <c r="AI91" s="27">
        <v>29</v>
      </c>
      <c r="AJ91" s="27">
        <v>38</v>
      </c>
      <c r="AK91" s="27">
        <v>12</v>
      </c>
      <c r="AL91" s="27">
        <v>4</v>
      </c>
      <c r="AM91" s="27">
        <v>2</v>
      </c>
      <c r="AN91" s="27">
        <v>1</v>
      </c>
      <c r="AO91" s="27">
        <v>1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>
        <v>1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>
        <v>1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7506</v>
      </c>
      <c r="BJ91" s="27" t="s">
        <v>2</v>
      </c>
      <c r="BK91" s="27">
        <v>1089</v>
      </c>
      <c r="BL91" s="27">
        <v>2659</v>
      </c>
      <c r="BM91" s="27">
        <v>1427</v>
      </c>
      <c r="BN91" s="27">
        <v>684</v>
      </c>
      <c r="BO91" s="27">
        <v>507</v>
      </c>
      <c r="BP91" s="27">
        <v>473</v>
      </c>
      <c r="BQ91" s="27">
        <v>667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2535</v>
      </c>
      <c r="BX91" s="27">
        <v>667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>
        <v>667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>
        <v>667</v>
      </c>
      <c r="CM91" s="27">
        <v>75</v>
      </c>
      <c r="CN91" s="27">
        <v>55</v>
      </c>
      <c r="CO91" s="27" t="s">
        <v>2</v>
      </c>
      <c r="CP91" s="27" t="s">
        <v>2</v>
      </c>
      <c r="CQ91" s="27" t="s">
        <v>2</v>
      </c>
      <c r="CR91" s="27">
        <v>4</v>
      </c>
      <c r="CS91" s="27" t="s">
        <v>2</v>
      </c>
      <c r="CT91" s="27">
        <v>15</v>
      </c>
      <c r="CU91" s="27" t="s">
        <v>2</v>
      </c>
      <c r="CV91" s="27" t="s">
        <v>2</v>
      </c>
      <c r="CW91" s="27" t="s">
        <v>2</v>
      </c>
      <c r="CX91" s="27">
        <v>1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>
        <v>1</v>
      </c>
      <c r="DD91" s="27">
        <v>1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74</v>
      </c>
      <c r="DT91" s="27">
        <v>2</v>
      </c>
      <c r="DU91" s="27" t="s">
        <v>2</v>
      </c>
      <c r="DV91" s="27">
        <v>1</v>
      </c>
      <c r="DW91" s="27">
        <v>8</v>
      </c>
      <c r="DX91" s="27">
        <v>4</v>
      </c>
      <c r="DY91" s="27">
        <v>9</v>
      </c>
      <c r="DZ91" s="27">
        <v>6</v>
      </c>
      <c r="EA91" s="27">
        <v>1</v>
      </c>
      <c r="EB91" s="27">
        <v>15</v>
      </c>
      <c r="EC91" s="27">
        <v>2</v>
      </c>
      <c r="ED91" s="27">
        <v>26</v>
      </c>
      <c r="EE91" s="27" t="s">
        <v>2</v>
      </c>
      <c r="EF91" s="135" t="s">
        <v>2</v>
      </c>
      <c r="EG91" s="27">
        <v>3995</v>
      </c>
      <c r="EH91" s="27" t="s">
        <v>14</v>
      </c>
      <c r="EI91" s="27" t="s">
        <v>2</v>
      </c>
      <c r="EJ91" s="27" t="s">
        <v>14</v>
      </c>
      <c r="EK91" s="27">
        <v>23</v>
      </c>
      <c r="EL91" s="27">
        <v>11</v>
      </c>
      <c r="EM91" s="27">
        <v>75</v>
      </c>
      <c r="EN91" s="27">
        <v>33</v>
      </c>
      <c r="EO91" s="27" t="s">
        <v>14</v>
      </c>
      <c r="EP91" s="27">
        <v>211</v>
      </c>
      <c r="EQ91" s="27" t="s">
        <v>14</v>
      </c>
      <c r="ER91" s="27">
        <v>675</v>
      </c>
      <c r="ES91" s="27" t="s">
        <v>2</v>
      </c>
      <c r="ET91" s="135" t="s">
        <v>2</v>
      </c>
      <c r="EU91" s="27">
        <v>1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1155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23</v>
      </c>
      <c r="FX91" s="77">
        <v>4</v>
      </c>
      <c r="FY91" s="77">
        <v>21</v>
      </c>
      <c r="FZ91" s="77" t="s">
        <v>2</v>
      </c>
      <c r="GA91" s="77">
        <v>2</v>
      </c>
      <c r="GB91" s="77" t="s">
        <v>2</v>
      </c>
      <c r="GC91" s="77" t="s">
        <v>2</v>
      </c>
      <c r="GD91" s="77" t="s">
        <v>2</v>
      </c>
      <c r="GE91" s="143" t="s">
        <v>2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9</v>
      </c>
      <c r="GP91" s="25">
        <v>1</v>
      </c>
      <c r="GQ91" s="25">
        <v>9</v>
      </c>
      <c r="GR91" s="25">
        <v>9</v>
      </c>
      <c r="GS91" s="136" t="s">
        <v>2</v>
      </c>
      <c r="GT91" s="77" t="s">
        <v>2</v>
      </c>
      <c r="GU91" s="77" t="s">
        <v>2</v>
      </c>
      <c r="GV91" s="17">
        <v>75</v>
      </c>
      <c r="GW91" s="17">
        <v>47</v>
      </c>
      <c r="GX91" s="17">
        <v>25</v>
      </c>
      <c r="GY91" s="17">
        <v>3</v>
      </c>
      <c r="GZ91" s="17" t="s">
        <v>2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>
        <v>1</v>
      </c>
      <c r="HF91" s="17" t="s">
        <v>2</v>
      </c>
      <c r="HG91" s="17" t="s">
        <v>2</v>
      </c>
      <c r="HH91" s="17">
        <v>1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9"/>
      <c r="HO91" s="657" t="s">
        <v>453</v>
      </c>
      <c r="HP91" s="657" t="s">
        <v>454</v>
      </c>
      <c r="HQ91" s="657" t="s">
        <v>480</v>
      </c>
      <c r="HR91" s="657" t="s">
        <v>465</v>
      </c>
      <c r="HS91" s="657" t="s">
        <v>455</v>
      </c>
    </row>
    <row r="92" spans="1:227" ht="14.25" customHeight="1">
      <c r="A92" s="614" t="s">
        <v>970</v>
      </c>
      <c r="B92" s="614" t="s">
        <v>1035</v>
      </c>
      <c r="C92" s="614" t="s">
        <v>1040</v>
      </c>
      <c r="D92" s="4" t="s">
        <v>543</v>
      </c>
      <c r="E92" s="25">
        <v>136</v>
      </c>
      <c r="F92" s="25">
        <v>2</v>
      </c>
      <c r="G92" s="25">
        <v>1</v>
      </c>
      <c r="H92" s="25">
        <v>1</v>
      </c>
      <c r="I92" s="25" t="s">
        <v>2</v>
      </c>
      <c r="J92" s="25" t="s">
        <v>2</v>
      </c>
      <c r="K92" s="25" t="s">
        <v>2</v>
      </c>
      <c r="L92" s="25">
        <v>134</v>
      </c>
      <c r="M92" s="136">
        <v>5</v>
      </c>
      <c r="N92" s="25">
        <v>2</v>
      </c>
      <c r="O92" s="25">
        <v>2</v>
      </c>
      <c r="P92" s="25">
        <v>1</v>
      </c>
      <c r="Q92" s="25">
        <v>1</v>
      </c>
      <c r="R92" s="25" t="s">
        <v>2</v>
      </c>
      <c r="S92" s="25" t="s">
        <v>2</v>
      </c>
      <c r="T92" s="25" t="s">
        <v>2</v>
      </c>
      <c r="U92" s="25" t="s">
        <v>2</v>
      </c>
      <c r="V92" s="136">
        <v>2</v>
      </c>
      <c r="W92" s="25">
        <v>44</v>
      </c>
      <c r="X92" s="25">
        <v>3630</v>
      </c>
      <c r="Y92" s="25">
        <v>1</v>
      </c>
      <c r="Z92" s="25">
        <v>1827</v>
      </c>
      <c r="AA92" s="136">
        <v>92</v>
      </c>
      <c r="AB92" s="25">
        <v>2</v>
      </c>
      <c r="AC92" s="25">
        <v>2274</v>
      </c>
      <c r="AD92" s="25">
        <v>1</v>
      </c>
      <c r="AE92" s="25">
        <v>1827</v>
      </c>
      <c r="AF92" s="136" t="s">
        <v>2</v>
      </c>
      <c r="AG92" s="27">
        <v>136</v>
      </c>
      <c r="AH92" s="27">
        <v>1</v>
      </c>
      <c r="AI92" s="27">
        <v>49</v>
      </c>
      <c r="AJ92" s="27">
        <v>65</v>
      </c>
      <c r="AK92" s="27">
        <v>15</v>
      </c>
      <c r="AL92" s="27">
        <v>2</v>
      </c>
      <c r="AM92" s="27">
        <v>2</v>
      </c>
      <c r="AN92" s="27">
        <v>1</v>
      </c>
      <c r="AO92" s="27" t="s">
        <v>2</v>
      </c>
      <c r="AP92" s="27">
        <v>1</v>
      </c>
      <c r="AQ92" s="27" t="s">
        <v>2</v>
      </c>
      <c r="AR92" s="27" t="s">
        <v>2</v>
      </c>
      <c r="AS92" s="27" t="s">
        <v>2</v>
      </c>
      <c r="AT92" s="135" t="s">
        <v>2</v>
      </c>
      <c r="AU92" s="27">
        <v>2</v>
      </c>
      <c r="AV92" s="27">
        <v>1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>
        <v>1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10646</v>
      </c>
      <c r="BJ92" s="27">
        <v>20</v>
      </c>
      <c r="BK92" s="27">
        <v>1965</v>
      </c>
      <c r="BL92" s="27">
        <v>4476</v>
      </c>
      <c r="BM92" s="27">
        <v>1809</v>
      </c>
      <c r="BN92" s="27">
        <v>308</v>
      </c>
      <c r="BO92" s="27">
        <v>478</v>
      </c>
      <c r="BP92" s="27">
        <v>490</v>
      </c>
      <c r="BQ92" s="27" t="s">
        <v>2</v>
      </c>
      <c r="BR92" s="27">
        <v>1100</v>
      </c>
      <c r="BS92" s="27" t="s">
        <v>2</v>
      </c>
      <c r="BT92" s="27" t="s">
        <v>2</v>
      </c>
      <c r="BU92" s="27" t="s">
        <v>2</v>
      </c>
      <c r="BV92" s="27" t="s">
        <v>2</v>
      </c>
      <c r="BW92" s="135">
        <v>2799</v>
      </c>
      <c r="BX92" s="27">
        <v>1120</v>
      </c>
      <c r="BY92" s="27">
        <v>20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>
        <v>1100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>
        <v>1120</v>
      </c>
      <c r="CM92" s="27">
        <v>124</v>
      </c>
      <c r="CN92" s="27">
        <v>109</v>
      </c>
      <c r="CO92" s="27" t="s">
        <v>2</v>
      </c>
      <c r="CP92" s="27" t="s">
        <v>2</v>
      </c>
      <c r="CQ92" s="27" t="s">
        <v>2</v>
      </c>
      <c r="CR92" s="27">
        <v>4</v>
      </c>
      <c r="CS92" s="27" t="s">
        <v>2</v>
      </c>
      <c r="CT92" s="27">
        <v>9</v>
      </c>
      <c r="CU92" s="27" t="s">
        <v>2</v>
      </c>
      <c r="CV92" s="27">
        <v>1</v>
      </c>
      <c r="CW92" s="27">
        <v>1</v>
      </c>
      <c r="CX92" s="27" t="s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>
        <v>2</v>
      </c>
      <c r="DD92" s="27">
        <v>1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>
        <v>1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121</v>
      </c>
      <c r="DT92" s="27">
        <v>1</v>
      </c>
      <c r="DU92" s="27" t="s">
        <v>2</v>
      </c>
      <c r="DV92" s="27" t="s">
        <v>2</v>
      </c>
      <c r="DW92" s="27">
        <v>5</v>
      </c>
      <c r="DX92" s="27">
        <v>1</v>
      </c>
      <c r="DY92" s="27">
        <v>6</v>
      </c>
      <c r="DZ92" s="27">
        <v>5</v>
      </c>
      <c r="EA92" s="27">
        <v>1</v>
      </c>
      <c r="EB92" s="27">
        <v>22</v>
      </c>
      <c r="EC92" s="27" t="s">
        <v>2</v>
      </c>
      <c r="ED92" s="27">
        <v>22</v>
      </c>
      <c r="EE92" s="27" t="s">
        <v>2</v>
      </c>
      <c r="EF92" s="135" t="s">
        <v>2</v>
      </c>
      <c r="EG92" s="27">
        <v>5602</v>
      </c>
      <c r="EH92" s="27" t="s">
        <v>14</v>
      </c>
      <c r="EI92" s="27" t="s">
        <v>2</v>
      </c>
      <c r="EJ92" s="27" t="s">
        <v>2</v>
      </c>
      <c r="EK92" s="27">
        <v>22</v>
      </c>
      <c r="EL92" s="27" t="s">
        <v>14</v>
      </c>
      <c r="EM92" s="27" t="s">
        <v>14</v>
      </c>
      <c r="EN92" s="27">
        <v>213</v>
      </c>
      <c r="EO92" s="27" t="s">
        <v>14</v>
      </c>
      <c r="EP92" s="27">
        <v>220</v>
      </c>
      <c r="EQ92" s="27" t="s">
        <v>2</v>
      </c>
      <c r="ER92" s="27">
        <v>638</v>
      </c>
      <c r="ES92" s="27" t="s">
        <v>2</v>
      </c>
      <c r="ET92" s="135" t="s">
        <v>2</v>
      </c>
      <c r="EU92" s="27">
        <v>1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>
        <v>1</v>
      </c>
      <c r="FB92" s="27">
        <v>1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1155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1155</v>
      </c>
      <c r="FP92" s="27" t="s">
        <v>1155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39</v>
      </c>
      <c r="FX92" s="77">
        <v>2</v>
      </c>
      <c r="FY92" s="77">
        <v>38</v>
      </c>
      <c r="FZ92" s="77" t="s">
        <v>2</v>
      </c>
      <c r="GA92" s="77" t="s">
        <v>2</v>
      </c>
      <c r="GB92" s="77" t="s">
        <v>2</v>
      </c>
      <c r="GC92" s="77" t="s">
        <v>2</v>
      </c>
      <c r="GD92" s="77" t="s">
        <v>2</v>
      </c>
      <c r="GE92" s="143" t="s">
        <v>2</v>
      </c>
      <c r="GF92" s="77">
        <v>2</v>
      </c>
      <c r="GG92" s="77">
        <v>2</v>
      </c>
      <c r="GH92" s="77">
        <v>1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8</v>
      </c>
      <c r="GP92" s="25">
        <v>1</v>
      </c>
      <c r="GQ92" s="25">
        <v>8</v>
      </c>
      <c r="GR92" s="25">
        <v>8</v>
      </c>
      <c r="GS92" s="136" t="s">
        <v>2</v>
      </c>
      <c r="GT92" s="77" t="s">
        <v>2</v>
      </c>
      <c r="GU92" s="77">
        <v>2</v>
      </c>
      <c r="GV92" s="17">
        <v>124</v>
      </c>
      <c r="GW92" s="17">
        <v>76</v>
      </c>
      <c r="GX92" s="17">
        <v>45</v>
      </c>
      <c r="GY92" s="17" t="s">
        <v>2</v>
      </c>
      <c r="GZ92" s="17">
        <v>3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>
        <v>2</v>
      </c>
      <c r="HF92" s="17" t="s">
        <v>2</v>
      </c>
      <c r="HG92" s="17" t="s">
        <v>2</v>
      </c>
      <c r="HH92" s="17" t="s">
        <v>2</v>
      </c>
      <c r="HI92" s="17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9"/>
      <c r="HO92" s="657" t="s">
        <v>453</v>
      </c>
      <c r="HP92" s="657" t="s">
        <v>454</v>
      </c>
      <c r="HQ92" s="657" t="s">
        <v>480</v>
      </c>
      <c r="HR92" s="657" t="s">
        <v>466</v>
      </c>
      <c r="HS92" s="657" t="s">
        <v>455</v>
      </c>
    </row>
    <row r="93" spans="1:227" ht="14.25" customHeight="1">
      <c r="A93" s="614" t="s">
        <v>970</v>
      </c>
      <c r="B93" s="614" t="s">
        <v>1035</v>
      </c>
      <c r="C93" s="614" t="s">
        <v>727</v>
      </c>
      <c r="D93" s="4" t="s">
        <v>544</v>
      </c>
      <c r="E93" s="25">
        <v>64</v>
      </c>
      <c r="F93" s="25" t="s">
        <v>2</v>
      </c>
      <c r="G93" s="25" t="s">
        <v>2</v>
      </c>
      <c r="H93" s="25" t="s">
        <v>2</v>
      </c>
      <c r="I93" s="25" t="s">
        <v>2</v>
      </c>
      <c r="J93" s="25" t="s">
        <v>2</v>
      </c>
      <c r="K93" s="25" t="s">
        <v>2</v>
      </c>
      <c r="L93" s="25">
        <v>64</v>
      </c>
      <c r="M93" s="136">
        <v>1</v>
      </c>
      <c r="N93" s="25" t="s">
        <v>2</v>
      </c>
      <c r="O93" s="25" t="s">
        <v>2</v>
      </c>
      <c r="P93" s="25" t="s">
        <v>2</v>
      </c>
      <c r="Q93" s="25" t="s">
        <v>2</v>
      </c>
      <c r="R93" s="25" t="s">
        <v>2</v>
      </c>
      <c r="S93" s="25" t="s">
        <v>2</v>
      </c>
      <c r="T93" s="25" t="s">
        <v>2</v>
      </c>
      <c r="U93" s="25" t="s">
        <v>2</v>
      </c>
      <c r="V93" s="136" t="s">
        <v>2</v>
      </c>
      <c r="W93" s="25">
        <v>17</v>
      </c>
      <c r="X93" s="25">
        <v>411</v>
      </c>
      <c r="Y93" s="25" t="s">
        <v>2</v>
      </c>
      <c r="Z93" s="25" t="s">
        <v>2</v>
      </c>
      <c r="AA93" s="136">
        <v>47</v>
      </c>
      <c r="AB93" s="25" t="s">
        <v>2</v>
      </c>
      <c r="AC93" s="25" t="s">
        <v>2</v>
      </c>
      <c r="AD93" s="25" t="s">
        <v>2</v>
      </c>
      <c r="AE93" s="25" t="s">
        <v>2</v>
      </c>
      <c r="AF93" s="136" t="s">
        <v>2</v>
      </c>
      <c r="AG93" s="27">
        <v>64</v>
      </c>
      <c r="AH93" s="27" t="s">
        <v>2</v>
      </c>
      <c r="AI93" s="27">
        <v>22</v>
      </c>
      <c r="AJ93" s="27">
        <v>35</v>
      </c>
      <c r="AK93" s="27">
        <v>6</v>
      </c>
      <c r="AL93" s="27">
        <v>1</v>
      </c>
      <c r="AM93" s="27" t="s">
        <v>2</v>
      </c>
      <c r="AN93" s="27" t="s">
        <v>2</v>
      </c>
      <c r="AO93" s="27" t="s">
        <v>2</v>
      </c>
      <c r="AP93" s="27" t="s">
        <v>2</v>
      </c>
      <c r="AQ93" s="27" t="s">
        <v>2</v>
      </c>
      <c r="AR93" s="27" t="s">
        <v>2</v>
      </c>
      <c r="AS93" s="27" t="s">
        <v>2</v>
      </c>
      <c r="AT93" s="135" t="s">
        <v>2</v>
      </c>
      <c r="AU93" s="27" t="s">
        <v>2</v>
      </c>
      <c r="AV93" s="27" t="s">
        <v>2</v>
      </c>
      <c r="AW93" s="27" t="s">
        <v>2</v>
      </c>
      <c r="AX93" s="27" t="s">
        <v>2</v>
      </c>
      <c r="AY93" s="27" t="s">
        <v>2</v>
      </c>
      <c r="AZ93" s="27" t="s">
        <v>2</v>
      </c>
      <c r="BA93" s="27" t="s">
        <v>2</v>
      </c>
      <c r="BB93" s="27" t="s">
        <v>2</v>
      </c>
      <c r="BC93" s="27" t="s">
        <v>2</v>
      </c>
      <c r="BD93" s="27" t="s">
        <v>2</v>
      </c>
      <c r="BE93" s="27" t="s">
        <v>2</v>
      </c>
      <c r="BF93" s="27" t="s">
        <v>2</v>
      </c>
      <c r="BG93" s="27" t="s">
        <v>2</v>
      </c>
      <c r="BH93" s="135" t="s">
        <v>2</v>
      </c>
      <c r="BI93" s="27">
        <v>4096</v>
      </c>
      <c r="BJ93" s="27" t="s">
        <v>2</v>
      </c>
      <c r="BK93" s="27">
        <v>870</v>
      </c>
      <c r="BL93" s="27">
        <v>2403</v>
      </c>
      <c r="BM93" s="27">
        <v>667</v>
      </c>
      <c r="BN93" s="27">
        <v>156</v>
      </c>
      <c r="BO93" s="27" t="s">
        <v>2</v>
      </c>
      <c r="BP93" s="27" t="s">
        <v>2</v>
      </c>
      <c r="BQ93" s="27" t="s">
        <v>2</v>
      </c>
      <c r="BR93" s="27" t="s">
        <v>2</v>
      </c>
      <c r="BS93" s="27" t="s">
        <v>2</v>
      </c>
      <c r="BT93" s="27" t="s">
        <v>2</v>
      </c>
      <c r="BU93" s="27" t="s">
        <v>2</v>
      </c>
      <c r="BV93" s="27" t="s">
        <v>2</v>
      </c>
      <c r="BW93" s="135">
        <v>453</v>
      </c>
      <c r="BX93" s="27" t="s">
        <v>2</v>
      </c>
      <c r="BY93" s="27" t="s">
        <v>2</v>
      </c>
      <c r="BZ93" s="27" t="s">
        <v>2</v>
      </c>
      <c r="CA93" s="27" t="s">
        <v>2</v>
      </c>
      <c r="CB93" s="27" t="s">
        <v>2</v>
      </c>
      <c r="CC93" s="27" t="s">
        <v>2</v>
      </c>
      <c r="CD93" s="27" t="s">
        <v>2</v>
      </c>
      <c r="CE93" s="27" t="s">
        <v>2</v>
      </c>
      <c r="CF93" s="27" t="s">
        <v>2</v>
      </c>
      <c r="CG93" s="27" t="s">
        <v>2</v>
      </c>
      <c r="CH93" s="27" t="s">
        <v>2</v>
      </c>
      <c r="CI93" s="27" t="s">
        <v>2</v>
      </c>
      <c r="CJ93" s="27" t="s">
        <v>2</v>
      </c>
      <c r="CK93" s="27" t="s">
        <v>2</v>
      </c>
      <c r="CL93" s="135" t="s">
        <v>2</v>
      </c>
      <c r="CM93" s="27">
        <v>52</v>
      </c>
      <c r="CN93" s="27">
        <v>50</v>
      </c>
      <c r="CO93" s="27" t="s">
        <v>2</v>
      </c>
      <c r="CP93" s="27" t="s">
        <v>2</v>
      </c>
      <c r="CQ93" s="27" t="s">
        <v>2</v>
      </c>
      <c r="CR93" s="27">
        <v>1</v>
      </c>
      <c r="CS93" s="27" t="s">
        <v>2</v>
      </c>
      <c r="CT93" s="27">
        <v>1</v>
      </c>
      <c r="CU93" s="27" t="s">
        <v>2</v>
      </c>
      <c r="CV93" s="27" t="s">
        <v>2</v>
      </c>
      <c r="CW93" s="27" t="s">
        <v>2</v>
      </c>
      <c r="CX93" s="27" t="s">
        <v>2</v>
      </c>
      <c r="CY93" s="27" t="s">
        <v>2</v>
      </c>
      <c r="CZ93" s="27" t="s">
        <v>2</v>
      </c>
      <c r="DA93" s="27" t="s">
        <v>2</v>
      </c>
      <c r="DB93" s="135" t="s">
        <v>2</v>
      </c>
      <c r="DC93" s="27" t="s">
        <v>2</v>
      </c>
      <c r="DD93" s="27" t="s">
        <v>2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 t="s">
        <v>2</v>
      </c>
      <c r="DK93" s="27" t="s">
        <v>2</v>
      </c>
      <c r="DL93" s="27" t="s">
        <v>2</v>
      </c>
      <c r="DM93" s="27" t="s">
        <v>2</v>
      </c>
      <c r="DN93" s="27" t="s">
        <v>2</v>
      </c>
      <c r="DO93" s="27" t="s">
        <v>2</v>
      </c>
      <c r="DP93" s="27" t="s">
        <v>2</v>
      </c>
      <c r="DQ93" s="27" t="s">
        <v>2</v>
      </c>
      <c r="DR93" s="135" t="s">
        <v>2</v>
      </c>
      <c r="DS93" s="27">
        <v>54</v>
      </c>
      <c r="DT93" s="27">
        <v>2</v>
      </c>
      <c r="DU93" s="27" t="s">
        <v>2</v>
      </c>
      <c r="DV93" s="27">
        <v>1</v>
      </c>
      <c r="DW93" s="27">
        <v>6</v>
      </c>
      <c r="DX93" s="27" t="s">
        <v>2</v>
      </c>
      <c r="DY93" s="27">
        <v>4</v>
      </c>
      <c r="DZ93" s="27">
        <v>2</v>
      </c>
      <c r="EA93" s="27" t="s">
        <v>2</v>
      </c>
      <c r="EB93" s="27">
        <v>16</v>
      </c>
      <c r="EC93" s="27" t="s">
        <v>2</v>
      </c>
      <c r="ED93" s="27">
        <v>1</v>
      </c>
      <c r="EE93" s="27" t="s">
        <v>2</v>
      </c>
      <c r="EF93" s="135">
        <v>1</v>
      </c>
      <c r="EG93" s="27">
        <v>2286</v>
      </c>
      <c r="EH93" s="27" t="s">
        <v>14</v>
      </c>
      <c r="EI93" s="27" t="s">
        <v>2</v>
      </c>
      <c r="EJ93" s="27" t="s">
        <v>14</v>
      </c>
      <c r="EK93" s="27">
        <v>13</v>
      </c>
      <c r="EL93" s="27" t="s">
        <v>2</v>
      </c>
      <c r="EM93" s="27" t="s">
        <v>14</v>
      </c>
      <c r="EN93" s="27" t="s">
        <v>14</v>
      </c>
      <c r="EO93" s="27" t="s">
        <v>2</v>
      </c>
      <c r="EP93" s="27">
        <v>115</v>
      </c>
      <c r="EQ93" s="27" t="s">
        <v>2</v>
      </c>
      <c r="ER93" s="27" t="s">
        <v>14</v>
      </c>
      <c r="ES93" s="27" t="s">
        <v>2</v>
      </c>
      <c r="ET93" s="135" t="s">
        <v>14</v>
      </c>
      <c r="EU93" s="27" t="s">
        <v>2</v>
      </c>
      <c r="EV93" s="27" t="s">
        <v>2</v>
      </c>
      <c r="EW93" s="27" t="s">
        <v>2</v>
      </c>
      <c r="EX93" s="27" t="s">
        <v>2</v>
      </c>
      <c r="EY93" s="27" t="s">
        <v>2</v>
      </c>
      <c r="EZ93" s="27" t="s">
        <v>2</v>
      </c>
      <c r="FA93" s="27" t="s">
        <v>2</v>
      </c>
      <c r="FB93" s="27" t="s">
        <v>2</v>
      </c>
      <c r="FC93" s="27" t="s">
        <v>2</v>
      </c>
      <c r="FD93" s="27" t="s">
        <v>2</v>
      </c>
      <c r="FE93" s="27" t="s">
        <v>2</v>
      </c>
      <c r="FF93" s="27" t="s">
        <v>2</v>
      </c>
      <c r="FG93" s="27" t="s">
        <v>2</v>
      </c>
      <c r="FH93" s="135" t="s">
        <v>2</v>
      </c>
      <c r="FI93" s="27" t="s">
        <v>2</v>
      </c>
      <c r="FJ93" s="27" t="s">
        <v>2</v>
      </c>
      <c r="FK93" s="27" t="s">
        <v>2</v>
      </c>
      <c r="FL93" s="27" t="s">
        <v>2</v>
      </c>
      <c r="FM93" s="27" t="s">
        <v>2</v>
      </c>
      <c r="FN93" s="27" t="s">
        <v>2</v>
      </c>
      <c r="FO93" s="27" t="s">
        <v>2</v>
      </c>
      <c r="FP93" s="27" t="s">
        <v>2</v>
      </c>
      <c r="FQ93" s="27" t="s">
        <v>2</v>
      </c>
      <c r="FR93" s="27" t="s">
        <v>2</v>
      </c>
      <c r="FS93" s="27" t="s">
        <v>2</v>
      </c>
      <c r="FT93" s="27" t="s">
        <v>2</v>
      </c>
      <c r="FU93" s="27" t="s">
        <v>2</v>
      </c>
      <c r="FV93" s="135" t="s">
        <v>2</v>
      </c>
      <c r="FW93" s="77">
        <v>24</v>
      </c>
      <c r="FX93" s="77">
        <v>1</v>
      </c>
      <c r="FY93" s="77">
        <v>24</v>
      </c>
      <c r="FZ93" s="77" t="s">
        <v>2</v>
      </c>
      <c r="GA93" s="77" t="s">
        <v>2</v>
      </c>
      <c r="GB93" s="77" t="s">
        <v>2</v>
      </c>
      <c r="GC93" s="77" t="s">
        <v>2</v>
      </c>
      <c r="GD93" s="77" t="s">
        <v>2</v>
      </c>
      <c r="GE93" s="143" t="s">
        <v>2</v>
      </c>
      <c r="GF93" s="77" t="s">
        <v>2</v>
      </c>
      <c r="GG93" s="77" t="s">
        <v>2</v>
      </c>
      <c r="GH93" s="77" t="s">
        <v>2</v>
      </c>
      <c r="GI93" s="77" t="s">
        <v>2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5</v>
      </c>
      <c r="GP93" s="25" t="s">
        <v>2</v>
      </c>
      <c r="GQ93" s="25">
        <v>5</v>
      </c>
      <c r="GR93" s="25">
        <v>5</v>
      </c>
      <c r="GS93" s="136" t="s">
        <v>2</v>
      </c>
      <c r="GT93" s="77" t="s">
        <v>2</v>
      </c>
      <c r="GU93" s="77" t="s">
        <v>2</v>
      </c>
      <c r="GV93" s="17">
        <v>52</v>
      </c>
      <c r="GW93" s="17">
        <v>33</v>
      </c>
      <c r="GX93" s="17">
        <v>19</v>
      </c>
      <c r="GY93" s="17" t="s">
        <v>2</v>
      </c>
      <c r="GZ93" s="17" t="s">
        <v>2</v>
      </c>
      <c r="HA93" s="17" t="s">
        <v>2</v>
      </c>
      <c r="HB93" s="17" t="s">
        <v>2</v>
      </c>
      <c r="HC93" s="17" t="s">
        <v>2</v>
      </c>
      <c r="HD93" s="17" t="s">
        <v>2</v>
      </c>
      <c r="HE93" s="17" t="s">
        <v>2</v>
      </c>
      <c r="HF93" s="17" t="s">
        <v>2</v>
      </c>
      <c r="HG93" s="17" t="s">
        <v>2</v>
      </c>
      <c r="HH93" s="17" t="s">
        <v>2</v>
      </c>
      <c r="HI93" s="17" t="s">
        <v>2</v>
      </c>
      <c r="HJ93" s="17" t="s">
        <v>2</v>
      </c>
      <c r="HK93" s="17" t="s">
        <v>2</v>
      </c>
      <c r="HL93" s="17" t="s">
        <v>2</v>
      </c>
      <c r="HM93" s="17" t="s">
        <v>2</v>
      </c>
      <c r="HN93" s="659"/>
      <c r="HO93" s="657" t="s">
        <v>453</v>
      </c>
      <c r="HP93" s="657" t="s">
        <v>454</v>
      </c>
      <c r="HQ93" s="657" t="s">
        <v>481</v>
      </c>
      <c r="HR93" s="657" t="s">
        <v>454</v>
      </c>
      <c r="HS93" s="657" t="s">
        <v>455</v>
      </c>
    </row>
    <row r="94" spans="1:227" ht="14.25" customHeight="1">
      <c r="A94" s="614" t="s">
        <v>970</v>
      </c>
      <c r="B94" s="614" t="s">
        <v>1035</v>
      </c>
      <c r="C94" s="614" t="s">
        <v>728</v>
      </c>
      <c r="D94" s="4" t="s">
        <v>545</v>
      </c>
      <c r="E94" s="25">
        <v>62</v>
      </c>
      <c r="F94" s="25">
        <v>1</v>
      </c>
      <c r="G94" s="25" t="s">
        <v>2</v>
      </c>
      <c r="H94" s="25" t="s">
        <v>2</v>
      </c>
      <c r="I94" s="25">
        <v>1</v>
      </c>
      <c r="J94" s="25" t="s">
        <v>2</v>
      </c>
      <c r="K94" s="25" t="s">
        <v>2</v>
      </c>
      <c r="L94" s="25">
        <v>61</v>
      </c>
      <c r="M94" s="136">
        <v>1</v>
      </c>
      <c r="N94" s="25">
        <v>1</v>
      </c>
      <c r="O94" s="25">
        <v>1</v>
      </c>
      <c r="P94" s="25" t="s">
        <v>2</v>
      </c>
      <c r="Q94" s="25" t="s">
        <v>2</v>
      </c>
      <c r="R94" s="25">
        <v>1</v>
      </c>
      <c r="S94" s="25" t="s">
        <v>2</v>
      </c>
      <c r="T94" s="25" t="s">
        <v>2</v>
      </c>
      <c r="U94" s="25" t="s">
        <v>2</v>
      </c>
      <c r="V94" s="136" t="s">
        <v>2</v>
      </c>
      <c r="W94" s="25">
        <v>23</v>
      </c>
      <c r="X94" s="25">
        <v>873</v>
      </c>
      <c r="Y94" s="25">
        <v>1</v>
      </c>
      <c r="Z94" s="25">
        <v>220</v>
      </c>
      <c r="AA94" s="136">
        <v>39</v>
      </c>
      <c r="AB94" s="25">
        <v>1</v>
      </c>
      <c r="AC94" s="25">
        <v>83</v>
      </c>
      <c r="AD94" s="25" t="s">
        <v>2</v>
      </c>
      <c r="AE94" s="25" t="s">
        <v>2</v>
      </c>
      <c r="AF94" s="136" t="s">
        <v>2</v>
      </c>
      <c r="AG94" s="27">
        <v>61</v>
      </c>
      <c r="AH94" s="27" t="s">
        <v>2</v>
      </c>
      <c r="AI94" s="27">
        <v>21</v>
      </c>
      <c r="AJ94" s="27">
        <v>35</v>
      </c>
      <c r="AK94" s="27">
        <v>2</v>
      </c>
      <c r="AL94" s="27">
        <v>1</v>
      </c>
      <c r="AM94" s="27">
        <v>1</v>
      </c>
      <c r="AN94" s="27">
        <v>1</v>
      </c>
      <c r="AO94" s="27" t="s">
        <v>2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4206</v>
      </c>
      <c r="BJ94" s="27" t="s">
        <v>2</v>
      </c>
      <c r="BK94" s="27">
        <v>821</v>
      </c>
      <c r="BL94" s="27">
        <v>2460</v>
      </c>
      <c r="BM94" s="27">
        <v>247</v>
      </c>
      <c r="BN94" s="27">
        <v>177</v>
      </c>
      <c r="BO94" s="27">
        <v>200</v>
      </c>
      <c r="BP94" s="27">
        <v>301</v>
      </c>
      <c r="BQ94" s="27" t="s">
        <v>2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903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49</v>
      </c>
      <c r="CN94" s="27">
        <v>45</v>
      </c>
      <c r="CO94" s="27" t="s">
        <v>2</v>
      </c>
      <c r="CP94" s="27" t="s">
        <v>2</v>
      </c>
      <c r="CQ94" s="27" t="s">
        <v>2</v>
      </c>
      <c r="CR94" s="27">
        <v>1</v>
      </c>
      <c r="CS94" s="27" t="s">
        <v>2</v>
      </c>
      <c r="CT94" s="27">
        <v>2</v>
      </c>
      <c r="CU94" s="27" t="s">
        <v>2</v>
      </c>
      <c r="CV94" s="27">
        <v>1</v>
      </c>
      <c r="CW94" s="27" t="s">
        <v>2</v>
      </c>
      <c r="CX94" s="27" t="s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47</v>
      </c>
      <c r="DT94" s="27" t="s">
        <v>2</v>
      </c>
      <c r="DU94" s="27" t="s">
        <v>2</v>
      </c>
      <c r="DV94" s="27" t="s">
        <v>2</v>
      </c>
      <c r="DW94" s="27">
        <v>1</v>
      </c>
      <c r="DX94" s="27" t="s">
        <v>2</v>
      </c>
      <c r="DY94" s="27">
        <v>1</v>
      </c>
      <c r="DZ94" s="27" t="s">
        <v>2</v>
      </c>
      <c r="EA94" s="27" t="s">
        <v>2</v>
      </c>
      <c r="EB94" s="27">
        <v>5</v>
      </c>
      <c r="EC94" s="27" t="s">
        <v>2</v>
      </c>
      <c r="ED94" s="27">
        <v>9</v>
      </c>
      <c r="EE94" s="27" t="s">
        <v>2</v>
      </c>
      <c r="EF94" s="135" t="s">
        <v>2</v>
      </c>
      <c r="EG94" s="27">
        <v>2205</v>
      </c>
      <c r="EH94" s="27" t="s">
        <v>2</v>
      </c>
      <c r="EI94" s="27" t="s">
        <v>2</v>
      </c>
      <c r="EJ94" s="27" t="s">
        <v>2</v>
      </c>
      <c r="EK94" s="27" t="s">
        <v>14</v>
      </c>
      <c r="EL94" s="27" t="s">
        <v>2</v>
      </c>
      <c r="EM94" s="27" t="s">
        <v>14</v>
      </c>
      <c r="EN94" s="27" t="s">
        <v>2</v>
      </c>
      <c r="EO94" s="27" t="s">
        <v>2</v>
      </c>
      <c r="EP94" s="27">
        <v>29</v>
      </c>
      <c r="EQ94" s="27" t="s">
        <v>2</v>
      </c>
      <c r="ER94" s="27">
        <v>214</v>
      </c>
      <c r="ES94" s="27" t="s">
        <v>2</v>
      </c>
      <c r="ET94" s="135" t="s">
        <v>2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15</v>
      </c>
      <c r="FX94" s="77">
        <v>1</v>
      </c>
      <c r="FY94" s="77">
        <v>14</v>
      </c>
      <c r="FZ94" s="77" t="s">
        <v>2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5</v>
      </c>
      <c r="GP94" s="25">
        <v>1</v>
      </c>
      <c r="GQ94" s="25">
        <v>5</v>
      </c>
      <c r="GR94" s="25">
        <v>5</v>
      </c>
      <c r="GS94" s="136" t="s">
        <v>2</v>
      </c>
      <c r="GT94" s="77" t="s">
        <v>2</v>
      </c>
      <c r="GU94" s="77">
        <v>1</v>
      </c>
      <c r="GV94" s="17">
        <v>49</v>
      </c>
      <c r="GW94" s="17">
        <v>33</v>
      </c>
      <c r="GX94" s="17">
        <v>14</v>
      </c>
      <c r="GY94" s="17">
        <v>2</v>
      </c>
      <c r="GZ94" s="17" t="s">
        <v>2</v>
      </c>
      <c r="HA94" s="17" t="s">
        <v>2</v>
      </c>
      <c r="HB94" s="17" t="s">
        <v>2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9"/>
      <c r="HO94" s="657" t="s">
        <v>453</v>
      </c>
      <c r="HP94" s="657" t="s">
        <v>454</v>
      </c>
      <c r="HQ94" s="657" t="s">
        <v>481</v>
      </c>
      <c r="HR94" s="657" t="s">
        <v>457</v>
      </c>
      <c r="HS94" s="657" t="s">
        <v>455</v>
      </c>
    </row>
    <row r="95" spans="1:227" ht="14.25" customHeight="1">
      <c r="A95" s="614" t="s">
        <v>970</v>
      </c>
      <c r="B95" s="614" t="s">
        <v>1035</v>
      </c>
      <c r="C95" s="614" t="s">
        <v>729</v>
      </c>
      <c r="D95" s="4" t="s">
        <v>546</v>
      </c>
      <c r="E95" s="25">
        <v>42</v>
      </c>
      <c r="F95" s="25" t="s">
        <v>2</v>
      </c>
      <c r="G95" s="25" t="s">
        <v>2</v>
      </c>
      <c r="H95" s="25" t="s">
        <v>2</v>
      </c>
      <c r="I95" s="25" t="s">
        <v>2</v>
      </c>
      <c r="J95" s="25" t="s">
        <v>2</v>
      </c>
      <c r="K95" s="25" t="s">
        <v>2</v>
      </c>
      <c r="L95" s="25">
        <v>42</v>
      </c>
      <c r="M95" s="136">
        <v>2</v>
      </c>
      <c r="N95" s="25">
        <v>1</v>
      </c>
      <c r="O95" s="25" t="s">
        <v>2</v>
      </c>
      <c r="P95" s="25" t="s">
        <v>2</v>
      </c>
      <c r="Q95" s="25" t="s">
        <v>2</v>
      </c>
      <c r="R95" s="25" t="s">
        <v>2</v>
      </c>
      <c r="S95" s="25" t="s">
        <v>2</v>
      </c>
      <c r="T95" s="25" t="s">
        <v>2</v>
      </c>
      <c r="U95" s="25">
        <v>1</v>
      </c>
      <c r="V95" s="136" t="s">
        <v>2</v>
      </c>
      <c r="W95" s="25">
        <v>11</v>
      </c>
      <c r="X95" s="25">
        <v>445</v>
      </c>
      <c r="Y95" s="25" t="s">
        <v>2</v>
      </c>
      <c r="Z95" s="25" t="s">
        <v>2</v>
      </c>
      <c r="AA95" s="136">
        <v>31</v>
      </c>
      <c r="AB95" s="25">
        <v>1</v>
      </c>
      <c r="AC95" s="25">
        <v>10</v>
      </c>
      <c r="AD95" s="25" t="s">
        <v>2</v>
      </c>
      <c r="AE95" s="25" t="s">
        <v>2</v>
      </c>
      <c r="AF95" s="136" t="s">
        <v>2</v>
      </c>
      <c r="AG95" s="27">
        <v>42</v>
      </c>
      <c r="AH95" s="27" t="s">
        <v>2</v>
      </c>
      <c r="AI95" s="27">
        <v>19</v>
      </c>
      <c r="AJ95" s="27">
        <v>11</v>
      </c>
      <c r="AK95" s="27">
        <v>7</v>
      </c>
      <c r="AL95" s="27">
        <v>1</v>
      </c>
      <c r="AM95" s="27">
        <v>2</v>
      </c>
      <c r="AN95" s="27" t="s">
        <v>2</v>
      </c>
      <c r="AO95" s="27">
        <v>2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>
        <v>1</v>
      </c>
      <c r="AV95" s="27" t="s">
        <v>2</v>
      </c>
      <c r="AW95" s="27" t="s">
        <v>2</v>
      </c>
      <c r="AX95" s="27" t="s">
        <v>2</v>
      </c>
      <c r="AY95" s="27" t="s">
        <v>2</v>
      </c>
      <c r="AZ95" s="27" t="s">
        <v>2</v>
      </c>
      <c r="BA95" s="27">
        <v>1</v>
      </c>
      <c r="BB95" s="27" t="s">
        <v>2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4173</v>
      </c>
      <c r="BJ95" s="27" t="s">
        <v>2</v>
      </c>
      <c r="BK95" s="27">
        <v>752</v>
      </c>
      <c r="BL95" s="27">
        <v>719</v>
      </c>
      <c r="BM95" s="27">
        <v>814</v>
      </c>
      <c r="BN95" s="27">
        <v>180</v>
      </c>
      <c r="BO95" s="27">
        <v>456</v>
      </c>
      <c r="BP95" s="27" t="s">
        <v>2</v>
      </c>
      <c r="BQ95" s="27">
        <v>1252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2200</v>
      </c>
      <c r="BX95" s="27">
        <v>250</v>
      </c>
      <c r="BY95" s="27" t="s">
        <v>2</v>
      </c>
      <c r="BZ95" s="27" t="s">
        <v>2</v>
      </c>
      <c r="CA95" s="27" t="s">
        <v>2</v>
      </c>
      <c r="CB95" s="27" t="s">
        <v>2</v>
      </c>
      <c r="CC95" s="27" t="s">
        <v>2</v>
      </c>
      <c r="CD95" s="27">
        <v>250</v>
      </c>
      <c r="CE95" s="27" t="s">
        <v>2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>
        <v>250</v>
      </c>
      <c r="CM95" s="27">
        <v>37</v>
      </c>
      <c r="CN95" s="27">
        <v>32</v>
      </c>
      <c r="CO95" s="27" t="s">
        <v>2</v>
      </c>
      <c r="CP95" s="27">
        <v>1</v>
      </c>
      <c r="CQ95" s="27" t="s">
        <v>2</v>
      </c>
      <c r="CR95" s="27" t="s">
        <v>2</v>
      </c>
      <c r="CS95" s="27" t="s">
        <v>2</v>
      </c>
      <c r="CT95" s="27" t="s">
        <v>2</v>
      </c>
      <c r="CU95" s="27">
        <v>1</v>
      </c>
      <c r="CV95" s="27">
        <v>3</v>
      </c>
      <c r="CW95" s="27" t="s">
        <v>2</v>
      </c>
      <c r="CX95" s="27" t="s">
        <v>2</v>
      </c>
      <c r="CY95" s="27" t="s">
        <v>2</v>
      </c>
      <c r="CZ95" s="27" t="s">
        <v>2</v>
      </c>
      <c r="DA95" s="27" t="s">
        <v>2</v>
      </c>
      <c r="DB95" s="135" t="s">
        <v>2</v>
      </c>
      <c r="DC95" s="27">
        <v>1</v>
      </c>
      <c r="DD95" s="27" t="s">
        <v>2</v>
      </c>
      <c r="DE95" s="27" t="s">
        <v>2</v>
      </c>
      <c r="DF95" s="27">
        <v>1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 t="s">
        <v>2</v>
      </c>
      <c r="DL95" s="27" t="s">
        <v>2</v>
      </c>
      <c r="DM95" s="27" t="s">
        <v>2</v>
      </c>
      <c r="DN95" s="27" t="s">
        <v>2</v>
      </c>
      <c r="DO95" s="27" t="s">
        <v>2</v>
      </c>
      <c r="DP95" s="27" t="s">
        <v>2</v>
      </c>
      <c r="DQ95" s="27" t="s">
        <v>2</v>
      </c>
      <c r="DR95" s="135" t="s">
        <v>2</v>
      </c>
      <c r="DS95" s="27">
        <v>36</v>
      </c>
      <c r="DT95" s="27">
        <v>3</v>
      </c>
      <c r="DU95" s="27" t="s">
        <v>2</v>
      </c>
      <c r="DV95" s="27">
        <v>1</v>
      </c>
      <c r="DW95" s="27">
        <v>5</v>
      </c>
      <c r="DX95" s="27">
        <v>2</v>
      </c>
      <c r="DY95" s="27">
        <v>5</v>
      </c>
      <c r="DZ95" s="27">
        <v>5</v>
      </c>
      <c r="EA95" s="27" t="s">
        <v>2</v>
      </c>
      <c r="EB95" s="27">
        <v>8</v>
      </c>
      <c r="EC95" s="27" t="s">
        <v>2</v>
      </c>
      <c r="ED95" s="27">
        <v>1</v>
      </c>
      <c r="EE95" s="27" t="s">
        <v>2</v>
      </c>
      <c r="EF95" s="135">
        <v>1</v>
      </c>
      <c r="EG95" s="27">
        <v>2790</v>
      </c>
      <c r="EH95" s="27">
        <v>19</v>
      </c>
      <c r="EI95" s="27" t="s">
        <v>2</v>
      </c>
      <c r="EJ95" s="27" t="s">
        <v>14</v>
      </c>
      <c r="EK95" s="27">
        <v>8</v>
      </c>
      <c r="EL95" s="27" t="s">
        <v>14</v>
      </c>
      <c r="EM95" s="27" t="s">
        <v>14</v>
      </c>
      <c r="EN95" s="27">
        <v>263</v>
      </c>
      <c r="EO95" s="27" t="s">
        <v>2</v>
      </c>
      <c r="EP95" s="27">
        <v>62</v>
      </c>
      <c r="EQ95" s="27" t="s">
        <v>2</v>
      </c>
      <c r="ER95" s="27" t="s">
        <v>14</v>
      </c>
      <c r="ES95" s="27" t="s">
        <v>2</v>
      </c>
      <c r="ET95" s="135" t="s">
        <v>14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>
        <v>1</v>
      </c>
      <c r="FB95" s="27">
        <v>1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 t="s">
        <v>2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1155</v>
      </c>
      <c r="FP95" s="27" t="s">
        <v>1155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</v>
      </c>
      <c r="FW95" s="77">
        <v>5</v>
      </c>
      <c r="FX95" s="77">
        <v>3</v>
      </c>
      <c r="FY95" s="77">
        <v>3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>
        <v>1</v>
      </c>
      <c r="GG95" s="77">
        <v>1</v>
      </c>
      <c r="GH95" s="77">
        <v>1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6</v>
      </c>
      <c r="GP95" s="25" t="s">
        <v>2</v>
      </c>
      <c r="GQ95" s="25">
        <v>6</v>
      </c>
      <c r="GR95" s="25">
        <v>6</v>
      </c>
      <c r="GS95" s="136" t="s">
        <v>2</v>
      </c>
      <c r="GT95" s="77" t="s">
        <v>2</v>
      </c>
      <c r="GU95" s="77">
        <v>3</v>
      </c>
      <c r="GV95" s="17">
        <v>37</v>
      </c>
      <c r="GW95" s="17">
        <v>21</v>
      </c>
      <c r="GX95" s="17">
        <v>13</v>
      </c>
      <c r="GY95" s="17">
        <v>2</v>
      </c>
      <c r="GZ95" s="17">
        <v>1</v>
      </c>
      <c r="HA95" s="17" t="s">
        <v>2</v>
      </c>
      <c r="HB95" s="17" t="s">
        <v>2</v>
      </c>
      <c r="HC95" s="17" t="s">
        <v>2</v>
      </c>
      <c r="HD95" s="17" t="s">
        <v>2</v>
      </c>
      <c r="HE95" s="17">
        <v>1</v>
      </c>
      <c r="HF95" s="17">
        <v>1</v>
      </c>
      <c r="HG95" s="17" t="s">
        <v>2</v>
      </c>
      <c r="HH95" s="17" t="s">
        <v>2</v>
      </c>
      <c r="HI95" s="17" t="s">
        <v>2</v>
      </c>
      <c r="HJ95" s="17" t="s">
        <v>2</v>
      </c>
      <c r="HK95" s="17" t="s">
        <v>2</v>
      </c>
      <c r="HL95" s="17" t="s">
        <v>2</v>
      </c>
      <c r="HM95" s="17" t="s">
        <v>2</v>
      </c>
      <c r="HN95" s="659"/>
      <c r="HO95" s="657" t="s">
        <v>453</v>
      </c>
      <c r="HP95" s="657" t="s">
        <v>454</v>
      </c>
      <c r="HQ95" s="657" t="s">
        <v>481</v>
      </c>
      <c r="HR95" s="657" t="s">
        <v>458</v>
      </c>
      <c r="HS95" s="657" t="s">
        <v>455</v>
      </c>
    </row>
    <row r="96" spans="1:227" ht="14.25" customHeight="1">
      <c r="A96" s="614" t="s">
        <v>970</v>
      </c>
      <c r="B96" s="614" t="s">
        <v>1035</v>
      </c>
      <c r="C96" s="614" t="s">
        <v>1041</v>
      </c>
      <c r="D96" s="4" t="s">
        <v>547</v>
      </c>
      <c r="E96" s="25">
        <v>43</v>
      </c>
      <c r="F96" s="25">
        <v>2</v>
      </c>
      <c r="G96" s="25" t="s">
        <v>2</v>
      </c>
      <c r="H96" s="25">
        <v>1</v>
      </c>
      <c r="I96" s="25" t="s">
        <v>2</v>
      </c>
      <c r="J96" s="25">
        <v>1</v>
      </c>
      <c r="K96" s="25" t="s">
        <v>2</v>
      </c>
      <c r="L96" s="25">
        <v>41</v>
      </c>
      <c r="M96" s="136">
        <v>1</v>
      </c>
      <c r="N96" s="25">
        <v>2</v>
      </c>
      <c r="O96" s="25">
        <v>2</v>
      </c>
      <c r="P96" s="25" t="s">
        <v>2</v>
      </c>
      <c r="Q96" s="25">
        <v>1</v>
      </c>
      <c r="R96" s="25" t="s">
        <v>2</v>
      </c>
      <c r="S96" s="25">
        <v>1</v>
      </c>
      <c r="T96" s="25" t="s">
        <v>2</v>
      </c>
      <c r="U96" s="25" t="s">
        <v>2</v>
      </c>
      <c r="V96" s="136">
        <v>1</v>
      </c>
      <c r="W96" s="25">
        <v>16</v>
      </c>
      <c r="X96" s="25">
        <v>1457</v>
      </c>
      <c r="Y96" s="25">
        <v>2</v>
      </c>
      <c r="Z96" s="25">
        <v>431</v>
      </c>
      <c r="AA96" s="136">
        <v>27</v>
      </c>
      <c r="AB96" s="25">
        <v>2</v>
      </c>
      <c r="AC96" s="25">
        <v>749</v>
      </c>
      <c r="AD96" s="25">
        <v>1</v>
      </c>
      <c r="AE96" s="25">
        <v>300</v>
      </c>
      <c r="AF96" s="136" t="s">
        <v>2</v>
      </c>
      <c r="AG96" s="27">
        <v>43</v>
      </c>
      <c r="AH96" s="27" t="s">
        <v>2</v>
      </c>
      <c r="AI96" s="27">
        <v>19</v>
      </c>
      <c r="AJ96" s="27">
        <v>17</v>
      </c>
      <c r="AK96" s="27">
        <v>3</v>
      </c>
      <c r="AL96" s="27">
        <v>2</v>
      </c>
      <c r="AM96" s="27">
        <v>1</v>
      </c>
      <c r="AN96" s="27">
        <v>1</v>
      </c>
      <c r="AO96" s="27" t="s">
        <v>2</v>
      </c>
      <c r="AP96" s="27" t="s">
        <v>2</v>
      </c>
      <c r="AQ96" s="27" t="s">
        <v>2</v>
      </c>
      <c r="AR96" s="27" t="s">
        <v>2</v>
      </c>
      <c r="AS96" s="27" t="s">
        <v>2</v>
      </c>
      <c r="AT96" s="135" t="s">
        <v>2</v>
      </c>
      <c r="AU96" s="27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>
        <v>1</v>
      </c>
      <c r="BA96" s="27" t="s">
        <v>2</v>
      </c>
      <c r="BB96" s="27">
        <v>1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3043</v>
      </c>
      <c r="BJ96" s="27" t="s">
        <v>2</v>
      </c>
      <c r="BK96" s="27">
        <v>667</v>
      </c>
      <c r="BL96" s="27">
        <v>1092</v>
      </c>
      <c r="BM96" s="27">
        <v>392</v>
      </c>
      <c r="BN96" s="27">
        <v>362</v>
      </c>
      <c r="BO96" s="27">
        <v>200</v>
      </c>
      <c r="BP96" s="27">
        <v>330</v>
      </c>
      <c r="BQ96" s="27" t="s">
        <v>2</v>
      </c>
      <c r="BR96" s="27" t="s">
        <v>2</v>
      </c>
      <c r="BS96" s="27" t="s">
        <v>2</v>
      </c>
      <c r="BT96" s="27" t="s">
        <v>2</v>
      </c>
      <c r="BU96" s="27" t="s">
        <v>2</v>
      </c>
      <c r="BV96" s="27" t="s">
        <v>2</v>
      </c>
      <c r="BW96" s="135">
        <v>1185</v>
      </c>
      <c r="BX96" s="27">
        <v>508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>
        <v>178</v>
      </c>
      <c r="CD96" s="27" t="s">
        <v>2</v>
      </c>
      <c r="CE96" s="27">
        <v>330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>
        <v>450</v>
      </c>
      <c r="CM96" s="27">
        <v>33</v>
      </c>
      <c r="CN96" s="27">
        <v>21</v>
      </c>
      <c r="CO96" s="27" t="s">
        <v>2</v>
      </c>
      <c r="CP96" s="27">
        <v>7</v>
      </c>
      <c r="CQ96" s="27" t="s">
        <v>2</v>
      </c>
      <c r="CR96" s="27">
        <v>4</v>
      </c>
      <c r="CS96" s="27">
        <v>1</v>
      </c>
      <c r="CT96" s="27" t="s">
        <v>2</v>
      </c>
      <c r="CU96" s="27" t="s">
        <v>2</v>
      </c>
      <c r="CV96" s="27" t="s">
        <v>2</v>
      </c>
      <c r="CW96" s="27" t="s">
        <v>2</v>
      </c>
      <c r="CX96" s="27" t="s">
        <v>2</v>
      </c>
      <c r="CY96" s="27" t="s">
        <v>2</v>
      </c>
      <c r="CZ96" s="27" t="s">
        <v>2</v>
      </c>
      <c r="DA96" s="27" t="s">
        <v>2</v>
      </c>
      <c r="DB96" s="135" t="s">
        <v>2</v>
      </c>
      <c r="DC96" s="27">
        <v>2</v>
      </c>
      <c r="DD96" s="27" t="s">
        <v>2</v>
      </c>
      <c r="DE96" s="27" t="s">
        <v>2</v>
      </c>
      <c r="DF96" s="27">
        <v>1</v>
      </c>
      <c r="DG96" s="27" t="s">
        <v>2</v>
      </c>
      <c r="DH96" s="27">
        <v>1</v>
      </c>
      <c r="DI96" s="27" t="s">
        <v>2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28</v>
      </c>
      <c r="DT96" s="27">
        <v>1</v>
      </c>
      <c r="DU96" s="27" t="s">
        <v>2</v>
      </c>
      <c r="DV96" s="27">
        <v>3</v>
      </c>
      <c r="DW96" s="27">
        <v>9</v>
      </c>
      <c r="DX96" s="27">
        <v>2</v>
      </c>
      <c r="DY96" s="27">
        <v>17</v>
      </c>
      <c r="DZ96" s="27">
        <v>6</v>
      </c>
      <c r="EA96" s="27">
        <v>1</v>
      </c>
      <c r="EB96" s="27">
        <v>13</v>
      </c>
      <c r="EC96" s="27">
        <v>3</v>
      </c>
      <c r="ED96" s="27" t="s">
        <v>2</v>
      </c>
      <c r="EE96" s="27" t="s">
        <v>2</v>
      </c>
      <c r="EF96" s="135" t="s">
        <v>2</v>
      </c>
      <c r="EG96" s="27">
        <v>1052</v>
      </c>
      <c r="EH96" s="27" t="s">
        <v>14</v>
      </c>
      <c r="EI96" s="27" t="s">
        <v>2</v>
      </c>
      <c r="EJ96" s="27" t="s">
        <v>14</v>
      </c>
      <c r="EK96" s="27">
        <v>27</v>
      </c>
      <c r="EL96" s="27" t="s">
        <v>14</v>
      </c>
      <c r="EM96" s="27">
        <v>332</v>
      </c>
      <c r="EN96" s="27">
        <v>117</v>
      </c>
      <c r="EO96" s="27" t="s">
        <v>14</v>
      </c>
      <c r="EP96" s="27">
        <v>328</v>
      </c>
      <c r="EQ96" s="27">
        <v>57</v>
      </c>
      <c r="ER96" s="27" t="s">
        <v>2</v>
      </c>
      <c r="ES96" s="27" t="s">
        <v>2</v>
      </c>
      <c r="ET96" s="135" t="s">
        <v>2</v>
      </c>
      <c r="EU96" s="27">
        <v>1</v>
      </c>
      <c r="EV96" s="27">
        <v>1</v>
      </c>
      <c r="EW96" s="27" t="s">
        <v>2</v>
      </c>
      <c r="EX96" s="27">
        <v>2</v>
      </c>
      <c r="EY96" s="27">
        <v>2</v>
      </c>
      <c r="EZ96" s="27">
        <v>1</v>
      </c>
      <c r="FA96" s="27">
        <v>2</v>
      </c>
      <c r="FB96" s="27">
        <v>1</v>
      </c>
      <c r="FC96" s="27" t="s">
        <v>2</v>
      </c>
      <c r="FD96" s="27">
        <v>2</v>
      </c>
      <c r="FE96" s="27">
        <v>1</v>
      </c>
      <c r="FF96" s="27" t="s">
        <v>2</v>
      </c>
      <c r="FG96" s="27" t="s">
        <v>2</v>
      </c>
      <c r="FH96" s="135" t="s">
        <v>2</v>
      </c>
      <c r="FI96" s="27" t="s">
        <v>1155</v>
      </c>
      <c r="FJ96" s="27" t="s">
        <v>1155</v>
      </c>
      <c r="FK96" s="27" t="s">
        <v>2</v>
      </c>
      <c r="FL96" s="27" t="s">
        <v>1155</v>
      </c>
      <c r="FM96" s="27" t="s">
        <v>1155</v>
      </c>
      <c r="FN96" s="27" t="s">
        <v>1155</v>
      </c>
      <c r="FO96" s="27" t="s">
        <v>1155</v>
      </c>
      <c r="FP96" s="27" t="s">
        <v>1155</v>
      </c>
      <c r="FQ96" s="27" t="s">
        <v>2</v>
      </c>
      <c r="FR96" s="27" t="s">
        <v>1155</v>
      </c>
      <c r="FS96" s="27" t="s">
        <v>1155</v>
      </c>
      <c r="FT96" s="27" t="s">
        <v>2</v>
      </c>
      <c r="FU96" s="27" t="s">
        <v>2</v>
      </c>
      <c r="FV96" s="135" t="s">
        <v>2</v>
      </c>
      <c r="FW96" s="77">
        <v>9</v>
      </c>
      <c r="FX96" s="77">
        <v>2</v>
      </c>
      <c r="FY96" s="77">
        <v>9</v>
      </c>
      <c r="FZ96" s="77">
        <v>1</v>
      </c>
      <c r="GA96" s="77" t="s">
        <v>2</v>
      </c>
      <c r="GB96" s="77">
        <v>1</v>
      </c>
      <c r="GC96" s="77">
        <v>1</v>
      </c>
      <c r="GD96" s="77" t="s">
        <v>2</v>
      </c>
      <c r="GE96" s="143" t="s">
        <v>2</v>
      </c>
      <c r="GF96" s="77">
        <v>2</v>
      </c>
      <c r="GG96" s="77">
        <v>1</v>
      </c>
      <c r="GH96" s="77">
        <v>2</v>
      </c>
      <c r="GI96" s="77">
        <v>1</v>
      </c>
      <c r="GJ96" s="77" t="s">
        <v>2</v>
      </c>
      <c r="GK96" s="77" t="s">
        <v>2</v>
      </c>
      <c r="GL96" s="77">
        <v>1</v>
      </c>
      <c r="GM96" s="77" t="s">
        <v>2</v>
      </c>
      <c r="GN96" s="143" t="s">
        <v>2</v>
      </c>
      <c r="GO96" s="25">
        <v>1</v>
      </c>
      <c r="GP96" s="25" t="s">
        <v>2</v>
      </c>
      <c r="GQ96" s="25">
        <v>1</v>
      </c>
      <c r="GR96" s="25">
        <v>1</v>
      </c>
      <c r="GS96" s="136" t="s">
        <v>2</v>
      </c>
      <c r="GT96" s="77" t="s">
        <v>2</v>
      </c>
      <c r="GU96" s="77" t="s">
        <v>2</v>
      </c>
      <c r="GV96" s="17">
        <v>33</v>
      </c>
      <c r="GW96" s="17">
        <v>26</v>
      </c>
      <c r="GX96" s="17">
        <v>5</v>
      </c>
      <c r="GY96" s="17">
        <v>2</v>
      </c>
      <c r="GZ96" s="17" t="s">
        <v>2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>
        <v>2</v>
      </c>
      <c r="HF96" s="17" t="s">
        <v>2</v>
      </c>
      <c r="HG96" s="17">
        <v>1</v>
      </c>
      <c r="HH96" s="17">
        <v>1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9"/>
      <c r="HO96" s="657" t="s">
        <v>453</v>
      </c>
      <c r="HP96" s="657" t="s">
        <v>454</v>
      </c>
      <c r="HQ96" s="657" t="s">
        <v>481</v>
      </c>
      <c r="HR96" s="657" t="s">
        <v>459</v>
      </c>
      <c r="HS96" s="657" t="s">
        <v>455</v>
      </c>
    </row>
    <row r="97" spans="1:227" ht="14.25" customHeight="1">
      <c r="A97" s="614" t="s">
        <v>970</v>
      </c>
      <c r="B97" s="614" t="s">
        <v>1035</v>
      </c>
      <c r="C97" s="614" t="s">
        <v>1042</v>
      </c>
      <c r="D97" s="4" t="s">
        <v>548</v>
      </c>
      <c r="E97" s="25">
        <v>165</v>
      </c>
      <c r="F97" s="25">
        <v>1</v>
      </c>
      <c r="G97" s="25" t="s">
        <v>2</v>
      </c>
      <c r="H97" s="25" t="s">
        <v>2</v>
      </c>
      <c r="I97" s="25">
        <v>1</v>
      </c>
      <c r="J97" s="25" t="s">
        <v>2</v>
      </c>
      <c r="K97" s="25" t="s">
        <v>2</v>
      </c>
      <c r="L97" s="25">
        <v>164</v>
      </c>
      <c r="M97" s="136">
        <v>6</v>
      </c>
      <c r="N97" s="25">
        <v>1</v>
      </c>
      <c r="O97" s="25">
        <v>1</v>
      </c>
      <c r="P97" s="25" t="s">
        <v>2</v>
      </c>
      <c r="Q97" s="25" t="s">
        <v>2</v>
      </c>
      <c r="R97" s="25">
        <v>1</v>
      </c>
      <c r="S97" s="25" t="s">
        <v>2</v>
      </c>
      <c r="T97" s="25" t="s">
        <v>2</v>
      </c>
      <c r="U97" s="25" t="s">
        <v>2</v>
      </c>
      <c r="V97" s="136" t="s">
        <v>2</v>
      </c>
      <c r="W97" s="25">
        <v>59</v>
      </c>
      <c r="X97" s="25">
        <v>4182</v>
      </c>
      <c r="Y97" s="25">
        <v>1</v>
      </c>
      <c r="Z97" s="25">
        <v>2250</v>
      </c>
      <c r="AA97" s="136">
        <v>106</v>
      </c>
      <c r="AB97" s="25">
        <v>1</v>
      </c>
      <c r="AC97" s="25">
        <v>600</v>
      </c>
      <c r="AD97" s="25" t="s">
        <v>2</v>
      </c>
      <c r="AE97" s="25" t="s">
        <v>2</v>
      </c>
      <c r="AF97" s="136" t="s">
        <v>2</v>
      </c>
      <c r="AG97" s="27">
        <v>164</v>
      </c>
      <c r="AH97" s="27" t="s">
        <v>2</v>
      </c>
      <c r="AI97" s="27">
        <v>41</v>
      </c>
      <c r="AJ97" s="27">
        <v>73</v>
      </c>
      <c r="AK97" s="27">
        <v>29</v>
      </c>
      <c r="AL97" s="27">
        <v>10</v>
      </c>
      <c r="AM97" s="27">
        <v>5</v>
      </c>
      <c r="AN97" s="27">
        <v>4</v>
      </c>
      <c r="AO97" s="27">
        <v>1</v>
      </c>
      <c r="AP97" s="27">
        <v>1</v>
      </c>
      <c r="AQ97" s="27" t="s">
        <v>2</v>
      </c>
      <c r="AR97" s="27" t="s">
        <v>2</v>
      </c>
      <c r="AS97" s="27" t="s">
        <v>2</v>
      </c>
      <c r="AT97" s="135" t="s">
        <v>2</v>
      </c>
      <c r="AU97" s="27" t="s">
        <v>2</v>
      </c>
      <c r="AV97" s="27" t="s">
        <v>2</v>
      </c>
      <c r="AW97" s="27" t="s">
        <v>2</v>
      </c>
      <c r="AX97" s="27" t="s">
        <v>2</v>
      </c>
      <c r="AY97" s="27" t="s">
        <v>2</v>
      </c>
      <c r="AZ97" s="27" t="s">
        <v>2</v>
      </c>
      <c r="BA97" s="27" t="s">
        <v>2</v>
      </c>
      <c r="BB97" s="27" t="s">
        <v>2</v>
      </c>
      <c r="BC97" s="27" t="s">
        <v>2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16304</v>
      </c>
      <c r="BJ97" s="27" t="s">
        <v>2</v>
      </c>
      <c r="BK97" s="27">
        <v>1598</v>
      </c>
      <c r="BL97" s="27">
        <v>5089</v>
      </c>
      <c r="BM97" s="27">
        <v>3323</v>
      </c>
      <c r="BN97" s="27">
        <v>1701</v>
      </c>
      <c r="BO97" s="27">
        <v>1193</v>
      </c>
      <c r="BP97" s="27">
        <v>1448</v>
      </c>
      <c r="BQ97" s="27">
        <v>652</v>
      </c>
      <c r="BR97" s="27">
        <v>1300</v>
      </c>
      <c r="BS97" s="27" t="s">
        <v>2</v>
      </c>
      <c r="BT97" s="27" t="s">
        <v>2</v>
      </c>
      <c r="BU97" s="27" t="s">
        <v>2</v>
      </c>
      <c r="BV97" s="27" t="s">
        <v>2</v>
      </c>
      <c r="BW97" s="135">
        <v>5140</v>
      </c>
      <c r="BX97" s="27" t="s">
        <v>2</v>
      </c>
      <c r="BY97" s="27" t="s">
        <v>2</v>
      </c>
      <c r="BZ97" s="27" t="s">
        <v>2</v>
      </c>
      <c r="CA97" s="27" t="s">
        <v>2</v>
      </c>
      <c r="CB97" s="27" t="s">
        <v>2</v>
      </c>
      <c r="CC97" s="27" t="s">
        <v>2</v>
      </c>
      <c r="CD97" s="27" t="s">
        <v>2</v>
      </c>
      <c r="CE97" s="27" t="s">
        <v>2</v>
      </c>
      <c r="CF97" s="27" t="s">
        <v>2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 t="s">
        <v>2</v>
      </c>
      <c r="CM97" s="27">
        <v>150</v>
      </c>
      <c r="CN97" s="27">
        <v>139</v>
      </c>
      <c r="CO97" s="27" t="s">
        <v>2</v>
      </c>
      <c r="CP97" s="27" t="s">
        <v>2</v>
      </c>
      <c r="CQ97" s="27" t="s">
        <v>2</v>
      </c>
      <c r="CR97" s="27">
        <v>4</v>
      </c>
      <c r="CS97" s="27">
        <v>1</v>
      </c>
      <c r="CT97" s="27">
        <v>2</v>
      </c>
      <c r="CU97" s="27">
        <v>1</v>
      </c>
      <c r="CV97" s="27" t="s">
        <v>2</v>
      </c>
      <c r="CW97" s="27">
        <v>1</v>
      </c>
      <c r="CX97" s="27">
        <v>1</v>
      </c>
      <c r="CY97" s="27" t="s">
        <v>2</v>
      </c>
      <c r="CZ97" s="27">
        <v>1</v>
      </c>
      <c r="DA97" s="27" t="s">
        <v>2</v>
      </c>
      <c r="DB97" s="135" t="s">
        <v>2</v>
      </c>
      <c r="DC97" s="27" t="s">
        <v>2</v>
      </c>
      <c r="DD97" s="27" t="s">
        <v>2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>
        <v>157</v>
      </c>
      <c r="DT97" s="27" t="s">
        <v>2</v>
      </c>
      <c r="DU97" s="27">
        <v>1</v>
      </c>
      <c r="DV97" s="27">
        <v>2</v>
      </c>
      <c r="DW97" s="27">
        <v>14</v>
      </c>
      <c r="DX97" s="27">
        <v>2</v>
      </c>
      <c r="DY97" s="27">
        <v>15</v>
      </c>
      <c r="DZ97" s="27">
        <v>12</v>
      </c>
      <c r="EA97" s="27" t="s">
        <v>2</v>
      </c>
      <c r="EB97" s="27">
        <v>20</v>
      </c>
      <c r="EC97" s="27">
        <v>2</v>
      </c>
      <c r="ED97" s="27">
        <v>13</v>
      </c>
      <c r="EE97" s="27" t="s">
        <v>2</v>
      </c>
      <c r="EF97" s="135">
        <v>3</v>
      </c>
      <c r="EG97" s="27">
        <v>8888</v>
      </c>
      <c r="EH97" s="27" t="s">
        <v>2</v>
      </c>
      <c r="EI97" s="27" t="s">
        <v>14</v>
      </c>
      <c r="EJ97" s="27" t="s">
        <v>14</v>
      </c>
      <c r="EK97" s="27">
        <v>27</v>
      </c>
      <c r="EL97" s="27" t="s">
        <v>14</v>
      </c>
      <c r="EM97" s="27">
        <v>119</v>
      </c>
      <c r="EN97" s="27">
        <v>86</v>
      </c>
      <c r="EO97" s="27" t="s">
        <v>2</v>
      </c>
      <c r="EP97" s="27">
        <v>630</v>
      </c>
      <c r="EQ97" s="27" t="s">
        <v>14</v>
      </c>
      <c r="ER97" s="27">
        <v>237</v>
      </c>
      <c r="ES97" s="27" t="s">
        <v>2</v>
      </c>
      <c r="ET97" s="135" t="s">
        <v>14</v>
      </c>
      <c r="EU97" s="27" t="s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 t="s">
        <v>2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2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34</v>
      </c>
      <c r="FX97" s="77">
        <v>3</v>
      </c>
      <c r="FY97" s="77">
        <v>32</v>
      </c>
      <c r="FZ97" s="77">
        <v>1</v>
      </c>
      <c r="GA97" s="77">
        <v>1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>
        <v>21</v>
      </c>
      <c r="GP97" s="25">
        <v>1</v>
      </c>
      <c r="GQ97" s="25">
        <v>21</v>
      </c>
      <c r="GR97" s="25">
        <v>21</v>
      </c>
      <c r="GS97" s="136" t="s">
        <v>2</v>
      </c>
      <c r="GT97" s="77" t="s">
        <v>2</v>
      </c>
      <c r="GU97" s="77">
        <v>5</v>
      </c>
      <c r="GV97" s="17">
        <v>150</v>
      </c>
      <c r="GW97" s="17">
        <v>83</v>
      </c>
      <c r="GX97" s="17">
        <v>58</v>
      </c>
      <c r="GY97" s="17">
        <v>6</v>
      </c>
      <c r="GZ97" s="17">
        <v>3</v>
      </c>
      <c r="HA97" s="17" t="s">
        <v>2</v>
      </c>
      <c r="HB97" s="17" t="s">
        <v>2</v>
      </c>
      <c r="HC97" s="17" t="s">
        <v>2</v>
      </c>
      <c r="HD97" s="17" t="s">
        <v>2</v>
      </c>
      <c r="HE97" s="17" t="s">
        <v>2</v>
      </c>
      <c r="HF97" s="17" t="s">
        <v>2</v>
      </c>
      <c r="HG97" s="17" t="s">
        <v>2</v>
      </c>
      <c r="HH97" s="17" t="s">
        <v>2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9"/>
      <c r="HO97" s="657" t="s">
        <v>453</v>
      </c>
      <c r="HP97" s="657" t="s">
        <v>454</v>
      </c>
      <c r="HQ97" s="657" t="s">
        <v>481</v>
      </c>
      <c r="HR97" s="657" t="s">
        <v>460</v>
      </c>
      <c r="HS97" s="657" t="s">
        <v>455</v>
      </c>
    </row>
    <row r="98" spans="1:227" ht="14.25" customHeight="1">
      <c r="A98" s="614" t="s">
        <v>970</v>
      </c>
      <c r="B98" s="614" t="s">
        <v>1035</v>
      </c>
      <c r="C98" s="614" t="s">
        <v>1043</v>
      </c>
      <c r="D98" s="4" t="s">
        <v>549</v>
      </c>
      <c r="E98" s="25">
        <v>138</v>
      </c>
      <c r="F98" s="25">
        <v>1</v>
      </c>
      <c r="G98" s="25" t="s">
        <v>2</v>
      </c>
      <c r="H98" s="25" t="s">
        <v>2</v>
      </c>
      <c r="I98" s="25">
        <v>1</v>
      </c>
      <c r="J98" s="25" t="s">
        <v>2</v>
      </c>
      <c r="K98" s="25" t="s">
        <v>2</v>
      </c>
      <c r="L98" s="25">
        <v>137</v>
      </c>
      <c r="M98" s="136">
        <v>3</v>
      </c>
      <c r="N98" s="25">
        <v>1</v>
      </c>
      <c r="O98" s="25">
        <v>1</v>
      </c>
      <c r="P98" s="25" t="s">
        <v>2</v>
      </c>
      <c r="Q98" s="25" t="s">
        <v>2</v>
      </c>
      <c r="R98" s="25">
        <v>1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43</v>
      </c>
      <c r="X98" s="25">
        <v>3450</v>
      </c>
      <c r="Y98" s="25">
        <v>2</v>
      </c>
      <c r="Z98" s="25">
        <v>770</v>
      </c>
      <c r="AA98" s="136">
        <v>95</v>
      </c>
      <c r="AB98" s="25">
        <v>1</v>
      </c>
      <c r="AC98" s="25">
        <v>1270</v>
      </c>
      <c r="AD98" s="25">
        <v>1</v>
      </c>
      <c r="AE98" s="25">
        <v>270</v>
      </c>
      <c r="AF98" s="136" t="s">
        <v>2</v>
      </c>
      <c r="AG98" s="27">
        <v>137</v>
      </c>
      <c r="AH98" s="27" t="s">
        <v>2</v>
      </c>
      <c r="AI98" s="27">
        <v>29</v>
      </c>
      <c r="AJ98" s="27">
        <v>70</v>
      </c>
      <c r="AK98" s="27">
        <v>25</v>
      </c>
      <c r="AL98" s="27">
        <v>7</v>
      </c>
      <c r="AM98" s="27">
        <v>3</v>
      </c>
      <c r="AN98" s="27" t="s">
        <v>2</v>
      </c>
      <c r="AO98" s="27">
        <v>3</v>
      </c>
      <c r="AP98" s="27" t="s">
        <v>2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12983</v>
      </c>
      <c r="BJ98" s="27" t="s">
        <v>2</v>
      </c>
      <c r="BK98" s="27">
        <v>1116</v>
      </c>
      <c r="BL98" s="27">
        <v>5121</v>
      </c>
      <c r="BM98" s="27">
        <v>2966</v>
      </c>
      <c r="BN98" s="27">
        <v>1233</v>
      </c>
      <c r="BO98" s="27">
        <v>763</v>
      </c>
      <c r="BP98" s="27" t="s">
        <v>2</v>
      </c>
      <c r="BQ98" s="27">
        <v>1784</v>
      </c>
      <c r="BR98" s="27" t="s">
        <v>2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3969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125</v>
      </c>
      <c r="CN98" s="27">
        <v>115</v>
      </c>
      <c r="CO98" s="27" t="s">
        <v>2</v>
      </c>
      <c r="CP98" s="27" t="s">
        <v>2</v>
      </c>
      <c r="CQ98" s="27" t="s">
        <v>2</v>
      </c>
      <c r="CR98" s="27">
        <v>6</v>
      </c>
      <c r="CS98" s="27">
        <v>2</v>
      </c>
      <c r="CT98" s="27" t="s">
        <v>2</v>
      </c>
      <c r="CU98" s="27" t="s">
        <v>2</v>
      </c>
      <c r="CV98" s="27" t="s">
        <v>2</v>
      </c>
      <c r="CW98" s="27" t="s">
        <v>2</v>
      </c>
      <c r="CX98" s="27">
        <v>1</v>
      </c>
      <c r="CY98" s="27" t="s">
        <v>2</v>
      </c>
      <c r="CZ98" s="27">
        <v>1</v>
      </c>
      <c r="DA98" s="27" t="s">
        <v>2</v>
      </c>
      <c r="DB98" s="135" t="s">
        <v>2</v>
      </c>
      <c r="DC98" s="27" t="s">
        <v>2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127</v>
      </c>
      <c r="DT98" s="27">
        <v>5</v>
      </c>
      <c r="DU98" s="27">
        <v>2</v>
      </c>
      <c r="DV98" s="27">
        <v>6</v>
      </c>
      <c r="DW98" s="27">
        <v>20</v>
      </c>
      <c r="DX98" s="27">
        <v>3</v>
      </c>
      <c r="DY98" s="27">
        <v>13</v>
      </c>
      <c r="DZ98" s="27">
        <v>9</v>
      </c>
      <c r="EA98" s="27" t="s">
        <v>2</v>
      </c>
      <c r="EB98" s="27">
        <v>40</v>
      </c>
      <c r="EC98" s="27">
        <v>3</v>
      </c>
      <c r="ED98" s="27">
        <v>1</v>
      </c>
      <c r="EE98" s="27" t="s">
        <v>2</v>
      </c>
      <c r="EF98" s="135">
        <v>3</v>
      </c>
      <c r="EG98" s="27">
        <v>7108</v>
      </c>
      <c r="EH98" s="27">
        <v>52</v>
      </c>
      <c r="EI98" s="27" t="s">
        <v>14</v>
      </c>
      <c r="EJ98" s="27">
        <v>71</v>
      </c>
      <c r="EK98" s="27">
        <v>70</v>
      </c>
      <c r="EL98" s="27">
        <v>5</v>
      </c>
      <c r="EM98" s="27">
        <v>101</v>
      </c>
      <c r="EN98" s="27">
        <v>68</v>
      </c>
      <c r="EO98" s="27" t="s">
        <v>2</v>
      </c>
      <c r="EP98" s="27">
        <v>694</v>
      </c>
      <c r="EQ98" s="27">
        <v>37</v>
      </c>
      <c r="ER98" s="27" t="s">
        <v>14</v>
      </c>
      <c r="ES98" s="27" t="s">
        <v>2</v>
      </c>
      <c r="ET98" s="135" t="s">
        <v>14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23</v>
      </c>
      <c r="FX98" s="77">
        <v>5</v>
      </c>
      <c r="FY98" s="77">
        <v>22</v>
      </c>
      <c r="FZ98" s="77">
        <v>1</v>
      </c>
      <c r="GA98" s="77" t="s">
        <v>2</v>
      </c>
      <c r="GB98" s="77">
        <v>1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11</v>
      </c>
      <c r="GP98" s="25">
        <v>1</v>
      </c>
      <c r="GQ98" s="25">
        <v>11</v>
      </c>
      <c r="GR98" s="25">
        <v>11</v>
      </c>
      <c r="GS98" s="136" t="s">
        <v>2</v>
      </c>
      <c r="GT98" s="77" t="s">
        <v>2</v>
      </c>
      <c r="GU98" s="77">
        <v>4</v>
      </c>
      <c r="GV98" s="17">
        <v>125</v>
      </c>
      <c r="GW98" s="17">
        <v>63</v>
      </c>
      <c r="GX98" s="17">
        <v>54</v>
      </c>
      <c r="GY98" s="17">
        <v>8</v>
      </c>
      <c r="GZ98" s="17" t="s">
        <v>2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9"/>
      <c r="HO98" s="657" t="s">
        <v>453</v>
      </c>
      <c r="HP98" s="657" t="s">
        <v>454</v>
      </c>
      <c r="HQ98" s="657" t="s">
        <v>481</v>
      </c>
      <c r="HR98" s="657" t="s">
        <v>461</v>
      </c>
      <c r="HS98" s="657" t="s">
        <v>455</v>
      </c>
    </row>
    <row r="99" spans="1:227" ht="14.25" customHeight="1">
      <c r="A99" s="614" t="s">
        <v>970</v>
      </c>
      <c r="B99" s="614" t="s">
        <v>1035</v>
      </c>
      <c r="C99" s="614" t="s">
        <v>730</v>
      </c>
      <c r="D99" s="4" t="s">
        <v>550</v>
      </c>
      <c r="E99" s="25">
        <v>115</v>
      </c>
      <c r="F99" s="25">
        <v>3</v>
      </c>
      <c r="G99" s="25">
        <v>1</v>
      </c>
      <c r="H99" s="25">
        <v>2</v>
      </c>
      <c r="I99" s="25" t="s">
        <v>2</v>
      </c>
      <c r="J99" s="25" t="s">
        <v>2</v>
      </c>
      <c r="K99" s="25" t="s">
        <v>2</v>
      </c>
      <c r="L99" s="25">
        <v>112</v>
      </c>
      <c r="M99" s="136">
        <v>8</v>
      </c>
      <c r="N99" s="25">
        <v>3</v>
      </c>
      <c r="O99" s="25">
        <v>3</v>
      </c>
      <c r="P99" s="25">
        <v>1</v>
      </c>
      <c r="Q99" s="25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>
        <v>2</v>
      </c>
      <c r="W99" s="25">
        <v>36</v>
      </c>
      <c r="X99" s="25">
        <v>2795</v>
      </c>
      <c r="Y99" s="25">
        <v>1</v>
      </c>
      <c r="Z99" s="25">
        <v>1400</v>
      </c>
      <c r="AA99" s="136">
        <v>79</v>
      </c>
      <c r="AB99" s="25">
        <v>2</v>
      </c>
      <c r="AC99" s="25">
        <v>2030</v>
      </c>
      <c r="AD99" s="25">
        <v>1</v>
      </c>
      <c r="AE99" s="25">
        <v>1400</v>
      </c>
      <c r="AF99" s="136">
        <v>1</v>
      </c>
      <c r="AG99" s="27">
        <v>112</v>
      </c>
      <c r="AH99" s="27">
        <v>1</v>
      </c>
      <c r="AI99" s="27">
        <v>34</v>
      </c>
      <c r="AJ99" s="27">
        <v>47</v>
      </c>
      <c r="AK99" s="27">
        <v>18</v>
      </c>
      <c r="AL99" s="27">
        <v>5</v>
      </c>
      <c r="AM99" s="27">
        <v>1</v>
      </c>
      <c r="AN99" s="27">
        <v>4</v>
      </c>
      <c r="AO99" s="27">
        <v>2</v>
      </c>
      <c r="AP99" s="27" t="s">
        <v>2</v>
      </c>
      <c r="AQ99" s="27" t="s">
        <v>2</v>
      </c>
      <c r="AR99" s="27" t="s">
        <v>2</v>
      </c>
      <c r="AS99" s="27" t="s">
        <v>2</v>
      </c>
      <c r="AT99" s="135" t="s">
        <v>2</v>
      </c>
      <c r="AU99" s="27">
        <v>2</v>
      </c>
      <c r="AV99" s="27">
        <v>1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>
        <v>1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10903</v>
      </c>
      <c r="BJ99" s="27">
        <v>15</v>
      </c>
      <c r="BK99" s="27">
        <v>1393</v>
      </c>
      <c r="BL99" s="27">
        <v>3302</v>
      </c>
      <c r="BM99" s="27">
        <v>2152</v>
      </c>
      <c r="BN99" s="27">
        <v>882</v>
      </c>
      <c r="BO99" s="27">
        <v>258</v>
      </c>
      <c r="BP99" s="27">
        <v>1333</v>
      </c>
      <c r="BQ99" s="27">
        <v>1568</v>
      </c>
      <c r="BR99" s="27" t="s">
        <v>2</v>
      </c>
      <c r="BS99" s="27" t="s">
        <v>2</v>
      </c>
      <c r="BT99" s="27" t="s">
        <v>2</v>
      </c>
      <c r="BU99" s="27" t="s">
        <v>2</v>
      </c>
      <c r="BV99" s="27" t="s">
        <v>2</v>
      </c>
      <c r="BW99" s="135">
        <v>3796</v>
      </c>
      <c r="BX99" s="27">
        <v>905</v>
      </c>
      <c r="BY99" s="27">
        <v>15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>
        <v>890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>
        <v>855</v>
      </c>
      <c r="CM99" s="27">
        <v>98</v>
      </c>
      <c r="CN99" s="27">
        <v>81</v>
      </c>
      <c r="CO99" s="27" t="s">
        <v>2</v>
      </c>
      <c r="CP99" s="27">
        <v>1</v>
      </c>
      <c r="CQ99" s="27" t="s">
        <v>2</v>
      </c>
      <c r="CR99" s="27">
        <v>6</v>
      </c>
      <c r="CS99" s="27">
        <v>3</v>
      </c>
      <c r="CT99" s="27">
        <v>2</v>
      </c>
      <c r="CU99" s="27">
        <v>3</v>
      </c>
      <c r="CV99" s="27" t="s">
        <v>2</v>
      </c>
      <c r="CW99" s="27" t="s">
        <v>2</v>
      </c>
      <c r="CX99" s="27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>
        <v>1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>
        <v>1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>
        <v>91</v>
      </c>
      <c r="DT99" s="27">
        <v>4</v>
      </c>
      <c r="DU99" s="27">
        <v>1</v>
      </c>
      <c r="DV99" s="27">
        <v>5</v>
      </c>
      <c r="DW99" s="27">
        <v>28</v>
      </c>
      <c r="DX99" s="27">
        <v>10</v>
      </c>
      <c r="DY99" s="27">
        <v>20</v>
      </c>
      <c r="DZ99" s="27">
        <v>12</v>
      </c>
      <c r="EA99" s="27">
        <v>4</v>
      </c>
      <c r="EB99" s="27">
        <v>28</v>
      </c>
      <c r="EC99" s="27">
        <v>4</v>
      </c>
      <c r="ED99" s="27">
        <v>5</v>
      </c>
      <c r="EE99" s="27" t="s">
        <v>2</v>
      </c>
      <c r="EF99" s="135">
        <v>6</v>
      </c>
      <c r="EG99" s="27">
        <v>3990</v>
      </c>
      <c r="EH99" s="27">
        <v>81</v>
      </c>
      <c r="EI99" s="27" t="s">
        <v>14</v>
      </c>
      <c r="EJ99" s="27" t="s">
        <v>14</v>
      </c>
      <c r="EK99" s="27">
        <v>83</v>
      </c>
      <c r="EL99" s="27">
        <v>26</v>
      </c>
      <c r="EM99" s="27">
        <v>168</v>
      </c>
      <c r="EN99" s="27">
        <v>136</v>
      </c>
      <c r="EO99" s="27">
        <v>25</v>
      </c>
      <c r="EP99" s="27">
        <v>1455</v>
      </c>
      <c r="EQ99" s="27">
        <v>24</v>
      </c>
      <c r="ER99" s="27">
        <v>116</v>
      </c>
      <c r="ES99" s="27" t="s">
        <v>2</v>
      </c>
      <c r="ET99" s="135" t="s">
        <v>14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>
        <v>1</v>
      </c>
      <c r="EZ99" s="27">
        <v>1</v>
      </c>
      <c r="FA99" s="27" t="s">
        <v>2</v>
      </c>
      <c r="FB99" s="27" t="s">
        <v>2</v>
      </c>
      <c r="FC99" s="27" t="s">
        <v>2</v>
      </c>
      <c r="FD99" s="27">
        <v>1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1155</v>
      </c>
      <c r="FN99" s="27" t="s">
        <v>1155</v>
      </c>
      <c r="FO99" s="27" t="s">
        <v>2</v>
      </c>
      <c r="FP99" s="27" t="s">
        <v>2</v>
      </c>
      <c r="FQ99" s="27" t="s">
        <v>2</v>
      </c>
      <c r="FR99" s="27" t="s">
        <v>1155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29</v>
      </c>
      <c r="FX99" s="77">
        <v>3</v>
      </c>
      <c r="FY99" s="77">
        <v>28</v>
      </c>
      <c r="FZ99" s="77">
        <v>1</v>
      </c>
      <c r="GA99" s="77">
        <v>1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12</v>
      </c>
      <c r="GP99" s="25">
        <v>1</v>
      </c>
      <c r="GQ99" s="25">
        <v>12</v>
      </c>
      <c r="GR99" s="25">
        <v>11</v>
      </c>
      <c r="GS99" s="136">
        <v>1</v>
      </c>
      <c r="GT99" s="77" t="s">
        <v>2</v>
      </c>
      <c r="GU99" s="77">
        <v>1</v>
      </c>
      <c r="GV99" s="17">
        <v>98</v>
      </c>
      <c r="GW99" s="17">
        <v>55</v>
      </c>
      <c r="GX99" s="17">
        <v>34</v>
      </c>
      <c r="GY99" s="17">
        <v>6</v>
      </c>
      <c r="GZ99" s="17">
        <v>1</v>
      </c>
      <c r="HA99" s="17">
        <v>2</v>
      </c>
      <c r="HB99" s="17">
        <v>2</v>
      </c>
      <c r="HC99" s="17" t="s">
        <v>2</v>
      </c>
      <c r="HD99" s="17" t="s">
        <v>2</v>
      </c>
      <c r="HE99" s="17">
        <v>1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>
        <v>1</v>
      </c>
      <c r="HK99" s="17">
        <v>1</v>
      </c>
      <c r="HL99" s="17" t="s">
        <v>2</v>
      </c>
      <c r="HM99" s="17" t="s">
        <v>2</v>
      </c>
      <c r="HN99" s="659"/>
      <c r="HO99" s="657" t="s">
        <v>453</v>
      </c>
      <c r="HP99" s="657" t="s">
        <v>454</v>
      </c>
      <c r="HQ99" s="657" t="s">
        <v>481</v>
      </c>
      <c r="HR99" s="657" t="s">
        <v>462</v>
      </c>
      <c r="HS99" s="657" t="s">
        <v>455</v>
      </c>
    </row>
    <row r="100" spans="1:227" ht="14.25" customHeight="1">
      <c r="A100" s="614" t="s">
        <v>970</v>
      </c>
      <c r="B100" s="614" t="s">
        <v>1035</v>
      </c>
      <c r="C100" s="614" t="s">
        <v>1044</v>
      </c>
      <c r="D100" s="4" t="s">
        <v>551</v>
      </c>
      <c r="E100" s="25">
        <v>164</v>
      </c>
      <c r="F100" s="25">
        <v>2</v>
      </c>
      <c r="G100" s="25">
        <v>1</v>
      </c>
      <c r="H100" s="25">
        <v>1</v>
      </c>
      <c r="I100" s="25" t="s">
        <v>2</v>
      </c>
      <c r="J100" s="25" t="s">
        <v>2</v>
      </c>
      <c r="K100" s="25" t="s">
        <v>2</v>
      </c>
      <c r="L100" s="25">
        <v>162</v>
      </c>
      <c r="M100" s="136">
        <v>17</v>
      </c>
      <c r="N100" s="25">
        <v>2</v>
      </c>
      <c r="O100" s="25">
        <v>2</v>
      </c>
      <c r="P100" s="25">
        <v>1</v>
      </c>
      <c r="Q100" s="25">
        <v>1</v>
      </c>
      <c r="R100" s="25" t="s">
        <v>2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40</v>
      </c>
      <c r="X100" s="25">
        <v>5790</v>
      </c>
      <c r="Y100" s="25">
        <v>1</v>
      </c>
      <c r="Z100" s="25">
        <v>888</v>
      </c>
      <c r="AA100" s="136">
        <v>124</v>
      </c>
      <c r="AB100" s="25">
        <v>1</v>
      </c>
      <c r="AC100" s="25">
        <v>800</v>
      </c>
      <c r="AD100" s="25" t="s">
        <v>2</v>
      </c>
      <c r="AE100" s="25" t="s">
        <v>2</v>
      </c>
      <c r="AF100" s="136">
        <v>1</v>
      </c>
      <c r="AG100" s="27">
        <v>163</v>
      </c>
      <c r="AH100" s="27" t="s">
        <v>2</v>
      </c>
      <c r="AI100" s="27">
        <v>41</v>
      </c>
      <c r="AJ100" s="27">
        <v>71</v>
      </c>
      <c r="AK100" s="27">
        <v>27</v>
      </c>
      <c r="AL100" s="27">
        <v>10</v>
      </c>
      <c r="AM100" s="27">
        <v>7</v>
      </c>
      <c r="AN100" s="27">
        <v>6</v>
      </c>
      <c r="AO100" s="27">
        <v>1</v>
      </c>
      <c r="AP100" s="27" t="s">
        <v>2</v>
      </c>
      <c r="AQ100" s="27" t="s">
        <v>2</v>
      </c>
      <c r="AR100" s="27" t="s">
        <v>2</v>
      </c>
      <c r="AS100" s="27" t="s">
        <v>2</v>
      </c>
      <c r="AT100" s="135" t="s">
        <v>2</v>
      </c>
      <c r="AU100" s="27">
        <v>1</v>
      </c>
      <c r="AV100" s="27" t="s">
        <v>2</v>
      </c>
      <c r="AW100" s="27" t="s">
        <v>2</v>
      </c>
      <c r="AX100" s="27" t="s">
        <v>2</v>
      </c>
      <c r="AY100" s="27" t="s">
        <v>2</v>
      </c>
      <c r="AZ100" s="27" t="s">
        <v>2</v>
      </c>
      <c r="BA100" s="27" t="s">
        <v>2</v>
      </c>
      <c r="BB100" s="27">
        <v>1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16350</v>
      </c>
      <c r="BJ100" s="27" t="s">
        <v>2</v>
      </c>
      <c r="BK100" s="27">
        <v>1677</v>
      </c>
      <c r="BL100" s="27">
        <v>5008</v>
      </c>
      <c r="BM100" s="27">
        <v>3259</v>
      </c>
      <c r="BN100" s="27">
        <v>1717</v>
      </c>
      <c r="BO100" s="27">
        <v>1737</v>
      </c>
      <c r="BP100" s="27">
        <v>2355</v>
      </c>
      <c r="BQ100" s="27">
        <v>597</v>
      </c>
      <c r="BR100" s="27" t="s">
        <v>2</v>
      </c>
      <c r="BS100" s="27" t="s">
        <v>2</v>
      </c>
      <c r="BT100" s="27" t="s">
        <v>2</v>
      </c>
      <c r="BU100" s="27" t="s">
        <v>2</v>
      </c>
      <c r="BV100" s="27" t="s">
        <v>2</v>
      </c>
      <c r="BW100" s="135">
        <v>5027</v>
      </c>
      <c r="BX100" s="27">
        <v>324</v>
      </c>
      <c r="BY100" s="27" t="s">
        <v>2</v>
      </c>
      <c r="BZ100" s="27" t="s">
        <v>2</v>
      </c>
      <c r="CA100" s="27" t="s">
        <v>2</v>
      </c>
      <c r="CB100" s="27" t="s">
        <v>2</v>
      </c>
      <c r="CC100" s="27" t="s">
        <v>2</v>
      </c>
      <c r="CD100" s="27" t="s">
        <v>2</v>
      </c>
      <c r="CE100" s="27">
        <v>324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>
        <v>324</v>
      </c>
      <c r="CM100" s="27">
        <v>160</v>
      </c>
      <c r="CN100" s="27">
        <v>132</v>
      </c>
      <c r="CO100" s="27" t="s">
        <v>2</v>
      </c>
      <c r="CP100" s="27">
        <v>2</v>
      </c>
      <c r="CQ100" s="27" t="s">
        <v>2</v>
      </c>
      <c r="CR100" s="27">
        <v>11</v>
      </c>
      <c r="CS100" s="27">
        <v>5</v>
      </c>
      <c r="CT100" s="27">
        <v>4</v>
      </c>
      <c r="CU100" s="27">
        <v>2</v>
      </c>
      <c r="CV100" s="27" t="s">
        <v>2</v>
      </c>
      <c r="CW100" s="27">
        <v>2</v>
      </c>
      <c r="CX100" s="27" t="s">
        <v>2</v>
      </c>
      <c r="CY100" s="27" t="s">
        <v>2</v>
      </c>
      <c r="CZ100" s="27">
        <v>2</v>
      </c>
      <c r="DA100" s="27" t="s">
        <v>2</v>
      </c>
      <c r="DB100" s="135" t="s">
        <v>2</v>
      </c>
      <c r="DC100" s="27">
        <v>2</v>
      </c>
      <c r="DD100" s="27">
        <v>1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>
        <v>1</v>
      </c>
      <c r="DQ100" s="27" t="s">
        <v>2</v>
      </c>
      <c r="DR100" s="135" t="s">
        <v>2</v>
      </c>
      <c r="DS100" s="27">
        <v>148</v>
      </c>
      <c r="DT100" s="27">
        <v>1</v>
      </c>
      <c r="DU100" s="27">
        <v>1</v>
      </c>
      <c r="DV100" s="27">
        <v>3</v>
      </c>
      <c r="DW100" s="27">
        <v>15</v>
      </c>
      <c r="DX100" s="27">
        <v>5</v>
      </c>
      <c r="DY100" s="27">
        <v>19</v>
      </c>
      <c r="DZ100" s="27">
        <v>11</v>
      </c>
      <c r="EA100" s="27" t="s">
        <v>2</v>
      </c>
      <c r="EB100" s="27">
        <v>46</v>
      </c>
      <c r="EC100" s="27">
        <v>11</v>
      </c>
      <c r="ED100" s="27">
        <v>9</v>
      </c>
      <c r="EE100" s="27">
        <v>3</v>
      </c>
      <c r="EF100" s="135">
        <v>5</v>
      </c>
      <c r="EG100" s="27">
        <v>8950</v>
      </c>
      <c r="EH100" s="27" t="s">
        <v>14</v>
      </c>
      <c r="EI100" s="27" t="s">
        <v>14</v>
      </c>
      <c r="EJ100" s="27">
        <v>17</v>
      </c>
      <c r="EK100" s="27">
        <v>41</v>
      </c>
      <c r="EL100" s="27">
        <v>14</v>
      </c>
      <c r="EM100" s="27">
        <v>124</v>
      </c>
      <c r="EN100" s="27">
        <v>64</v>
      </c>
      <c r="EO100" s="27" t="s">
        <v>2</v>
      </c>
      <c r="EP100" s="27">
        <v>1026</v>
      </c>
      <c r="EQ100" s="27">
        <v>93</v>
      </c>
      <c r="ER100" s="27">
        <v>265</v>
      </c>
      <c r="ES100" s="27">
        <v>3</v>
      </c>
      <c r="ET100" s="135" t="s">
        <v>14</v>
      </c>
      <c r="EU100" s="27">
        <v>1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>
        <v>1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1155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1155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30</v>
      </c>
      <c r="FX100" s="77">
        <v>3</v>
      </c>
      <c r="FY100" s="77">
        <v>29</v>
      </c>
      <c r="FZ100" s="77" t="s">
        <v>2</v>
      </c>
      <c r="GA100" s="77">
        <v>3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>
        <v>1</v>
      </c>
      <c r="GG100" s="77" t="s">
        <v>2</v>
      </c>
      <c r="GH100" s="77">
        <v>1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10</v>
      </c>
      <c r="GP100" s="25">
        <v>1</v>
      </c>
      <c r="GQ100" s="25">
        <v>10</v>
      </c>
      <c r="GR100" s="25">
        <v>10</v>
      </c>
      <c r="GS100" s="136" t="s">
        <v>2</v>
      </c>
      <c r="GT100" s="77" t="s">
        <v>2</v>
      </c>
      <c r="GU100" s="77">
        <v>1</v>
      </c>
      <c r="GV100" s="17">
        <v>160</v>
      </c>
      <c r="GW100" s="17">
        <v>70</v>
      </c>
      <c r="GX100" s="17">
        <v>69</v>
      </c>
      <c r="GY100" s="17">
        <v>16</v>
      </c>
      <c r="GZ100" s="17">
        <v>3</v>
      </c>
      <c r="HA100" s="17">
        <v>2</v>
      </c>
      <c r="HB100" s="17" t="s">
        <v>2</v>
      </c>
      <c r="HC100" s="17">
        <v>1</v>
      </c>
      <c r="HD100" s="17">
        <v>1</v>
      </c>
      <c r="HE100" s="17">
        <v>2</v>
      </c>
      <c r="HF100" s="17" t="s">
        <v>2</v>
      </c>
      <c r="HG100" s="17">
        <v>1</v>
      </c>
      <c r="HH100" s="17" t="s">
        <v>2</v>
      </c>
      <c r="HI100" s="17" t="s">
        <v>2</v>
      </c>
      <c r="HJ100" s="17">
        <v>1</v>
      </c>
      <c r="HK100" s="17" t="s">
        <v>2</v>
      </c>
      <c r="HL100" s="17" t="s">
        <v>2</v>
      </c>
      <c r="HM100" s="17">
        <v>1</v>
      </c>
      <c r="HN100" s="659"/>
      <c r="HO100" s="657" t="s">
        <v>453</v>
      </c>
      <c r="HP100" s="657" t="s">
        <v>454</v>
      </c>
      <c r="HQ100" s="657" t="s">
        <v>481</v>
      </c>
      <c r="HR100" s="657" t="s">
        <v>463</v>
      </c>
      <c r="HS100" s="657" t="s">
        <v>455</v>
      </c>
    </row>
    <row r="101" spans="1:227" ht="14.25" customHeight="1">
      <c r="A101" s="614" t="s">
        <v>970</v>
      </c>
      <c r="B101" s="614" t="s">
        <v>1035</v>
      </c>
      <c r="C101" s="614" t="s">
        <v>731</v>
      </c>
      <c r="D101" s="4" t="s">
        <v>552</v>
      </c>
      <c r="E101" s="25">
        <v>94</v>
      </c>
      <c r="F101" s="25">
        <v>2</v>
      </c>
      <c r="G101" s="25">
        <v>1</v>
      </c>
      <c r="H101" s="25" t="s">
        <v>2</v>
      </c>
      <c r="I101" s="25" t="s">
        <v>2</v>
      </c>
      <c r="J101" s="25">
        <v>1</v>
      </c>
      <c r="K101" s="25" t="s">
        <v>2</v>
      </c>
      <c r="L101" s="25">
        <v>92</v>
      </c>
      <c r="M101" s="136">
        <v>26</v>
      </c>
      <c r="N101" s="25">
        <v>2</v>
      </c>
      <c r="O101" s="25">
        <v>2</v>
      </c>
      <c r="P101" s="25">
        <v>1</v>
      </c>
      <c r="Q101" s="25" t="s">
        <v>2</v>
      </c>
      <c r="R101" s="25" t="s">
        <v>2</v>
      </c>
      <c r="S101" s="25">
        <v>1</v>
      </c>
      <c r="T101" s="25" t="s">
        <v>2</v>
      </c>
      <c r="U101" s="25" t="s">
        <v>2</v>
      </c>
      <c r="V101" s="136">
        <v>1</v>
      </c>
      <c r="W101" s="25">
        <v>34</v>
      </c>
      <c r="X101" s="25">
        <v>3424</v>
      </c>
      <c r="Y101" s="25">
        <v>4</v>
      </c>
      <c r="Z101" s="25">
        <v>1320</v>
      </c>
      <c r="AA101" s="136">
        <v>60</v>
      </c>
      <c r="AB101" s="25">
        <v>1</v>
      </c>
      <c r="AC101" s="25">
        <v>27</v>
      </c>
      <c r="AD101" s="25" t="s">
        <v>2</v>
      </c>
      <c r="AE101" s="25" t="s">
        <v>2</v>
      </c>
      <c r="AF101" s="136">
        <v>1</v>
      </c>
      <c r="AG101" s="27">
        <v>92</v>
      </c>
      <c r="AH101" s="27" t="s">
        <v>2</v>
      </c>
      <c r="AI101" s="27">
        <v>9</v>
      </c>
      <c r="AJ101" s="27">
        <v>33</v>
      </c>
      <c r="AK101" s="27">
        <v>18</v>
      </c>
      <c r="AL101" s="27">
        <v>4</v>
      </c>
      <c r="AM101" s="27">
        <v>8</v>
      </c>
      <c r="AN101" s="27">
        <v>7</v>
      </c>
      <c r="AO101" s="27">
        <v>10</v>
      </c>
      <c r="AP101" s="27">
        <v>2</v>
      </c>
      <c r="AQ101" s="27" t="s">
        <v>2</v>
      </c>
      <c r="AR101" s="27" t="s">
        <v>2</v>
      </c>
      <c r="AS101" s="27">
        <v>1</v>
      </c>
      <c r="AT101" s="135" t="s">
        <v>2</v>
      </c>
      <c r="AU101" s="27">
        <v>2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 t="s">
        <v>2</v>
      </c>
      <c r="BD101" s="27">
        <v>1</v>
      </c>
      <c r="BE101" s="27" t="s">
        <v>2</v>
      </c>
      <c r="BF101" s="27" t="s">
        <v>2</v>
      </c>
      <c r="BG101" s="27">
        <v>1</v>
      </c>
      <c r="BH101" s="135" t="s">
        <v>2</v>
      </c>
      <c r="BI101" s="27">
        <v>26687</v>
      </c>
      <c r="BJ101" s="27" t="s">
        <v>2</v>
      </c>
      <c r="BK101" s="27">
        <v>344</v>
      </c>
      <c r="BL101" s="27">
        <v>2337</v>
      </c>
      <c r="BM101" s="27">
        <v>2226</v>
      </c>
      <c r="BN101" s="27">
        <v>713</v>
      </c>
      <c r="BO101" s="27">
        <v>1900</v>
      </c>
      <c r="BP101" s="27">
        <v>2794</v>
      </c>
      <c r="BQ101" s="27">
        <v>6714</v>
      </c>
      <c r="BR101" s="27">
        <v>2659</v>
      </c>
      <c r="BS101" s="27" t="s">
        <v>2</v>
      </c>
      <c r="BT101" s="27" t="s">
        <v>2</v>
      </c>
      <c r="BU101" s="27">
        <v>7000</v>
      </c>
      <c r="BV101" s="27" t="s">
        <v>2</v>
      </c>
      <c r="BW101" s="135">
        <v>8987</v>
      </c>
      <c r="BX101" s="27">
        <v>8054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 t="s">
        <v>2</v>
      </c>
      <c r="CG101" s="27">
        <v>1054</v>
      </c>
      <c r="CH101" s="27" t="s">
        <v>2</v>
      </c>
      <c r="CI101" s="27" t="s">
        <v>2</v>
      </c>
      <c r="CJ101" s="27">
        <v>7000</v>
      </c>
      <c r="CK101" s="27" t="s">
        <v>2</v>
      </c>
      <c r="CL101" s="135">
        <v>1054</v>
      </c>
      <c r="CM101" s="27">
        <v>83</v>
      </c>
      <c r="CN101" s="27">
        <v>14</v>
      </c>
      <c r="CO101" s="27" t="s">
        <v>2</v>
      </c>
      <c r="CP101" s="27">
        <v>26</v>
      </c>
      <c r="CQ101" s="27" t="s">
        <v>2</v>
      </c>
      <c r="CR101" s="27">
        <v>17</v>
      </c>
      <c r="CS101" s="27">
        <v>3</v>
      </c>
      <c r="CT101" s="27">
        <v>1</v>
      </c>
      <c r="CU101" s="27">
        <v>1</v>
      </c>
      <c r="CV101" s="27" t="s">
        <v>2</v>
      </c>
      <c r="CW101" s="27">
        <v>21</v>
      </c>
      <c r="CX101" s="27" t="s">
        <v>2</v>
      </c>
      <c r="CY101" s="27" t="s">
        <v>2</v>
      </c>
      <c r="CZ101" s="27" t="s">
        <v>2</v>
      </c>
      <c r="DA101" s="27" t="s">
        <v>2</v>
      </c>
      <c r="DB101" s="135" t="s">
        <v>2</v>
      </c>
      <c r="DC101" s="27">
        <v>2</v>
      </c>
      <c r="DD101" s="27" t="s">
        <v>2</v>
      </c>
      <c r="DE101" s="27" t="s">
        <v>2</v>
      </c>
      <c r="DF101" s="27">
        <v>1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>
        <v>1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25</v>
      </c>
      <c r="DT101" s="27" t="s">
        <v>2</v>
      </c>
      <c r="DU101" s="27" t="s">
        <v>2</v>
      </c>
      <c r="DV101" s="27">
        <v>43</v>
      </c>
      <c r="DW101" s="27">
        <v>14</v>
      </c>
      <c r="DX101" s="27">
        <v>1</v>
      </c>
      <c r="DY101" s="27">
        <v>21</v>
      </c>
      <c r="DZ101" s="27">
        <v>8</v>
      </c>
      <c r="EA101" s="27">
        <v>3</v>
      </c>
      <c r="EB101" s="27">
        <v>44</v>
      </c>
      <c r="EC101" s="27">
        <v>7</v>
      </c>
      <c r="ED101" s="27">
        <v>2</v>
      </c>
      <c r="EE101" s="27" t="s">
        <v>2</v>
      </c>
      <c r="EF101" s="135">
        <v>1</v>
      </c>
      <c r="EG101" s="27">
        <v>1083</v>
      </c>
      <c r="EH101" s="27" t="s">
        <v>2</v>
      </c>
      <c r="EI101" s="27" t="s">
        <v>2</v>
      </c>
      <c r="EJ101" s="27">
        <v>2638</v>
      </c>
      <c r="EK101" s="27">
        <v>93</v>
      </c>
      <c r="EL101" s="27" t="s">
        <v>14</v>
      </c>
      <c r="EM101" s="27" t="s">
        <v>14</v>
      </c>
      <c r="EN101" s="27">
        <v>468</v>
      </c>
      <c r="EO101" s="27">
        <v>24</v>
      </c>
      <c r="EP101" s="27">
        <v>2811</v>
      </c>
      <c r="EQ101" s="27">
        <v>55</v>
      </c>
      <c r="ER101" s="27" t="s">
        <v>14</v>
      </c>
      <c r="ES101" s="27" t="s">
        <v>2</v>
      </c>
      <c r="ET101" s="135" t="s">
        <v>14</v>
      </c>
      <c r="EU101" s="27" t="s">
        <v>2</v>
      </c>
      <c r="EV101" s="27" t="s">
        <v>2</v>
      </c>
      <c r="EW101" s="27" t="s">
        <v>2</v>
      </c>
      <c r="EX101" s="27">
        <v>1</v>
      </c>
      <c r="EY101" s="27" t="s">
        <v>2</v>
      </c>
      <c r="EZ101" s="27" t="s">
        <v>2</v>
      </c>
      <c r="FA101" s="27">
        <v>1</v>
      </c>
      <c r="FB101" s="27">
        <v>1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1155</v>
      </c>
      <c r="FM101" s="27" t="s">
        <v>2</v>
      </c>
      <c r="FN101" s="27" t="s">
        <v>2</v>
      </c>
      <c r="FO101" s="27" t="s">
        <v>1155</v>
      </c>
      <c r="FP101" s="27" t="s">
        <v>1155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19</v>
      </c>
      <c r="FX101" s="77">
        <v>4</v>
      </c>
      <c r="FY101" s="77">
        <v>15</v>
      </c>
      <c r="FZ101" s="77">
        <v>2</v>
      </c>
      <c r="GA101" s="77">
        <v>1</v>
      </c>
      <c r="GB101" s="77" t="s">
        <v>2</v>
      </c>
      <c r="GC101" s="77" t="s">
        <v>2</v>
      </c>
      <c r="GD101" s="77" t="s">
        <v>2</v>
      </c>
      <c r="GE101" s="143">
        <v>1</v>
      </c>
      <c r="GF101" s="77">
        <v>2</v>
      </c>
      <c r="GG101" s="77" t="s">
        <v>2</v>
      </c>
      <c r="GH101" s="77">
        <v>2</v>
      </c>
      <c r="GI101" s="77">
        <v>1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9</v>
      </c>
      <c r="GP101" s="25">
        <v>1</v>
      </c>
      <c r="GQ101" s="25">
        <v>9</v>
      </c>
      <c r="GR101" s="25">
        <v>5</v>
      </c>
      <c r="GS101" s="136">
        <v>1</v>
      </c>
      <c r="GT101" s="77" t="s">
        <v>2</v>
      </c>
      <c r="GU101" s="77">
        <v>1</v>
      </c>
      <c r="GV101" s="17">
        <v>83</v>
      </c>
      <c r="GW101" s="17">
        <v>42</v>
      </c>
      <c r="GX101" s="17">
        <v>13</v>
      </c>
      <c r="GY101" s="17">
        <v>6</v>
      </c>
      <c r="GZ101" s="17">
        <v>12</v>
      </c>
      <c r="HA101" s="17">
        <v>10</v>
      </c>
      <c r="HB101" s="17">
        <v>8</v>
      </c>
      <c r="HC101" s="17">
        <v>2</v>
      </c>
      <c r="HD101" s="17" t="s">
        <v>2</v>
      </c>
      <c r="HE101" s="17">
        <v>2</v>
      </c>
      <c r="HF101" s="17" t="s">
        <v>2</v>
      </c>
      <c r="HG101" s="17" t="s">
        <v>2</v>
      </c>
      <c r="HH101" s="17">
        <v>1</v>
      </c>
      <c r="HI101" s="17" t="s">
        <v>2</v>
      </c>
      <c r="HJ101" s="17">
        <v>1</v>
      </c>
      <c r="HK101" s="17" t="s">
        <v>2</v>
      </c>
      <c r="HL101" s="17">
        <v>1</v>
      </c>
      <c r="HM101" s="17" t="s">
        <v>2</v>
      </c>
      <c r="HN101" s="659"/>
      <c r="HO101" s="657" t="s">
        <v>453</v>
      </c>
      <c r="HP101" s="657" t="s">
        <v>454</v>
      </c>
      <c r="HQ101" s="657" t="s">
        <v>481</v>
      </c>
      <c r="HR101" s="657" t="s">
        <v>453</v>
      </c>
      <c r="HS101" s="657" t="s">
        <v>455</v>
      </c>
    </row>
    <row r="102" spans="1:227" ht="14.25" customHeight="1">
      <c r="A102" s="614" t="s">
        <v>970</v>
      </c>
      <c r="B102" s="614" t="s">
        <v>1035</v>
      </c>
      <c r="C102" s="614" t="s">
        <v>1045</v>
      </c>
      <c r="D102" s="4" t="s">
        <v>553</v>
      </c>
      <c r="E102" s="25">
        <v>151</v>
      </c>
      <c r="F102" s="25" t="s">
        <v>2</v>
      </c>
      <c r="G102" s="25" t="s">
        <v>2</v>
      </c>
      <c r="H102" s="25" t="s">
        <v>2</v>
      </c>
      <c r="I102" s="25" t="s">
        <v>2</v>
      </c>
      <c r="J102" s="25" t="s">
        <v>2</v>
      </c>
      <c r="K102" s="25" t="s">
        <v>2</v>
      </c>
      <c r="L102" s="25">
        <v>151</v>
      </c>
      <c r="M102" s="136">
        <v>18</v>
      </c>
      <c r="N102" s="25">
        <v>1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>
        <v>1</v>
      </c>
      <c r="V102" s="136" t="s">
        <v>2</v>
      </c>
      <c r="W102" s="25">
        <v>31</v>
      </c>
      <c r="X102" s="25">
        <v>1552</v>
      </c>
      <c r="Y102" s="25">
        <v>1</v>
      </c>
      <c r="Z102" s="25">
        <v>600</v>
      </c>
      <c r="AA102" s="136">
        <v>120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>
        <v>1</v>
      </c>
      <c r="AG102" s="27">
        <v>151</v>
      </c>
      <c r="AH102" s="27">
        <v>2</v>
      </c>
      <c r="AI102" s="27">
        <v>45</v>
      </c>
      <c r="AJ102" s="27">
        <v>71</v>
      </c>
      <c r="AK102" s="27">
        <v>19</v>
      </c>
      <c r="AL102" s="27">
        <v>7</v>
      </c>
      <c r="AM102" s="27">
        <v>5</v>
      </c>
      <c r="AN102" s="27">
        <v>1</v>
      </c>
      <c r="AO102" s="27">
        <v>1</v>
      </c>
      <c r="AP102" s="27" t="s">
        <v>2</v>
      </c>
      <c r="AQ102" s="27" t="s">
        <v>2</v>
      </c>
      <c r="AR102" s="27" t="s">
        <v>2</v>
      </c>
      <c r="AS102" s="27" t="s">
        <v>2</v>
      </c>
      <c r="AT102" s="135" t="s">
        <v>2</v>
      </c>
      <c r="AU102" s="27">
        <v>1</v>
      </c>
      <c r="AV102" s="27" t="s">
        <v>2</v>
      </c>
      <c r="AW102" s="27" t="s">
        <v>2</v>
      </c>
      <c r="AX102" s="27" t="s">
        <v>2</v>
      </c>
      <c r="AY102" s="27">
        <v>1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12730</v>
      </c>
      <c r="BJ102" s="27">
        <v>44</v>
      </c>
      <c r="BK102" s="27">
        <v>1744</v>
      </c>
      <c r="BL102" s="27">
        <v>4891</v>
      </c>
      <c r="BM102" s="27">
        <v>2352</v>
      </c>
      <c r="BN102" s="27">
        <v>1229</v>
      </c>
      <c r="BO102" s="27">
        <v>1195</v>
      </c>
      <c r="BP102" s="27">
        <v>350</v>
      </c>
      <c r="BQ102" s="27">
        <v>925</v>
      </c>
      <c r="BR102" s="27" t="s">
        <v>2</v>
      </c>
      <c r="BS102" s="27" t="s">
        <v>2</v>
      </c>
      <c r="BT102" s="27" t="s">
        <v>2</v>
      </c>
      <c r="BU102" s="27" t="s">
        <v>2</v>
      </c>
      <c r="BV102" s="27" t="s">
        <v>2</v>
      </c>
      <c r="BW102" s="135">
        <v>4334</v>
      </c>
      <c r="BX102" s="27">
        <v>130</v>
      </c>
      <c r="BY102" s="27" t="s">
        <v>2</v>
      </c>
      <c r="BZ102" s="27" t="s">
        <v>2</v>
      </c>
      <c r="CA102" s="27" t="s">
        <v>2</v>
      </c>
      <c r="CB102" s="27">
        <v>130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>
        <v>130</v>
      </c>
      <c r="CM102" s="27">
        <v>134</v>
      </c>
      <c r="CN102" s="27">
        <v>111</v>
      </c>
      <c r="CO102" s="27">
        <v>1</v>
      </c>
      <c r="CP102" s="27">
        <v>1</v>
      </c>
      <c r="CQ102" s="27" t="s">
        <v>2</v>
      </c>
      <c r="CR102" s="27">
        <v>14</v>
      </c>
      <c r="CS102" s="27">
        <v>1</v>
      </c>
      <c r="CT102" s="27">
        <v>4</v>
      </c>
      <c r="CU102" s="27" t="s">
        <v>2</v>
      </c>
      <c r="CV102" s="27" t="s">
        <v>2</v>
      </c>
      <c r="CW102" s="27" t="s">
        <v>2</v>
      </c>
      <c r="CX102" s="27">
        <v>1</v>
      </c>
      <c r="CY102" s="27" t="s">
        <v>2</v>
      </c>
      <c r="CZ102" s="27">
        <v>1</v>
      </c>
      <c r="DA102" s="27" t="s">
        <v>2</v>
      </c>
      <c r="DB102" s="135" t="s">
        <v>2</v>
      </c>
      <c r="DC102" s="27">
        <v>1</v>
      </c>
      <c r="DD102" s="27">
        <v>1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>
        <v>129</v>
      </c>
      <c r="DT102" s="27">
        <v>8</v>
      </c>
      <c r="DU102" s="27">
        <v>8</v>
      </c>
      <c r="DV102" s="27">
        <v>1</v>
      </c>
      <c r="DW102" s="27">
        <v>21</v>
      </c>
      <c r="DX102" s="27">
        <v>4</v>
      </c>
      <c r="DY102" s="27">
        <v>15</v>
      </c>
      <c r="DZ102" s="27">
        <v>8</v>
      </c>
      <c r="EA102" s="27">
        <v>3</v>
      </c>
      <c r="EB102" s="27">
        <v>35</v>
      </c>
      <c r="EC102" s="27">
        <v>6</v>
      </c>
      <c r="ED102" s="27">
        <v>11</v>
      </c>
      <c r="EE102" s="27" t="s">
        <v>2</v>
      </c>
      <c r="EF102" s="135">
        <v>4</v>
      </c>
      <c r="EG102" s="27">
        <v>6244</v>
      </c>
      <c r="EH102" s="27">
        <v>166</v>
      </c>
      <c r="EI102" s="27">
        <v>344</v>
      </c>
      <c r="EJ102" s="27" t="s">
        <v>14</v>
      </c>
      <c r="EK102" s="27">
        <v>88</v>
      </c>
      <c r="EL102" s="27">
        <v>17</v>
      </c>
      <c r="EM102" s="27" t="s">
        <v>14</v>
      </c>
      <c r="EN102" s="27">
        <v>75</v>
      </c>
      <c r="EO102" s="27">
        <v>10</v>
      </c>
      <c r="EP102" s="27">
        <v>1229</v>
      </c>
      <c r="EQ102" s="27">
        <v>22</v>
      </c>
      <c r="ER102" s="27">
        <v>287</v>
      </c>
      <c r="ES102" s="27" t="s">
        <v>2</v>
      </c>
      <c r="ET102" s="135" t="s">
        <v>14</v>
      </c>
      <c r="EU102" s="27">
        <v>1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1155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34</v>
      </c>
      <c r="FX102" s="77">
        <v>7</v>
      </c>
      <c r="FY102" s="77">
        <v>31</v>
      </c>
      <c r="FZ102" s="77">
        <v>1</v>
      </c>
      <c r="GA102" s="77">
        <v>2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10</v>
      </c>
      <c r="GP102" s="25">
        <v>1</v>
      </c>
      <c r="GQ102" s="25">
        <v>10</v>
      </c>
      <c r="GR102" s="25">
        <v>10</v>
      </c>
      <c r="GS102" s="136" t="s">
        <v>2</v>
      </c>
      <c r="GT102" s="77" t="s">
        <v>2</v>
      </c>
      <c r="GU102" s="77" t="s">
        <v>2</v>
      </c>
      <c r="GV102" s="17">
        <v>134</v>
      </c>
      <c r="GW102" s="17">
        <v>77</v>
      </c>
      <c r="GX102" s="17">
        <v>51</v>
      </c>
      <c r="GY102" s="17">
        <v>5</v>
      </c>
      <c r="GZ102" s="17">
        <v>1</v>
      </c>
      <c r="HA102" s="17" t="s">
        <v>2</v>
      </c>
      <c r="HB102" s="17" t="s">
        <v>2</v>
      </c>
      <c r="HC102" s="17" t="s">
        <v>2</v>
      </c>
      <c r="HD102" s="17" t="s">
        <v>2</v>
      </c>
      <c r="HE102" s="17">
        <v>1</v>
      </c>
      <c r="HF102" s="17" t="s">
        <v>2</v>
      </c>
      <c r="HG102" s="17">
        <v>1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9"/>
      <c r="HO102" s="657" t="s">
        <v>453</v>
      </c>
      <c r="HP102" s="657" t="s">
        <v>454</v>
      </c>
      <c r="HQ102" s="657" t="s">
        <v>481</v>
      </c>
      <c r="HR102" s="657" t="s">
        <v>464</v>
      </c>
      <c r="HS102" s="657" t="s">
        <v>455</v>
      </c>
    </row>
    <row r="103" spans="1:227" ht="14.25" customHeight="1">
      <c r="A103" s="614" t="s">
        <v>970</v>
      </c>
      <c r="B103" s="614" t="s">
        <v>1035</v>
      </c>
      <c r="C103" s="614" t="s">
        <v>1046</v>
      </c>
      <c r="D103" s="4" t="s">
        <v>554</v>
      </c>
      <c r="E103" s="25">
        <v>62</v>
      </c>
      <c r="F103" s="25" t="s">
        <v>2</v>
      </c>
      <c r="G103" s="25" t="s">
        <v>2</v>
      </c>
      <c r="H103" s="25" t="s">
        <v>2</v>
      </c>
      <c r="I103" s="25" t="s">
        <v>2</v>
      </c>
      <c r="J103" s="25" t="s">
        <v>2</v>
      </c>
      <c r="K103" s="25" t="s">
        <v>2</v>
      </c>
      <c r="L103" s="25">
        <v>62</v>
      </c>
      <c r="M103" s="136">
        <v>15</v>
      </c>
      <c r="N103" s="25" t="s">
        <v>2</v>
      </c>
      <c r="O103" s="25" t="s">
        <v>2</v>
      </c>
      <c r="P103" s="25" t="s">
        <v>2</v>
      </c>
      <c r="Q103" s="25" t="s">
        <v>2</v>
      </c>
      <c r="R103" s="25" t="s">
        <v>2</v>
      </c>
      <c r="S103" s="25" t="s">
        <v>2</v>
      </c>
      <c r="T103" s="25" t="s">
        <v>2</v>
      </c>
      <c r="U103" s="25" t="s">
        <v>2</v>
      </c>
      <c r="V103" s="136" t="s">
        <v>2</v>
      </c>
      <c r="W103" s="25">
        <v>22</v>
      </c>
      <c r="X103" s="25">
        <v>1118</v>
      </c>
      <c r="Y103" s="25">
        <v>1</v>
      </c>
      <c r="Z103" s="25">
        <v>160</v>
      </c>
      <c r="AA103" s="136">
        <v>40</v>
      </c>
      <c r="AB103" s="25" t="s">
        <v>2</v>
      </c>
      <c r="AC103" s="25" t="s">
        <v>2</v>
      </c>
      <c r="AD103" s="25" t="s">
        <v>2</v>
      </c>
      <c r="AE103" s="25" t="s">
        <v>2</v>
      </c>
      <c r="AF103" s="136" t="s">
        <v>2</v>
      </c>
      <c r="AG103" s="27">
        <v>62</v>
      </c>
      <c r="AH103" s="27">
        <v>1</v>
      </c>
      <c r="AI103" s="27">
        <v>11</v>
      </c>
      <c r="AJ103" s="27">
        <v>29</v>
      </c>
      <c r="AK103" s="27">
        <v>7</v>
      </c>
      <c r="AL103" s="27">
        <v>3</v>
      </c>
      <c r="AM103" s="27">
        <v>3</v>
      </c>
      <c r="AN103" s="27">
        <v>3</v>
      </c>
      <c r="AO103" s="27">
        <v>5</v>
      </c>
      <c r="AP103" s="27" t="s">
        <v>2</v>
      </c>
      <c r="AQ103" s="27" t="s">
        <v>2</v>
      </c>
      <c r="AR103" s="27" t="s">
        <v>2</v>
      </c>
      <c r="AS103" s="27" t="s">
        <v>2</v>
      </c>
      <c r="AT103" s="135" t="s">
        <v>2</v>
      </c>
      <c r="AU103" s="27" t="s">
        <v>2</v>
      </c>
      <c r="AV103" s="27" t="s">
        <v>2</v>
      </c>
      <c r="AW103" s="27" t="s">
        <v>2</v>
      </c>
      <c r="AX103" s="27" t="s">
        <v>2</v>
      </c>
      <c r="AY103" s="27" t="s">
        <v>2</v>
      </c>
      <c r="AZ103" s="27" t="s">
        <v>2</v>
      </c>
      <c r="BA103" s="27" t="s">
        <v>2</v>
      </c>
      <c r="BB103" s="27" t="s">
        <v>2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9237</v>
      </c>
      <c r="BJ103" s="27">
        <v>10</v>
      </c>
      <c r="BK103" s="27">
        <v>452</v>
      </c>
      <c r="BL103" s="27">
        <v>2078</v>
      </c>
      <c r="BM103" s="27">
        <v>873</v>
      </c>
      <c r="BN103" s="27">
        <v>483</v>
      </c>
      <c r="BO103" s="27">
        <v>783</v>
      </c>
      <c r="BP103" s="27">
        <v>1016</v>
      </c>
      <c r="BQ103" s="27">
        <v>3542</v>
      </c>
      <c r="BR103" s="27" t="s">
        <v>2</v>
      </c>
      <c r="BS103" s="27" t="s">
        <v>2</v>
      </c>
      <c r="BT103" s="27" t="s">
        <v>2</v>
      </c>
      <c r="BU103" s="27" t="s">
        <v>2</v>
      </c>
      <c r="BV103" s="27" t="s">
        <v>2</v>
      </c>
      <c r="BW103" s="135">
        <v>4118</v>
      </c>
      <c r="BX103" s="27" t="s">
        <v>2</v>
      </c>
      <c r="BY103" s="27" t="s">
        <v>2</v>
      </c>
      <c r="BZ103" s="27" t="s">
        <v>2</v>
      </c>
      <c r="CA103" s="27" t="s">
        <v>2</v>
      </c>
      <c r="CB103" s="27" t="s">
        <v>2</v>
      </c>
      <c r="CC103" s="27" t="s">
        <v>2</v>
      </c>
      <c r="CD103" s="27" t="s">
        <v>2</v>
      </c>
      <c r="CE103" s="27" t="s">
        <v>2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 t="s">
        <v>2</v>
      </c>
      <c r="CM103" s="27">
        <v>57</v>
      </c>
      <c r="CN103" s="27">
        <v>43</v>
      </c>
      <c r="CO103" s="27" t="s">
        <v>2</v>
      </c>
      <c r="CP103" s="27" t="s">
        <v>2</v>
      </c>
      <c r="CQ103" s="27" t="s">
        <v>2</v>
      </c>
      <c r="CR103" s="27">
        <v>4</v>
      </c>
      <c r="CS103" s="27" t="s">
        <v>2</v>
      </c>
      <c r="CT103" s="27">
        <v>4</v>
      </c>
      <c r="CU103" s="27" t="s">
        <v>2</v>
      </c>
      <c r="CV103" s="27" t="s">
        <v>2</v>
      </c>
      <c r="CW103" s="27">
        <v>6</v>
      </c>
      <c r="CX103" s="27" t="s">
        <v>2</v>
      </c>
      <c r="CY103" s="27" t="s">
        <v>2</v>
      </c>
      <c r="CZ103" s="27" t="s">
        <v>2</v>
      </c>
      <c r="DA103" s="27" t="s">
        <v>2</v>
      </c>
      <c r="DB103" s="135" t="s">
        <v>2</v>
      </c>
      <c r="DC103" s="27" t="s">
        <v>2</v>
      </c>
      <c r="DD103" s="27" t="s">
        <v>2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 t="s">
        <v>2</v>
      </c>
      <c r="DJ103" s="27" t="s">
        <v>2</v>
      </c>
      <c r="DK103" s="27" t="s">
        <v>2</v>
      </c>
      <c r="DL103" s="27" t="s">
        <v>2</v>
      </c>
      <c r="DM103" s="27" t="s">
        <v>2</v>
      </c>
      <c r="DN103" s="27" t="s">
        <v>2</v>
      </c>
      <c r="DO103" s="27" t="s">
        <v>2</v>
      </c>
      <c r="DP103" s="27" t="s">
        <v>2</v>
      </c>
      <c r="DQ103" s="27" t="s">
        <v>2</v>
      </c>
      <c r="DR103" s="135" t="s">
        <v>2</v>
      </c>
      <c r="DS103" s="27">
        <v>48</v>
      </c>
      <c r="DT103" s="27">
        <v>2</v>
      </c>
      <c r="DU103" s="27" t="s">
        <v>2</v>
      </c>
      <c r="DV103" s="27" t="s">
        <v>2</v>
      </c>
      <c r="DW103" s="27">
        <v>12</v>
      </c>
      <c r="DX103" s="27">
        <v>3</v>
      </c>
      <c r="DY103" s="27">
        <v>10</v>
      </c>
      <c r="DZ103" s="27">
        <v>9</v>
      </c>
      <c r="EA103" s="27">
        <v>2</v>
      </c>
      <c r="EB103" s="27">
        <v>19</v>
      </c>
      <c r="EC103" s="27">
        <v>4</v>
      </c>
      <c r="ED103" s="27">
        <v>4</v>
      </c>
      <c r="EE103" s="27" t="s">
        <v>2</v>
      </c>
      <c r="EF103" s="135">
        <v>2</v>
      </c>
      <c r="EG103" s="27">
        <v>3285</v>
      </c>
      <c r="EH103" s="27" t="s">
        <v>14</v>
      </c>
      <c r="EI103" s="27" t="s">
        <v>2</v>
      </c>
      <c r="EJ103" s="27" t="s">
        <v>2</v>
      </c>
      <c r="EK103" s="27">
        <v>71</v>
      </c>
      <c r="EL103" s="27">
        <v>5</v>
      </c>
      <c r="EM103" s="27" t="s">
        <v>14</v>
      </c>
      <c r="EN103" s="27">
        <v>55</v>
      </c>
      <c r="EO103" s="27" t="s">
        <v>14</v>
      </c>
      <c r="EP103" s="27">
        <v>478</v>
      </c>
      <c r="EQ103" s="27">
        <v>4</v>
      </c>
      <c r="ER103" s="27">
        <v>150</v>
      </c>
      <c r="ES103" s="27" t="s">
        <v>2</v>
      </c>
      <c r="ET103" s="135" t="s">
        <v>14</v>
      </c>
      <c r="EU103" s="27" t="s">
        <v>2</v>
      </c>
      <c r="EV103" s="27" t="s">
        <v>2</v>
      </c>
      <c r="EW103" s="27" t="s">
        <v>2</v>
      </c>
      <c r="EX103" s="27" t="s">
        <v>2</v>
      </c>
      <c r="EY103" s="27" t="s">
        <v>2</v>
      </c>
      <c r="EZ103" s="27" t="s">
        <v>2</v>
      </c>
      <c r="FA103" s="27" t="s">
        <v>2</v>
      </c>
      <c r="FB103" s="27" t="s">
        <v>2</v>
      </c>
      <c r="FC103" s="27" t="s">
        <v>2</v>
      </c>
      <c r="FD103" s="27" t="s">
        <v>2</v>
      </c>
      <c r="FE103" s="27" t="s">
        <v>2</v>
      </c>
      <c r="FF103" s="27" t="s">
        <v>2</v>
      </c>
      <c r="FG103" s="27" t="s">
        <v>2</v>
      </c>
      <c r="FH103" s="135" t="s">
        <v>2</v>
      </c>
      <c r="FI103" s="27" t="s">
        <v>2</v>
      </c>
      <c r="FJ103" s="27" t="s">
        <v>2</v>
      </c>
      <c r="FK103" s="27" t="s">
        <v>2</v>
      </c>
      <c r="FL103" s="27" t="s">
        <v>2</v>
      </c>
      <c r="FM103" s="27" t="s">
        <v>2</v>
      </c>
      <c r="FN103" s="27" t="s">
        <v>2</v>
      </c>
      <c r="FO103" s="27" t="s">
        <v>2</v>
      </c>
      <c r="FP103" s="27" t="s">
        <v>2</v>
      </c>
      <c r="FQ103" s="27" t="s">
        <v>2</v>
      </c>
      <c r="FR103" s="27" t="s">
        <v>2</v>
      </c>
      <c r="FS103" s="27" t="s">
        <v>2</v>
      </c>
      <c r="FT103" s="27" t="s">
        <v>2</v>
      </c>
      <c r="FU103" s="27" t="s">
        <v>2</v>
      </c>
      <c r="FV103" s="135" t="s">
        <v>2</v>
      </c>
      <c r="FW103" s="77">
        <v>18</v>
      </c>
      <c r="FX103" s="77">
        <v>3</v>
      </c>
      <c r="FY103" s="77">
        <v>18</v>
      </c>
      <c r="FZ103" s="77" t="s">
        <v>2</v>
      </c>
      <c r="GA103" s="77">
        <v>1</v>
      </c>
      <c r="GB103" s="77" t="s">
        <v>2</v>
      </c>
      <c r="GC103" s="77" t="s">
        <v>2</v>
      </c>
      <c r="GD103" s="77" t="s">
        <v>2</v>
      </c>
      <c r="GE103" s="143" t="s">
        <v>2</v>
      </c>
      <c r="GF103" s="77" t="s">
        <v>2</v>
      </c>
      <c r="GG103" s="77" t="s">
        <v>2</v>
      </c>
      <c r="GH103" s="77" t="s">
        <v>2</v>
      </c>
      <c r="GI103" s="77" t="s">
        <v>2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5</v>
      </c>
      <c r="GP103" s="25" t="s">
        <v>2</v>
      </c>
      <c r="GQ103" s="25">
        <v>5</v>
      </c>
      <c r="GR103" s="25">
        <v>5</v>
      </c>
      <c r="GS103" s="136" t="s">
        <v>2</v>
      </c>
      <c r="GT103" s="77" t="s">
        <v>2</v>
      </c>
      <c r="GU103" s="77" t="s">
        <v>2</v>
      </c>
      <c r="GV103" s="17">
        <v>57</v>
      </c>
      <c r="GW103" s="17">
        <v>31</v>
      </c>
      <c r="GX103" s="17">
        <v>14</v>
      </c>
      <c r="GY103" s="17">
        <v>7</v>
      </c>
      <c r="GZ103" s="17">
        <v>1</v>
      </c>
      <c r="HA103" s="17">
        <v>4</v>
      </c>
      <c r="HB103" s="17">
        <v>4</v>
      </c>
      <c r="HC103" s="17" t="s">
        <v>2</v>
      </c>
      <c r="HD103" s="17" t="s">
        <v>2</v>
      </c>
      <c r="HE103" s="17" t="s">
        <v>2</v>
      </c>
      <c r="HF103" s="17" t="s">
        <v>2</v>
      </c>
      <c r="HG103" s="17" t="s">
        <v>2</v>
      </c>
      <c r="HH103" s="17" t="s">
        <v>2</v>
      </c>
      <c r="HI103" s="17" t="s">
        <v>2</v>
      </c>
      <c r="HJ103" s="17" t="s">
        <v>2</v>
      </c>
      <c r="HK103" s="17" t="s">
        <v>2</v>
      </c>
      <c r="HL103" s="17" t="s">
        <v>2</v>
      </c>
      <c r="HM103" s="17" t="s">
        <v>2</v>
      </c>
      <c r="HN103" s="659"/>
      <c r="HO103" s="657" t="s">
        <v>453</v>
      </c>
      <c r="HP103" s="657" t="s">
        <v>454</v>
      </c>
      <c r="HQ103" s="657" t="s">
        <v>481</v>
      </c>
      <c r="HR103" s="657" t="s">
        <v>465</v>
      </c>
      <c r="HS103" s="657" t="s">
        <v>455</v>
      </c>
    </row>
    <row r="104" spans="1:227" ht="14.25" customHeight="1">
      <c r="A104" s="614" t="s">
        <v>970</v>
      </c>
      <c r="B104" s="614" t="s">
        <v>1035</v>
      </c>
      <c r="C104" s="614" t="s">
        <v>1047</v>
      </c>
      <c r="D104" s="4" t="s">
        <v>555</v>
      </c>
      <c r="E104" s="25">
        <v>121</v>
      </c>
      <c r="F104" s="25">
        <v>3</v>
      </c>
      <c r="G104" s="25">
        <v>2</v>
      </c>
      <c r="H104" s="25" t="s">
        <v>2</v>
      </c>
      <c r="I104" s="25">
        <v>1</v>
      </c>
      <c r="J104" s="25" t="s">
        <v>2</v>
      </c>
      <c r="K104" s="25" t="s">
        <v>2</v>
      </c>
      <c r="L104" s="25">
        <v>118</v>
      </c>
      <c r="M104" s="136">
        <v>12</v>
      </c>
      <c r="N104" s="25">
        <v>4</v>
      </c>
      <c r="O104" s="25">
        <v>3</v>
      </c>
      <c r="P104" s="25">
        <v>2</v>
      </c>
      <c r="Q104" s="25" t="s">
        <v>2</v>
      </c>
      <c r="R104" s="25">
        <v>1</v>
      </c>
      <c r="S104" s="25" t="s">
        <v>2</v>
      </c>
      <c r="T104" s="25" t="s">
        <v>2</v>
      </c>
      <c r="U104" s="25">
        <v>1</v>
      </c>
      <c r="V104" s="136">
        <v>3</v>
      </c>
      <c r="W104" s="25">
        <v>36</v>
      </c>
      <c r="X104" s="25">
        <v>4888</v>
      </c>
      <c r="Y104" s="25">
        <v>1</v>
      </c>
      <c r="Z104" s="25">
        <v>302</v>
      </c>
      <c r="AA104" s="136">
        <v>85</v>
      </c>
      <c r="AB104" s="25">
        <v>3</v>
      </c>
      <c r="AC104" s="25">
        <v>1098</v>
      </c>
      <c r="AD104" s="25" t="s">
        <v>2</v>
      </c>
      <c r="AE104" s="25" t="s">
        <v>2</v>
      </c>
      <c r="AF104" s="136">
        <v>1</v>
      </c>
      <c r="AG104" s="27">
        <v>121</v>
      </c>
      <c r="AH104" s="27">
        <v>2</v>
      </c>
      <c r="AI104" s="27">
        <v>26</v>
      </c>
      <c r="AJ104" s="27">
        <v>57</v>
      </c>
      <c r="AK104" s="27">
        <v>22</v>
      </c>
      <c r="AL104" s="27">
        <v>7</v>
      </c>
      <c r="AM104" s="27">
        <v>2</v>
      </c>
      <c r="AN104" s="27">
        <v>2</v>
      </c>
      <c r="AO104" s="27">
        <v>1</v>
      </c>
      <c r="AP104" s="27">
        <v>1</v>
      </c>
      <c r="AQ104" s="27">
        <v>1</v>
      </c>
      <c r="AR104" s="27" t="s">
        <v>2</v>
      </c>
      <c r="AS104" s="27" t="s">
        <v>2</v>
      </c>
      <c r="AT104" s="135" t="s">
        <v>2</v>
      </c>
      <c r="AU104" s="27">
        <v>4</v>
      </c>
      <c r="AV104" s="27" t="s">
        <v>2</v>
      </c>
      <c r="AW104" s="27" t="s">
        <v>2</v>
      </c>
      <c r="AX104" s="27">
        <v>1</v>
      </c>
      <c r="AY104" s="27" t="s">
        <v>2</v>
      </c>
      <c r="AZ104" s="27" t="s">
        <v>2</v>
      </c>
      <c r="BA104" s="27" t="s">
        <v>2</v>
      </c>
      <c r="BB104" s="27">
        <v>1</v>
      </c>
      <c r="BC104" s="27" t="s">
        <v>2</v>
      </c>
      <c r="BD104" s="27">
        <v>1</v>
      </c>
      <c r="BE104" s="27">
        <v>1</v>
      </c>
      <c r="BF104" s="27" t="s">
        <v>2</v>
      </c>
      <c r="BG104" s="27" t="s">
        <v>2</v>
      </c>
      <c r="BH104" s="135" t="s">
        <v>2</v>
      </c>
      <c r="BI104" s="27">
        <v>14975</v>
      </c>
      <c r="BJ104" s="27">
        <v>28</v>
      </c>
      <c r="BK104" s="27">
        <v>1094</v>
      </c>
      <c r="BL104" s="27">
        <v>3984</v>
      </c>
      <c r="BM104" s="27">
        <v>2586</v>
      </c>
      <c r="BN104" s="27">
        <v>1203</v>
      </c>
      <c r="BO104" s="27">
        <v>473</v>
      </c>
      <c r="BP104" s="27">
        <v>715</v>
      </c>
      <c r="BQ104" s="27">
        <v>945</v>
      </c>
      <c r="BR104" s="27">
        <v>1307</v>
      </c>
      <c r="BS104" s="27">
        <v>2640</v>
      </c>
      <c r="BT104" s="27" t="s">
        <v>2</v>
      </c>
      <c r="BU104" s="27" t="s">
        <v>2</v>
      </c>
      <c r="BV104" s="27" t="s">
        <v>2</v>
      </c>
      <c r="BW104" s="135">
        <v>6586</v>
      </c>
      <c r="BX104" s="27">
        <v>4397</v>
      </c>
      <c r="BY104" s="27" t="s">
        <v>2</v>
      </c>
      <c r="BZ104" s="27" t="s">
        <v>2</v>
      </c>
      <c r="CA104" s="27">
        <v>90</v>
      </c>
      <c r="CB104" s="27" t="s">
        <v>2</v>
      </c>
      <c r="CC104" s="27" t="s">
        <v>2</v>
      </c>
      <c r="CD104" s="27" t="s">
        <v>2</v>
      </c>
      <c r="CE104" s="27">
        <v>360</v>
      </c>
      <c r="CF104" s="27" t="s">
        <v>2</v>
      </c>
      <c r="CG104" s="27">
        <v>1307</v>
      </c>
      <c r="CH104" s="27">
        <v>2640</v>
      </c>
      <c r="CI104" s="27" t="s">
        <v>2</v>
      </c>
      <c r="CJ104" s="27" t="s">
        <v>2</v>
      </c>
      <c r="CK104" s="27" t="s">
        <v>2</v>
      </c>
      <c r="CL104" s="135">
        <v>3987</v>
      </c>
      <c r="CM104" s="27">
        <v>110</v>
      </c>
      <c r="CN104" s="27">
        <v>87</v>
      </c>
      <c r="CO104" s="27" t="s">
        <v>2</v>
      </c>
      <c r="CP104" s="27">
        <v>6</v>
      </c>
      <c r="CQ104" s="27" t="s">
        <v>2</v>
      </c>
      <c r="CR104" s="27">
        <v>7</v>
      </c>
      <c r="CS104" s="27">
        <v>2</v>
      </c>
      <c r="CT104" s="27">
        <v>4</v>
      </c>
      <c r="CU104" s="27">
        <v>2</v>
      </c>
      <c r="CV104" s="27">
        <v>1</v>
      </c>
      <c r="CW104" s="27" t="s">
        <v>2</v>
      </c>
      <c r="CX104" s="27" t="s">
        <v>2</v>
      </c>
      <c r="CY104" s="27" t="s">
        <v>2</v>
      </c>
      <c r="CZ104" s="27">
        <v>1</v>
      </c>
      <c r="DA104" s="27" t="s">
        <v>2</v>
      </c>
      <c r="DB104" s="135" t="s">
        <v>2</v>
      </c>
      <c r="DC104" s="27">
        <v>4</v>
      </c>
      <c r="DD104" s="27">
        <v>2</v>
      </c>
      <c r="DE104" s="27" t="s">
        <v>2</v>
      </c>
      <c r="DF104" s="27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96</v>
      </c>
      <c r="DT104" s="27">
        <v>1</v>
      </c>
      <c r="DU104" s="27">
        <v>3</v>
      </c>
      <c r="DV104" s="27">
        <v>16</v>
      </c>
      <c r="DW104" s="27">
        <v>20</v>
      </c>
      <c r="DX104" s="27">
        <v>4</v>
      </c>
      <c r="DY104" s="27">
        <v>20</v>
      </c>
      <c r="DZ104" s="27">
        <v>10</v>
      </c>
      <c r="EA104" s="27">
        <v>2</v>
      </c>
      <c r="EB104" s="27">
        <v>33</v>
      </c>
      <c r="EC104" s="27">
        <v>6</v>
      </c>
      <c r="ED104" s="27">
        <v>6</v>
      </c>
      <c r="EE104" s="27" t="s">
        <v>2</v>
      </c>
      <c r="EF104" s="135">
        <v>4</v>
      </c>
      <c r="EG104" s="27">
        <v>5862</v>
      </c>
      <c r="EH104" s="27" t="s">
        <v>14</v>
      </c>
      <c r="EI104" s="27">
        <v>278</v>
      </c>
      <c r="EJ104" s="27">
        <v>3048</v>
      </c>
      <c r="EK104" s="27">
        <v>37</v>
      </c>
      <c r="EL104" s="27">
        <v>19</v>
      </c>
      <c r="EM104" s="27">
        <v>1239</v>
      </c>
      <c r="EN104" s="27">
        <v>1198</v>
      </c>
      <c r="EO104" s="27" t="s">
        <v>14</v>
      </c>
      <c r="EP104" s="27">
        <v>771</v>
      </c>
      <c r="EQ104" s="27">
        <v>25</v>
      </c>
      <c r="ER104" s="27">
        <v>112</v>
      </c>
      <c r="ES104" s="27" t="s">
        <v>2</v>
      </c>
      <c r="ET104" s="135" t="s">
        <v>14</v>
      </c>
      <c r="EU104" s="27">
        <v>2</v>
      </c>
      <c r="EV104" s="27" t="s">
        <v>2</v>
      </c>
      <c r="EW104" s="27">
        <v>1</v>
      </c>
      <c r="EX104" s="27">
        <v>1</v>
      </c>
      <c r="EY104" s="27" t="s">
        <v>2</v>
      </c>
      <c r="EZ104" s="27" t="s">
        <v>2</v>
      </c>
      <c r="FA104" s="27">
        <v>1</v>
      </c>
      <c r="FB104" s="27">
        <v>1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1155</v>
      </c>
      <c r="FJ104" s="27" t="s">
        <v>2</v>
      </c>
      <c r="FK104" s="27" t="s">
        <v>1155</v>
      </c>
      <c r="FL104" s="27" t="s">
        <v>1155</v>
      </c>
      <c r="FM104" s="27" t="s">
        <v>2</v>
      </c>
      <c r="FN104" s="27" t="s">
        <v>2</v>
      </c>
      <c r="FO104" s="27" t="s">
        <v>1155</v>
      </c>
      <c r="FP104" s="27" t="s">
        <v>1155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21</v>
      </c>
      <c r="FX104" s="77">
        <v>3</v>
      </c>
      <c r="FY104" s="77">
        <v>20</v>
      </c>
      <c r="FZ104" s="77">
        <v>1</v>
      </c>
      <c r="GA104" s="77">
        <v>3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>
        <v>1</v>
      </c>
      <c r="GG104" s="77">
        <v>1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7</v>
      </c>
      <c r="GP104" s="25">
        <v>3</v>
      </c>
      <c r="GQ104" s="25">
        <v>7</v>
      </c>
      <c r="GR104" s="25">
        <v>5</v>
      </c>
      <c r="GS104" s="136" t="s">
        <v>2</v>
      </c>
      <c r="GT104" s="77" t="s">
        <v>2</v>
      </c>
      <c r="GU104" s="77">
        <v>1</v>
      </c>
      <c r="GV104" s="17">
        <v>110</v>
      </c>
      <c r="GW104" s="17">
        <v>57</v>
      </c>
      <c r="GX104" s="17">
        <v>44</v>
      </c>
      <c r="GY104" s="17">
        <v>7</v>
      </c>
      <c r="GZ104" s="17">
        <v>2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>
        <v>4</v>
      </c>
      <c r="HF104" s="17" t="s">
        <v>2</v>
      </c>
      <c r="HG104" s="17">
        <v>1</v>
      </c>
      <c r="HH104" s="17">
        <v>3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9"/>
      <c r="HO104" s="657" t="s">
        <v>453</v>
      </c>
      <c r="HP104" s="657" t="s">
        <v>454</v>
      </c>
      <c r="HQ104" s="657" t="s">
        <v>481</v>
      </c>
      <c r="HR104" s="657" t="s">
        <v>466</v>
      </c>
      <c r="HS104" s="657" t="s">
        <v>455</v>
      </c>
    </row>
    <row r="105" spans="1:227" ht="14.25" customHeight="1">
      <c r="A105" s="614" t="s">
        <v>970</v>
      </c>
      <c r="B105" s="614" t="s">
        <v>1035</v>
      </c>
      <c r="C105" s="614" t="s">
        <v>732</v>
      </c>
      <c r="D105" s="4" t="s">
        <v>556</v>
      </c>
      <c r="E105" s="25">
        <v>125</v>
      </c>
      <c r="F105" s="25">
        <v>2</v>
      </c>
      <c r="G105" s="25">
        <v>1</v>
      </c>
      <c r="H105" s="25" t="s">
        <v>2</v>
      </c>
      <c r="I105" s="25">
        <v>1</v>
      </c>
      <c r="J105" s="25" t="s">
        <v>2</v>
      </c>
      <c r="K105" s="25" t="s">
        <v>2</v>
      </c>
      <c r="L105" s="25">
        <v>123</v>
      </c>
      <c r="M105" s="136">
        <v>4</v>
      </c>
      <c r="N105" s="25">
        <v>4</v>
      </c>
      <c r="O105" s="25">
        <v>2</v>
      </c>
      <c r="P105" s="25">
        <v>1</v>
      </c>
      <c r="Q105" s="25" t="s">
        <v>2</v>
      </c>
      <c r="R105" s="25">
        <v>1</v>
      </c>
      <c r="S105" s="25" t="s">
        <v>2</v>
      </c>
      <c r="T105" s="25" t="s">
        <v>2</v>
      </c>
      <c r="U105" s="25">
        <v>2</v>
      </c>
      <c r="V105" s="136">
        <v>2</v>
      </c>
      <c r="W105" s="25">
        <v>39</v>
      </c>
      <c r="X105" s="25">
        <v>1610</v>
      </c>
      <c r="Y105" s="25">
        <v>1</v>
      </c>
      <c r="Z105" s="25">
        <v>280</v>
      </c>
      <c r="AA105" s="136">
        <v>86</v>
      </c>
      <c r="AB105" s="25">
        <v>3</v>
      </c>
      <c r="AC105" s="25">
        <v>634</v>
      </c>
      <c r="AD105" s="25">
        <v>1</v>
      </c>
      <c r="AE105" s="25">
        <v>280</v>
      </c>
      <c r="AF105" s="136">
        <v>1</v>
      </c>
      <c r="AG105" s="27">
        <v>123</v>
      </c>
      <c r="AH105" s="27" t="s">
        <v>2</v>
      </c>
      <c r="AI105" s="27">
        <v>38</v>
      </c>
      <c r="AJ105" s="27">
        <v>61</v>
      </c>
      <c r="AK105" s="27">
        <v>19</v>
      </c>
      <c r="AL105" s="27">
        <v>2</v>
      </c>
      <c r="AM105" s="27">
        <v>1</v>
      </c>
      <c r="AN105" s="27">
        <v>1</v>
      </c>
      <c r="AO105" s="27" t="s">
        <v>2</v>
      </c>
      <c r="AP105" s="27" t="s">
        <v>2</v>
      </c>
      <c r="AQ105" s="27" t="s">
        <v>2</v>
      </c>
      <c r="AR105" s="27">
        <v>1</v>
      </c>
      <c r="AS105" s="27" t="s">
        <v>2</v>
      </c>
      <c r="AT105" s="135" t="s">
        <v>2</v>
      </c>
      <c r="AU105" s="27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>
        <v>1</v>
      </c>
      <c r="BC105" s="27" t="s">
        <v>2</v>
      </c>
      <c r="BD105" s="27" t="s">
        <v>2</v>
      </c>
      <c r="BE105" s="27" t="s">
        <v>2</v>
      </c>
      <c r="BF105" s="27">
        <v>1</v>
      </c>
      <c r="BG105" s="27" t="s">
        <v>2</v>
      </c>
      <c r="BH105" s="135" t="s">
        <v>2</v>
      </c>
      <c r="BI105" s="27">
        <v>12767</v>
      </c>
      <c r="BJ105" s="27" t="s">
        <v>2</v>
      </c>
      <c r="BK105" s="27">
        <v>1470</v>
      </c>
      <c r="BL105" s="27">
        <v>4228</v>
      </c>
      <c r="BM105" s="27">
        <v>2319</v>
      </c>
      <c r="BN105" s="27">
        <v>324</v>
      </c>
      <c r="BO105" s="27">
        <v>248</v>
      </c>
      <c r="BP105" s="27">
        <v>378</v>
      </c>
      <c r="BQ105" s="27" t="s">
        <v>2</v>
      </c>
      <c r="BR105" s="27" t="s">
        <v>2</v>
      </c>
      <c r="BS105" s="27" t="s">
        <v>2</v>
      </c>
      <c r="BT105" s="27">
        <v>3800</v>
      </c>
      <c r="BU105" s="27" t="s">
        <v>2</v>
      </c>
      <c r="BV105" s="27" t="s">
        <v>2</v>
      </c>
      <c r="BW105" s="135">
        <v>5793</v>
      </c>
      <c r="BX105" s="27">
        <v>4178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>
        <v>378</v>
      </c>
      <c r="CF105" s="27" t="s">
        <v>2</v>
      </c>
      <c r="CG105" s="27" t="s">
        <v>2</v>
      </c>
      <c r="CH105" s="27" t="s">
        <v>2</v>
      </c>
      <c r="CI105" s="27">
        <v>3800</v>
      </c>
      <c r="CJ105" s="27" t="s">
        <v>2</v>
      </c>
      <c r="CK105" s="27" t="s">
        <v>2</v>
      </c>
      <c r="CL105" s="135">
        <v>4178</v>
      </c>
      <c r="CM105" s="27">
        <v>111</v>
      </c>
      <c r="CN105" s="27">
        <v>108</v>
      </c>
      <c r="CO105" s="27" t="s">
        <v>2</v>
      </c>
      <c r="CP105" s="27">
        <v>1</v>
      </c>
      <c r="CQ105" s="27" t="s">
        <v>2</v>
      </c>
      <c r="CR105" s="27">
        <v>2</v>
      </c>
      <c r="CS105" s="27" t="s">
        <v>2</v>
      </c>
      <c r="CT105" s="27" t="s">
        <v>2</v>
      </c>
      <c r="CU105" s="27" t="s">
        <v>2</v>
      </c>
      <c r="CV105" s="27" t="s">
        <v>2</v>
      </c>
      <c r="CW105" s="27" t="s">
        <v>2</v>
      </c>
      <c r="CX105" s="27" t="s">
        <v>2</v>
      </c>
      <c r="CY105" s="27" t="s">
        <v>2</v>
      </c>
      <c r="CZ105" s="27" t="s">
        <v>2</v>
      </c>
      <c r="DA105" s="27" t="s">
        <v>2</v>
      </c>
      <c r="DB105" s="135" t="s">
        <v>2</v>
      </c>
      <c r="DC105" s="27">
        <v>2</v>
      </c>
      <c r="DD105" s="27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115</v>
      </c>
      <c r="DT105" s="27" t="s">
        <v>2</v>
      </c>
      <c r="DU105" s="27">
        <v>1</v>
      </c>
      <c r="DV105" s="27">
        <v>5</v>
      </c>
      <c r="DW105" s="27">
        <v>10</v>
      </c>
      <c r="DX105" s="27">
        <v>3</v>
      </c>
      <c r="DY105" s="27">
        <v>13</v>
      </c>
      <c r="DZ105" s="27">
        <v>8</v>
      </c>
      <c r="EA105" s="27">
        <v>1</v>
      </c>
      <c r="EB105" s="27">
        <v>19</v>
      </c>
      <c r="EC105" s="27">
        <v>1</v>
      </c>
      <c r="ED105" s="27">
        <v>6</v>
      </c>
      <c r="EE105" s="27" t="s">
        <v>2</v>
      </c>
      <c r="EF105" s="135">
        <v>4</v>
      </c>
      <c r="EG105" s="27">
        <v>7446</v>
      </c>
      <c r="EH105" s="27" t="s">
        <v>2</v>
      </c>
      <c r="EI105" s="27" t="s">
        <v>14</v>
      </c>
      <c r="EJ105" s="27" t="s">
        <v>14</v>
      </c>
      <c r="EK105" s="27">
        <v>17</v>
      </c>
      <c r="EL105" s="27">
        <v>5</v>
      </c>
      <c r="EM105" s="27">
        <v>736</v>
      </c>
      <c r="EN105" s="27">
        <v>718</v>
      </c>
      <c r="EO105" s="27" t="s">
        <v>14</v>
      </c>
      <c r="EP105" s="27">
        <v>324</v>
      </c>
      <c r="EQ105" s="27" t="s">
        <v>14</v>
      </c>
      <c r="ER105" s="27">
        <v>69</v>
      </c>
      <c r="ES105" s="27" t="s">
        <v>2</v>
      </c>
      <c r="ET105" s="135" t="s">
        <v>14</v>
      </c>
      <c r="EU105" s="27">
        <v>2</v>
      </c>
      <c r="EV105" s="27" t="s">
        <v>2</v>
      </c>
      <c r="EW105" s="27">
        <v>1</v>
      </c>
      <c r="EX105" s="27" t="s">
        <v>2</v>
      </c>
      <c r="EY105" s="27" t="s">
        <v>2</v>
      </c>
      <c r="EZ105" s="27" t="s">
        <v>2</v>
      </c>
      <c r="FA105" s="27">
        <v>1</v>
      </c>
      <c r="FB105" s="27">
        <v>1</v>
      </c>
      <c r="FC105" s="27" t="s">
        <v>2</v>
      </c>
      <c r="FD105" s="27">
        <v>1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1155</v>
      </c>
      <c r="FJ105" s="27" t="s">
        <v>2</v>
      </c>
      <c r="FK105" s="27" t="s">
        <v>1155</v>
      </c>
      <c r="FL105" s="27" t="s">
        <v>2</v>
      </c>
      <c r="FM105" s="27" t="s">
        <v>2</v>
      </c>
      <c r="FN105" s="27" t="s">
        <v>2</v>
      </c>
      <c r="FO105" s="27" t="s">
        <v>1155</v>
      </c>
      <c r="FP105" s="27" t="s">
        <v>1155</v>
      </c>
      <c r="FQ105" s="27" t="s">
        <v>2</v>
      </c>
      <c r="FR105" s="27" t="s">
        <v>1155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27</v>
      </c>
      <c r="FX105" s="77" t="s">
        <v>2</v>
      </c>
      <c r="FY105" s="77">
        <v>27</v>
      </c>
      <c r="FZ105" s="77" t="s">
        <v>2</v>
      </c>
      <c r="GA105" s="77" t="s">
        <v>2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>
        <v>2</v>
      </c>
      <c r="GG105" s="77" t="s">
        <v>2</v>
      </c>
      <c r="GH105" s="77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9</v>
      </c>
      <c r="GP105" s="25">
        <v>4</v>
      </c>
      <c r="GQ105" s="25">
        <v>9</v>
      </c>
      <c r="GR105" s="25">
        <v>8</v>
      </c>
      <c r="GS105" s="136">
        <v>1</v>
      </c>
      <c r="GT105" s="77" t="s">
        <v>2</v>
      </c>
      <c r="GU105" s="77">
        <v>3</v>
      </c>
      <c r="GV105" s="17">
        <v>111</v>
      </c>
      <c r="GW105" s="17">
        <v>74</v>
      </c>
      <c r="GX105" s="17">
        <v>34</v>
      </c>
      <c r="GY105" s="17">
        <v>2</v>
      </c>
      <c r="GZ105" s="17" t="s">
        <v>2</v>
      </c>
      <c r="HA105" s="17">
        <v>1</v>
      </c>
      <c r="HB105" s="17">
        <v>1</v>
      </c>
      <c r="HC105" s="17" t="s">
        <v>2</v>
      </c>
      <c r="HD105" s="17" t="s">
        <v>2</v>
      </c>
      <c r="HE105" s="17">
        <v>2</v>
      </c>
      <c r="HF105" s="17" t="s">
        <v>2</v>
      </c>
      <c r="HG105" s="17" t="s">
        <v>2</v>
      </c>
      <c r="HH105" s="17">
        <v>1</v>
      </c>
      <c r="HI105" s="17" t="s">
        <v>2</v>
      </c>
      <c r="HJ105" s="17">
        <v>1</v>
      </c>
      <c r="HK105" s="17">
        <v>1</v>
      </c>
      <c r="HL105" s="17" t="s">
        <v>2</v>
      </c>
      <c r="HM105" s="17" t="s">
        <v>2</v>
      </c>
      <c r="HN105" s="659"/>
      <c r="HO105" s="657" t="s">
        <v>453</v>
      </c>
      <c r="HP105" s="657" t="s">
        <v>454</v>
      </c>
      <c r="HQ105" s="657" t="s">
        <v>481</v>
      </c>
      <c r="HR105" s="657" t="s">
        <v>467</v>
      </c>
      <c r="HS105" s="657" t="s">
        <v>455</v>
      </c>
    </row>
    <row r="106" spans="1:227" ht="14.25" customHeight="1">
      <c r="A106" s="614" t="s">
        <v>970</v>
      </c>
      <c r="B106" s="614" t="s">
        <v>1035</v>
      </c>
      <c r="C106" s="614" t="s">
        <v>1048</v>
      </c>
      <c r="D106" s="4" t="s">
        <v>557</v>
      </c>
      <c r="E106" s="25">
        <v>262</v>
      </c>
      <c r="F106" s="25">
        <v>3</v>
      </c>
      <c r="G106" s="25" t="s">
        <v>2</v>
      </c>
      <c r="H106" s="25">
        <v>1</v>
      </c>
      <c r="I106" s="25">
        <v>1</v>
      </c>
      <c r="J106" s="25">
        <v>1</v>
      </c>
      <c r="K106" s="25" t="s">
        <v>2</v>
      </c>
      <c r="L106" s="25">
        <v>259</v>
      </c>
      <c r="M106" s="136">
        <v>10</v>
      </c>
      <c r="N106" s="25">
        <v>3</v>
      </c>
      <c r="O106" s="25">
        <v>3</v>
      </c>
      <c r="P106" s="25" t="s">
        <v>2</v>
      </c>
      <c r="Q106" s="25">
        <v>1</v>
      </c>
      <c r="R106" s="25">
        <v>1</v>
      </c>
      <c r="S106" s="25">
        <v>1</v>
      </c>
      <c r="T106" s="25" t="s">
        <v>2</v>
      </c>
      <c r="U106" s="25" t="s">
        <v>2</v>
      </c>
      <c r="V106" s="136">
        <v>1</v>
      </c>
      <c r="W106" s="25">
        <v>58</v>
      </c>
      <c r="X106" s="25">
        <v>15773</v>
      </c>
      <c r="Y106" s="25">
        <v>3</v>
      </c>
      <c r="Z106" s="25">
        <v>8320</v>
      </c>
      <c r="AA106" s="136">
        <v>204</v>
      </c>
      <c r="AB106" s="25">
        <v>2</v>
      </c>
      <c r="AC106" s="25">
        <v>9650</v>
      </c>
      <c r="AD106" s="25">
        <v>1</v>
      </c>
      <c r="AE106" s="25">
        <v>5700</v>
      </c>
      <c r="AF106" s="136">
        <v>1</v>
      </c>
      <c r="AG106" s="27">
        <v>261</v>
      </c>
      <c r="AH106" s="27" t="s">
        <v>2</v>
      </c>
      <c r="AI106" s="27">
        <v>68</v>
      </c>
      <c r="AJ106" s="27">
        <v>111</v>
      </c>
      <c r="AK106" s="27">
        <v>47</v>
      </c>
      <c r="AL106" s="27">
        <v>18</v>
      </c>
      <c r="AM106" s="27">
        <v>11</v>
      </c>
      <c r="AN106" s="27">
        <v>3</v>
      </c>
      <c r="AO106" s="27">
        <v>2</v>
      </c>
      <c r="AP106" s="27">
        <v>1</v>
      </c>
      <c r="AQ106" s="27" t="s">
        <v>2</v>
      </c>
      <c r="AR106" s="27" t="s">
        <v>2</v>
      </c>
      <c r="AS106" s="27" t="s">
        <v>2</v>
      </c>
      <c r="AT106" s="135" t="s">
        <v>2</v>
      </c>
      <c r="AU106" s="27">
        <v>2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>
        <v>1</v>
      </c>
      <c r="BD106" s="27">
        <v>1</v>
      </c>
      <c r="BE106" s="27" t="s">
        <v>2</v>
      </c>
      <c r="BF106" s="27" t="s">
        <v>2</v>
      </c>
      <c r="BG106" s="27" t="s">
        <v>2</v>
      </c>
      <c r="BH106" s="135" t="s">
        <v>2</v>
      </c>
      <c r="BI106" s="27">
        <v>25297</v>
      </c>
      <c r="BJ106" s="27" t="s">
        <v>2</v>
      </c>
      <c r="BK106" s="27">
        <v>2692</v>
      </c>
      <c r="BL106" s="27">
        <v>7595</v>
      </c>
      <c r="BM106" s="27">
        <v>5631</v>
      </c>
      <c r="BN106" s="27">
        <v>3046</v>
      </c>
      <c r="BO106" s="27">
        <v>2618</v>
      </c>
      <c r="BP106" s="27">
        <v>1132</v>
      </c>
      <c r="BQ106" s="27">
        <v>1508</v>
      </c>
      <c r="BR106" s="27">
        <v>1075</v>
      </c>
      <c r="BS106" s="27" t="s">
        <v>2</v>
      </c>
      <c r="BT106" s="27" t="s">
        <v>2</v>
      </c>
      <c r="BU106" s="27" t="s">
        <v>2</v>
      </c>
      <c r="BV106" s="27" t="s">
        <v>2</v>
      </c>
      <c r="BW106" s="135">
        <v>6906</v>
      </c>
      <c r="BX106" s="27">
        <v>1970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>
        <v>895</v>
      </c>
      <c r="CG106" s="27">
        <v>1075</v>
      </c>
      <c r="CH106" s="27" t="s">
        <v>2</v>
      </c>
      <c r="CI106" s="27" t="s">
        <v>2</v>
      </c>
      <c r="CJ106" s="27" t="s">
        <v>2</v>
      </c>
      <c r="CK106" s="27" t="s">
        <v>2</v>
      </c>
      <c r="CL106" s="135">
        <v>1720</v>
      </c>
      <c r="CM106" s="27">
        <v>248</v>
      </c>
      <c r="CN106" s="27">
        <v>188</v>
      </c>
      <c r="CO106" s="27">
        <v>1</v>
      </c>
      <c r="CP106" s="27">
        <v>39</v>
      </c>
      <c r="CQ106" s="27" t="s">
        <v>2</v>
      </c>
      <c r="CR106" s="27">
        <v>10</v>
      </c>
      <c r="CS106" s="27">
        <v>4</v>
      </c>
      <c r="CT106" s="27" t="s">
        <v>2</v>
      </c>
      <c r="CU106" s="27">
        <v>3</v>
      </c>
      <c r="CV106" s="27">
        <v>3</v>
      </c>
      <c r="CW106" s="27" t="s">
        <v>2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>
        <v>2</v>
      </c>
      <c r="DD106" s="27" t="s">
        <v>2</v>
      </c>
      <c r="DE106" s="27" t="s">
        <v>2</v>
      </c>
      <c r="DF106" s="27">
        <v>1</v>
      </c>
      <c r="DG106" s="27" t="s">
        <v>2</v>
      </c>
      <c r="DH106" s="27">
        <v>1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215</v>
      </c>
      <c r="DT106" s="27">
        <v>6</v>
      </c>
      <c r="DU106" s="27" t="s">
        <v>2</v>
      </c>
      <c r="DV106" s="27">
        <v>152</v>
      </c>
      <c r="DW106" s="27">
        <v>40</v>
      </c>
      <c r="DX106" s="27">
        <v>5</v>
      </c>
      <c r="DY106" s="27">
        <v>31</v>
      </c>
      <c r="DZ106" s="27">
        <v>19</v>
      </c>
      <c r="EA106" s="27">
        <v>3</v>
      </c>
      <c r="EB106" s="27">
        <v>58</v>
      </c>
      <c r="EC106" s="27">
        <v>10</v>
      </c>
      <c r="ED106" s="27">
        <v>4</v>
      </c>
      <c r="EE106" s="27" t="s">
        <v>2</v>
      </c>
      <c r="EF106" s="135">
        <v>9</v>
      </c>
      <c r="EG106" s="27">
        <v>9791</v>
      </c>
      <c r="EH106" s="27">
        <v>159</v>
      </c>
      <c r="EI106" s="27" t="s">
        <v>2</v>
      </c>
      <c r="EJ106" s="27">
        <v>5766</v>
      </c>
      <c r="EK106" s="27">
        <v>182</v>
      </c>
      <c r="EL106" s="27">
        <v>9</v>
      </c>
      <c r="EM106" s="27">
        <v>231</v>
      </c>
      <c r="EN106" s="27">
        <v>178</v>
      </c>
      <c r="EO106" s="27">
        <v>42</v>
      </c>
      <c r="EP106" s="27">
        <v>2951</v>
      </c>
      <c r="EQ106" s="27">
        <v>33</v>
      </c>
      <c r="ER106" s="27">
        <v>248</v>
      </c>
      <c r="ES106" s="27" t="s">
        <v>2</v>
      </c>
      <c r="ET106" s="135" t="s">
        <v>14</v>
      </c>
      <c r="EU106" s="27" t="s">
        <v>2</v>
      </c>
      <c r="EV106" s="27">
        <v>1</v>
      </c>
      <c r="EW106" s="27" t="s">
        <v>2</v>
      </c>
      <c r="EX106" s="27">
        <v>1</v>
      </c>
      <c r="EY106" s="27" t="s">
        <v>2</v>
      </c>
      <c r="EZ106" s="27" t="s">
        <v>2</v>
      </c>
      <c r="FA106" s="27">
        <v>1</v>
      </c>
      <c r="FB106" s="27">
        <v>1</v>
      </c>
      <c r="FC106" s="27" t="s">
        <v>2</v>
      </c>
      <c r="FD106" s="27">
        <v>1</v>
      </c>
      <c r="FE106" s="27" t="s">
        <v>2</v>
      </c>
      <c r="FF106" s="27">
        <v>1</v>
      </c>
      <c r="FG106" s="27" t="s">
        <v>2</v>
      </c>
      <c r="FH106" s="135" t="s">
        <v>2</v>
      </c>
      <c r="FI106" s="27" t="s">
        <v>2</v>
      </c>
      <c r="FJ106" s="27" t="s">
        <v>1155</v>
      </c>
      <c r="FK106" s="27" t="s">
        <v>2</v>
      </c>
      <c r="FL106" s="27" t="s">
        <v>1155</v>
      </c>
      <c r="FM106" s="27" t="s">
        <v>2</v>
      </c>
      <c r="FN106" s="27" t="s">
        <v>2</v>
      </c>
      <c r="FO106" s="27" t="s">
        <v>1155</v>
      </c>
      <c r="FP106" s="27" t="s">
        <v>1155</v>
      </c>
      <c r="FQ106" s="27" t="s">
        <v>2</v>
      </c>
      <c r="FR106" s="27" t="s">
        <v>1155</v>
      </c>
      <c r="FS106" s="27" t="s">
        <v>2</v>
      </c>
      <c r="FT106" s="27" t="s">
        <v>1155</v>
      </c>
      <c r="FU106" s="27" t="s">
        <v>2</v>
      </c>
      <c r="FV106" s="135" t="s">
        <v>2</v>
      </c>
      <c r="FW106" s="77">
        <v>41</v>
      </c>
      <c r="FX106" s="77">
        <v>5</v>
      </c>
      <c r="FY106" s="77">
        <v>36</v>
      </c>
      <c r="FZ106" s="77">
        <v>1</v>
      </c>
      <c r="GA106" s="77" t="s">
        <v>2</v>
      </c>
      <c r="GB106" s="77" t="s">
        <v>2</v>
      </c>
      <c r="GC106" s="77">
        <v>2</v>
      </c>
      <c r="GD106" s="77" t="s">
        <v>2</v>
      </c>
      <c r="GE106" s="143">
        <v>1</v>
      </c>
      <c r="GF106" s="77">
        <v>1</v>
      </c>
      <c r="GG106" s="77">
        <v>1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>
        <v>1</v>
      </c>
      <c r="GM106" s="77" t="s">
        <v>2</v>
      </c>
      <c r="GN106" s="143" t="s">
        <v>2</v>
      </c>
      <c r="GO106" s="25">
        <v>19</v>
      </c>
      <c r="GP106" s="25">
        <v>2</v>
      </c>
      <c r="GQ106" s="25">
        <v>19</v>
      </c>
      <c r="GR106" s="25">
        <v>17</v>
      </c>
      <c r="GS106" s="136">
        <v>1</v>
      </c>
      <c r="GT106" s="77" t="s">
        <v>2</v>
      </c>
      <c r="GU106" s="77">
        <v>5</v>
      </c>
      <c r="GV106" s="17">
        <v>248</v>
      </c>
      <c r="GW106" s="17">
        <v>163</v>
      </c>
      <c r="GX106" s="17">
        <v>75</v>
      </c>
      <c r="GY106" s="17">
        <v>4</v>
      </c>
      <c r="GZ106" s="17">
        <v>5</v>
      </c>
      <c r="HA106" s="17">
        <v>1</v>
      </c>
      <c r="HB106" s="17" t="s">
        <v>2</v>
      </c>
      <c r="HC106" s="17">
        <v>1</v>
      </c>
      <c r="HD106" s="17" t="s">
        <v>2</v>
      </c>
      <c r="HE106" s="17">
        <v>2</v>
      </c>
      <c r="HF106" s="17" t="s">
        <v>2</v>
      </c>
      <c r="HG106" s="17" t="s">
        <v>2</v>
      </c>
      <c r="HH106" s="17" t="s">
        <v>2</v>
      </c>
      <c r="HI106" s="17">
        <v>1</v>
      </c>
      <c r="HJ106" s="17">
        <v>1</v>
      </c>
      <c r="HK106" s="17" t="s">
        <v>2</v>
      </c>
      <c r="HL106" s="17">
        <v>1</v>
      </c>
      <c r="HM106" s="17" t="s">
        <v>2</v>
      </c>
      <c r="HN106" s="659"/>
      <c r="HO106" s="657" t="s">
        <v>453</v>
      </c>
      <c r="HP106" s="657" t="s">
        <v>454</v>
      </c>
      <c r="HQ106" s="657" t="s">
        <v>481</v>
      </c>
      <c r="HR106" s="657" t="s">
        <v>468</v>
      </c>
      <c r="HS106" s="657" t="s">
        <v>455</v>
      </c>
    </row>
    <row r="107" spans="1:227" ht="14.25" customHeight="1">
      <c r="A107" s="614" t="s">
        <v>970</v>
      </c>
      <c r="B107" s="614" t="s">
        <v>1035</v>
      </c>
      <c r="C107" s="614" t="s">
        <v>1049</v>
      </c>
      <c r="D107" s="4" t="s">
        <v>558</v>
      </c>
      <c r="E107" s="25">
        <v>90</v>
      </c>
      <c r="F107" s="25">
        <v>2</v>
      </c>
      <c r="G107" s="25">
        <v>1</v>
      </c>
      <c r="H107" s="25">
        <v>1</v>
      </c>
      <c r="I107" s="25" t="s">
        <v>2</v>
      </c>
      <c r="J107" s="25" t="s">
        <v>2</v>
      </c>
      <c r="K107" s="25" t="s">
        <v>2</v>
      </c>
      <c r="L107" s="25">
        <v>88</v>
      </c>
      <c r="M107" s="136">
        <v>7</v>
      </c>
      <c r="N107" s="25">
        <v>2</v>
      </c>
      <c r="O107" s="25">
        <v>2</v>
      </c>
      <c r="P107" s="25">
        <v>1</v>
      </c>
      <c r="Q107" s="25">
        <v>1</v>
      </c>
      <c r="R107" s="25" t="s">
        <v>2</v>
      </c>
      <c r="S107" s="25" t="s">
        <v>2</v>
      </c>
      <c r="T107" s="25" t="s">
        <v>2</v>
      </c>
      <c r="U107" s="25" t="s">
        <v>2</v>
      </c>
      <c r="V107" s="136" t="s">
        <v>2</v>
      </c>
      <c r="W107" s="25">
        <v>23</v>
      </c>
      <c r="X107" s="25">
        <v>3660</v>
      </c>
      <c r="Y107" s="25">
        <v>2</v>
      </c>
      <c r="Z107" s="25">
        <v>2668</v>
      </c>
      <c r="AA107" s="136">
        <v>67</v>
      </c>
      <c r="AB107" s="25">
        <v>2</v>
      </c>
      <c r="AC107" s="25">
        <v>980</v>
      </c>
      <c r="AD107" s="25">
        <v>1</v>
      </c>
      <c r="AE107" s="25">
        <v>680</v>
      </c>
      <c r="AF107" s="136" t="s">
        <v>2</v>
      </c>
      <c r="AG107" s="27">
        <v>90</v>
      </c>
      <c r="AH107" s="27">
        <v>3</v>
      </c>
      <c r="AI107" s="27">
        <v>29</v>
      </c>
      <c r="AJ107" s="27">
        <v>37</v>
      </c>
      <c r="AK107" s="27">
        <v>12</v>
      </c>
      <c r="AL107" s="27">
        <v>3</v>
      </c>
      <c r="AM107" s="27">
        <v>3</v>
      </c>
      <c r="AN107" s="27">
        <v>2</v>
      </c>
      <c r="AO107" s="27">
        <v>1</v>
      </c>
      <c r="AP107" s="27" t="s">
        <v>2</v>
      </c>
      <c r="AQ107" s="27" t="s">
        <v>2</v>
      </c>
      <c r="AR107" s="27" t="s">
        <v>2</v>
      </c>
      <c r="AS107" s="27" t="s">
        <v>2</v>
      </c>
      <c r="AT107" s="135" t="s">
        <v>2</v>
      </c>
      <c r="AU107" s="27">
        <v>2</v>
      </c>
      <c r="AV107" s="27" t="s">
        <v>2</v>
      </c>
      <c r="AW107" s="27" t="s">
        <v>2</v>
      </c>
      <c r="AX107" s="27" t="s">
        <v>2</v>
      </c>
      <c r="AY107" s="27">
        <v>1</v>
      </c>
      <c r="AZ107" s="27" t="s">
        <v>2</v>
      </c>
      <c r="BA107" s="27" t="s">
        <v>2</v>
      </c>
      <c r="BB107" s="27" t="s">
        <v>2</v>
      </c>
      <c r="BC107" s="27">
        <v>1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7900</v>
      </c>
      <c r="BJ107" s="27">
        <v>42</v>
      </c>
      <c r="BK107" s="27">
        <v>1208</v>
      </c>
      <c r="BL107" s="27">
        <v>2643</v>
      </c>
      <c r="BM107" s="27">
        <v>1415</v>
      </c>
      <c r="BN107" s="27">
        <v>511</v>
      </c>
      <c r="BO107" s="27">
        <v>700</v>
      </c>
      <c r="BP107" s="27">
        <v>651</v>
      </c>
      <c r="BQ107" s="27">
        <v>730</v>
      </c>
      <c r="BR107" s="27" t="s">
        <v>2</v>
      </c>
      <c r="BS107" s="27" t="s">
        <v>2</v>
      </c>
      <c r="BT107" s="27" t="s">
        <v>2</v>
      </c>
      <c r="BU107" s="27" t="s">
        <v>2</v>
      </c>
      <c r="BV107" s="27" t="s">
        <v>2</v>
      </c>
      <c r="BW107" s="135">
        <v>3467</v>
      </c>
      <c r="BX107" s="27">
        <v>873</v>
      </c>
      <c r="BY107" s="27" t="s">
        <v>2</v>
      </c>
      <c r="BZ107" s="27" t="s">
        <v>2</v>
      </c>
      <c r="CA107" s="27" t="s">
        <v>2</v>
      </c>
      <c r="CB107" s="27">
        <v>143</v>
      </c>
      <c r="CC107" s="27" t="s">
        <v>2</v>
      </c>
      <c r="CD107" s="27" t="s">
        <v>2</v>
      </c>
      <c r="CE107" s="27" t="s">
        <v>2</v>
      </c>
      <c r="CF107" s="27">
        <v>730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>
        <v>873</v>
      </c>
      <c r="CM107" s="27">
        <v>76</v>
      </c>
      <c r="CN107" s="27">
        <v>61</v>
      </c>
      <c r="CO107" s="27">
        <v>1</v>
      </c>
      <c r="CP107" s="27">
        <v>1</v>
      </c>
      <c r="CQ107" s="27" t="s">
        <v>2</v>
      </c>
      <c r="CR107" s="27">
        <v>3</v>
      </c>
      <c r="CS107" s="27" t="s">
        <v>2</v>
      </c>
      <c r="CT107" s="27" t="s">
        <v>2</v>
      </c>
      <c r="CU107" s="27">
        <v>4</v>
      </c>
      <c r="CV107" s="27">
        <v>1</v>
      </c>
      <c r="CW107" s="27" t="s">
        <v>2</v>
      </c>
      <c r="CX107" s="27">
        <v>3</v>
      </c>
      <c r="CY107" s="27" t="s">
        <v>2</v>
      </c>
      <c r="CZ107" s="27">
        <v>2</v>
      </c>
      <c r="DA107" s="27" t="s">
        <v>2</v>
      </c>
      <c r="DB107" s="135" t="s">
        <v>2</v>
      </c>
      <c r="DC107" s="27">
        <v>2</v>
      </c>
      <c r="DD107" s="27" t="s">
        <v>2</v>
      </c>
      <c r="DE107" s="27" t="s">
        <v>2</v>
      </c>
      <c r="DF107" s="27">
        <v>1</v>
      </c>
      <c r="DG107" s="27" t="s">
        <v>2</v>
      </c>
      <c r="DH107" s="27">
        <v>1</v>
      </c>
      <c r="DI107" s="27" t="s">
        <v>2</v>
      </c>
      <c r="DJ107" s="27" t="s">
        <v>2</v>
      </c>
      <c r="DK107" s="27" t="s">
        <v>2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81</v>
      </c>
      <c r="DT107" s="27">
        <v>2</v>
      </c>
      <c r="DU107" s="27" t="s">
        <v>2</v>
      </c>
      <c r="DV107" s="27">
        <v>7</v>
      </c>
      <c r="DW107" s="27">
        <v>6</v>
      </c>
      <c r="DX107" s="27">
        <v>1</v>
      </c>
      <c r="DY107" s="27">
        <v>7</v>
      </c>
      <c r="DZ107" s="27">
        <v>4</v>
      </c>
      <c r="EA107" s="27">
        <v>1</v>
      </c>
      <c r="EB107" s="27">
        <v>22</v>
      </c>
      <c r="EC107" s="27">
        <v>1</v>
      </c>
      <c r="ED107" s="27">
        <v>4</v>
      </c>
      <c r="EE107" s="27" t="s">
        <v>2</v>
      </c>
      <c r="EF107" s="135">
        <v>5</v>
      </c>
      <c r="EG107" s="27">
        <v>4777</v>
      </c>
      <c r="EH107" s="27" t="s">
        <v>14</v>
      </c>
      <c r="EI107" s="27" t="s">
        <v>2</v>
      </c>
      <c r="EJ107" s="27">
        <v>175</v>
      </c>
      <c r="EK107" s="27">
        <v>36</v>
      </c>
      <c r="EL107" s="27" t="s">
        <v>14</v>
      </c>
      <c r="EM107" s="27">
        <v>22</v>
      </c>
      <c r="EN107" s="27">
        <v>14</v>
      </c>
      <c r="EO107" s="27" t="s">
        <v>14</v>
      </c>
      <c r="EP107" s="27">
        <v>439</v>
      </c>
      <c r="EQ107" s="27" t="s">
        <v>14</v>
      </c>
      <c r="ER107" s="27">
        <v>171</v>
      </c>
      <c r="ES107" s="27" t="s">
        <v>2</v>
      </c>
      <c r="ET107" s="135">
        <v>137</v>
      </c>
      <c r="EU107" s="27">
        <v>2</v>
      </c>
      <c r="EV107" s="27" t="s">
        <v>2</v>
      </c>
      <c r="EW107" s="27" t="s">
        <v>2</v>
      </c>
      <c r="EX107" s="27">
        <v>1</v>
      </c>
      <c r="EY107" s="27">
        <v>1</v>
      </c>
      <c r="EZ107" s="27">
        <v>1</v>
      </c>
      <c r="FA107" s="27" t="s">
        <v>2</v>
      </c>
      <c r="FB107" s="27" t="s">
        <v>2</v>
      </c>
      <c r="FC107" s="27" t="s">
        <v>2</v>
      </c>
      <c r="FD107" s="27">
        <v>1</v>
      </c>
      <c r="FE107" s="27" t="s">
        <v>2</v>
      </c>
      <c r="FF107" s="27">
        <v>1</v>
      </c>
      <c r="FG107" s="27" t="s">
        <v>2</v>
      </c>
      <c r="FH107" s="135" t="s">
        <v>2</v>
      </c>
      <c r="FI107" s="27" t="s">
        <v>1155</v>
      </c>
      <c r="FJ107" s="27" t="s">
        <v>2</v>
      </c>
      <c r="FK107" s="27" t="s">
        <v>2</v>
      </c>
      <c r="FL107" s="27" t="s">
        <v>1155</v>
      </c>
      <c r="FM107" s="27" t="s">
        <v>1155</v>
      </c>
      <c r="FN107" s="27" t="s">
        <v>1155</v>
      </c>
      <c r="FO107" s="27" t="s">
        <v>2</v>
      </c>
      <c r="FP107" s="27" t="s">
        <v>2</v>
      </c>
      <c r="FQ107" s="27" t="s">
        <v>2</v>
      </c>
      <c r="FR107" s="27" t="s">
        <v>1155</v>
      </c>
      <c r="FS107" s="27" t="s">
        <v>2</v>
      </c>
      <c r="FT107" s="27" t="s">
        <v>1155</v>
      </c>
      <c r="FU107" s="27" t="s">
        <v>2</v>
      </c>
      <c r="FV107" s="135" t="s">
        <v>2</v>
      </c>
      <c r="FW107" s="77">
        <v>33</v>
      </c>
      <c r="FX107" s="77">
        <v>3</v>
      </c>
      <c r="FY107" s="77">
        <v>32</v>
      </c>
      <c r="FZ107" s="77">
        <v>1</v>
      </c>
      <c r="GA107" s="77">
        <v>1</v>
      </c>
      <c r="GB107" s="77" t="s">
        <v>2</v>
      </c>
      <c r="GC107" s="77" t="s">
        <v>2</v>
      </c>
      <c r="GD107" s="77" t="s">
        <v>2</v>
      </c>
      <c r="GE107" s="143" t="s">
        <v>2</v>
      </c>
      <c r="GF107" s="77">
        <v>2</v>
      </c>
      <c r="GG107" s="77">
        <v>1</v>
      </c>
      <c r="GH107" s="77">
        <v>2</v>
      </c>
      <c r="GI107" s="77">
        <v>1</v>
      </c>
      <c r="GJ107" s="77">
        <v>1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8</v>
      </c>
      <c r="GP107" s="25">
        <v>2</v>
      </c>
      <c r="GQ107" s="25">
        <v>8</v>
      </c>
      <c r="GR107" s="25">
        <v>7</v>
      </c>
      <c r="GS107" s="136">
        <v>1</v>
      </c>
      <c r="GT107" s="77" t="s">
        <v>2</v>
      </c>
      <c r="GU107" s="77">
        <v>1</v>
      </c>
      <c r="GV107" s="17">
        <v>76</v>
      </c>
      <c r="GW107" s="17">
        <v>44</v>
      </c>
      <c r="GX107" s="17">
        <v>23</v>
      </c>
      <c r="GY107" s="17">
        <v>5</v>
      </c>
      <c r="GZ107" s="17">
        <v>1</v>
      </c>
      <c r="HA107" s="17">
        <v>3</v>
      </c>
      <c r="HB107" s="17">
        <v>2</v>
      </c>
      <c r="HC107" s="17">
        <v>1</v>
      </c>
      <c r="HD107" s="17" t="s">
        <v>2</v>
      </c>
      <c r="HE107" s="17">
        <v>2</v>
      </c>
      <c r="HF107" s="17" t="s">
        <v>2</v>
      </c>
      <c r="HG107" s="17" t="s">
        <v>2</v>
      </c>
      <c r="HH107" s="17">
        <v>2</v>
      </c>
      <c r="HI107" s="17" t="s">
        <v>2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59"/>
      <c r="HO107" s="657" t="s">
        <v>453</v>
      </c>
      <c r="HP107" s="657" t="s">
        <v>454</v>
      </c>
      <c r="HQ107" s="657" t="s">
        <v>481</v>
      </c>
      <c r="HR107" s="657" t="s">
        <v>469</v>
      </c>
      <c r="HS107" s="657" t="s">
        <v>455</v>
      </c>
    </row>
    <row r="108" spans="1:227" ht="14.25" customHeight="1">
      <c r="A108" s="614" t="s">
        <v>970</v>
      </c>
      <c r="B108" s="614" t="s">
        <v>1035</v>
      </c>
      <c r="C108" s="614" t="s">
        <v>1050</v>
      </c>
      <c r="D108" s="4" t="s">
        <v>559</v>
      </c>
      <c r="E108" s="25">
        <v>158</v>
      </c>
      <c r="F108" s="25">
        <v>5</v>
      </c>
      <c r="G108" s="25" t="s">
        <v>2</v>
      </c>
      <c r="H108" s="25">
        <v>3</v>
      </c>
      <c r="I108" s="25">
        <v>2</v>
      </c>
      <c r="J108" s="25" t="s">
        <v>2</v>
      </c>
      <c r="K108" s="25" t="s">
        <v>2</v>
      </c>
      <c r="L108" s="25">
        <v>153</v>
      </c>
      <c r="M108" s="136">
        <v>16</v>
      </c>
      <c r="N108" s="25">
        <v>5</v>
      </c>
      <c r="O108" s="25">
        <v>5</v>
      </c>
      <c r="P108" s="25" t="s">
        <v>2</v>
      </c>
      <c r="Q108" s="25">
        <v>3</v>
      </c>
      <c r="R108" s="25">
        <v>2</v>
      </c>
      <c r="S108" s="25" t="s">
        <v>2</v>
      </c>
      <c r="T108" s="25" t="s">
        <v>2</v>
      </c>
      <c r="U108" s="25" t="s">
        <v>2</v>
      </c>
      <c r="V108" s="136">
        <v>1</v>
      </c>
      <c r="W108" s="25">
        <v>38</v>
      </c>
      <c r="X108" s="25">
        <v>3006</v>
      </c>
      <c r="Y108" s="25">
        <v>3</v>
      </c>
      <c r="Z108" s="25">
        <v>1150</v>
      </c>
      <c r="AA108" s="136">
        <v>120</v>
      </c>
      <c r="AB108" s="25">
        <v>2</v>
      </c>
      <c r="AC108" s="25">
        <v>305</v>
      </c>
      <c r="AD108" s="25" t="s">
        <v>2</v>
      </c>
      <c r="AE108" s="25" t="s">
        <v>2</v>
      </c>
      <c r="AF108" s="136">
        <v>3</v>
      </c>
      <c r="AG108" s="27">
        <v>154</v>
      </c>
      <c r="AH108" s="27">
        <v>2</v>
      </c>
      <c r="AI108" s="27">
        <v>36</v>
      </c>
      <c r="AJ108" s="27">
        <v>60</v>
      </c>
      <c r="AK108" s="27">
        <v>32</v>
      </c>
      <c r="AL108" s="27">
        <v>9</v>
      </c>
      <c r="AM108" s="27">
        <v>8</v>
      </c>
      <c r="AN108" s="27">
        <v>4</v>
      </c>
      <c r="AO108" s="27">
        <v>2</v>
      </c>
      <c r="AP108" s="27" t="s">
        <v>2</v>
      </c>
      <c r="AQ108" s="27">
        <v>1</v>
      </c>
      <c r="AR108" s="27" t="s">
        <v>2</v>
      </c>
      <c r="AS108" s="27" t="s">
        <v>2</v>
      </c>
      <c r="AT108" s="135" t="s">
        <v>2</v>
      </c>
      <c r="AU108" s="27">
        <v>3</v>
      </c>
      <c r="AV108" s="27" t="s">
        <v>2</v>
      </c>
      <c r="AW108" s="27" t="s">
        <v>2</v>
      </c>
      <c r="AX108" s="27">
        <v>1</v>
      </c>
      <c r="AY108" s="27">
        <v>1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>
        <v>1</v>
      </c>
      <c r="BF108" s="27" t="s">
        <v>2</v>
      </c>
      <c r="BG108" s="27" t="s">
        <v>2</v>
      </c>
      <c r="BH108" s="135" t="s">
        <v>2</v>
      </c>
      <c r="BI108" s="27">
        <v>18436</v>
      </c>
      <c r="BJ108" s="27">
        <v>28</v>
      </c>
      <c r="BK108" s="27">
        <v>1417</v>
      </c>
      <c r="BL108" s="27">
        <v>4165</v>
      </c>
      <c r="BM108" s="27">
        <v>3820</v>
      </c>
      <c r="BN108" s="27">
        <v>1522</v>
      </c>
      <c r="BO108" s="27">
        <v>1935</v>
      </c>
      <c r="BP108" s="27">
        <v>1566</v>
      </c>
      <c r="BQ108" s="27">
        <v>1573</v>
      </c>
      <c r="BR108" s="27" t="s">
        <v>2</v>
      </c>
      <c r="BS108" s="27">
        <v>2410</v>
      </c>
      <c r="BT108" s="27" t="s">
        <v>2</v>
      </c>
      <c r="BU108" s="27" t="s">
        <v>2</v>
      </c>
      <c r="BV108" s="27" t="s">
        <v>2</v>
      </c>
      <c r="BW108" s="135">
        <v>7739</v>
      </c>
      <c r="BX108" s="27">
        <v>2600</v>
      </c>
      <c r="BY108" s="27" t="s">
        <v>2</v>
      </c>
      <c r="BZ108" s="27" t="s">
        <v>2</v>
      </c>
      <c r="CA108" s="27">
        <v>90</v>
      </c>
      <c r="CB108" s="27">
        <v>100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>
        <v>2410</v>
      </c>
      <c r="CI108" s="27" t="s">
        <v>2</v>
      </c>
      <c r="CJ108" s="27" t="s">
        <v>2</v>
      </c>
      <c r="CK108" s="27" t="s">
        <v>2</v>
      </c>
      <c r="CL108" s="135">
        <v>2500</v>
      </c>
      <c r="CM108" s="27">
        <v>130</v>
      </c>
      <c r="CN108" s="27">
        <v>90</v>
      </c>
      <c r="CO108" s="27" t="s">
        <v>2</v>
      </c>
      <c r="CP108" s="27">
        <v>2</v>
      </c>
      <c r="CQ108" s="27" t="s">
        <v>2</v>
      </c>
      <c r="CR108" s="27">
        <v>7</v>
      </c>
      <c r="CS108" s="27">
        <v>2</v>
      </c>
      <c r="CT108" s="27">
        <v>19</v>
      </c>
      <c r="CU108" s="27">
        <v>4</v>
      </c>
      <c r="CV108" s="27">
        <v>2</v>
      </c>
      <c r="CW108" s="27">
        <v>1</v>
      </c>
      <c r="CX108" s="27">
        <v>3</v>
      </c>
      <c r="CY108" s="27" t="s">
        <v>2</v>
      </c>
      <c r="CZ108" s="27" t="s">
        <v>2</v>
      </c>
      <c r="DA108" s="27" t="s">
        <v>2</v>
      </c>
      <c r="DB108" s="135" t="s">
        <v>2</v>
      </c>
      <c r="DC108" s="27">
        <v>3</v>
      </c>
      <c r="DD108" s="27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>
        <v>1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120</v>
      </c>
      <c r="DT108" s="27">
        <v>2</v>
      </c>
      <c r="DU108" s="27">
        <v>1</v>
      </c>
      <c r="DV108" s="27">
        <v>4</v>
      </c>
      <c r="DW108" s="27">
        <v>15</v>
      </c>
      <c r="DX108" s="27">
        <v>6</v>
      </c>
      <c r="DY108" s="27">
        <v>19</v>
      </c>
      <c r="DZ108" s="27">
        <v>14</v>
      </c>
      <c r="EA108" s="27">
        <v>3</v>
      </c>
      <c r="EB108" s="27">
        <v>56</v>
      </c>
      <c r="EC108" s="27">
        <v>10</v>
      </c>
      <c r="ED108" s="27">
        <v>34</v>
      </c>
      <c r="EE108" s="27" t="s">
        <v>2</v>
      </c>
      <c r="EF108" s="135">
        <v>8</v>
      </c>
      <c r="EG108" s="27">
        <v>10226</v>
      </c>
      <c r="EH108" s="27" t="s">
        <v>14</v>
      </c>
      <c r="EI108" s="27" t="s">
        <v>14</v>
      </c>
      <c r="EJ108" s="27" t="s">
        <v>14</v>
      </c>
      <c r="EK108" s="27">
        <v>55</v>
      </c>
      <c r="EL108" s="27">
        <v>28</v>
      </c>
      <c r="EM108" s="27" t="s">
        <v>14</v>
      </c>
      <c r="EN108" s="27">
        <v>113</v>
      </c>
      <c r="EO108" s="27">
        <v>16</v>
      </c>
      <c r="EP108" s="27">
        <v>1452</v>
      </c>
      <c r="EQ108" s="27">
        <v>63</v>
      </c>
      <c r="ER108" s="27">
        <v>1209</v>
      </c>
      <c r="ES108" s="27" t="s">
        <v>2</v>
      </c>
      <c r="ET108" s="135" t="s">
        <v>14</v>
      </c>
      <c r="EU108" s="27">
        <v>2</v>
      </c>
      <c r="EV108" s="27" t="s">
        <v>2</v>
      </c>
      <c r="EW108" s="27" t="s">
        <v>2</v>
      </c>
      <c r="EX108" s="27">
        <v>1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>
        <v>1</v>
      </c>
      <c r="FE108" s="27" t="s">
        <v>2</v>
      </c>
      <c r="FF108" s="27">
        <v>1</v>
      </c>
      <c r="FG108" s="27" t="s">
        <v>2</v>
      </c>
      <c r="FH108" s="135" t="s">
        <v>2</v>
      </c>
      <c r="FI108" s="27" t="s">
        <v>1155</v>
      </c>
      <c r="FJ108" s="27" t="s">
        <v>2</v>
      </c>
      <c r="FK108" s="27" t="s">
        <v>2</v>
      </c>
      <c r="FL108" s="27" t="s">
        <v>1155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1155</v>
      </c>
      <c r="FS108" s="27" t="s">
        <v>2</v>
      </c>
      <c r="FT108" s="27" t="s">
        <v>1155</v>
      </c>
      <c r="FU108" s="27" t="s">
        <v>2</v>
      </c>
      <c r="FV108" s="135" t="s">
        <v>2</v>
      </c>
      <c r="FW108" s="77">
        <v>67</v>
      </c>
      <c r="FX108" s="77">
        <v>3</v>
      </c>
      <c r="FY108" s="77">
        <v>65</v>
      </c>
      <c r="FZ108" s="77">
        <v>2</v>
      </c>
      <c r="GA108" s="77">
        <v>1</v>
      </c>
      <c r="GB108" s="77" t="s">
        <v>2</v>
      </c>
      <c r="GC108" s="77">
        <v>1</v>
      </c>
      <c r="GD108" s="77" t="s">
        <v>2</v>
      </c>
      <c r="GE108" s="143">
        <v>1</v>
      </c>
      <c r="GF108" s="77">
        <v>3</v>
      </c>
      <c r="GG108" s="77">
        <v>1</v>
      </c>
      <c r="GH108" s="77">
        <v>2</v>
      </c>
      <c r="GI108" s="77">
        <v>1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17</v>
      </c>
      <c r="GP108" s="25">
        <v>3</v>
      </c>
      <c r="GQ108" s="25">
        <v>17</v>
      </c>
      <c r="GR108" s="25">
        <v>16</v>
      </c>
      <c r="GS108" s="136" t="s">
        <v>2</v>
      </c>
      <c r="GT108" s="77">
        <v>1</v>
      </c>
      <c r="GU108" s="77">
        <v>6</v>
      </c>
      <c r="GV108" s="17">
        <v>130</v>
      </c>
      <c r="GW108" s="17">
        <v>40</v>
      </c>
      <c r="GX108" s="17">
        <v>65</v>
      </c>
      <c r="GY108" s="17">
        <v>19</v>
      </c>
      <c r="GZ108" s="17">
        <v>5</v>
      </c>
      <c r="HA108" s="17">
        <v>1</v>
      </c>
      <c r="HB108" s="17">
        <v>1</v>
      </c>
      <c r="HC108" s="17" t="s">
        <v>2</v>
      </c>
      <c r="HD108" s="17" t="s">
        <v>2</v>
      </c>
      <c r="HE108" s="17">
        <v>3</v>
      </c>
      <c r="HF108" s="17" t="s">
        <v>2</v>
      </c>
      <c r="HG108" s="17">
        <v>1</v>
      </c>
      <c r="HH108" s="17" t="s">
        <v>2</v>
      </c>
      <c r="HI108" s="17">
        <v>1</v>
      </c>
      <c r="HJ108" s="17">
        <v>1</v>
      </c>
      <c r="HK108" s="17">
        <v>1</v>
      </c>
      <c r="HL108" s="17" t="s">
        <v>2</v>
      </c>
      <c r="HM108" s="17" t="s">
        <v>2</v>
      </c>
      <c r="HN108" s="659"/>
      <c r="HO108" s="657" t="s">
        <v>453</v>
      </c>
      <c r="HP108" s="657" t="s">
        <v>454</v>
      </c>
      <c r="HQ108" s="657" t="s">
        <v>481</v>
      </c>
      <c r="HR108" s="657" t="s">
        <v>470</v>
      </c>
      <c r="HS108" s="657" t="s">
        <v>455</v>
      </c>
    </row>
    <row r="109" spans="1:227" ht="14.25" customHeight="1">
      <c r="A109" s="614" t="s">
        <v>970</v>
      </c>
      <c r="B109" s="614" t="s">
        <v>1035</v>
      </c>
      <c r="C109" s="614" t="s">
        <v>1051</v>
      </c>
      <c r="D109" s="4" t="s">
        <v>560</v>
      </c>
      <c r="E109" s="25">
        <v>12</v>
      </c>
      <c r="F109" s="25">
        <v>1</v>
      </c>
      <c r="G109" s="25" t="s">
        <v>2</v>
      </c>
      <c r="H109" s="25">
        <v>1</v>
      </c>
      <c r="I109" s="25" t="s">
        <v>2</v>
      </c>
      <c r="J109" s="25" t="s">
        <v>2</v>
      </c>
      <c r="K109" s="25" t="s">
        <v>2</v>
      </c>
      <c r="L109" s="25">
        <v>11</v>
      </c>
      <c r="M109" s="136" t="s">
        <v>2</v>
      </c>
      <c r="N109" s="25" t="s">
        <v>2</v>
      </c>
      <c r="O109" s="25" t="s">
        <v>2</v>
      </c>
      <c r="P109" s="25" t="s">
        <v>2</v>
      </c>
      <c r="Q109" s="25" t="s">
        <v>2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 t="s">
        <v>2</v>
      </c>
      <c r="W109" s="25">
        <v>2</v>
      </c>
      <c r="X109" s="25">
        <v>40</v>
      </c>
      <c r="Y109" s="25" t="s">
        <v>2</v>
      </c>
      <c r="Z109" s="25" t="s">
        <v>2</v>
      </c>
      <c r="AA109" s="136">
        <v>10</v>
      </c>
      <c r="AB109" s="25" t="s">
        <v>2</v>
      </c>
      <c r="AC109" s="25" t="s">
        <v>2</v>
      </c>
      <c r="AD109" s="25" t="s">
        <v>2</v>
      </c>
      <c r="AE109" s="25" t="s">
        <v>2</v>
      </c>
      <c r="AF109" s="136" t="s">
        <v>2</v>
      </c>
      <c r="AG109" s="27">
        <v>12</v>
      </c>
      <c r="AH109" s="27">
        <v>1</v>
      </c>
      <c r="AI109" s="27">
        <v>4</v>
      </c>
      <c r="AJ109" s="27">
        <v>5</v>
      </c>
      <c r="AK109" s="27">
        <v>2</v>
      </c>
      <c r="AL109" s="27" t="s">
        <v>2</v>
      </c>
      <c r="AM109" s="27" t="s">
        <v>2</v>
      </c>
      <c r="AN109" s="27" t="s">
        <v>2</v>
      </c>
      <c r="AO109" s="27" t="s">
        <v>2</v>
      </c>
      <c r="AP109" s="27" t="s">
        <v>2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 t="s">
        <v>2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747</v>
      </c>
      <c r="BJ109" s="27">
        <v>20</v>
      </c>
      <c r="BK109" s="27">
        <v>168</v>
      </c>
      <c r="BL109" s="27">
        <v>359</v>
      </c>
      <c r="BM109" s="27">
        <v>200</v>
      </c>
      <c r="BN109" s="27" t="s">
        <v>2</v>
      </c>
      <c r="BO109" s="27" t="s">
        <v>2</v>
      </c>
      <c r="BP109" s="27" t="s">
        <v>2</v>
      </c>
      <c r="BQ109" s="27" t="s">
        <v>2</v>
      </c>
      <c r="BR109" s="27" t="s">
        <v>2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>
        <v>96</v>
      </c>
      <c r="BX109" s="27" t="s">
        <v>2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 t="s">
        <v>2</v>
      </c>
      <c r="CM109" s="27">
        <v>11</v>
      </c>
      <c r="CN109" s="27">
        <v>8</v>
      </c>
      <c r="CO109" s="27" t="s">
        <v>2</v>
      </c>
      <c r="CP109" s="27" t="s">
        <v>2</v>
      </c>
      <c r="CQ109" s="27" t="s">
        <v>2</v>
      </c>
      <c r="CR109" s="27">
        <v>2</v>
      </c>
      <c r="CS109" s="27" t="s">
        <v>2</v>
      </c>
      <c r="CT109" s="27">
        <v>1</v>
      </c>
      <c r="CU109" s="27" t="s">
        <v>2</v>
      </c>
      <c r="CV109" s="27" t="s">
        <v>2</v>
      </c>
      <c r="CW109" s="27" t="s">
        <v>2</v>
      </c>
      <c r="CX109" s="27" t="s">
        <v>2</v>
      </c>
      <c r="CY109" s="27" t="s">
        <v>2</v>
      </c>
      <c r="CZ109" s="27" t="s">
        <v>2</v>
      </c>
      <c r="DA109" s="27" t="s">
        <v>2</v>
      </c>
      <c r="DB109" s="135" t="s">
        <v>2</v>
      </c>
      <c r="DC109" s="27" t="s">
        <v>2</v>
      </c>
      <c r="DD109" s="27" t="s">
        <v>2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 t="s">
        <v>2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10</v>
      </c>
      <c r="DT109" s="27" t="s">
        <v>2</v>
      </c>
      <c r="DU109" s="27" t="s">
        <v>2</v>
      </c>
      <c r="DV109" s="27" t="s">
        <v>2</v>
      </c>
      <c r="DW109" s="27">
        <v>1</v>
      </c>
      <c r="DX109" s="27" t="s">
        <v>2</v>
      </c>
      <c r="DY109" s="27">
        <v>1</v>
      </c>
      <c r="DZ109" s="27">
        <v>1</v>
      </c>
      <c r="EA109" s="27" t="s">
        <v>2</v>
      </c>
      <c r="EB109" s="27">
        <v>4</v>
      </c>
      <c r="EC109" s="27">
        <v>1</v>
      </c>
      <c r="ED109" s="27">
        <v>3</v>
      </c>
      <c r="EE109" s="27" t="s">
        <v>2</v>
      </c>
      <c r="EF109" s="135" t="s">
        <v>2</v>
      </c>
      <c r="EG109" s="27">
        <v>374</v>
      </c>
      <c r="EH109" s="27" t="s">
        <v>2</v>
      </c>
      <c r="EI109" s="27" t="s">
        <v>2</v>
      </c>
      <c r="EJ109" s="27" t="s">
        <v>2</v>
      </c>
      <c r="EK109" s="27" t="s">
        <v>14</v>
      </c>
      <c r="EL109" s="27" t="s">
        <v>2</v>
      </c>
      <c r="EM109" s="27" t="s">
        <v>14</v>
      </c>
      <c r="EN109" s="27" t="s">
        <v>14</v>
      </c>
      <c r="EO109" s="27" t="s">
        <v>2</v>
      </c>
      <c r="EP109" s="27">
        <v>57</v>
      </c>
      <c r="EQ109" s="27" t="s">
        <v>14</v>
      </c>
      <c r="ER109" s="27">
        <v>77</v>
      </c>
      <c r="ES109" s="27" t="s">
        <v>2</v>
      </c>
      <c r="ET109" s="135" t="s">
        <v>2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2</v>
      </c>
      <c r="FW109" s="77">
        <v>7</v>
      </c>
      <c r="FX109" s="77">
        <v>1</v>
      </c>
      <c r="FY109" s="77">
        <v>7</v>
      </c>
      <c r="FZ109" s="77" t="s">
        <v>2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 t="s">
        <v>2</v>
      </c>
      <c r="GP109" s="25" t="s">
        <v>2</v>
      </c>
      <c r="GQ109" s="25" t="s">
        <v>2</v>
      </c>
      <c r="GR109" s="25" t="s">
        <v>2</v>
      </c>
      <c r="GS109" s="136" t="s">
        <v>2</v>
      </c>
      <c r="GT109" s="77" t="s">
        <v>2</v>
      </c>
      <c r="GU109" s="77" t="s">
        <v>2</v>
      </c>
      <c r="GV109" s="17">
        <v>11</v>
      </c>
      <c r="GW109" s="17">
        <v>7</v>
      </c>
      <c r="GX109" s="17">
        <v>4</v>
      </c>
      <c r="GY109" s="17" t="s">
        <v>2</v>
      </c>
      <c r="GZ109" s="17" t="s">
        <v>2</v>
      </c>
      <c r="HA109" s="17" t="s">
        <v>2</v>
      </c>
      <c r="HB109" s="17" t="s">
        <v>2</v>
      </c>
      <c r="HC109" s="17" t="s">
        <v>2</v>
      </c>
      <c r="HD109" s="17" t="s">
        <v>2</v>
      </c>
      <c r="HE109" s="17" t="s">
        <v>2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 t="s">
        <v>2</v>
      </c>
      <c r="HK109" s="17" t="s">
        <v>2</v>
      </c>
      <c r="HL109" s="17" t="s">
        <v>2</v>
      </c>
      <c r="HM109" s="17" t="s">
        <v>2</v>
      </c>
      <c r="HN109" s="659"/>
      <c r="HO109" s="657" t="s">
        <v>453</v>
      </c>
      <c r="HP109" s="657" t="s">
        <v>454</v>
      </c>
      <c r="HQ109" s="657" t="s">
        <v>481</v>
      </c>
      <c r="HR109" s="657" t="s">
        <v>471</v>
      </c>
      <c r="HS109" s="657" t="s">
        <v>455</v>
      </c>
    </row>
    <row r="110" spans="1:227" ht="14.25" customHeight="1">
      <c r="A110" s="614" t="s">
        <v>970</v>
      </c>
      <c r="B110" s="614" t="s">
        <v>1035</v>
      </c>
      <c r="C110" s="614" t="s">
        <v>1052</v>
      </c>
      <c r="D110" s="4" t="s">
        <v>561</v>
      </c>
      <c r="E110" s="25">
        <v>68</v>
      </c>
      <c r="F110" s="25">
        <v>2</v>
      </c>
      <c r="G110" s="25">
        <v>1</v>
      </c>
      <c r="H110" s="25">
        <v>1</v>
      </c>
      <c r="I110" s="25" t="s">
        <v>2</v>
      </c>
      <c r="J110" s="25" t="s">
        <v>2</v>
      </c>
      <c r="K110" s="25" t="s">
        <v>2</v>
      </c>
      <c r="L110" s="25">
        <v>66</v>
      </c>
      <c r="M110" s="136">
        <v>8</v>
      </c>
      <c r="N110" s="25">
        <v>4</v>
      </c>
      <c r="O110" s="25">
        <v>2</v>
      </c>
      <c r="P110" s="25">
        <v>1</v>
      </c>
      <c r="Q110" s="25">
        <v>1</v>
      </c>
      <c r="R110" s="25" t="s">
        <v>2</v>
      </c>
      <c r="S110" s="25" t="s">
        <v>2</v>
      </c>
      <c r="T110" s="25" t="s">
        <v>2</v>
      </c>
      <c r="U110" s="25">
        <v>2</v>
      </c>
      <c r="V110" s="136">
        <v>2</v>
      </c>
      <c r="W110" s="25">
        <v>24</v>
      </c>
      <c r="X110" s="25">
        <v>1847</v>
      </c>
      <c r="Y110" s="25">
        <v>2</v>
      </c>
      <c r="Z110" s="25">
        <v>670</v>
      </c>
      <c r="AA110" s="136">
        <v>44</v>
      </c>
      <c r="AB110" s="25">
        <v>3</v>
      </c>
      <c r="AC110" s="25">
        <v>1070</v>
      </c>
      <c r="AD110" s="25">
        <v>2</v>
      </c>
      <c r="AE110" s="25">
        <v>670</v>
      </c>
      <c r="AF110" s="136">
        <v>1</v>
      </c>
      <c r="AG110" s="27">
        <v>67</v>
      </c>
      <c r="AH110" s="27">
        <v>2</v>
      </c>
      <c r="AI110" s="27">
        <v>17</v>
      </c>
      <c r="AJ110" s="27">
        <v>30</v>
      </c>
      <c r="AK110" s="27">
        <v>8</v>
      </c>
      <c r="AL110" s="27">
        <v>5</v>
      </c>
      <c r="AM110" s="27">
        <v>1</v>
      </c>
      <c r="AN110" s="27">
        <v>2</v>
      </c>
      <c r="AO110" s="27">
        <v>2</v>
      </c>
      <c r="AP110" s="27" t="s">
        <v>2</v>
      </c>
      <c r="AQ110" s="27" t="s">
        <v>2</v>
      </c>
      <c r="AR110" s="27" t="s">
        <v>2</v>
      </c>
      <c r="AS110" s="27" t="s">
        <v>2</v>
      </c>
      <c r="AT110" s="135" t="s">
        <v>2</v>
      </c>
      <c r="AU110" s="27">
        <v>3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>
        <v>1</v>
      </c>
      <c r="BA110" s="27">
        <v>1</v>
      </c>
      <c r="BB110" s="27" t="s">
        <v>2</v>
      </c>
      <c r="BC110" s="27">
        <v>1</v>
      </c>
      <c r="BD110" s="27" t="s">
        <v>2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7240</v>
      </c>
      <c r="BJ110" s="27">
        <v>27</v>
      </c>
      <c r="BK110" s="27">
        <v>674</v>
      </c>
      <c r="BL110" s="27">
        <v>2120</v>
      </c>
      <c r="BM110" s="27">
        <v>979</v>
      </c>
      <c r="BN110" s="27">
        <v>848</v>
      </c>
      <c r="BO110" s="27">
        <v>278</v>
      </c>
      <c r="BP110" s="27">
        <v>924</v>
      </c>
      <c r="BQ110" s="27">
        <v>1390</v>
      </c>
      <c r="BR110" s="27" t="s">
        <v>2</v>
      </c>
      <c r="BS110" s="27" t="s">
        <v>2</v>
      </c>
      <c r="BT110" s="27" t="s">
        <v>2</v>
      </c>
      <c r="BU110" s="27" t="s">
        <v>2</v>
      </c>
      <c r="BV110" s="27" t="s">
        <v>2</v>
      </c>
      <c r="BW110" s="135">
        <v>3600</v>
      </c>
      <c r="BX110" s="27">
        <v>988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>
        <v>170</v>
      </c>
      <c r="CD110" s="27">
        <v>278</v>
      </c>
      <c r="CE110" s="27" t="s">
        <v>2</v>
      </c>
      <c r="CF110" s="27">
        <v>540</v>
      </c>
      <c r="CG110" s="27" t="s">
        <v>2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>
        <v>988</v>
      </c>
      <c r="CM110" s="27">
        <v>55</v>
      </c>
      <c r="CN110" s="27">
        <v>44</v>
      </c>
      <c r="CO110" s="27" t="s">
        <v>2</v>
      </c>
      <c r="CP110" s="27" t="s">
        <v>2</v>
      </c>
      <c r="CQ110" s="27" t="s">
        <v>2</v>
      </c>
      <c r="CR110" s="27">
        <v>6</v>
      </c>
      <c r="CS110" s="27" t="s">
        <v>2</v>
      </c>
      <c r="CT110" s="27" t="s">
        <v>2</v>
      </c>
      <c r="CU110" s="27">
        <v>1</v>
      </c>
      <c r="CV110" s="27" t="s">
        <v>2</v>
      </c>
      <c r="CW110" s="27" t="s">
        <v>2</v>
      </c>
      <c r="CX110" s="27">
        <v>1</v>
      </c>
      <c r="CY110" s="27" t="s">
        <v>2</v>
      </c>
      <c r="CZ110" s="27">
        <v>2</v>
      </c>
      <c r="DA110" s="27" t="s">
        <v>2</v>
      </c>
      <c r="DB110" s="135">
        <v>1</v>
      </c>
      <c r="DC110" s="27">
        <v>4</v>
      </c>
      <c r="DD110" s="27">
        <v>1</v>
      </c>
      <c r="DE110" s="27" t="s">
        <v>2</v>
      </c>
      <c r="DF110" s="27" t="s">
        <v>2</v>
      </c>
      <c r="DG110" s="27" t="s">
        <v>2</v>
      </c>
      <c r="DH110" s="27">
        <v>1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>
        <v>2</v>
      </c>
      <c r="DQ110" s="27" t="s">
        <v>2</v>
      </c>
      <c r="DR110" s="135" t="s">
        <v>2</v>
      </c>
      <c r="DS110" s="27">
        <v>62</v>
      </c>
      <c r="DT110" s="27">
        <v>1</v>
      </c>
      <c r="DU110" s="27" t="s">
        <v>2</v>
      </c>
      <c r="DV110" s="27" t="s">
        <v>2</v>
      </c>
      <c r="DW110" s="27">
        <v>10</v>
      </c>
      <c r="DX110" s="27" t="s">
        <v>2</v>
      </c>
      <c r="DY110" s="27">
        <v>9</v>
      </c>
      <c r="DZ110" s="27">
        <v>9</v>
      </c>
      <c r="EA110" s="27">
        <v>2</v>
      </c>
      <c r="EB110" s="27">
        <v>24</v>
      </c>
      <c r="EC110" s="27">
        <v>1</v>
      </c>
      <c r="ED110" s="27">
        <v>2</v>
      </c>
      <c r="EE110" s="27" t="s">
        <v>2</v>
      </c>
      <c r="EF110" s="135">
        <v>4</v>
      </c>
      <c r="EG110" s="27">
        <v>3977</v>
      </c>
      <c r="EH110" s="27" t="s">
        <v>14</v>
      </c>
      <c r="EI110" s="27" t="s">
        <v>2</v>
      </c>
      <c r="EJ110" s="27" t="s">
        <v>2</v>
      </c>
      <c r="EK110" s="27">
        <v>64</v>
      </c>
      <c r="EL110" s="27" t="s">
        <v>2</v>
      </c>
      <c r="EM110" s="27">
        <v>106</v>
      </c>
      <c r="EN110" s="27">
        <v>92</v>
      </c>
      <c r="EO110" s="27" t="s">
        <v>14</v>
      </c>
      <c r="EP110" s="27">
        <v>1284</v>
      </c>
      <c r="EQ110" s="27" t="s">
        <v>14</v>
      </c>
      <c r="ER110" s="27" t="s">
        <v>14</v>
      </c>
      <c r="ES110" s="27" t="s">
        <v>2</v>
      </c>
      <c r="ET110" s="135" t="s">
        <v>14</v>
      </c>
      <c r="EU110" s="27">
        <v>3</v>
      </c>
      <c r="EV110" s="27" t="s">
        <v>2</v>
      </c>
      <c r="EW110" s="27" t="s">
        <v>2</v>
      </c>
      <c r="EX110" s="27" t="s">
        <v>2</v>
      </c>
      <c r="EY110" s="27">
        <v>2</v>
      </c>
      <c r="EZ110" s="27" t="s">
        <v>2</v>
      </c>
      <c r="FA110" s="27">
        <v>1</v>
      </c>
      <c r="FB110" s="27">
        <v>1</v>
      </c>
      <c r="FC110" s="27" t="s">
        <v>2</v>
      </c>
      <c r="FD110" s="27">
        <v>2</v>
      </c>
      <c r="FE110" s="27">
        <v>1</v>
      </c>
      <c r="FF110" s="27" t="s">
        <v>2</v>
      </c>
      <c r="FG110" s="27" t="s">
        <v>2</v>
      </c>
      <c r="FH110" s="135" t="s">
        <v>2</v>
      </c>
      <c r="FI110" s="27">
        <v>239</v>
      </c>
      <c r="FJ110" s="27" t="s">
        <v>2</v>
      </c>
      <c r="FK110" s="27" t="s">
        <v>2</v>
      </c>
      <c r="FL110" s="27" t="s">
        <v>2</v>
      </c>
      <c r="FM110" s="27" t="s">
        <v>1155</v>
      </c>
      <c r="FN110" s="27" t="s">
        <v>2</v>
      </c>
      <c r="FO110" s="27" t="s">
        <v>1155</v>
      </c>
      <c r="FP110" s="27" t="s">
        <v>1155</v>
      </c>
      <c r="FQ110" s="27" t="s">
        <v>2</v>
      </c>
      <c r="FR110" s="27" t="s">
        <v>1155</v>
      </c>
      <c r="FS110" s="27" t="s">
        <v>1155</v>
      </c>
      <c r="FT110" s="27" t="s">
        <v>2</v>
      </c>
      <c r="FU110" s="27" t="s">
        <v>2</v>
      </c>
      <c r="FV110" s="135" t="s">
        <v>2</v>
      </c>
      <c r="FW110" s="77">
        <v>30</v>
      </c>
      <c r="FX110" s="77">
        <v>2</v>
      </c>
      <c r="FY110" s="77">
        <v>30</v>
      </c>
      <c r="FZ110" s="77">
        <v>1</v>
      </c>
      <c r="GA110" s="77" t="s">
        <v>2</v>
      </c>
      <c r="GB110" s="77" t="s">
        <v>2</v>
      </c>
      <c r="GC110" s="77">
        <v>1</v>
      </c>
      <c r="GD110" s="77" t="s">
        <v>2</v>
      </c>
      <c r="GE110" s="143" t="s">
        <v>2</v>
      </c>
      <c r="GF110" s="77">
        <v>3</v>
      </c>
      <c r="GG110" s="77">
        <v>1</v>
      </c>
      <c r="GH110" s="77">
        <v>3</v>
      </c>
      <c r="GI110" s="77">
        <v>1</v>
      </c>
      <c r="GJ110" s="77" t="s">
        <v>2</v>
      </c>
      <c r="GK110" s="77" t="s">
        <v>2</v>
      </c>
      <c r="GL110" s="77">
        <v>1</v>
      </c>
      <c r="GM110" s="77" t="s">
        <v>2</v>
      </c>
      <c r="GN110" s="143" t="s">
        <v>2</v>
      </c>
      <c r="GO110" s="25">
        <v>5</v>
      </c>
      <c r="GP110" s="25" t="s">
        <v>2</v>
      </c>
      <c r="GQ110" s="25">
        <v>5</v>
      </c>
      <c r="GR110" s="25">
        <v>5</v>
      </c>
      <c r="GS110" s="136" t="s">
        <v>2</v>
      </c>
      <c r="GT110" s="77" t="s">
        <v>2</v>
      </c>
      <c r="GU110" s="77">
        <v>1</v>
      </c>
      <c r="GV110" s="17">
        <v>55</v>
      </c>
      <c r="GW110" s="17">
        <v>28</v>
      </c>
      <c r="GX110" s="17">
        <v>16</v>
      </c>
      <c r="GY110" s="17">
        <v>8</v>
      </c>
      <c r="GZ110" s="17">
        <v>1</v>
      </c>
      <c r="HA110" s="17">
        <v>2</v>
      </c>
      <c r="HB110" s="17">
        <v>1</v>
      </c>
      <c r="HC110" s="17">
        <v>1</v>
      </c>
      <c r="HD110" s="17" t="s">
        <v>2</v>
      </c>
      <c r="HE110" s="17">
        <v>4</v>
      </c>
      <c r="HF110" s="17" t="s">
        <v>2</v>
      </c>
      <c r="HG110" s="17" t="s">
        <v>2</v>
      </c>
      <c r="HH110" s="17">
        <v>2</v>
      </c>
      <c r="HI110" s="17" t="s">
        <v>2</v>
      </c>
      <c r="HJ110" s="17">
        <v>2</v>
      </c>
      <c r="HK110" s="17">
        <v>1</v>
      </c>
      <c r="HL110" s="17">
        <v>1</v>
      </c>
      <c r="HM110" s="17" t="s">
        <v>2</v>
      </c>
      <c r="HN110" s="659"/>
      <c r="HO110" s="657" t="s">
        <v>453</v>
      </c>
      <c r="HP110" s="657" t="s">
        <v>454</v>
      </c>
      <c r="HQ110" s="657" t="s">
        <v>481</v>
      </c>
      <c r="HR110" s="657" t="s">
        <v>472</v>
      </c>
      <c r="HS110" s="657" t="s">
        <v>455</v>
      </c>
    </row>
    <row r="111" spans="1:227" ht="14.25" customHeight="1">
      <c r="A111" s="614" t="s">
        <v>970</v>
      </c>
      <c r="B111" s="614" t="s">
        <v>1035</v>
      </c>
      <c r="C111" s="614" t="s">
        <v>1053</v>
      </c>
      <c r="D111" s="4" t="s">
        <v>562</v>
      </c>
      <c r="E111" s="25">
        <v>205</v>
      </c>
      <c r="F111" s="25">
        <v>2</v>
      </c>
      <c r="G111" s="25">
        <v>1</v>
      </c>
      <c r="H111" s="25">
        <v>1</v>
      </c>
      <c r="I111" s="25" t="s">
        <v>2</v>
      </c>
      <c r="J111" s="25" t="s">
        <v>2</v>
      </c>
      <c r="K111" s="25" t="s">
        <v>2</v>
      </c>
      <c r="L111" s="25">
        <v>203</v>
      </c>
      <c r="M111" s="136">
        <v>7</v>
      </c>
      <c r="N111" s="25">
        <v>2</v>
      </c>
      <c r="O111" s="25">
        <v>2</v>
      </c>
      <c r="P111" s="25">
        <v>1</v>
      </c>
      <c r="Q111" s="25">
        <v>1</v>
      </c>
      <c r="R111" s="25" t="s">
        <v>2</v>
      </c>
      <c r="S111" s="25" t="s">
        <v>2</v>
      </c>
      <c r="T111" s="25" t="s">
        <v>2</v>
      </c>
      <c r="U111" s="25" t="s">
        <v>2</v>
      </c>
      <c r="V111" s="136">
        <v>2</v>
      </c>
      <c r="W111" s="25">
        <v>68</v>
      </c>
      <c r="X111" s="25">
        <v>2463</v>
      </c>
      <c r="Y111" s="25">
        <v>2</v>
      </c>
      <c r="Z111" s="25">
        <v>540</v>
      </c>
      <c r="AA111" s="136">
        <v>137</v>
      </c>
      <c r="AB111" s="25">
        <v>2</v>
      </c>
      <c r="AC111" s="25">
        <v>840</v>
      </c>
      <c r="AD111" s="25">
        <v>1</v>
      </c>
      <c r="AE111" s="25">
        <v>400</v>
      </c>
      <c r="AF111" s="136" t="s">
        <v>2</v>
      </c>
      <c r="AG111" s="27">
        <v>205</v>
      </c>
      <c r="AH111" s="27" t="s">
        <v>2</v>
      </c>
      <c r="AI111" s="27">
        <v>50</v>
      </c>
      <c r="AJ111" s="27">
        <v>106</v>
      </c>
      <c r="AK111" s="27">
        <v>28</v>
      </c>
      <c r="AL111" s="27">
        <v>11</v>
      </c>
      <c r="AM111" s="27">
        <v>5</v>
      </c>
      <c r="AN111" s="27">
        <v>2</v>
      </c>
      <c r="AO111" s="27">
        <v>3</v>
      </c>
      <c r="AP111" s="27" t="s">
        <v>2</v>
      </c>
      <c r="AQ111" s="27" t="s">
        <v>2</v>
      </c>
      <c r="AR111" s="27" t="s">
        <v>2</v>
      </c>
      <c r="AS111" s="27" t="s">
        <v>2</v>
      </c>
      <c r="AT111" s="135" t="s">
        <v>2</v>
      </c>
      <c r="AU111" s="27">
        <v>2</v>
      </c>
      <c r="AV111" s="27" t="s">
        <v>2</v>
      </c>
      <c r="AW111" s="27" t="s">
        <v>2</v>
      </c>
      <c r="AX111" s="27" t="s">
        <v>2</v>
      </c>
      <c r="AY111" s="27" t="s">
        <v>2</v>
      </c>
      <c r="AZ111" s="27" t="s">
        <v>2</v>
      </c>
      <c r="BA111" s="27" t="s">
        <v>2</v>
      </c>
      <c r="BB111" s="27" t="s">
        <v>2</v>
      </c>
      <c r="BC111" s="27">
        <v>2</v>
      </c>
      <c r="BD111" s="27" t="s">
        <v>2</v>
      </c>
      <c r="BE111" s="27" t="s">
        <v>2</v>
      </c>
      <c r="BF111" s="27" t="s">
        <v>2</v>
      </c>
      <c r="BG111" s="27" t="s">
        <v>2</v>
      </c>
      <c r="BH111" s="135" t="s">
        <v>2</v>
      </c>
      <c r="BI111" s="27">
        <v>18882</v>
      </c>
      <c r="BJ111" s="27" t="s">
        <v>2</v>
      </c>
      <c r="BK111" s="27">
        <v>2025</v>
      </c>
      <c r="BL111" s="27">
        <v>7256</v>
      </c>
      <c r="BM111" s="27">
        <v>3337</v>
      </c>
      <c r="BN111" s="27">
        <v>1861</v>
      </c>
      <c r="BO111" s="27">
        <v>1244</v>
      </c>
      <c r="BP111" s="27">
        <v>956</v>
      </c>
      <c r="BQ111" s="27">
        <v>2203</v>
      </c>
      <c r="BR111" s="27" t="s">
        <v>2</v>
      </c>
      <c r="BS111" s="27" t="s">
        <v>2</v>
      </c>
      <c r="BT111" s="27" t="s">
        <v>2</v>
      </c>
      <c r="BU111" s="27" t="s">
        <v>2</v>
      </c>
      <c r="BV111" s="27" t="s">
        <v>2</v>
      </c>
      <c r="BW111" s="135">
        <v>5556</v>
      </c>
      <c r="BX111" s="27">
        <v>1637</v>
      </c>
      <c r="BY111" s="27" t="s">
        <v>2</v>
      </c>
      <c r="BZ111" s="27" t="s">
        <v>2</v>
      </c>
      <c r="CA111" s="27" t="s">
        <v>2</v>
      </c>
      <c r="CB111" s="27" t="s">
        <v>2</v>
      </c>
      <c r="CC111" s="27" t="s">
        <v>2</v>
      </c>
      <c r="CD111" s="27" t="s">
        <v>2</v>
      </c>
      <c r="CE111" s="27" t="s">
        <v>2</v>
      </c>
      <c r="CF111" s="27">
        <v>1637</v>
      </c>
      <c r="CG111" s="27" t="s">
        <v>2</v>
      </c>
      <c r="CH111" s="27" t="s">
        <v>2</v>
      </c>
      <c r="CI111" s="27" t="s">
        <v>2</v>
      </c>
      <c r="CJ111" s="27" t="s">
        <v>2</v>
      </c>
      <c r="CK111" s="27" t="s">
        <v>2</v>
      </c>
      <c r="CL111" s="135">
        <v>1528</v>
      </c>
      <c r="CM111" s="27">
        <v>188</v>
      </c>
      <c r="CN111" s="27">
        <v>177</v>
      </c>
      <c r="CO111" s="27" t="s">
        <v>2</v>
      </c>
      <c r="CP111" s="27" t="s">
        <v>2</v>
      </c>
      <c r="CQ111" s="27" t="s">
        <v>2</v>
      </c>
      <c r="CR111" s="27">
        <v>6</v>
      </c>
      <c r="CS111" s="27" t="s">
        <v>2</v>
      </c>
      <c r="CT111" s="27">
        <v>3</v>
      </c>
      <c r="CU111" s="27">
        <v>1</v>
      </c>
      <c r="CV111" s="27" t="s">
        <v>2</v>
      </c>
      <c r="CW111" s="27" t="s">
        <v>2</v>
      </c>
      <c r="CX111" s="27" t="s">
        <v>2</v>
      </c>
      <c r="CY111" s="27" t="s">
        <v>2</v>
      </c>
      <c r="CZ111" s="27">
        <v>1</v>
      </c>
      <c r="DA111" s="27" t="s">
        <v>2</v>
      </c>
      <c r="DB111" s="135" t="s">
        <v>2</v>
      </c>
      <c r="DC111" s="27">
        <v>2</v>
      </c>
      <c r="DD111" s="27">
        <v>2</v>
      </c>
      <c r="DE111" s="27" t="s">
        <v>2</v>
      </c>
      <c r="DF111" s="27" t="s">
        <v>2</v>
      </c>
      <c r="DG111" s="27" t="s">
        <v>2</v>
      </c>
      <c r="DH111" s="27" t="s">
        <v>2</v>
      </c>
      <c r="DI111" s="27" t="s">
        <v>2</v>
      </c>
      <c r="DJ111" s="27" t="s">
        <v>2</v>
      </c>
      <c r="DK111" s="27" t="s">
        <v>2</v>
      </c>
      <c r="DL111" s="27" t="s">
        <v>2</v>
      </c>
      <c r="DM111" s="27" t="s">
        <v>2</v>
      </c>
      <c r="DN111" s="27" t="s">
        <v>2</v>
      </c>
      <c r="DO111" s="27" t="s">
        <v>2</v>
      </c>
      <c r="DP111" s="27" t="s">
        <v>2</v>
      </c>
      <c r="DQ111" s="27" t="s">
        <v>2</v>
      </c>
      <c r="DR111" s="135" t="s">
        <v>2</v>
      </c>
      <c r="DS111" s="27">
        <v>194</v>
      </c>
      <c r="DT111" s="27" t="s">
        <v>2</v>
      </c>
      <c r="DU111" s="27" t="s">
        <v>2</v>
      </c>
      <c r="DV111" s="27">
        <v>1</v>
      </c>
      <c r="DW111" s="27">
        <v>3</v>
      </c>
      <c r="DX111" s="27">
        <v>1</v>
      </c>
      <c r="DY111" s="27">
        <v>5</v>
      </c>
      <c r="DZ111" s="27">
        <v>4</v>
      </c>
      <c r="EA111" s="27">
        <v>2</v>
      </c>
      <c r="EB111" s="27">
        <v>18</v>
      </c>
      <c r="EC111" s="27" t="s">
        <v>2</v>
      </c>
      <c r="ED111" s="27">
        <v>12</v>
      </c>
      <c r="EE111" s="27" t="s">
        <v>2</v>
      </c>
      <c r="EF111" s="135">
        <v>4</v>
      </c>
      <c r="EG111" s="27">
        <v>13456</v>
      </c>
      <c r="EH111" s="27" t="s">
        <v>2</v>
      </c>
      <c r="EI111" s="27" t="s">
        <v>2</v>
      </c>
      <c r="EJ111" s="27" t="s">
        <v>14</v>
      </c>
      <c r="EK111" s="27">
        <v>19</v>
      </c>
      <c r="EL111" s="27" t="s">
        <v>14</v>
      </c>
      <c r="EM111" s="27" t="s">
        <v>14</v>
      </c>
      <c r="EN111" s="27">
        <v>166</v>
      </c>
      <c r="EO111" s="27" t="s">
        <v>14</v>
      </c>
      <c r="EP111" s="27">
        <v>395</v>
      </c>
      <c r="EQ111" s="27" t="s">
        <v>2</v>
      </c>
      <c r="ER111" s="27">
        <v>322</v>
      </c>
      <c r="ES111" s="27" t="s">
        <v>2</v>
      </c>
      <c r="ET111" s="135" t="s">
        <v>14</v>
      </c>
      <c r="EU111" s="27">
        <v>2</v>
      </c>
      <c r="EV111" s="27" t="s">
        <v>2</v>
      </c>
      <c r="EW111" s="27" t="s">
        <v>2</v>
      </c>
      <c r="EX111" s="27" t="s">
        <v>2</v>
      </c>
      <c r="EY111" s="27" t="s">
        <v>2</v>
      </c>
      <c r="EZ111" s="27" t="s">
        <v>2</v>
      </c>
      <c r="FA111" s="27">
        <v>1</v>
      </c>
      <c r="FB111" s="27">
        <v>1</v>
      </c>
      <c r="FC111" s="27" t="s">
        <v>2</v>
      </c>
      <c r="FD111" s="27">
        <v>1</v>
      </c>
      <c r="FE111" s="27" t="s">
        <v>2</v>
      </c>
      <c r="FF111" s="27" t="s">
        <v>2</v>
      </c>
      <c r="FG111" s="27" t="s">
        <v>2</v>
      </c>
      <c r="FH111" s="135" t="s">
        <v>2</v>
      </c>
      <c r="FI111" s="27" t="s">
        <v>1155</v>
      </c>
      <c r="FJ111" s="27" t="s">
        <v>2</v>
      </c>
      <c r="FK111" s="27" t="s">
        <v>2</v>
      </c>
      <c r="FL111" s="27" t="s">
        <v>2</v>
      </c>
      <c r="FM111" s="27" t="s">
        <v>2</v>
      </c>
      <c r="FN111" s="27" t="s">
        <v>2</v>
      </c>
      <c r="FO111" s="27" t="s">
        <v>1155</v>
      </c>
      <c r="FP111" s="27" t="s">
        <v>1155</v>
      </c>
      <c r="FQ111" s="27" t="s">
        <v>2</v>
      </c>
      <c r="FR111" s="27" t="s">
        <v>1155</v>
      </c>
      <c r="FS111" s="27" t="s">
        <v>2</v>
      </c>
      <c r="FT111" s="27" t="s">
        <v>2</v>
      </c>
      <c r="FU111" s="27" t="s">
        <v>2</v>
      </c>
      <c r="FV111" s="135" t="s">
        <v>2</v>
      </c>
      <c r="FW111" s="77">
        <v>125</v>
      </c>
      <c r="FX111" s="77">
        <v>5</v>
      </c>
      <c r="FY111" s="77">
        <v>122</v>
      </c>
      <c r="FZ111" s="77">
        <v>1</v>
      </c>
      <c r="GA111" s="77" t="s">
        <v>2</v>
      </c>
      <c r="GB111" s="77" t="s">
        <v>2</v>
      </c>
      <c r="GC111" s="77" t="s">
        <v>2</v>
      </c>
      <c r="GD111" s="77" t="s">
        <v>2</v>
      </c>
      <c r="GE111" s="143">
        <v>1</v>
      </c>
      <c r="GF111" s="77">
        <v>1</v>
      </c>
      <c r="GG111" s="77" t="s">
        <v>2</v>
      </c>
      <c r="GH111" s="77">
        <v>1</v>
      </c>
      <c r="GI111" s="77" t="s">
        <v>2</v>
      </c>
      <c r="GJ111" s="77" t="s">
        <v>2</v>
      </c>
      <c r="GK111" s="77" t="s">
        <v>2</v>
      </c>
      <c r="GL111" s="77" t="s">
        <v>2</v>
      </c>
      <c r="GM111" s="77" t="s">
        <v>2</v>
      </c>
      <c r="GN111" s="143" t="s">
        <v>2</v>
      </c>
      <c r="GO111" s="25">
        <v>19</v>
      </c>
      <c r="GP111" s="25">
        <v>2</v>
      </c>
      <c r="GQ111" s="25">
        <v>19</v>
      </c>
      <c r="GR111" s="25">
        <v>19</v>
      </c>
      <c r="GS111" s="136" t="s">
        <v>2</v>
      </c>
      <c r="GT111" s="77" t="s">
        <v>2</v>
      </c>
      <c r="GU111" s="77">
        <v>3</v>
      </c>
      <c r="GV111" s="17">
        <v>188</v>
      </c>
      <c r="GW111" s="17">
        <v>88</v>
      </c>
      <c r="GX111" s="17">
        <v>90</v>
      </c>
      <c r="GY111" s="17">
        <v>8</v>
      </c>
      <c r="GZ111" s="17">
        <v>1</v>
      </c>
      <c r="HA111" s="17">
        <v>1</v>
      </c>
      <c r="HB111" s="17">
        <v>1</v>
      </c>
      <c r="HC111" s="17" t="s">
        <v>2</v>
      </c>
      <c r="HD111" s="17" t="s">
        <v>2</v>
      </c>
      <c r="HE111" s="17">
        <v>2</v>
      </c>
      <c r="HF111" s="17" t="s">
        <v>2</v>
      </c>
      <c r="HG111" s="17" t="s">
        <v>2</v>
      </c>
      <c r="HH111" s="17">
        <v>1</v>
      </c>
      <c r="HI111" s="17">
        <v>1</v>
      </c>
      <c r="HJ111" s="17" t="s">
        <v>2</v>
      </c>
      <c r="HK111" s="17" t="s">
        <v>2</v>
      </c>
      <c r="HL111" s="17" t="s">
        <v>2</v>
      </c>
      <c r="HM111" s="17" t="s">
        <v>2</v>
      </c>
      <c r="HN111" s="659"/>
      <c r="HO111" s="657" t="s">
        <v>453</v>
      </c>
      <c r="HP111" s="657" t="s">
        <v>454</v>
      </c>
      <c r="HQ111" s="657" t="s">
        <v>482</v>
      </c>
      <c r="HR111" s="657" t="s">
        <v>454</v>
      </c>
      <c r="HS111" s="657" t="s">
        <v>455</v>
      </c>
    </row>
    <row r="112" spans="1:227" ht="14.25" customHeight="1">
      <c r="A112" s="614" t="s">
        <v>970</v>
      </c>
      <c r="B112" s="614" t="s">
        <v>1035</v>
      </c>
      <c r="C112" s="614" t="s">
        <v>1054</v>
      </c>
      <c r="D112" s="4" t="s">
        <v>563</v>
      </c>
      <c r="E112" s="25">
        <v>53</v>
      </c>
      <c r="F112" s="25" t="s">
        <v>2</v>
      </c>
      <c r="G112" s="25" t="s">
        <v>2</v>
      </c>
      <c r="H112" s="25" t="s">
        <v>2</v>
      </c>
      <c r="I112" s="25" t="s">
        <v>2</v>
      </c>
      <c r="J112" s="25" t="s">
        <v>2</v>
      </c>
      <c r="K112" s="25" t="s">
        <v>2</v>
      </c>
      <c r="L112" s="25">
        <v>53</v>
      </c>
      <c r="M112" s="136">
        <v>2</v>
      </c>
      <c r="N112" s="25" t="s">
        <v>2</v>
      </c>
      <c r="O112" s="25" t="s">
        <v>2</v>
      </c>
      <c r="P112" s="25" t="s">
        <v>2</v>
      </c>
      <c r="Q112" s="25" t="s">
        <v>2</v>
      </c>
      <c r="R112" s="25" t="s">
        <v>2</v>
      </c>
      <c r="S112" s="25" t="s">
        <v>2</v>
      </c>
      <c r="T112" s="25" t="s">
        <v>2</v>
      </c>
      <c r="U112" s="25" t="s">
        <v>2</v>
      </c>
      <c r="V112" s="136" t="s">
        <v>2</v>
      </c>
      <c r="W112" s="25">
        <v>15</v>
      </c>
      <c r="X112" s="25">
        <v>491</v>
      </c>
      <c r="Y112" s="25" t="s">
        <v>2</v>
      </c>
      <c r="Z112" s="25" t="s">
        <v>2</v>
      </c>
      <c r="AA112" s="136">
        <v>38</v>
      </c>
      <c r="AB112" s="25" t="s">
        <v>2</v>
      </c>
      <c r="AC112" s="25" t="s">
        <v>2</v>
      </c>
      <c r="AD112" s="25" t="s">
        <v>2</v>
      </c>
      <c r="AE112" s="25" t="s">
        <v>2</v>
      </c>
      <c r="AF112" s="136" t="s">
        <v>2</v>
      </c>
      <c r="AG112" s="27">
        <v>53</v>
      </c>
      <c r="AH112" s="27" t="s">
        <v>2</v>
      </c>
      <c r="AI112" s="27">
        <v>15</v>
      </c>
      <c r="AJ112" s="27">
        <v>26</v>
      </c>
      <c r="AK112" s="27">
        <v>5</v>
      </c>
      <c r="AL112" s="27">
        <v>4</v>
      </c>
      <c r="AM112" s="27">
        <v>2</v>
      </c>
      <c r="AN112" s="27">
        <v>1</v>
      </c>
      <c r="AO112" s="27" t="s">
        <v>2</v>
      </c>
      <c r="AP112" s="27" t="s">
        <v>2</v>
      </c>
      <c r="AQ112" s="27" t="s">
        <v>2</v>
      </c>
      <c r="AR112" s="27" t="s">
        <v>2</v>
      </c>
      <c r="AS112" s="27" t="s">
        <v>2</v>
      </c>
      <c r="AT112" s="135" t="s">
        <v>2</v>
      </c>
      <c r="AU112" s="27" t="s">
        <v>2</v>
      </c>
      <c r="AV112" s="27" t="s">
        <v>2</v>
      </c>
      <c r="AW112" s="27" t="s">
        <v>2</v>
      </c>
      <c r="AX112" s="27" t="s">
        <v>2</v>
      </c>
      <c r="AY112" s="27" t="s">
        <v>2</v>
      </c>
      <c r="AZ112" s="27" t="s">
        <v>2</v>
      </c>
      <c r="BA112" s="27" t="s">
        <v>2</v>
      </c>
      <c r="BB112" s="27" t="s">
        <v>2</v>
      </c>
      <c r="BC112" s="27" t="s">
        <v>2</v>
      </c>
      <c r="BD112" s="27" t="s">
        <v>2</v>
      </c>
      <c r="BE112" s="27" t="s">
        <v>2</v>
      </c>
      <c r="BF112" s="27" t="s">
        <v>2</v>
      </c>
      <c r="BG112" s="27" t="s">
        <v>2</v>
      </c>
      <c r="BH112" s="135" t="s">
        <v>2</v>
      </c>
      <c r="BI112" s="27">
        <v>4387</v>
      </c>
      <c r="BJ112" s="27" t="s">
        <v>2</v>
      </c>
      <c r="BK112" s="27">
        <v>587</v>
      </c>
      <c r="BL112" s="27">
        <v>1804</v>
      </c>
      <c r="BM112" s="27">
        <v>539</v>
      </c>
      <c r="BN112" s="27">
        <v>668</v>
      </c>
      <c r="BO112" s="27">
        <v>448</v>
      </c>
      <c r="BP112" s="27">
        <v>341</v>
      </c>
      <c r="BQ112" s="27" t="s">
        <v>2</v>
      </c>
      <c r="BR112" s="27" t="s">
        <v>2</v>
      </c>
      <c r="BS112" s="27" t="s">
        <v>2</v>
      </c>
      <c r="BT112" s="27" t="s">
        <v>2</v>
      </c>
      <c r="BU112" s="27" t="s">
        <v>2</v>
      </c>
      <c r="BV112" s="27" t="s">
        <v>2</v>
      </c>
      <c r="BW112" s="135">
        <v>1077</v>
      </c>
      <c r="BX112" s="27" t="s">
        <v>2</v>
      </c>
      <c r="BY112" s="27" t="s">
        <v>2</v>
      </c>
      <c r="BZ112" s="27" t="s">
        <v>2</v>
      </c>
      <c r="CA112" s="27" t="s">
        <v>2</v>
      </c>
      <c r="CB112" s="27" t="s">
        <v>2</v>
      </c>
      <c r="CC112" s="27" t="s">
        <v>2</v>
      </c>
      <c r="CD112" s="27" t="s">
        <v>2</v>
      </c>
      <c r="CE112" s="27" t="s">
        <v>2</v>
      </c>
      <c r="CF112" s="27" t="s">
        <v>2</v>
      </c>
      <c r="CG112" s="27" t="s">
        <v>2</v>
      </c>
      <c r="CH112" s="27" t="s">
        <v>2</v>
      </c>
      <c r="CI112" s="27" t="s">
        <v>2</v>
      </c>
      <c r="CJ112" s="27" t="s">
        <v>2</v>
      </c>
      <c r="CK112" s="27" t="s">
        <v>2</v>
      </c>
      <c r="CL112" s="135" t="s">
        <v>2</v>
      </c>
      <c r="CM112" s="27">
        <v>49</v>
      </c>
      <c r="CN112" s="27">
        <v>45</v>
      </c>
      <c r="CO112" s="27" t="s">
        <v>2</v>
      </c>
      <c r="CP112" s="27" t="s">
        <v>2</v>
      </c>
      <c r="CQ112" s="27" t="s">
        <v>2</v>
      </c>
      <c r="CR112" s="27">
        <v>3</v>
      </c>
      <c r="CS112" s="27" t="s">
        <v>2</v>
      </c>
      <c r="CT112" s="27">
        <v>1</v>
      </c>
      <c r="CU112" s="27" t="s">
        <v>2</v>
      </c>
      <c r="CV112" s="27" t="s">
        <v>2</v>
      </c>
      <c r="CW112" s="27" t="s">
        <v>2</v>
      </c>
      <c r="CX112" s="27" t="s">
        <v>2</v>
      </c>
      <c r="CY112" s="27" t="s">
        <v>2</v>
      </c>
      <c r="CZ112" s="27" t="s">
        <v>2</v>
      </c>
      <c r="DA112" s="27" t="s">
        <v>2</v>
      </c>
      <c r="DB112" s="135" t="s">
        <v>2</v>
      </c>
      <c r="DC112" s="27" t="s">
        <v>2</v>
      </c>
      <c r="DD112" s="27" t="s">
        <v>2</v>
      </c>
      <c r="DE112" s="27" t="s">
        <v>2</v>
      </c>
      <c r="DF112" s="27" t="s">
        <v>2</v>
      </c>
      <c r="DG112" s="27" t="s">
        <v>2</v>
      </c>
      <c r="DH112" s="27" t="s">
        <v>2</v>
      </c>
      <c r="DI112" s="27" t="s">
        <v>2</v>
      </c>
      <c r="DJ112" s="27" t="s">
        <v>2</v>
      </c>
      <c r="DK112" s="27" t="s">
        <v>2</v>
      </c>
      <c r="DL112" s="27" t="s">
        <v>2</v>
      </c>
      <c r="DM112" s="27" t="s">
        <v>2</v>
      </c>
      <c r="DN112" s="27" t="s">
        <v>2</v>
      </c>
      <c r="DO112" s="27" t="s">
        <v>2</v>
      </c>
      <c r="DP112" s="27" t="s">
        <v>2</v>
      </c>
      <c r="DQ112" s="27" t="s">
        <v>2</v>
      </c>
      <c r="DR112" s="135" t="s">
        <v>2</v>
      </c>
      <c r="DS112" s="27">
        <v>47</v>
      </c>
      <c r="DT112" s="27" t="s">
        <v>2</v>
      </c>
      <c r="DU112" s="27" t="s">
        <v>2</v>
      </c>
      <c r="DV112" s="27">
        <v>1</v>
      </c>
      <c r="DW112" s="27">
        <v>3</v>
      </c>
      <c r="DX112" s="27" t="s">
        <v>2</v>
      </c>
      <c r="DY112" s="27">
        <v>3</v>
      </c>
      <c r="DZ112" s="27">
        <v>2</v>
      </c>
      <c r="EA112" s="27" t="s">
        <v>2</v>
      </c>
      <c r="EB112" s="27">
        <v>10</v>
      </c>
      <c r="EC112" s="27" t="s">
        <v>2</v>
      </c>
      <c r="ED112" s="27">
        <v>4</v>
      </c>
      <c r="EE112" s="27" t="s">
        <v>2</v>
      </c>
      <c r="EF112" s="135" t="s">
        <v>2</v>
      </c>
      <c r="EG112" s="27">
        <v>3000</v>
      </c>
      <c r="EH112" s="27" t="s">
        <v>2</v>
      </c>
      <c r="EI112" s="27" t="s">
        <v>2</v>
      </c>
      <c r="EJ112" s="27" t="s">
        <v>14</v>
      </c>
      <c r="EK112" s="27">
        <v>50</v>
      </c>
      <c r="EL112" s="27" t="s">
        <v>2</v>
      </c>
      <c r="EM112" s="27" t="s">
        <v>14</v>
      </c>
      <c r="EN112" s="27" t="s">
        <v>14</v>
      </c>
      <c r="EO112" s="27" t="s">
        <v>2</v>
      </c>
      <c r="EP112" s="27">
        <v>229</v>
      </c>
      <c r="EQ112" s="27" t="s">
        <v>2</v>
      </c>
      <c r="ER112" s="27">
        <v>120</v>
      </c>
      <c r="ES112" s="27" t="s">
        <v>2</v>
      </c>
      <c r="ET112" s="135" t="s">
        <v>2</v>
      </c>
      <c r="EU112" s="27" t="s">
        <v>2</v>
      </c>
      <c r="EV112" s="27" t="s">
        <v>2</v>
      </c>
      <c r="EW112" s="27" t="s">
        <v>2</v>
      </c>
      <c r="EX112" s="27" t="s">
        <v>2</v>
      </c>
      <c r="EY112" s="27" t="s">
        <v>2</v>
      </c>
      <c r="EZ112" s="27" t="s">
        <v>2</v>
      </c>
      <c r="FA112" s="27" t="s">
        <v>2</v>
      </c>
      <c r="FB112" s="27" t="s">
        <v>2</v>
      </c>
      <c r="FC112" s="27" t="s">
        <v>2</v>
      </c>
      <c r="FD112" s="27" t="s">
        <v>2</v>
      </c>
      <c r="FE112" s="27" t="s">
        <v>2</v>
      </c>
      <c r="FF112" s="27" t="s">
        <v>2</v>
      </c>
      <c r="FG112" s="27" t="s">
        <v>2</v>
      </c>
      <c r="FH112" s="135" t="s">
        <v>2</v>
      </c>
      <c r="FI112" s="27" t="s">
        <v>2</v>
      </c>
      <c r="FJ112" s="27" t="s">
        <v>2</v>
      </c>
      <c r="FK112" s="27" t="s">
        <v>2</v>
      </c>
      <c r="FL112" s="27" t="s">
        <v>2</v>
      </c>
      <c r="FM112" s="27" t="s">
        <v>2</v>
      </c>
      <c r="FN112" s="27" t="s">
        <v>2</v>
      </c>
      <c r="FO112" s="27" t="s">
        <v>2</v>
      </c>
      <c r="FP112" s="27" t="s">
        <v>2</v>
      </c>
      <c r="FQ112" s="27" t="s">
        <v>2</v>
      </c>
      <c r="FR112" s="27" t="s">
        <v>2</v>
      </c>
      <c r="FS112" s="27" t="s">
        <v>2</v>
      </c>
      <c r="FT112" s="27" t="s">
        <v>2</v>
      </c>
      <c r="FU112" s="27" t="s">
        <v>2</v>
      </c>
      <c r="FV112" s="135" t="s">
        <v>2</v>
      </c>
      <c r="FW112" s="77">
        <v>41</v>
      </c>
      <c r="FX112" s="77">
        <v>1</v>
      </c>
      <c r="FY112" s="77">
        <v>40</v>
      </c>
      <c r="FZ112" s="77" t="s">
        <v>2</v>
      </c>
      <c r="GA112" s="77" t="s">
        <v>2</v>
      </c>
      <c r="GB112" s="77">
        <v>1</v>
      </c>
      <c r="GC112" s="77" t="s">
        <v>2</v>
      </c>
      <c r="GD112" s="77" t="s">
        <v>2</v>
      </c>
      <c r="GE112" s="143" t="s">
        <v>2</v>
      </c>
      <c r="GF112" s="77" t="s">
        <v>2</v>
      </c>
      <c r="GG112" s="77" t="s">
        <v>2</v>
      </c>
      <c r="GH112" s="77" t="s">
        <v>2</v>
      </c>
      <c r="GI112" s="77" t="s">
        <v>2</v>
      </c>
      <c r="GJ112" s="77" t="s">
        <v>2</v>
      </c>
      <c r="GK112" s="77" t="s">
        <v>2</v>
      </c>
      <c r="GL112" s="77" t="s">
        <v>2</v>
      </c>
      <c r="GM112" s="77" t="s">
        <v>2</v>
      </c>
      <c r="GN112" s="143" t="s">
        <v>2</v>
      </c>
      <c r="GO112" s="25">
        <v>4</v>
      </c>
      <c r="GP112" s="25" t="s">
        <v>2</v>
      </c>
      <c r="GQ112" s="25">
        <v>4</v>
      </c>
      <c r="GR112" s="25">
        <v>4</v>
      </c>
      <c r="GS112" s="136" t="s">
        <v>2</v>
      </c>
      <c r="GT112" s="77" t="s">
        <v>2</v>
      </c>
      <c r="GU112" s="77">
        <v>1</v>
      </c>
      <c r="GV112" s="17">
        <v>49</v>
      </c>
      <c r="GW112" s="17">
        <v>18</v>
      </c>
      <c r="GX112" s="17">
        <v>30</v>
      </c>
      <c r="GY112" s="17">
        <v>1</v>
      </c>
      <c r="GZ112" s="17" t="s">
        <v>2</v>
      </c>
      <c r="HA112" s="17" t="s">
        <v>2</v>
      </c>
      <c r="HB112" s="17" t="s">
        <v>2</v>
      </c>
      <c r="HC112" s="17" t="s">
        <v>2</v>
      </c>
      <c r="HD112" s="17" t="s">
        <v>2</v>
      </c>
      <c r="HE112" s="17" t="s">
        <v>2</v>
      </c>
      <c r="HF112" s="17" t="s">
        <v>2</v>
      </c>
      <c r="HG112" s="17" t="s">
        <v>2</v>
      </c>
      <c r="HH112" s="17" t="s">
        <v>2</v>
      </c>
      <c r="HI112" s="17" t="s">
        <v>2</v>
      </c>
      <c r="HJ112" s="17" t="s">
        <v>2</v>
      </c>
      <c r="HK112" s="17" t="s">
        <v>2</v>
      </c>
      <c r="HL112" s="17" t="s">
        <v>2</v>
      </c>
      <c r="HM112" s="17" t="s">
        <v>2</v>
      </c>
      <c r="HN112" s="659"/>
      <c r="HO112" s="657" t="s">
        <v>453</v>
      </c>
      <c r="HP112" s="657" t="s">
        <v>454</v>
      </c>
      <c r="HQ112" s="657" t="s">
        <v>482</v>
      </c>
      <c r="HR112" s="657" t="s">
        <v>457</v>
      </c>
      <c r="HS112" s="657" t="s">
        <v>455</v>
      </c>
    </row>
    <row r="113" spans="1:227" ht="14.25" customHeight="1">
      <c r="A113" s="614" t="s">
        <v>970</v>
      </c>
      <c r="B113" s="614" t="s">
        <v>1035</v>
      </c>
      <c r="C113" s="614" t="s">
        <v>1055</v>
      </c>
      <c r="D113" s="4" t="s">
        <v>564</v>
      </c>
      <c r="E113" s="25">
        <v>91</v>
      </c>
      <c r="F113" s="25">
        <v>3</v>
      </c>
      <c r="G113" s="25" t="s">
        <v>2</v>
      </c>
      <c r="H113" s="25">
        <v>2</v>
      </c>
      <c r="I113" s="25" t="s">
        <v>2</v>
      </c>
      <c r="J113" s="25">
        <v>1</v>
      </c>
      <c r="K113" s="25" t="s">
        <v>2</v>
      </c>
      <c r="L113" s="25">
        <v>88</v>
      </c>
      <c r="M113" s="136">
        <v>4</v>
      </c>
      <c r="N113" s="25">
        <v>3</v>
      </c>
      <c r="O113" s="25">
        <v>3</v>
      </c>
      <c r="P113" s="25" t="s">
        <v>2</v>
      </c>
      <c r="Q113" s="25">
        <v>2</v>
      </c>
      <c r="R113" s="25" t="s">
        <v>2</v>
      </c>
      <c r="S113" s="25">
        <v>1</v>
      </c>
      <c r="T113" s="25" t="s">
        <v>2</v>
      </c>
      <c r="U113" s="25" t="s">
        <v>2</v>
      </c>
      <c r="V113" s="136">
        <v>1</v>
      </c>
      <c r="W113" s="25">
        <v>20</v>
      </c>
      <c r="X113" s="25">
        <v>4719</v>
      </c>
      <c r="Y113" s="25">
        <v>2</v>
      </c>
      <c r="Z113" s="25">
        <v>1050</v>
      </c>
      <c r="AA113" s="136">
        <v>71</v>
      </c>
      <c r="AB113" s="25">
        <v>2</v>
      </c>
      <c r="AC113" s="25">
        <v>1060</v>
      </c>
      <c r="AD113" s="25">
        <v>2</v>
      </c>
      <c r="AE113" s="25">
        <v>1050</v>
      </c>
      <c r="AF113" s="136">
        <v>1</v>
      </c>
      <c r="AG113" s="27">
        <v>91</v>
      </c>
      <c r="AH113" s="27" t="s">
        <v>2</v>
      </c>
      <c r="AI113" s="27">
        <v>25</v>
      </c>
      <c r="AJ113" s="27">
        <v>48</v>
      </c>
      <c r="AK113" s="27">
        <v>9</v>
      </c>
      <c r="AL113" s="27">
        <v>3</v>
      </c>
      <c r="AM113" s="27">
        <v>3</v>
      </c>
      <c r="AN113" s="27">
        <v>1</v>
      </c>
      <c r="AO113" s="27">
        <v>1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>
        <v>1</v>
      </c>
      <c r="AU113" s="27">
        <v>3</v>
      </c>
      <c r="AV113" s="27" t="s">
        <v>2</v>
      </c>
      <c r="AW113" s="27" t="s">
        <v>2</v>
      </c>
      <c r="AX113" s="27">
        <v>1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>
        <v>1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>
        <v>1</v>
      </c>
      <c r="BI113" s="27">
        <v>41260</v>
      </c>
      <c r="BJ113" s="27" t="s">
        <v>2</v>
      </c>
      <c r="BK113" s="27">
        <v>1014</v>
      </c>
      <c r="BL113" s="27">
        <v>3311</v>
      </c>
      <c r="BM113" s="27">
        <v>1102</v>
      </c>
      <c r="BN113" s="27">
        <v>479</v>
      </c>
      <c r="BO113" s="27">
        <v>764</v>
      </c>
      <c r="BP113" s="27">
        <v>440</v>
      </c>
      <c r="BQ113" s="27">
        <v>700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>
        <v>33450</v>
      </c>
      <c r="BW113" s="135">
        <v>35548</v>
      </c>
      <c r="BX113" s="27">
        <v>34215</v>
      </c>
      <c r="BY113" s="27" t="s">
        <v>2</v>
      </c>
      <c r="BZ113" s="27" t="s">
        <v>2</v>
      </c>
      <c r="CA113" s="27">
        <v>65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>
        <v>700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>
        <v>33450</v>
      </c>
      <c r="CL113" s="135">
        <v>34150</v>
      </c>
      <c r="CM113" s="27">
        <v>66</v>
      </c>
      <c r="CN113" s="27">
        <v>51</v>
      </c>
      <c r="CO113" s="27" t="s">
        <v>2</v>
      </c>
      <c r="CP113" s="27">
        <v>4</v>
      </c>
      <c r="CQ113" s="27" t="s">
        <v>2</v>
      </c>
      <c r="CR113" s="27">
        <v>6</v>
      </c>
      <c r="CS113" s="27" t="s">
        <v>2</v>
      </c>
      <c r="CT113" s="27">
        <v>1</v>
      </c>
      <c r="CU113" s="27">
        <v>1</v>
      </c>
      <c r="CV113" s="27" t="s">
        <v>2</v>
      </c>
      <c r="CW113" s="27">
        <v>1</v>
      </c>
      <c r="CX113" s="27">
        <v>1</v>
      </c>
      <c r="CY113" s="27" t="s">
        <v>2</v>
      </c>
      <c r="CZ113" s="27">
        <v>1</v>
      </c>
      <c r="DA113" s="27" t="s">
        <v>2</v>
      </c>
      <c r="DB113" s="135" t="s">
        <v>2</v>
      </c>
      <c r="DC113" s="27">
        <v>2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>
        <v>1</v>
      </c>
      <c r="DL113" s="27" t="s">
        <v>2</v>
      </c>
      <c r="DM113" s="27" t="s">
        <v>2</v>
      </c>
      <c r="DN113" s="27">
        <v>1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61</v>
      </c>
      <c r="DT113" s="27" t="s">
        <v>2</v>
      </c>
      <c r="DU113" s="27" t="s">
        <v>2</v>
      </c>
      <c r="DV113" s="27">
        <v>21</v>
      </c>
      <c r="DW113" s="27">
        <v>9</v>
      </c>
      <c r="DX113" s="27" t="s">
        <v>2</v>
      </c>
      <c r="DY113" s="27">
        <v>7</v>
      </c>
      <c r="DZ113" s="27">
        <v>5</v>
      </c>
      <c r="EA113" s="27">
        <v>1</v>
      </c>
      <c r="EB113" s="27">
        <v>14</v>
      </c>
      <c r="EC113" s="27">
        <v>2</v>
      </c>
      <c r="ED113" s="27">
        <v>3</v>
      </c>
      <c r="EE113" s="27" t="s">
        <v>2</v>
      </c>
      <c r="EF113" s="135">
        <v>2</v>
      </c>
      <c r="EG113" s="27">
        <v>2461</v>
      </c>
      <c r="EH113" s="27" t="s">
        <v>2</v>
      </c>
      <c r="EI113" s="27" t="s">
        <v>2</v>
      </c>
      <c r="EJ113" s="27">
        <v>639</v>
      </c>
      <c r="EK113" s="27">
        <v>59</v>
      </c>
      <c r="EL113" s="27" t="s">
        <v>2</v>
      </c>
      <c r="EM113" s="27" t="s">
        <v>14</v>
      </c>
      <c r="EN113" s="27">
        <v>15</v>
      </c>
      <c r="EO113" s="27" t="s">
        <v>14</v>
      </c>
      <c r="EP113" s="27">
        <v>323</v>
      </c>
      <c r="EQ113" s="27" t="s">
        <v>14</v>
      </c>
      <c r="ER113" s="27">
        <v>60</v>
      </c>
      <c r="ES113" s="27" t="s">
        <v>2</v>
      </c>
      <c r="ET113" s="135" t="s">
        <v>14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>
        <v>1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1155</v>
      </c>
      <c r="FW113" s="77">
        <v>10</v>
      </c>
      <c r="FX113" s="77">
        <v>3</v>
      </c>
      <c r="FY113" s="77">
        <v>8</v>
      </c>
      <c r="FZ113" s="77" t="s">
        <v>2</v>
      </c>
      <c r="GA113" s="77" t="s">
        <v>2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>
        <v>1</v>
      </c>
      <c r="GG113" s="77" t="s">
        <v>2</v>
      </c>
      <c r="GH113" s="77">
        <v>1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8</v>
      </c>
      <c r="GP113" s="25">
        <v>1</v>
      </c>
      <c r="GQ113" s="25">
        <v>7</v>
      </c>
      <c r="GR113" s="25">
        <v>7</v>
      </c>
      <c r="GS113" s="136" t="s">
        <v>2</v>
      </c>
      <c r="GT113" s="77">
        <v>1</v>
      </c>
      <c r="GU113" s="77">
        <v>1</v>
      </c>
      <c r="GV113" s="17">
        <v>66</v>
      </c>
      <c r="GW113" s="17">
        <v>44</v>
      </c>
      <c r="GX113" s="17">
        <v>18</v>
      </c>
      <c r="GY113" s="17">
        <v>2</v>
      </c>
      <c r="GZ113" s="17">
        <v>1</v>
      </c>
      <c r="HA113" s="17">
        <v>1</v>
      </c>
      <c r="HB113" s="17" t="s">
        <v>2</v>
      </c>
      <c r="HC113" s="17" t="s">
        <v>2</v>
      </c>
      <c r="HD113" s="17">
        <v>1</v>
      </c>
      <c r="HE113" s="17">
        <v>2</v>
      </c>
      <c r="HF113" s="17" t="s">
        <v>2</v>
      </c>
      <c r="HG113" s="17">
        <v>1</v>
      </c>
      <c r="HH113" s="17" t="s">
        <v>2</v>
      </c>
      <c r="HI113" s="17" t="s">
        <v>2</v>
      </c>
      <c r="HJ113" s="17">
        <v>1</v>
      </c>
      <c r="HK113" s="17" t="s">
        <v>2</v>
      </c>
      <c r="HL113" s="17" t="s">
        <v>2</v>
      </c>
      <c r="HM113" s="17">
        <v>1</v>
      </c>
      <c r="HN113" s="659"/>
      <c r="HO113" s="657" t="s">
        <v>453</v>
      </c>
      <c r="HP113" s="657" t="s">
        <v>454</v>
      </c>
      <c r="HQ113" s="657" t="s">
        <v>482</v>
      </c>
      <c r="HR113" s="657" t="s">
        <v>458</v>
      </c>
      <c r="HS113" s="657" t="s">
        <v>455</v>
      </c>
    </row>
    <row r="114" spans="1:227" ht="14.25" customHeight="1">
      <c r="A114" s="614" t="s">
        <v>970</v>
      </c>
      <c r="B114" s="614" t="s">
        <v>1035</v>
      </c>
      <c r="C114" s="614" t="s">
        <v>1056</v>
      </c>
      <c r="D114" s="4" t="s">
        <v>565</v>
      </c>
      <c r="E114" s="25">
        <v>125</v>
      </c>
      <c r="F114" s="25">
        <v>3</v>
      </c>
      <c r="G114" s="25" t="s">
        <v>2</v>
      </c>
      <c r="H114" s="25">
        <v>2</v>
      </c>
      <c r="I114" s="25">
        <v>1</v>
      </c>
      <c r="J114" s="25" t="s">
        <v>2</v>
      </c>
      <c r="K114" s="25" t="s">
        <v>2</v>
      </c>
      <c r="L114" s="25">
        <v>122</v>
      </c>
      <c r="M114" s="136">
        <v>13</v>
      </c>
      <c r="N114" s="25">
        <v>4</v>
      </c>
      <c r="O114" s="25">
        <v>2</v>
      </c>
      <c r="P114" s="25" t="s">
        <v>2</v>
      </c>
      <c r="Q114" s="25">
        <v>1</v>
      </c>
      <c r="R114" s="25">
        <v>1</v>
      </c>
      <c r="S114" s="25" t="s">
        <v>2</v>
      </c>
      <c r="T114" s="25" t="s">
        <v>2</v>
      </c>
      <c r="U114" s="25">
        <v>2</v>
      </c>
      <c r="V114" s="136" t="s">
        <v>2</v>
      </c>
      <c r="W114" s="25">
        <v>33</v>
      </c>
      <c r="X114" s="25">
        <v>4344</v>
      </c>
      <c r="Y114" s="25">
        <v>4</v>
      </c>
      <c r="Z114" s="25">
        <v>2389</v>
      </c>
      <c r="AA114" s="136">
        <v>92</v>
      </c>
      <c r="AB114" s="25">
        <v>2</v>
      </c>
      <c r="AC114" s="25">
        <v>1124</v>
      </c>
      <c r="AD114" s="25">
        <v>2</v>
      </c>
      <c r="AE114" s="25">
        <v>795</v>
      </c>
      <c r="AF114" s="136">
        <v>2</v>
      </c>
      <c r="AG114" s="27">
        <v>124</v>
      </c>
      <c r="AH114" s="27" t="s">
        <v>2</v>
      </c>
      <c r="AI114" s="27">
        <v>19</v>
      </c>
      <c r="AJ114" s="27">
        <v>59</v>
      </c>
      <c r="AK114" s="27">
        <v>23</v>
      </c>
      <c r="AL114" s="27">
        <v>8</v>
      </c>
      <c r="AM114" s="27">
        <v>6</v>
      </c>
      <c r="AN114" s="27">
        <v>7</v>
      </c>
      <c r="AO114" s="27">
        <v>2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>
        <v>3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>
        <v>1</v>
      </c>
      <c r="BC114" s="27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14276</v>
      </c>
      <c r="BJ114" s="27" t="s">
        <v>2</v>
      </c>
      <c r="BK114" s="27">
        <v>772</v>
      </c>
      <c r="BL114" s="27">
        <v>4276</v>
      </c>
      <c r="BM114" s="27">
        <v>2773</v>
      </c>
      <c r="BN114" s="27">
        <v>1339</v>
      </c>
      <c r="BO114" s="27">
        <v>1439</v>
      </c>
      <c r="BP114" s="27">
        <v>2565</v>
      </c>
      <c r="BQ114" s="27">
        <v>1112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5376</v>
      </c>
      <c r="BX114" s="27">
        <v>1597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>
        <v>485</v>
      </c>
      <c r="CF114" s="27">
        <v>1112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>
        <v>1196</v>
      </c>
      <c r="CM114" s="27">
        <v>116</v>
      </c>
      <c r="CN114" s="27">
        <v>94</v>
      </c>
      <c r="CO114" s="27" t="s">
        <v>2</v>
      </c>
      <c r="CP114" s="27">
        <v>3</v>
      </c>
      <c r="CQ114" s="27" t="s">
        <v>2</v>
      </c>
      <c r="CR114" s="27">
        <v>8</v>
      </c>
      <c r="CS114" s="27">
        <v>2</v>
      </c>
      <c r="CT114" s="27" t="s">
        <v>2</v>
      </c>
      <c r="CU114" s="27">
        <v>8</v>
      </c>
      <c r="CV114" s="27" t="s">
        <v>2</v>
      </c>
      <c r="CW114" s="27">
        <v>1</v>
      </c>
      <c r="CX114" s="27" t="s">
        <v>2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>
        <v>3</v>
      </c>
      <c r="DD114" s="27">
        <v>1</v>
      </c>
      <c r="DE114" s="27" t="s">
        <v>2</v>
      </c>
      <c r="DF114" s="27">
        <v>1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>
        <v>1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104</v>
      </c>
      <c r="DT114" s="27">
        <v>2</v>
      </c>
      <c r="DU114" s="27" t="s">
        <v>2</v>
      </c>
      <c r="DV114" s="27">
        <v>7</v>
      </c>
      <c r="DW114" s="27">
        <v>17</v>
      </c>
      <c r="DX114" s="27">
        <v>4</v>
      </c>
      <c r="DY114" s="27">
        <v>16</v>
      </c>
      <c r="DZ114" s="27">
        <v>10</v>
      </c>
      <c r="EA114" s="27">
        <v>2</v>
      </c>
      <c r="EB114" s="27">
        <v>28</v>
      </c>
      <c r="EC114" s="27">
        <v>4</v>
      </c>
      <c r="ED114" s="27">
        <v>1</v>
      </c>
      <c r="EE114" s="27" t="s">
        <v>2</v>
      </c>
      <c r="EF114" s="135">
        <v>12</v>
      </c>
      <c r="EG114" s="27">
        <v>7094</v>
      </c>
      <c r="EH114" s="27" t="s">
        <v>14</v>
      </c>
      <c r="EI114" s="27" t="s">
        <v>2</v>
      </c>
      <c r="EJ114" s="27" t="s">
        <v>14</v>
      </c>
      <c r="EK114" s="27">
        <v>86</v>
      </c>
      <c r="EL114" s="27">
        <v>12</v>
      </c>
      <c r="EM114" s="27">
        <v>112</v>
      </c>
      <c r="EN114" s="27">
        <v>79</v>
      </c>
      <c r="EO114" s="27" t="s">
        <v>14</v>
      </c>
      <c r="EP114" s="27">
        <v>1105</v>
      </c>
      <c r="EQ114" s="27">
        <v>21</v>
      </c>
      <c r="ER114" s="27" t="s">
        <v>14</v>
      </c>
      <c r="ES114" s="27" t="s">
        <v>2</v>
      </c>
      <c r="ET114" s="135" t="s">
        <v>14</v>
      </c>
      <c r="EU114" s="27">
        <v>1</v>
      </c>
      <c r="EV114" s="27" t="s">
        <v>2</v>
      </c>
      <c r="EW114" s="27" t="s">
        <v>2</v>
      </c>
      <c r="EX114" s="27">
        <v>1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>
        <v>1</v>
      </c>
      <c r="FI114" s="27" t="s">
        <v>1155</v>
      </c>
      <c r="FJ114" s="27" t="s">
        <v>2</v>
      </c>
      <c r="FK114" s="27" t="s">
        <v>2</v>
      </c>
      <c r="FL114" s="27" t="s">
        <v>1155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1155</v>
      </c>
      <c r="FW114" s="77">
        <v>16</v>
      </c>
      <c r="FX114" s="77">
        <v>1</v>
      </c>
      <c r="FY114" s="77">
        <v>14</v>
      </c>
      <c r="FZ114" s="77">
        <v>1</v>
      </c>
      <c r="GA114" s="77" t="s">
        <v>2</v>
      </c>
      <c r="GB114" s="77" t="s">
        <v>2</v>
      </c>
      <c r="GC114" s="77" t="s">
        <v>2</v>
      </c>
      <c r="GD114" s="77">
        <v>1</v>
      </c>
      <c r="GE114" s="143">
        <v>1</v>
      </c>
      <c r="GF114" s="77">
        <v>1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>
        <v>1</v>
      </c>
      <c r="GN114" s="143">
        <v>1</v>
      </c>
      <c r="GO114" s="25">
        <v>11</v>
      </c>
      <c r="GP114" s="25">
        <v>1</v>
      </c>
      <c r="GQ114" s="25">
        <v>11</v>
      </c>
      <c r="GR114" s="25">
        <v>11</v>
      </c>
      <c r="GS114" s="136" t="s">
        <v>2</v>
      </c>
      <c r="GT114" s="77" t="s">
        <v>2</v>
      </c>
      <c r="GU114" s="77">
        <v>2</v>
      </c>
      <c r="GV114" s="17">
        <v>116</v>
      </c>
      <c r="GW114" s="17">
        <v>55</v>
      </c>
      <c r="GX114" s="17">
        <v>46</v>
      </c>
      <c r="GY114" s="17">
        <v>9</v>
      </c>
      <c r="GZ114" s="17">
        <v>4</v>
      </c>
      <c r="HA114" s="17">
        <v>2</v>
      </c>
      <c r="HB114" s="17" t="s">
        <v>2</v>
      </c>
      <c r="HC114" s="17" t="s">
        <v>2</v>
      </c>
      <c r="HD114" s="17">
        <v>2</v>
      </c>
      <c r="HE114" s="17">
        <v>3</v>
      </c>
      <c r="HF114" s="17" t="s">
        <v>2</v>
      </c>
      <c r="HG114" s="17">
        <v>1</v>
      </c>
      <c r="HH114" s="17">
        <v>1</v>
      </c>
      <c r="HI114" s="17" t="s">
        <v>2</v>
      </c>
      <c r="HJ114" s="17">
        <v>1</v>
      </c>
      <c r="HK114" s="17" t="s">
        <v>2</v>
      </c>
      <c r="HL114" s="17" t="s">
        <v>2</v>
      </c>
      <c r="HM114" s="17">
        <v>1</v>
      </c>
      <c r="HN114" s="659"/>
      <c r="HO114" s="657" t="s">
        <v>453</v>
      </c>
      <c r="HP114" s="657" t="s">
        <v>454</v>
      </c>
      <c r="HQ114" s="657" t="s">
        <v>482</v>
      </c>
      <c r="HR114" s="657" t="s">
        <v>459</v>
      </c>
      <c r="HS114" s="657" t="s">
        <v>455</v>
      </c>
    </row>
    <row r="115" spans="1:227" ht="14.25" customHeight="1">
      <c r="A115" s="614" t="s">
        <v>970</v>
      </c>
      <c r="B115" s="614" t="s">
        <v>762</v>
      </c>
      <c r="C115" s="614"/>
      <c r="D115" s="4" t="s">
        <v>309</v>
      </c>
      <c r="E115" s="25">
        <v>613</v>
      </c>
      <c r="F115" s="25">
        <v>10</v>
      </c>
      <c r="G115" s="25">
        <v>2</v>
      </c>
      <c r="H115" s="25">
        <v>6</v>
      </c>
      <c r="I115" s="25">
        <v>2</v>
      </c>
      <c r="J115" s="25" t="s">
        <v>2</v>
      </c>
      <c r="K115" s="25" t="s">
        <v>2</v>
      </c>
      <c r="L115" s="25">
        <v>603</v>
      </c>
      <c r="M115" s="136">
        <v>19</v>
      </c>
      <c r="N115" s="25">
        <v>10</v>
      </c>
      <c r="O115" s="25">
        <v>10</v>
      </c>
      <c r="P115" s="25">
        <v>2</v>
      </c>
      <c r="Q115" s="25">
        <v>6</v>
      </c>
      <c r="R115" s="25">
        <v>2</v>
      </c>
      <c r="S115" s="25" t="s">
        <v>2</v>
      </c>
      <c r="T115" s="25" t="s">
        <v>2</v>
      </c>
      <c r="U115" s="25" t="s">
        <v>2</v>
      </c>
      <c r="V115" s="136">
        <v>2</v>
      </c>
      <c r="W115" s="25">
        <v>182</v>
      </c>
      <c r="X115" s="25">
        <v>18053</v>
      </c>
      <c r="Y115" s="25">
        <v>6</v>
      </c>
      <c r="Z115" s="25">
        <v>8706</v>
      </c>
      <c r="AA115" s="136">
        <v>431</v>
      </c>
      <c r="AB115" s="25">
        <v>8</v>
      </c>
      <c r="AC115" s="25">
        <v>10867</v>
      </c>
      <c r="AD115" s="25">
        <v>5</v>
      </c>
      <c r="AE115" s="25">
        <v>8256</v>
      </c>
      <c r="AF115" s="136">
        <v>2</v>
      </c>
      <c r="AG115" s="27">
        <v>610</v>
      </c>
      <c r="AH115" s="27">
        <v>2</v>
      </c>
      <c r="AI115" s="27">
        <v>201</v>
      </c>
      <c r="AJ115" s="27">
        <v>296</v>
      </c>
      <c r="AK115" s="27">
        <v>69</v>
      </c>
      <c r="AL115" s="27">
        <v>29</v>
      </c>
      <c r="AM115" s="27">
        <v>7</v>
      </c>
      <c r="AN115" s="27">
        <v>4</v>
      </c>
      <c r="AO115" s="27">
        <v>1</v>
      </c>
      <c r="AP115" s="27" t="s">
        <v>2</v>
      </c>
      <c r="AQ115" s="27" t="s">
        <v>2</v>
      </c>
      <c r="AR115" s="27">
        <v>1</v>
      </c>
      <c r="AS115" s="27" t="s">
        <v>2</v>
      </c>
      <c r="AT115" s="135" t="s">
        <v>2</v>
      </c>
      <c r="AU115" s="27">
        <v>7</v>
      </c>
      <c r="AV115" s="27" t="s">
        <v>2</v>
      </c>
      <c r="AW115" s="27">
        <v>1</v>
      </c>
      <c r="AX115" s="27">
        <v>1</v>
      </c>
      <c r="AY115" s="27" t="s">
        <v>2</v>
      </c>
      <c r="AZ115" s="27" t="s">
        <v>2</v>
      </c>
      <c r="BA115" s="27">
        <v>1</v>
      </c>
      <c r="BB115" s="27">
        <v>2</v>
      </c>
      <c r="BC115" s="27">
        <v>1</v>
      </c>
      <c r="BD115" s="27" t="s">
        <v>2</v>
      </c>
      <c r="BE115" s="27" t="s">
        <v>2</v>
      </c>
      <c r="BF115" s="27">
        <v>1</v>
      </c>
      <c r="BG115" s="27" t="s">
        <v>2</v>
      </c>
      <c r="BH115" s="135" t="s">
        <v>2</v>
      </c>
      <c r="BI115" s="27">
        <v>47556</v>
      </c>
      <c r="BJ115" s="27">
        <v>41</v>
      </c>
      <c r="BK115" s="27">
        <v>7709</v>
      </c>
      <c r="BL115" s="27">
        <v>19919</v>
      </c>
      <c r="BM115" s="27">
        <v>7996</v>
      </c>
      <c r="BN115" s="27">
        <v>4914</v>
      </c>
      <c r="BO115" s="27">
        <v>1752</v>
      </c>
      <c r="BP115" s="27">
        <v>1709</v>
      </c>
      <c r="BQ115" s="27">
        <v>516</v>
      </c>
      <c r="BR115" s="27" t="s">
        <v>2</v>
      </c>
      <c r="BS115" s="27" t="s">
        <v>2</v>
      </c>
      <c r="BT115" s="27">
        <v>3000</v>
      </c>
      <c r="BU115" s="27" t="s">
        <v>2</v>
      </c>
      <c r="BV115" s="27" t="s">
        <v>2</v>
      </c>
      <c r="BW115" s="135">
        <v>5475</v>
      </c>
      <c r="BX115" s="27">
        <v>4765</v>
      </c>
      <c r="BY115" s="27" t="s">
        <v>2</v>
      </c>
      <c r="BZ115" s="27">
        <v>37</v>
      </c>
      <c r="CA115" s="27">
        <v>80</v>
      </c>
      <c r="CB115" s="27" t="s">
        <v>2</v>
      </c>
      <c r="CC115" s="27" t="s">
        <v>2</v>
      </c>
      <c r="CD115" s="27">
        <v>293</v>
      </c>
      <c r="CE115" s="27">
        <v>839</v>
      </c>
      <c r="CF115" s="27">
        <v>516</v>
      </c>
      <c r="CG115" s="27" t="s">
        <v>2</v>
      </c>
      <c r="CH115" s="27" t="s">
        <v>2</v>
      </c>
      <c r="CI115" s="27">
        <v>3000</v>
      </c>
      <c r="CJ115" s="27" t="s">
        <v>2</v>
      </c>
      <c r="CK115" s="27" t="s">
        <v>2</v>
      </c>
      <c r="CL115" s="135">
        <v>1271</v>
      </c>
      <c r="CM115" s="27">
        <v>478</v>
      </c>
      <c r="CN115" s="27">
        <v>232</v>
      </c>
      <c r="CO115" s="27" t="s">
        <v>2</v>
      </c>
      <c r="CP115" s="27">
        <v>4</v>
      </c>
      <c r="CQ115" s="27">
        <v>3</v>
      </c>
      <c r="CR115" s="27">
        <v>73</v>
      </c>
      <c r="CS115" s="27">
        <v>4</v>
      </c>
      <c r="CT115" s="27">
        <v>153</v>
      </c>
      <c r="CU115" s="27">
        <v>1</v>
      </c>
      <c r="CV115" s="27">
        <v>2</v>
      </c>
      <c r="CW115" s="27">
        <v>1</v>
      </c>
      <c r="CX115" s="27">
        <v>2</v>
      </c>
      <c r="CY115" s="27" t="s">
        <v>2</v>
      </c>
      <c r="CZ115" s="27">
        <v>2</v>
      </c>
      <c r="DA115" s="27">
        <v>1</v>
      </c>
      <c r="DB115" s="135" t="s">
        <v>2</v>
      </c>
      <c r="DC115" s="27">
        <v>7</v>
      </c>
      <c r="DD115" s="27" t="s">
        <v>2</v>
      </c>
      <c r="DE115" s="27" t="s">
        <v>2</v>
      </c>
      <c r="DF115" s="27" t="s">
        <v>2</v>
      </c>
      <c r="DG115" s="27">
        <v>1</v>
      </c>
      <c r="DH115" s="27">
        <v>1</v>
      </c>
      <c r="DI115" s="27" t="s">
        <v>2</v>
      </c>
      <c r="DJ115" s="27">
        <v>2</v>
      </c>
      <c r="DK115" s="27" t="s">
        <v>2</v>
      </c>
      <c r="DL115" s="27" t="s">
        <v>2</v>
      </c>
      <c r="DM115" s="27" t="s">
        <v>2</v>
      </c>
      <c r="DN115" s="27">
        <v>1</v>
      </c>
      <c r="DO115" s="27" t="s">
        <v>2</v>
      </c>
      <c r="DP115" s="27">
        <v>2</v>
      </c>
      <c r="DQ115" s="27" t="s">
        <v>2</v>
      </c>
      <c r="DR115" s="135" t="s">
        <v>2</v>
      </c>
      <c r="DS115" s="27">
        <v>387</v>
      </c>
      <c r="DT115" s="27">
        <v>12</v>
      </c>
      <c r="DU115" s="27" t="s">
        <v>2</v>
      </c>
      <c r="DV115" s="27">
        <v>2</v>
      </c>
      <c r="DW115" s="27">
        <v>30</v>
      </c>
      <c r="DX115" s="27">
        <v>7</v>
      </c>
      <c r="DY115" s="27">
        <v>25</v>
      </c>
      <c r="DZ115" s="27">
        <v>21</v>
      </c>
      <c r="EA115" s="27">
        <v>4</v>
      </c>
      <c r="EB115" s="27">
        <v>168</v>
      </c>
      <c r="EC115" s="27">
        <v>11</v>
      </c>
      <c r="ED115" s="27">
        <v>224</v>
      </c>
      <c r="EE115" s="27">
        <v>8</v>
      </c>
      <c r="EF115" s="135">
        <v>5</v>
      </c>
      <c r="EG115" s="27">
        <v>13879</v>
      </c>
      <c r="EH115" s="27">
        <v>276</v>
      </c>
      <c r="EI115" s="27" t="s">
        <v>2</v>
      </c>
      <c r="EJ115" s="27" t="s">
        <v>14</v>
      </c>
      <c r="EK115" s="27">
        <v>197</v>
      </c>
      <c r="EL115" s="27">
        <v>34</v>
      </c>
      <c r="EM115" s="27">
        <v>246</v>
      </c>
      <c r="EN115" s="27">
        <v>196</v>
      </c>
      <c r="EO115" s="27">
        <v>183</v>
      </c>
      <c r="EP115" s="27">
        <v>2846</v>
      </c>
      <c r="EQ115" s="27">
        <v>165</v>
      </c>
      <c r="ER115" s="27">
        <v>11058</v>
      </c>
      <c r="ES115" s="27">
        <v>8</v>
      </c>
      <c r="ET115" s="135">
        <v>17</v>
      </c>
      <c r="EU115" s="27" t="s">
        <v>2</v>
      </c>
      <c r="EV115" s="27">
        <v>1</v>
      </c>
      <c r="EW115" s="27" t="s">
        <v>2</v>
      </c>
      <c r="EX115" s="27">
        <v>1</v>
      </c>
      <c r="EY115" s="27">
        <v>2</v>
      </c>
      <c r="EZ115" s="27" t="s">
        <v>2</v>
      </c>
      <c r="FA115" s="27">
        <v>2</v>
      </c>
      <c r="FB115" s="27">
        <v>2</v>
      </c>
      <c r="FC115" s="27">
        <v>1</v>
      </c>
      <c r="FD115" s="27">
        <v>2</v>
      </c>
      <c r="FE115" s="27">
        <v>1</v>
      </c>
      <c r="FF115" s="27">
        <v>5</v>
      </c>
      <c r="FG115" s="27">
        <v>1</v>
      </c>
      <c r="FH115" s="135" t="s">
        <v>2</v>
      </c>
      <c r="FI115" s="27" t="s">
        <v>2</v>
      </c>
      <c r="FJ115" s="27" t="s">
        <v>1155</v>
      </c>
      <c r="FK115" s="27" t="s">
        <v>2</v>
      </c>
      <c r="FL115" s="27" t="s">
        <v>1155</v>
      </c>
      <c r="FM115" s="27" t="s">
        <v>1155</v>
      </c>
      <c r="FN115" s="27" t="s">
        <v>2</v>
      </c>
      <c r="FO115" s="27" t="s">
        <v>1155</v>
      </c>
      <c r="FP115" s="27" t="s">
        <v>1155</v>
      </c>
      <c r="FQ115" s="27" t="s">
        <v>1155</v>
      </c>
      <c r="FR115" s="27" t="s">
        <v>1155</v>
      </c>
      <c r="FS115" s="27" t="s">
        <v>1155</v>
      </c>
      <c r="FT115" s="27">
        <v>3632</v>
      </c>
      <c r="FU115" s="27">
        <v>1</v>
      </c>
      <c r="FV115" s="135" t="s">
        <v>2</v>
      </c>
      <c r="FW115" s="77">
        <v>141</v>
      </c>
      <c r="FX115" s="77">
        <v>13</v>
      </c>
      <c r="FY115" s="77">
        <v>134</v>
      </c>
      <c r="FZ115" s="77">
        <v>2</v>
      </c>
      <c r="GA115" s="77">
        <v>9</v>
      </c>
      <c r="GB115" s="77" t="s">
        <v>2</v>
      </c>
      <c r="GC115" s="77" t="s">
        <v>2</v>
      </c>
      <c r="GD115" s="77">
        <v>1</v>
      </c>
      <c r="GE115" s="143">
        <v>1</v>
      </c>
      <c r="GF115" s="77">
        <v>7</v>
      </c>
      <c r="GG115" s="77">
        <v>5</v>
      </c>
      <c r="GH115" s="77">
        <v>5</v>
      </c>
      <c r="GI115" s="77">
        <v>1</v>
      </c>
      <c r="GJ115" s="77">
        <v>1</v>
      </c>
      <c r="GK115" s="77" t="s">
        <v>2</v>
      </c>
      <c r="GL115" s="77" t="s">
        <v>2</v>
      </c>
      <c r="GM115" s="77">
        <v>1</v>
      </c>
      <c r="GN115" s="143" t="s">
        <v>2</v>
      </c>
      <c r="GO115" s="25">
        <v>25</v>
      </c>
      <c r="GP115" s="25">
        <v>2</v>
      </c>
      <c r="GQ115" s="25">
        <v>25</v>
      </c>
      <c r="GR115" s="25">
        <v>24</v>
      </c>
      <c r="GS115" s="136" t="s">
        <v>2</v>
      </c>
      <c r="GT115" s="77" t="s">
        <v>2</v>
      </c>
      <c r="GU115" s="77">
        <v>2</v>
      </c>
      <c r="GV115" s="17">
        <v>478</v>
      </c>
      <c r="GW115" s="17">
        <v>253</v>
      </c>
      <c r="GX115" s="17">
        <v>188</v>
      </c>
      <c r="GY115" s="17">
        <v>27</v>
      </c>
      <c r="GZ115" s="17">
        <v>5</v>
      </c>
      <c r="HA115" s="17">
        <v>5</v>
      </c>
      <c r="HB115" s="17" t="s">
        <v>2</v>
      </c>
      <c r="HC115" s="17">
        <v>2</v>
      </c>
      <c r="HD115" s="17">
        <v>3</v>
      </c>
      <c r="HE115" s="17">
        <v>7</v>
      </c>
      <c r="HF115" s="17" t="s">
        <v>2</v>
      </c>
      <c r="HG115" s="17" t="s">
        <v>2</v>
      </c>
      <c r="HH115" s="17">
        <v>2</v>
      </c>
      <c r="HI115" s="17">
        <v>1</v>
      </c>
      <c r="HJ115" s="17">
        <v>4</v>
      </c>
      <c r="HK115" s="17" t="s">
        <v>2</v>
      </c>
      <c r="HL115" s="17">
        <v>1</v>
      </c>
      <c r="HM115" s="17">
        <v>3</v>
      </c>
      <c r="HN115" s="659"/>
      <c r="HO115" s="657" t="s">
        <v>453</v>
      </c>
      <c r="HP115" s="657" t="s">
        <v>454</v>
      </c>
      <c r="HQ115" s="657" t="s">
        <v>482</v>
      </c>
      <c r="HR115" s="657" t="s">
        <v>460</v>
      </c>
      <c r="HS115" s="657" t="s">
        <v>455</v>
      </c>
    </row>
    <row r="116" spans="1:227" ht="14.25" customHeight="1">
      <c r="A116" s="614" t="s">
        <v>970</v>
      </c>
      <c r="B116" s="614" t="s">
        <v>762</v>
      </c>
      <c r="C116" s="614" t="s">
        <v>1057</v>
      </c>
      <c r="D116" s="4" t="s">
        <v>310</v>
      </c>
      <c r="E116" s="25">
        <v>89</v>
      </c>
      <c r="F116" s="25" t="s">
        <v>2</v>
      </c>
      <c r="G116" s="25" t="s">
        <v>2</v>
      </c>
      <c r="H116" s="25" t="s">
        <v>2</v>
      </c>
      <c r="I116" s="25" t="s">
        <v>2</v>
      </c>
      <c r="J116" s="25" t="s">
        <v>2</v>
      </c>
      <c r="K116" s="25" t="s">
        <v>2</v>
      </c>
      <c r="L116" s="25">
        <v>89</v>
      </c>
      <c r="M116" s="136">
        <v>2</v>
      </c>
      <c r="N116" s="25" t="s">
        <v>2</v>
      </c>
      <c r="O116" s="25" t="s">
        <v>2</v>
      </c>
      <c r="P116" s="25" t="s">
        <v>2</v>
      </c>
      <c r="Q116" s="25" t="s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 t="s">
        <v>2</v>
      </c>
      <c r="W116" s="25">
        <v>28</v>
      </c>
      <c r="X116" s="25">
        <v>968</v>
      </c>
      <c r="Y116" s="25" t="s">
        <v>2</v>
      </c>
      <c r="Z116" s="25" t="s">
        <v>2</v>
      </c>
      <c r="AA116" s="136">
        <v>61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36" t="s">
        <v>2</v>
      </c>
      <c r="AG116" s="27">
        <v>89</v>
      </c>
      <c r="AH116" s="27" t="s">
        <v>2</v>
      </c>
      <c r="AI116" s="27">
        <v>41</v>
      </c>
      <c r="AJ116" s="27">
        <v>42</v>
      </c>
      <c r="AK116" s="27">
        <v>3</v>
      </c>
      <c r="AL116" s="27">
        <v>3</v>
      </c>
      <c r="AM116" s="27" t="s">
        <v>2</v>
      </c>
      <c r="AN116" s="27" t="s">
        <v>2</v>
      </c>
      <c r="AO116" s="27" t="s">
        <v>2</v>
      </c>
      <c r="AP116" s="27" t="s">
        <v>2</v>
      </c>
      <c r="AQ116" s="27" t="s">
        <v>2</v>
      </c>
      <c r="AR116" s="27" t="s">
        <v>2</v>
      </c>
      <c r="AS116" s="27" t="s">
        <v>2</v>
      </c>
      <c r="AT116" s="135" t="s">
        <v>2</v>
      </c>
      <c r="AU116" s="27" t="s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5043</v>
      </c>
      <c r="BJ116" s="27" t="s">
        <v>2</v>
      </c>
      <c r="BK116" s="27">
        <v>1567</v>
      </c>
      <c r="BL116" s="27">
        <v>2648</v>
      </c>
      <c r="BM116" s="27">
        <v>313</v>
      </c>
      <c r="BN116" s="27">
        <v>515</v>
      </c>
      <c r="BO116" s="27" t="s">
        <v>2</v>
      </c>
      <c r="BP116" s="27" t="s">
        <v>2</v>
      </c>
      <c r="BQ116" s="27" t="s">
        <v>2</v>
      </c>
      <c r="BR116" s="27" t="s">
        <v>2</v>
      </c>
      <c r="BS116" s="27" t="s">
        <v>2</v>
      </c>
      <c r="BT116" s="27" t="s">
        <v>2</v>
      </c>
      <c r="BU116" s="27" t="s">
        <v>2</v>
      </c>
      <c r="BV116" s="27" t="s">
        <v>2</v>
      </c>
      <c r="BW116" s="135">
        <v>511</v>
      </c>
      <c r="BX116" s="27" t="s">
        <v>2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68</v>
      </c>
      <c r="CN116" s="27">
        <v>31</v>
      </c>
      <c r="CO116" s="27" t="s">
        <v>2</v>
      </c>
      <c r="CP116" s="27">
        <v>1</v>
      </c>
      <c r="CQ116" s="27" t="s">
        <v>2</v>
      </c>
      <c r="CR116" s="27">
        <v>14</v>
      </c>
      <c r="CS116" s="27">
        <v>1</v>
      </c>
      <c r="CT116" s="27">
        <v>21</v>
      </c>
      <c r="CU116" s="27" t="s">
        <v>2</v>
      </c>
      <c r="CV116" s="27" t="s">
        <v>2</v>
      </c>
      <c r="CW116" s="27" t="s">
        <v>2</v>
      </c>
      <c r="CX116" s="27" t="s">
        <v>2</v>
      </c>
      <c r="CY116" s="27" t="s">
        <v>2</v>
      </c>
      <c r="CZ116" s="27" t="s">
        <v>2</v>
      </c>
      <c r="DA116" s="27" t="s">
        <v>2</v>
      </c>
      <c r="DB116" s="135" t="s">
        <v>2</v>
      </c>
      <c r="DC116" s="27" t="s">
        <v>2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>
        <v>57</v>
      </c>
      <c r="DT116" s="27" t="s">
        <v>2</v>
      </c>
      <c r="DU116" s="27" t="s">
        <v>2</v>
      </c>
      <c r="DV116" s="27" t="s">
        <v>2</v>
      </c>
      <c r="DW116" s="27">
        <v>1</v>
      </c>
      <c r="DX116" s="27" t="s">
        <v>2</v>
      </c>
      <c r="DY116" s="27">
        <v>1</v>
      </c>
      <c r="DZ116" s="27">
        <v>1</v>
      </c>
      <c r="EA116" s="27" t="s">
        <v>2</v>
      </c>
      <c r="EB116" s="27">
        <v>31</v>
      </c>
      <c r="EC116" s="27">
        <v>1</v>
      </c>
      <c r="ED116" s="27">
        <v>24</v>
      </c>
      <c r="EE116" s="27">
        <v>3</v>
      </c>
      <c r="EF116" s="135" t="s">
        <v>2</v>
      </c>
      <c r="EG116" s="27">
        <v>2107</v>
      </c>
      <c r="EH116" s="27" t="s">
        <v>2</v>
      </c>
      <c r="EI116" s="27" t="s">
        <v>2</v>
      </c>
      <c r="EJ116" s="27" t="s">
        <v>2</v>
      </c>
      <c r="EK116" s="27" t="s">
        <v>14</v>
      </c>
      <c r="EL116" s="27" t="s">
        <v>2</v>
      </c>
      <c r="EM116" s="27" t="s">
        <v>14</v>
      </c>
      <c r="EN116" s="27" t="s">
        <v>14</v>
      </c>
      <c r="EO116" s="27" t="s">
        <v>2</v>
      </c>
      <c r="EP116" s="27">
        <v>440</v>
      </c>
      <c r="EQ116" s="27" t="s">
        <v>14</v>
      </c>
      <c r="ER116" s="27">
        <v>428</v>
      </c>
      <c r="ES116" s="27">
        <v>3</v>
      </c>
      <c r="ET116" s="135" t="s">
        <v>2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17</v>
      </c>
      <c r="FX116" s="77">
        <v>1</v>
      </c>
      <c r="FY116" s="77">
        <v>16</v>
      </c>
      <c r="FZ116" s="77" t="s">
        <v>2</v>
      </c>
      <c r="GA116" s="77" t="s">
        <v>2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5</v>
      </c>
      <c r="GP116" s="25" t="s">
        <v>2</v>
      </c>
      <c r="GQ116" s="25">
        <v>5</v>
      </c>
      <c r="GR116" s="25">
        <v>5</v>
      </c>
      <c r="GS116" s="136" t="s">
        <v>2</v>
      </c>
      <c r="GT116" s="77" t="s">
        <v>2</v>
      </c>
      <c r="GU116" s="77" t="s">
        <v>2</v>
      </c>
      <c r="GV116" s="17">
        <v>68</v>
      </c>
      <c r="GW116" s="17">
        <v>41</v>
      </c>
      <c r="GX116" s="17">
        <v>24</v>
      </c>
      <c r="GY116" s="17">
        <v>2</v>
      </c>
      <c r="GZ116" s="17">
        <v>1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9"/>
      <c r="HO116" s="657" t="s">
        <v>453</v>
      </c>
      <c r="HP116" s="657" t="s">
        <v>454</v>
      </c>
      <c r="HQ116" s="657" t="s">
        <v>482</v>
      </c>
      <c r="HR116" s="657" t="s">
        <v>461</v>
      </c>
      <c r="HS116" s="657" t="s">
        <v>455</v>
      </c>
    </row>
    <row r="117" spans="1:227" ht="14.25" customHeight="1">
      <c r="A117" s="614" t="s">
        <v>970</v>
      </c>
      <c r="B117" s="614" t="s">
        <v>762</v>
      </c>
      <c r="C117" s="614" t="s">
        <v>1058</v>
      </c>
      <c r="D117" s="4" t="s">
        <v>311</v>
      </c>
      <c r="E117" s="25">
        <v>103</v>
      </c>
      <c r="F117" s="25" t="s">
        <v>2</v>
      </c>
      <c r="G117" s="25" t="s">
        <v>2</v>
      </c>
      <c r="H117" s="25" t="s">
        <v>2</v>
      </c>
      <c r="I117" s="25" t="s">
        <v>2</v>
      </c>
      <c r="J117" s="25" t="s">
        <v>2</v>
      </c>
      <c r="K117" s="25" t="s">
        <v>2</v>
      </c>
      <c r="L117" s="25">
        <v>103</v>
      </c>
      <c r="M117" s="136">
        <v>1</v>
      </c>
      <c r="N117" s="25" t="s">
        <v>2</v>
      </c>
      <c r="O117" s="25" t="s">
        <v>2</v>
      </c>
      <c r="P117" s="25" t="s">
        <v>2</v>
      </c>
      <c r="Q117" s="25" t="s">
        <v>2</v>
      </c>
      <c r="R117" s="25" t="s">
        <v>2</v>
      </c>
      <c r="S117" s="25" t="s">
        <v>2</v>
      </c>
      <c r="T117" s="25" t="s">
        <v>2</v>
      </c>
      <c r="U117" s="25" t="s">
        <v>2</v>
      </c>
      <c r="V117" s="136" t="s">
        <v>2</v>
      </c>
      <c r="W117" s="25">
        <v>26</v>
      </c>
      <c r="X117" s="25">
        <v>1045</v>
      </c>
      <c r="Y117" s="25" t="s">
        <v>2</v>
      </c>
      <c r="Z117" s="25" t="s">
        <v>2</v>
      </c>
      <c r="AA117" s="136">
        <v>77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 t="s">
        <v>2</v>
      </c>
      <c r="AG117" s="27">
        <v>103</v>
      </c>
      <c r="AH117" s="27">
        <v>1</v>
      </c>
      <c r="AI117" s="27">
        <v>45</v>
      </c>
      <c r="AJ117" s="27">
        <v>42</v>
      </c>
      <c r="AK117" s="27">
        <v>14</v>
      </c>
      <c r="AL117" s="27">
        <v>1</v>
      </c>
      <c r="AM117" s="27" t="s">
        <v>2</v>
      </c>
      <c r="AN117" s="27" t="s">
        <v>2</v>
      </c>
      <c r="AO117" s="27" t="s">
        <v>2</v>
      </c>
      <c r="AP117" s="27" t="s">
        <v>2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 t="s">
        <v>2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 t="s">
        <v>2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6311</v>
      </c>
      <c r="BJ117" s="27">
        <v>18</v>
      </c>
      <c r="BK117" s="27">
        <v>1735</v>
      </c>
      <c r="BL117" s="27">
        <v>2834</v>
      </c>
      <c r="BM117" s="27">
        <v>1561</v>
      </c>
      <c r="BN117" s="27">
        <v>163</v>
      </c>
      <c r="BO117" s="27" t="s">
        <v>2</v>
      </c>
      <c r="BP117" s="27" t="s">
        <v>2</v>
      </c>
      <c r="BQ117" s="27" t="s">
        <v>2</v>
      </c>
      <c r="BR117" s="27" t="s">
        <v>2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504</v>
      </c>
      <c r="BX117" s="27" t="s">
        <v>2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 t="s">
        <v>2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 t="s">
        <v>2</v>
      </c>
      <c r="CM117" s="27">
        <v>91</v>
      </c>
      <c r="CN117" s="27">
        <v>38</v>
      </c>
      <c r="CO117" s="27" t="s">
        <v>2</v>
      </c>
      <c r="CP117" s="27">
        <v>3</v>
      </c>
      <c r="CQ117" s="27">
        <v>2</v>
      </c>
      <c r="CR117" s="27">
        <v>40</v>
      </c>
      <c r="CS117" s="27">
        <v>2</v>
      </c>
      <c r="CT117" s="27">
        <v>5</v>
      </c>
      <c r="CU117" s="27">
        <v>1</v>
      </c>
      <c r="CV117" s="27" t="s">
        <v>2</v>
      </c>
      <c r="CW117" s="27" t="s">
        <v>2</v>
      </c>
      <c r="CX117" s="27" t="s">
        <v>2</v>
      </c>
      <c r="CY117" s="27" t="s">
        <v>2</v>
      </c>
      <c r="CZ117" s="27" t="s">
        <v>2</v>
      </c>
      <c r="DA117" s="27" t="s">
        <v>2</v>
      </c>
      <c r="DB117" s="135" t="s">
        <v>2</v>
      </c>
      <c r="DC117" s="27" t="s">
        <v>2</v>
      </c>
      <c r="DD117" s="27" t="s">
        <v>2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>
        <v>79</v>
      </c>
      <c r="DT117" s="27" t="s">
        <v>2</v>
      </c>
      <c r="DU117" s="27" t="s">
        <v>2</v>
      </c>
      <c r="DV117" s="27" t="s">
        <v>2</v>
      </c>
      <c r="DW117" s="27">
        <v>6</v>
      </c>
      <c r="DX117" s="27">
        <v>2</v>
      </c>
      <c r="DY117" s="27">
        <v>2</v>
      </c>
      <c r="DZ117" s="27" t="s">
        <v>2</v>
      </c>
      <c r="EA117" s="27">
        <v>2</v>
      </c>
      <c r="EB117" s="27">
        <v>64</v>
      </c>
      <c r="EC117" s="27">
        <v>3</v>
      </c>
      <c r="ED117" s="27">
        <v>14</v>
      </c>
      <c r="EE117" s="27">
        <v>1</v>
      </c>
      <c r="EF117" s="135">
        <v>2</v>
      </c>
      <c r="EG117" s="27">
        <v>3039</v>
      </c>
      <c r="EH117" s="27" t="s">
        <v>2</v>
      </c>
      <c r="EI117" s="27" t="s">
        <v>2</v>
      </c>
      <c r="EJ117" s="27" t="s">
        <v>2</v>
      </c>
      <c r="EK117" s="27">
        <v>38</v>
      </c>
      <c r="EL117" s="27" t="s">
        <v>14</v>
      </c>
      <c r="EM117" s="27" t="s">
        <v>14</v>
      </c>
      <c r="EN117" s="27" t="s">
        <v>2</v>
      </c>
      <c r="EO117" s="27" t="s">
        <v>14</v>
      </c>
      <c r="EP117" s="27">
        <v>1163</v>
      </c>
      <c r="EQ117" s="27">
        <v>58</v>
      </c>
      <c r="ER117" s="27">
        <v>298</v>
      </c>
      <c r="ES117" s="27">
        <v>1</v>
      </c>
      <c r="ET117" s="135" t="s">
        <v>14</v>
      </c>
      <c r="EU117" s="27" t="s">
        <v>2</v>
      </c>
      <c r="EV117" s="27" t="s">
        <v>2</v>
      </c>
      <c r="EW117" s="27" t="s">
        <v>2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</v>
      </c>
      <c r="FJ117" s="27" t="s">
        <v>2</v>
      </c>
      <c r="FK117" s="27" t="s">
        <v>2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23</v>
      </c>
      <c r="FX117" s="77">
        <v>2</v>
      </c>
      <c r="FY117" s="77">
        <v>21</v>
      </c>
      <c r="FZ117" s="77" t="s">
        <v>2</v>
      </c>
      <c r="GA117" s="77" t="s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6</v>
      </c>
      <c r="GP117" s="25" t="s">
        <v>2</v>
      </c>
      <c r="GQ117" s="25">
        <v>6</v>
      </c>
      <c r="GR117" s="25">
        <v>6</v>
      </c>
      <c r="GS117" s="136" t="s">
        <v>2</v>
      </c>
      <c r="GT117" s="77" t="s">
        <v>2</v>
      </c>
      <c r="GU117" s="77" t="s">
        <v>2</v>
      </c>
      <c r="GV117" s="17">
        <v>91</v>
      </c>
      <c r="GW117" s="17">
        <v>40</v>
      </c>
      <c r="GX117" s="17">
        <v>45</v>
      </c>
      <c r="GY117" s="17">
        <v>6</v>
      </c>
      <c r="GZ117" s="17" t="s">
        <v>2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</v>
      </c>
      <c r="HF117" s="17" t="s">
        <v>2</v>
      </c>
      <c r="HG117" s="17" t="s">
        <v>2</v>
      </c>
      <c r="HH117" s="17" t="s">
        <v>2</v>
      </c>
      <c r="HI117" s="17" t="s">
        <v>2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9"/>
      <c r="HO117" s="657" t="s">
        <v>453</v>
      </c>
      <c r="HP117" s="657" t="s">
        <v>454</v>
      </c>
      <c r="HQ117" s="657" t="s">
        <v>482</v>
      </c>
      <c r="HR117" s="657" t="s">
        <v>462</v>
      </c>
      <c r="HS117" s="657" t="s">
        <v>455</v>
      </c>
    </row>
    <row r="118" spans="1:227" ht="14.25" customHeight="1">
      <c r="A118" s="614" t="s">
        <v>970</v>
      </c>
      <c r="B118" s="614" t="s">
        <v>762</v>
      </c>
      <c r="C118" s="614" t="s">
        <v>1059</v>
      </c>
      <c r="D118" s="4" t="s">
        <v>312</v>
      </c>
      <c r="E118" s="25">
        <v>2</v>
      </c>
      <c r="F118" s="25" t="s">
        <v>14</v>
      </c>
      <c r="G118" s="25" t="s">
        <v>14</v>
      </c>
      <c r="H118" s="25" t="s">
        <v>14</v>
      </c>
      <c r="I118" s="25" t="s">
        <v>14</v>
      </c>
      <c r="J118" s="25" t="s">
        <v>14</v>
      </c>
      <c r="K118" s="25" t="s">
        <v>14</v>
      </c>
      <c r="L118" s="25" t="s">
        <v>14</v>
      </c>
      <c r="M118" s="136" t="s">
        <v>2</v>
      </c>
      <c r="N118" s="25" t="s">
        <v>2</v>
      </c>
      <c r="O118" s="25" t="s">
        <v>1155</v>
      </c>
      <c r="P118" s="25" t="s">
        <v>1155</v>
      </c>
      <c r="Q118" s="25" t="s">
        <v>1155</v>
      </c>
      <c r="R118" s="25" t="s">
        <v>1155</v>
      </c>
      <c r="S118" s="25" t="s">
        <v>1155</v>
      </c>
      <c r="T118" s="25" t="s">
        <v>1155</v>
      </c>
      <c r="U118" s="25" t="s">
        <v>1155</v>
      </c>
      <c r="V118" s="136" t="s">
        <v>2</v>
      </c>
      <c r="W118" s="25" t="s">
        <v>14</v>
      </c>
      <c r="X118" s="25" t="s">
        <v>14</v>
      </c>
      <c r="Y118" s="25" t="s">
        <v>14</v>
      </c>
      <c r="Z118" s="25" t="s">
        <v>14</v>
      </c>
      <c r="AA118" s="136" t="s">
        <v>1155</v>
      </c>
      <c r="AB118" s="25" t="s">
        <v>1155</v>
      </c>
      <c r="AC118" s="25" t="s">
        <v>1155</v>
      </c>
      <c r="AD118" s="25" t="s">
        <v>1155</v>
      </c>
      <c r="AE118" s="25" t="s">
        <v>1155</v>
      </c>
      <c r="AF118" s="136" t="s">
        <v>1155</v>
      </c>
      <c r="AG118" s="27" t="s">
        <v>14</v>
      </c>
      <c r="AH118" s="27" t="s">
        <v>14</v>
      </c>
      <c r="AI118" s="27" t="s">
        <v>14</v>
      </c>
      <c r="AJ118" s="27" t="s">
        <v>14</v>
      </c>
      <c r="AK118" s="27" t="s">
        <v>14</v>
      </c>
      <c r="AL118" s="27" t="s">
        <v>14</v>
      </c>
      <c r="AM118" s="27" t="s">
        <v>14</v>
      </c>
      <c r="AN118" s="27" t="s">
        <v>14</v>
      </c>
      <c r="AO118" s="27" t="s">
        <v>14</v>
      </c>
      <c r="AP118" s="27" t="s">
        <v>14</v>
      </c>
      <c r="AQ118" s="27" t="s">
        <v>14</v>
      </c>
      <c r="AR118" s="27" t="s">
        <v>14</v>
      </c>
      <c r="AS118" s="27" t="s">
        <v>14</v>
      </c>
      <c r="AT118" s="135" t="s">
        <v>14</v>
      </c>
      <c r="AU118" s="27" t="s">
        <v>1155</v>
      </c>
      <c r="AV118" s="27" t="s">
        <v>1155</v>
      </c>
      <c r="AW118" s="27" t="s">
        <v>1155</v>
      </c>
      <c r="AX118" s="27" t="s">
        <v>1155</v>
      </c>
      <c r="AY118" s="27" t="s">
        <v>1155</v>
      </c>
      <c r="AZ118" s="27" t="s">
        <v>1155</v>
      </c>
      <c r="BA118" s="27" t="s">
        <v>1155</v>
      </c>
      <c r="BB118" s="27" t="s">
        <v>1155</v>
      </c>
      <c r="BC118" s="27" t="s">
        <v>1155</v>
      </c>
      <c r="BD118" s="27" t="s">
        <v>1155</v>
      </c>
      <c r="BE118" s="27" t="s">
        <v>1155</v>
      </c>
      <c r="BF118" s="27" t="s">
        <v>1155</v>
      </c>
      <c r="BG118" s="27" t="s">
        <v>1155</v>
      </c>
      <c r="BH118" s="135" t="s">
        <v>1155</v>
      </c>
      <c r="BI118" s="27" t="s">
        <v>14</v>
      </c>
      <c r="BJ118" s="27" t="s">
        <v>14</v>
      </c>
      <c r="BK118" s="27" t="s">
        <v>14</v>
      </c>
      <c r="BL118" s="27" t="s">
        <v>14</v>
      </c>
      <c r="BM118" s="27" t="s">
        <v>14</v>
      </c>
      <c r="BN118" s="27" t="s">
        <v>14</v>
      </c>
      <c r="BO118" s="27" t="s">
        <v>14</v>
      </c>
      <c r="BP118" s="27" t="s">
        <v>14</v>
      </c>
      <c r="BQ118" s="27" t="s">
        <v>14</v>
      </c>
      <c r="BR118" s="27" t="s">
        <v>14</v>
      </c>
      <c r="BS118" s="27" t="s">
        <v>14</v>
      </c>
      <c r="BT118" s="27" t="s">
        <v>14</v>
      </c>
      <c r="BU118" s="27" t="s">
        <v>14</v>
      </c>
      <c r="BV118" s="27" t="s">
        <v>14</v>
      </c>
      <c r="BW118" s="135" t="s">
        <v>14</v>
      </c>
      <c r="BX118" s="27" t="s">
        <v>1155</v>
      </c>
      <c r="BY118" s="27" t="s">
        <v>1155</v>
      </c>
      <c r="BZ118" s="27" t="s">
        <v>1155</v>
      </c>
      <c r="CA118" s="27" t="s">
        <v>1155</v>
      </c>
      <c r="CB118" s="27" t="s">
        <v>1155</v>
      </c>
      <c r="CC118" s="27" t="s">
        <v>1155</v>
      </c>
      <c r="CD118" s="27" t="s">
        <v>1155</v>
      </c>
      <c r="CE118" s="27" t="s">
        <v>1155</v>
      </c>
      <c r="CF118" s="27" t="s">
        <v>1155</v>
      </c>
      <c r="CG118" s="27" t="s">
        <v>1155</v>
      </c>
      <c r="CH118" s="27" t="s">
        <v>1155</v>
      </c>
      <c r="CI118" s="27" t="s">
        <v>1155</v>
      </c>
      <c r="CJ118" s="27" t="s">
        <v>1155</v>
      </c>
      <c r="CK118" s="27" t="s">
        <v>1155</v>
      </c>
      <c r="CL118" s="135" t="s">
        <v>1155</v>
      </c>
      <c r="CM118" s="27" t="s">
        <v>14</v>
      </c>
      <c r="CN118" s="27" t="s">
        <v>14</v>
      </c>
      <c r="CO118" s="27" t="s">
        <v>14</v>
      </c>
      <c r="CP118" s="27" t="s">
        <v>14</v>
      </c>
      <c r="CQ118" s="27" t="s">
        <v>14</v>
      </c>
      <c r="CR118" s="27" t="s">
        <v>14</v>
      </c>
      <c r="CS118" s="27" t="s">
        <v>14</v>
      </c>
      <c r="CT118" s="27" t="s">
        <v>14</v>
      </c>
      <c r="CU118" s="27" t="s">
        <v>14</v>
      </c>
      <c r="CV118" s="27" t="s">
        <v>14</v>
      </c>
      <c r="CW118" s="27" t="s">
        <v>14</v>
      </c>
      <c r="CX118" s="27" t="s">
        <v>14</v>
      </c>
      <c r="CY118" s="27" t="s">
        <v>14</v>
      </c>
      <c r="CZ118" s="27" t="s">
        <v>14</v>
      </c>
      <c r="DA118" s="27" t="s">
        <v>14</v>
      </c>
      <c r="DB118" s="135" t="s">
        <v>14</v>
      </c>
      <c r="DC118" s="27" t="s">
        <v>1155</v>
      </c>
      <c r="DD118" s="27" t="s">
        <v>1155</v>
      </c>
      <c r="DE118" s="27" t="s">
        <v>1155</v>
      </c>
      <c r="DF118" s="27" t="s">
        <v>1155</v>
      </c>
      <c r="DG118" s="27" t="s">
        <v>1155</v>
      </c>
      <c r="DH118" s="27" t="s">
        <v>1155</v>
      </c>
      <c r="DI118" s="27" t="s">
        <v>1155</v>
      </c>
      <c r="DJ118" s="27" t="s">
        <v>1155</v>
      </c>
      <c r="DK118" s="27" t="s">
        <v>1155</v>
      </c>
      <c r="DL118" s="27" t="s">
        <v>1155</v>
      </c>
      <c r="DM118" s="27" t="s">
        <v>1155</v>
      </c>
      <c r="DN118" s="27" t="s">
        <v>1155</v>
      </c>
      <c r="DO118" s="27" t="s">
        <v>1155</v>
      </c>
      <c r="DP118" s="27" t="s">
        <v>1155</v>
      </c>
      <c r="DQ118" s="27" t="s">
        <v>1155</v>
      </c>
      <c r="DR118" s="135" t="s">
        <v>1155</v>
      </c>
      <c r="DS118" s="27" t="s">
        <v>14</v>
      </c>
      <c r="DT118" s="27" t="s">
        <v>14</v>
      </c>
      <c r="DU118" s="27" t="s">
        <v>14</v>
      </c>
      <c r="DV118" s="27" t="s">
        <v>14</v>
      </c>
      <c r="DW118" s="27" t="s">
        <v>14</v>
      </c>
      <c r="DX118" s="27" t="s">
        <v>14</v>
      </c>
      <c r="DY118" s="27" t="s">
        <v>14</v>
      </c>
      <c r="DZ118" s="27" t="s">
        <v>14</v>
      </c>
      <c r="EA118" s="27" t="s">
        <v>14</v>
      </c>
      <c r="EB118" s="27" t="s">
        <v>14</v>
      </c>
      <c r="EC118" s="27" t="s">
        <v>14</v>
      </c>
      <c r="ED118" s="27" t="s">
        <v>14</v>
      </c>
      <c r="EE118" s="27" t="s">
        <v>14</v>
      </c>
      <c r="EF118" s="135" t="s">
        <v>14</v>
      </c>
      <c r="EG118" s="27" t="s">
        <v>14</v>
      </c>
      <c r="EH118" s="27" t="s">
        <v>14</v>
      </c>
      <c r="EI118" s="27" t="s">
        <v>14</v>
      </c>
      <c r="EJ118" s="27" t="s">
        <v>14</v>
      </c>
      <c r="EK118" s="27" t="s">
        <v>14</v>
      </c>
      <c r="EL118" s="27" t="s">
        <v>14</v>
      </c>
      <c r="EM118" s="27" t="s">
        <v>14</v>
      </c>
      <c r="EN118" s="27" t="s">
        <v>14</v>
      </c>
      <c r="EO118" s="27" t="s">
        <v>14</v>
      </c>
      <c r="EP118" s="27" t="s">
        <v>14</v>
      </c>
      <c r="EQ118" s="27" t="s">
        <v>14</v>
      </c>
      <c r="ER118" s="27" t="s">
        <v>14</v>
      </c>
      <c r="ES118" s="27" t="s">
        <v>14</v>
      </c>
      <c r="ET118" s="135" t="s">
        <v>14</v>
      </c>
      <c r="EU118" s="27" t="s">
        <v>1155</v>
      </c>
      <c r="EV118" s="27" t="s">
        <v>1155</v>
      </c>
      <c r="EW118" s="27" t="s">
        <v>1155</v>
      </c>
      <c r="EX118" s="27" t="s">
        <v>1155</v>
      </c>
      <c r="EY118" s="27" t="s">
        <v>1155</v>
      </c>
      <c r="EZ118" s="27" t="s">
        <v>1155</v>
      </c>
      <c r="FA118" s="27" t="s">
        <v>1155</v>
      </c>
      <c r="FB118" s="27" t="s">
        <v>1155</v>
      </c>
      <c r="FC118" s="27" t="s">
        <v>1155</v>
      </c>
      <c r="FD118" s="27" t="s">
        <v>1155</v>
      </c>
      <c r="FE118" s="27" t="s">
        <v>1155</v>
      </c>
      <c r="FF118" s="27" t="s">
        <v>1155</v>
      </c>
      <c r="FG118" s="27" t="s">
        <v>1155</v>
      </c>
      <c r="FH118" s="135" t="s">
        <v>1155</v>
      </c>
      <c r="FI118" s="27" t="s">
        <v>1155</v>
      </c>
      <c r="FJ118" s="27" t="s">
        <v>1155</v>
      </c>
      <c r="FK118" s="27" t="s">
        <v>1155</v>
      </c>
      <c r="FL118" s="27" t="s">
        <v>1155</v>
      </c>
      <c r="FM118" s="27" t="s">
        <v>1155</v>
      </c>
      <c r="FN118" s="27" t="s">
        <v>1155</v>
      </c>
      <c r="FO118" s="27" t="s">
        <v>1155</v>
      </c>
      <c r="FP118" s="27" t="s">
        <v>1155</v>
      </c>
      <c r="FQ118" s="27" t="s">
        <v>1155</v>
      </c>
      <c r="FR118" s="27" t="s">
        <v>1155</v>
      </c>
      <c r="FS118" s="27" t="s">
        <v>1155</v>
      </c>
      <c r="FT118" s="27" t="s">
        <v>1155</v>
      </c>
      <c r="FU118" s="27" t="s">
        <v>1155</v>
      </c>
      <c r="FV118" s="135" t="s">
        <v>1155</v>
      </c>
      <c r="FW118" s="77" t="s">
        <v>14</v>
      </c>
      <c r="FX118" s="77" t="s">
        <v>14</v>
      </c>
      <c r="FY118" s="77" t="s">
        <v>14</v>
      </c>
      <c r="FZ118" s="77" t="s">
        <v>14</v>
      </c>
      <c r="GA118" s="77" t="s">
        <v>14</v>
      </c>
      <c r="GB118" s="77" t="s">
        <v>14</v>
      </c>
      <c r="GC118" s="77" t="s">
        <v>14</v>
      </c>
      <c r="GD118" s="77" t="s">
        <v>14</v>
      </c>
      <c r="GE118" s="143" t="s">
        <v>14</v>
      </c>
      <c r="GF118" s="77" t="s">
        <v>1155</v>
      </c>
      <c r="GG118" s="77" t="s">
        <v>1155</v>
      </c>
      <c r="GH118" s="77" t="s">
        <v>1155</v>
      </c>
      <c r="GI118" s="77" t="s">
        <v>1155</v>
      </c>
      <c r="GJ118" s="77" t="s">
        <v>1155</v>
      </c>
      <c r="GK118" s="77" t="s">
        <v>1155</v>
      </c>
      <c r="GL118" s="77" t="s">
        <v>1155</v>
      </c>
      <c r="GM118" s="77" t="s">
        <v>1155</v>
      </c>
      <c r="GN118" s="143" t="s">
        <v>1155</v>
      </c>
      <c r="GO118" s="25" t="s">
        <v>14</v>
      </c>
      <c r="GP118" s="25" t="s">
        <v>1155</v>
      </c>
      <c r="GQ118" s="25" t="s">
        <v>14</v>
      </c>
      <c r="GR118" s="25" t="s">
        <v>14</v>
      </c>
      <c r="GS118" s="136" t="s">
        <v>14</v>
      </c>
      <c r="GT118" s="77" t="s">
        <v>14</v>
      </c>
      <c r="GU118" s="77" t="s">
        <v>1155</v>
      </c>
      <c r="GV118" s="17" t="s">
        <v>14</v>
      </c>
      <c r="GW118" s="17" t="s">
        <v>14</v>
      </c>
      <c r="GX118" s="17" t="s">
        <v>1155</v>
      </c>
      <c r="GY118" s="17" t="s">
        <v>1155</v>
      </c>
      <c r="GZ118" s="17" t="s">
        <v>1155</v>
      </c>
      <c r="HA118" s="17" t="s">
        <v>1155</v>
      </c>
      <c r="HB118" s="17" t="s">
        <v>14</v>
      </c>
      <c r="HC118" s="17" t="s">
        <v>14</v>
      </c>
      <c r="HD118" s="17" t="s">
        <v>1155</v>
      </c>
      <c r="HE118" s="17" t="s">
        <v>1155</v>
      </c>
      <c r="HF118" s="17" t="s">
        <v>1155</v>
      </c>
      <c r="HG118" s="17" t="s">
        <v>1155</v>
      </c>
      <c r="HH118" s="17" t="s">
        <v>1155</v>
      </c>
      <c r="HI118" s="17" t="s">
        <v>1155</v>
      </c>
      <c r="HJ118" s="17" t="s">
        <v>1155</v>
      </c>
      <c r="HK118" s="17" t="s">
        <v>1155</v>
      </c>
      <c r="HL118" s="17" t="s">
        <v>1155</v>
      </c>
      <c r="HM118" s="17" t="s">
        <v>1155</v>
      </c>
      <c r="HN118" s="659"/>
      <c r="HO118" s="657" t="s">
        <v>453</v>
      </c>
      <c r="HP118" s="657" t="s">
        <v>454</v>
      </c>
      <c r="HQ118" s="657" t="s">
        <v>482</v>
      </c>
      <c r="HR118" s="657" t="s">
        <v>463</v>
      </c>
      <c r="HS118" s="657" t="s">
        <v>455</v>
      </c>
    </row>
    <row r="119" spans="1:227" ht="14.25" customHeight="1">
      <c r="A119" s="614" t="s">
        <v>970</v>
      </c>
      <c r="B119" s="614" t="s">
        <v>762</v>
      </c>
      <c r="C119" s="614" t="s">
        <v>1060</v>
      </c>
      <c r="D119" s="4" t="s">
        <v>313</v>
      </c>
      <c r="E119" s="25">
        <v>19</v>
      </c>
      <c r="F119" s="25" t="s">
        <v>2</v>
      </c>
      <c r="G119" s="25" t="s">
        <v>2</v>
      </c>
      <c r="H119" s="25" t="s">
        <v>2</v>
      </c>
      <c r="I119" s="25" t="s">
        <v>2</v>
      </c>
      <c r="J119" s="25" t="s">
        <v>2</v>
      </c>
      <c r="K119" s="25" t="s">
        <v>2</v>
      </c>
      <c r="L119" s="25">
        <v>19</v>
      </c>
      <c r="M119" s="136" t="s">
        <v>2</v>
      </c>
      <c r="N119" s="25" t="s">
        <v>2</v>
      </c>
      <c r="O119" s="25" t="s">
        <v>2</v>
      </c>
      <c r="P119" s="25" t="s">
        <v>2</v>
      </c>
      <c r="Q119" s="25" t="s">
        <v>2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 t="s">
        <v>2</v>
      </c>
      <c r="W119" s="25">
        <v>5</v>
      </c>
      <c r="X119" s="25">
        <v>74</v>
      </c>
      <c r="Y119" s="25" t="s">
        <v>2</v>
      </c>
      <c r="Z119" s="25" t="s">
        <v>2</v>
      </c>
      <c r="AA119" s="136">
        <v>14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36" t="s">
        <v>2</v>
      </c>
      <c r="AG119" s="27">
        <v>19</v>
      </c>
      <c r="AH119" s="27" t="s">
        <v>2</v>
      </c>
      <c r="AI119" s="27">
        <v>11</v>
      </c>
      <c r="AJ119" s="27">
        <v>8</v>
      </c>
      <c r="AK119" s="27" t="s">
        <v>2</v>
      </c>
      <c r="AL119" s="27" t="s">
        <v>2</v>
      </c>
      <c r="AM119" s="27" t="s">
        <v>2</v>
      </c>
      <c r="AN119" s="27" t="s">
        <v>2</v>
      </c>
      <c r="AO119" s="27" t="s">
        <v>2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1007</v>
      </c>
      <c r="BJ119" s="27" t="s">
        <v>2</v>
      </c>
      <c r="BK119" s="27">
        <v>407</v>
      </c>
      <c r="BL119" s="27">
        <v>600</v>
      </c>
      <c r="BM119" s="27" t="s">
        <v>2</v>
      </c>
      <c r="BN119" s="27" t="s">
        <v>2</v>
      </c>
      <c r="BO119" s="27" t="s">
        <v>2</v>
      </c>
      <c r="BP119" s="27" t="s">
        <v>2</v>
      </c>
      <c r="BQ119" s="27" t="s">
        <v>2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36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>
        <v>11</v>
      </c>
      <c r="CN119" s="27">
        <v>2</v>
      </c>
      <c r="CO119" s="27" t="s">
        <v>2</v>
      </c>
      <c r="CP119" s="27" t="s">
        <v>2</v>
      </c>
      <c r="CQ119" s="27" t="s">
        <v>2</v>
      </c>
      <c r="CR119" s="27">
        <v>1</v>
      </c>
      <c r="CS119" s="27" t="s">
        <v>2</v>
      </c>
      <c r="CT119" s="27">
        <v>8</v>
      </c>
      <c r="CU119" s="27" t="s">
        <v>2</v>
      </c>
      <c r="CV119" s="27" t="s">
        <v>2</v>
      </c>
      <c r="CW119" s="27" t="s">
        <v>2</v>
      </c>
      <c r="CX119" s="27" t="s">
        <v>2</v>
      </c>
      <c r="CY119" s="27" t="s">
        <v>2</v>
      </c>
      <c r="CZ119" s="27" t="s">
        <v>2</v>
      </c>
      <c r="DA119" s="27" t="s">
        <v>2</v>
      </c>
      <c r="DB119" s="135" t="s">
        <v>2</v>
      </c>
      <c r="DC119" s="27" t="s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>
        <v>7</v>
      </c>
      <c r="DT119" s="27" t="s">
        <v>2</v>
      </c>
      <c r="DU119" s="27" t="s">
        <v>2</v>
      </c>
      <c r="DV119" s="27" t="s">
        <v>2</v>
      </c>
      <c r="DW119" s="27">
        <v>1</v>
      </c>
      <c r="DX119" s="27" t="s">
        <v>2</v>
      </c>
      <c r="DY119" s="27">
        <v>1</v>
      </c>
      <c r="DZ119" s="27">
        <v>1</v>
      </c>
      <c r="EA119" s="27" t="s">
        <v>2</v>
      </c>
      <c r="EB119" s="27">
        <v>3</v>
      </c>
      <c r="EC119" s="27" t="s">
        <v>2</v>
      </c>
      <c r="ED119" s="27">
        <v>8</v>
      </c>
      <c r="EE119" s="27" t="s">
        <v>2</v>
      </c>
      <c r="EF119" s="135" t="s">
        <v>2</v>
      </c>
      <c r="EG119" s="27">
        <v>136</v>
      </c>
      <c r="EH119" s="27" t="s">
        <v>2</v>
      </c>
      <c r="EI119" s="27" t="s">
        <v>2</v>
      </c>
      <c r="EJ119" s="27" t="s">
        <v>2</v>
      </c>
      <c r="EK119" s="27" t="s">
        <v>14</v>
      </c>
      <c r="EL119" s="27" t="s">
        <v>2</v>
      </c>
      <c r="EM119" s="27" t="s">
        <v>14</v>
      </c>
      <c r="EN119" s="27" t="s">
        <v>14</v>
      </c>
      <c r="EO119" s="27" t="s">
        <v>2</v>
      </c>
      <c r="EP119" s="27">
        <v>17</v>
      </c>
      <c r="EQ119" s="27" t="s">
        <v>2</v>
      </c>
      <c r="ER119" s="27">
        <v>288</v>
      </c>
      <c r="ES119" s="27" t="s">
        <v>2</v>
      </c>
      <c r="ET119" s="135" t="s">
        <v>2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>
        <v>3</v>
      </c>
      <c r="FX119" s="77" t="s">
        <v>2</v>
      </c>
      <c r="FY119" s="77">
        <v>3</v>
      </c>
      <c r="FZ119" s="77" t="s">
        <v>2</v>
      </c>
      <c r="GA119" s="77">
        <v>2</v>
      </c>
      <c r="GB119" s="77" t="s">
        <v>2</v>
      </c>
      <c r="GC119" s="77" t="s">
        <v>2</v>
      </c>
      <c r="GD119" s="77" t="s">
        <v>2</v>
      </c>
      <c r="GE119" s="143" t="s">
        <v>2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 t="s">
        <v>2</v>
      </c>
      <c r="GP119" s="25" t="s">
        <v>2</v>
      </c>
      <c r="GQ119" s="25" t="s">
        <v>2</v>
      </c>
      <c r="GR119" s="25" t="s">
        <v>2</v>
      </c>
      <c r="GS119" s="136" t="s">
        <v>2</v>
      </c>
      <c r="GT119" s="77" t="s">
        <v>2</v>
      </c>
      <c r="GU119" s="77" t="s">
        <v>2</v>
      </c>
      <c r="GV119" s="17">
        <v>11</v>
      </c>
      <c r="GW119" s="17">
        <v>6</v>
      </c>
      <c r="GX119" s="17">
        <v>5</v>
      </c>
      <c r="GY119" s="17" t="s">
        <v>2</v>
      </c>
      <c r="GZ119" s="17" t="s">
        <v>2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9"/>
      <c r="HO119" s="657" t="s">
        <v>453</v>
      </c>
      <c r="HP119" s="657" t="s">
        <v>454</v>
      </c>
      <c r="HQ119" s="657" t="s">
        <v>482</v>
      </c>
      <c r="HR119" s="657" t="s">
        <v>453</v>
      </c>
      <c r="HS119" s="657" t="s">
        <v>455</v>
      </c>
    </row>
    <row r="120" spans="1:227" ht="14.25" customHeight="1">
      <c r="A120" s="614" t="s">
        <v>970</v>
      </c>
      <c r="B120" s="614" t="s">
        <v>762</v>
      </c>
      <c r="C120" s="614" t="s">
        <v>1061</v>
      </c>
      <c r="D120" s="4" t="s">
        <v>314</v>
      </c>
      <c r="E120" s="25">
        <v>15</v>
      </c>
      <c r="F120" s="25" t="s">
        <v>14</v>
      </c>
      <c r="G120" s="25" t="s">
        <v>14</v>
      </c>
      <c r="H120" s="25" t="s">
        <v>14</v>
      </c>
      <c r="I120" s="25" t="s">
        <v>14</v>
      </c>
      <c r="J120" s="25" t="s">
        <v>14</v>
      </c>
      <c r="K120" s="25" t="s">
        <v>14</v>
      </c>
      <c r="L120" s="25" t="s">
        <v>14</v>
      </c>
      <c r="M120" s="136">
        <v>3</v>
      </c>
      <c r="N120" s="25">
        <v>3</v>
      </c>
      <c r="O120" s="25" t="s">
        <v>1155</v>
      </c>
      <c r="P120" s="25" t="s">
        <v>1155</v>
      </c>
      <c r="Q120" s="25" t="s">
        <v>1155</v>
      </c>
      <c r="R120" s="25" t="s">
        <v>1155</v>
      </c>
      <c r="S120" s="25" t="s">
        <v>1155</v>
      </c>
      <c r="T120" s="25" t="s">
        <v>1155</v>
      </c>
      <c r="U120" s="25" t="s">
        <v>1155</v>
      </c>
      <c r="V120" s="136">
        <v>2</v>
      </c>
      <c r="W120" s="25" t="s">
        <v>14</v>
      </c>
      <c r="X120" s="25" t="s">
        <v>14</v>
      </c>
      <c r="Y120" s="25" t="s">
        <v>14</v>
      </c>
      <c r="Z120" s="25" t="s">
        <v>14</v>
      </c>
      <c r="AA120" s="136" t="s">
        <v>1155</v>
      </c>
      <c r="AB120" s="25" t="s">
        <v>1155</v>
      </c>
      <c r="AC120" s="25" t="s">
        <v>1155</v>
      </c>
      <c r="AD120" s="25" t="s">
        <v>1155</v>
      </c>
      <c r="AE120" s="25" t="s">
        <v>1155</v>
      </c>
      <c r="AF120" s="136" t="s">
        <v>1155</v>
      </c>
      <c r="AG120" s="27" t="s">
        <v>14</v>
      </c>
      <c r="AH120" s="27" t="s">
        <v>14</v>
      </c>
      <c r="AI120" s="27" t="s">
        <v>14</v>
      </c>
      <c r="AJ120" s="27" t="s">
        <v>14</v>
      </c>
      <c r="AK120" s="27" t="s">
        <v>14</v>
      </c>
      <c r="AL120" s="27" t="s">
        <v>14</v>
      </c>
      <c r="AM120" s="27" t="s">
        <v>14</v>
      </c>
      <c r="AN120" s="27" t="s">
        <v>14</v>
      </c>
      <c r="AO120" s="27" t="s">
        <v>14</v>
      </c>
      <c r="AP120" s="27" t="s">
        <v>14</v>
      </c>
      <c r="AQ120" s="27" t="s">
        <v>14</v>
      </c>
      <c r="AR120" s="27" t="s">
        <v>14</v>
      </c>
      <c r="AS120" s="27" t="s">
        <v>14</v>
      </c>
      <c r="AT120" s="135" t="s">
        <v>14</v>
      </c>
      <c r="AU120" s="27" t="s">
        <v>1155</v>
      </c>
      <c r="AV120" s="27" t="s">
        <v>1155</v>
      </c>
      <c r="AW120" s="27" t="s">
        <v>1155</v>
      </c>
      <c r="AX120" s="27" t="s">
        <v>1155</v>
      </c>
      <c r="AY120" s="27" t="s">
        <v>1155</v>
      </c>
      <c r="AZ120" s="27" t="s">
        <v>1155</v>
      </c>
      <c r="BA120" s="27" t="s">
        <v>1155</v>
      </c>
      <c r="BB120" s="27" t="s">
        <v>1155</v>
      </c>
      <c r="BC120" s="27" t="s">
        <v>1155</v>
      </c>
      <c r="BD120" s="27" t="s">
        <v>1155</v>
      </c>
      <c r="BE120" s="27" t="s">
        <v>1155</v>
      </c>
      <c r="BF120" s="27" t="s">
        <v>1155</v>
      </c>
      <c r="BG120" s="27" t="s">
        <v>1155</v>
      </c>
      <c r="BH120" s="135" t="s">
        <v>1155</v>
      </c>
      <c r="BI120" s="27" t="s">
        <v>14</v>
      </c>
      <c r="BJ120" s="27" t="s">
        <v>14</v>
      </c>
      <c r="BK120" s="27" t="s">
        <v>14</v>
      </c>
      <c r="BL120" s="27" t="s">
        <v>14</v>
      </c>
      <c r="BM120" s="27" t="s">
        <v>14</v>
      </c>
      <c r="BN120" s="27" t="s">
        <v>14</v>
      </c>
      <c r="BO120" s="27" t="s">
        <v>14</v>
      </c>
      <c r="BP120" s="27" t="s">
        <v>14</v>
      </c>
      <c r="BQ120" s="27" t="s">
        <v>14</v>
      </c>
      <c r="BR120" s="27" t="s">
        <v>14</v>
      </c>
      <c r="BS120" s="27" t="s">
        <v>14</v>
      </c>
      <c r="BT120" s="27" t="s">
        <v>14</v>
      </c>
      <c r="BU120" s="27" t="s">
        <v>14</v>
      </c>
      <c r="BV120" s="27" t="s">
        <v>14</v>
      </c>
      <c r="BW120" s="135" t="s">
        <v>14</v>
      </c>
      <c r="BX120" s="27" t="s">
        <v>1155</v>
      </c>
      <c r="BY120" s="27" t="s">
        <v>1155</v>
      </c>
      <c r="BZ120" s="27" t="s">
        <v>1155</v>
      </c>
      <c r="CA120" s="27" t="s">
        <v>1155</v>
      </c>
      <c r="CB120" s="27" t="s">
        <v>1155</v>
      </c>
      <c r="CC120" s="27" t="s">
        <v>1155</v>
      </c>
      <c r="CD120" s="27" t="s">
        <v>1155</v>
      </c>
      <c r="CE120" s="27" t="s">
        <v>1155</v>
      </c>
      <c r="CF120" s="27" t="s">
        <v>1155</v>
      </c>
      <c r="CG120" s="27" t="s">
        <v>1155</v>
      </c>
      <c r="CH120" s="27" t="s">
        <v>1155</v>
      </c>
      <c r="CI120" s="27" t="s">
        <v>1155</v>
      </c>
      <c r="CJ120" s="27" t="s">
        <v>1155</v>
      </c>
      <c r="CK120" s="27" t="s">
        <v>1155</v>
      </c>
      <c r="CL120" s="135" t="s">
        <v>1155</v>
      </c>
      <c r="CM120" s="27" t="s">
        <v>14</v>
      </c>
      <c r="CN120" s="27" t="s">
        <v>14</v>
      </c>
      <c r="CO120" s="27" t="s">
        <v>14</v>
      </c>
      <c r="CP120" s="27" t="s">
        <v>14</v>
      </c>
      <c r="CQ120" s="27" t="s">
        <v>14</v>
      </c>
      <c r="CR120" s="27" t="s">
        <v>14</v>
      </c>
      <c r="CS120" s="27" t="s">
        <v>14</v>
      </c>
      <c r="CT120" s="27" t="s">
        <v>14</v>
      </c>
      <c r="CU120" s="27" t="s">
        <v>14</v>
      </c>
      <c r="CV120" s="27" t="s">
        <v>14</v>
      </c>
      <c r="CW120" s="27" t="s">
        <v>14</v>
      </c>
      <c r="CX120" s="27" t="s">
        <v>14</v>
      </c>
      <c r="CY120" s="27" t="s">
        <v>14</v>
      </c>
      <c r="CZ120" s="27" t="s">
        <v>14</v>
      </c>
      <c r="DA120" s="27" t="s">
        <v>14</v>
      </c>
      <c r="DB120" s="135" t="s">
        <v>14</v>
      </c>
      <c r="DC120" s="27" t="s">
        <v>1155</v>
      </c>
      <c r="DD120" s="27" t="s">
        <v>1155</v>
      </c>
      <c r="DE120" s="27" t="s">
        <v>1155</v>
      </c>
      <c r="DF120" s="27" t="s">
        <v>1155</v>
      </c>
      <c r="DG120" s="27" t="s">
        <v>1155</v>
      </c>
      <c r="DH120" s="27" t="s">
        <v>1155</v>
      </c>
      <c r="DI120" s="27" t="s">
        <v>1155</v>
      </c>
      <c r="DJ120" s="27" t="s">
        <v>1155</v>
      </c>
      <c r="DK120" s="27" t="s">
        <v>1155</v>
      </c>
      <c r="DL120" s="27" t="s">
        <v>1155</v>
      </c>
      <c r="DM120" s="27" t="s">
        <v>1155</v>
      </c>
      <c r="DN120" s="27" t="s">
        <v>1155</v>
      </c>
      <c r="DO120" s="27" t="s">
        <v>1155</v>
      </c>
      <c r="DP120" s="27" t="s">
        <v>1155</v>
      </c>
      <c r="DQ120" s="27" t="s">
        <v>1155</v>
      </c>
      <c r="DR120" s="135" t="s">
        <v>1155</v>
      </c>
      <c r="DS120" s="27" t="s">
        <v>14</v>
      </c>
      <c r="DT120" s="27" t="s">
        <v>14</v>
      </c>
      <c r="DU120" s="27" t="s">
        <v>14</v>
      </c>
      <c r="DV120" s="27" t="s">
        <v>14</v>
      </c>
      <c r="DW120" s="27" t="s">
        <v>14</v>
      </c>
      <c r="DX120" s="27" t="s">
        <v>14</v>
      </c>
      <c r="DY120" s="27" t="s">
        <v>14</v>
      </c>
      <c r="DZ120" s="27" t="s">
        <v>14</v>
      </c>
      <c r="EA120" s="27" t="s">
        <v>14</v>
      </c>
      <c r="EB120" s="27" t="s">
        <v>14</v>
      </c>
      <c r="EC120" s="27" t="s">
        <v>14</v>
      </c>
      <c r="ED120" s="27" t="s">
        <v>14</v>
      </c>
      <c r="EE120" s="27" t="s">
        <v>14</v>
      </c>
      <c r="EF120" s="135" t="s">
        <v>14</v>
      </c>
      <c r="EG120" s="27" t="s">
        <v>14</v>
      </c>
      <c r="EH120" s="27" t="s">
        <v>14</v>
      </c>
      <c r="EI120" s="27" t="s">
        <v>14</v>
      </c>
      <c r="EJ120" s="27" t="s">
        <v>14</v>
      </c>
      <c r="EK120" s="27" t="s">
        <v>14</v>
      </c>
      <c r="EL120" s="27" t="s">
        <v>14</v>
      </c>
      <c r="EM120" s="27" t="s">
        <v>14</v>
      </c>
      <c r="EN120" s="27" t="s">
        <v>14</v>
      </c>
      <c r="EO120" s="27" t="s">
        <v>14</v>
      </c>
      <c r="EP120" s="27" t="s">
        <v>14</v>
      </c>
      <c r="EQ120" s="27" t="s">
        <v>14</v>
      </c>
      <c r="ER120" s="27" t="s">
        <v>14</v>
      </c>
      <c r="ES120" s="27" t="s">
        <v>14</v>
      </c>
      <c r="ET120" s="135" t="s">
        <v>14</v>
      </c>
      <c r="EU120" s="27" t="s">
        <v>1155</v>
      </c>
      <c r="EV120" s="27" t="s">
        <v>1155</v>
      </c>
      <c r="EW120" s="27" t="s">
        <v>1155</v>
      </c>
      <c r="EX120" s="27" t="s">
        <v>1155</v>
      </c>
      <c r="EY120" s="27" t="s">
        <v>1155</v>
      </c>
      <c r="EZ120" s="27" t="s">
        <v>1155</v>
      </c>
      <c r="FA120" s="27" t="s">
        <v>1155</v>
      </c>
      <c r="FB120" s="27" t="s">
        <v>1155</v>
      </c>
      <c r="FC120" s="27" t="s">
        <v>1155</v>
      </c>
      <c r="FD120" s="27" t="s">
        <v>1155</v>
      </c>
      <c r="FE120" s="27" t="s">
        <v>1155</v>
      </c>
      <c r="FF120" s="27" t="s">
        <v>1155</v>
      </c>
      <c r="FG120" s="27" t="s">
        <v>1155</v>
      </c>
      <c r="FH120" s="135" t="s">
        <v>1155</v>
      </c>
      <c r="FI120" s="27" t="s">
        <v>1155</v>
      </c>
      <c r="FJ120" s="27" t="s">
        <v>1155</v>
      </c>
      <c r="FK120" s="27" t="s">
        <v>1155</v>
      </c>
      <c r="FL120" s="27" t="s">
        <v>1155</v>
      </c>
      <c r="FM120" s="27" t="s">
        <v>1155</v>
      </c>
      <c r="FN120" s="27" t="s">
        <v>1155</v>
      </c>
      <c r="FO120" s="27" t="s">
        <v>1155</v>
      </c>
      <c r="FP120" s="27" t="s">
        <v>1155</v>
      </c>
      <c r="FQ120" s="27" t="s">
        <v>1155</v>
      </c>
      <c r="FR120" s="27" t="s">
        <v>1155</v>
      </c>
      <c r="FS120" s="27" t="s">
        <v>1155</v>
      </c>
      <c r="FT120" s="27" t="s">
        <v>1155</v>
      </c>
      <c r="FU120" s="27" t="s">
        <v>1155</v>
      </c>
      <c r="FV120" s="135" t="s">
        <v>1155</v>
      </c>
      <c r="FW120" s="77" t="s">
        <v>14</v>
      </c>
      <c r="FX120" s="77" t="s">
        <v>14</v>
      </c>
      <c r="FY120" s="77" t="s">
        <v>14</v>
      </c>
      <c r="FZ120" s="77" t="s">
        <v>14</v>
      </c>
      <c r="GA120" s="77" t="s">
        <v>14</v>
      </c>
      <c r="GB120" s="77" t="s">
        <v>14</v>
      </c>
      <c r="GC120" s="77" t="s">
        <v>14</v>
      </c>
      <c r="GD120" s="77" t="s">
        <v>14</v>
      </c>
      <c r="GE120" s="143" t="s">
        <v>14</v>
      </c>
      <c r="GF120" s="77" t="s">
        <v>1155</v>
      </c>
      <c r="GG120" s="77" t="s">
        <v>1155</v>
      </c>
      <c r="GH120" s="77" t="s">
        <v>1155</v>
      </c>
      <c r="GI120" s="77" t="s">
        <v>1155</v>
      </c>
      <c r="GJ120" s="77" t="s">
        <v>1155</v>
      </c>
      <c r="GK120" s="77" t="s">
        <v>1155</v>
      </c>
      <c r="GL120" s="77" t="s">
        <v>1155</v>
      </c>
      <c r="GM120" s="77" t="s">
        <v>1155</v>
      </c>
      <c r="GN120" s="143" t="s">
        <v>1155</v>
      </c>
      <c r="GO120" s="25" t="s">
        <v>14</v>
      </c>
      <c r="GP120" s="25" t="s">
        <v>1155</v>
      </c>
      <c r="GQ120" s="25" t="s">
        <v>14</v>
      </c>
      <c r="GR120" s="25" t="s">
        <v>14</v>
      </c>
      <c r="GS120" s="136" t="s">
        <v>14</v>
      </c>
      <c r="GT120" s="77" t="s">
        <v>14</v>
      </c>
      <c r="GU120" s="77" t="s">
        <v>1155</v>
      </c>
      <c r="GV120" s="17" t="s">
        <v>14</v>
      </c>
      <c r="GW120" s="17" t="s">
        <v>14</v>
      </c>
      <c r="GX120" s="17" t="s">
        <v>1155</v>
      </c>
      <c r="GY120" s="17" t="s">
        <v>1155</v>
      </c>
      <c r="GZ120" s="17" t="s">
        <v>1155</v>
      </c>
      <c r="HA120" s="17" t="s">
        <v>1155</v>
      </c>
      <c r="HB120" s="17" t="s">
        <v>14</v>
      </c>
      <c r="HC120" s="17" t="s">
        <v>14</v>
      </c>
      <c r="HD120" s="17" t="s">
        <v>1155</v>
      </c>
      <c r="HE120" s="17" t="s">
        <v>1155</v>
      </c>
      <c r="HF120" s="17" t="s">
        <v>1155</v>
      </c>
      <c r="HG120" s="17" t="s">
        <v>1155</v>
      </c>
      <c r="HH120" s="17" t="s">
        <v>1155</v>
      </c>
      <c r="HI120" s="17" t="s">
        <v>1155</v>
      </c>
      <c r="HJ120" s="17" t="s">
        <v>1155</v>
      </c>
      <c r="HK120" s="17" t="s">
        <v>1155</v>
      </c>
      <c r="HL120" s="17" t="s">
        <v>1155</v>
      </c>
      <c r="HM120" s="17" t="s">
        <v>1155</v>
      </c>
      <c r="HN120" s="659"/>
      <c r="HO120" s="657" t="s">
        <v>453</v>
      </c>
      <c r="HP120" s="657" t="s">
        <v>454</v>
      </c>
      <c r="HQ120" s="657" t="s">
        <v>482</v>
      </c>
      <c r="HR120" s="657" t="s">
        <v>464</v>
      </c>
      <c r="HS120" s="657" t="s">
        <v>455</v>
      </c>
    </row>
    <row r="121" spans="1:227" ht="14.25" customHeight="1">
      <c r="A121" s="614" t="s">
        <v>970</v>
      </c>
      <c r="B121" s="614" t="s">
        <v>762</v>
      </c>
      <c r="C121" s="614" t="s">
        <v>1062</v>
      </c>
      <c r="D121" s="4" t="s">
        <v>315</v>
      </c>
      <c r="E121" s="25">
        <v>32</v>
      </c>
      <c r="F121" s="25">
        <v>1</v>
      </c>
      <c r="G121" s="25" t="s">
        <v>2</v>
      </c>
      <c r="H121" s="25">
        <v>1</v>
      </c>
      <c r="I121" s="25" t="s">
        <v>2</v>
      </c>
      <c r="J121" s="25" t="s">
        <v>2</v>
      </c>
      <c r="K121" s="25" t="s">
        <v>2</v>
      </c>
      <c r="L121" s="25">
        <v>31</v>
      </c>
      <c r="M121" s="136" t="s">
        <v>2</v>
      </c>
      <c r="N121" s="25">
        <v>1</v>
      </c>
      <c r="O121" s="25">
        <v>1</v>
      </c>
      <c r="P121" s="25" t="s">
        <v>2</v>
      </c>
      <c r="Q121" s="25">
        <v>1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 t="s">
        <v>2</v>
      </c>
      <c r="W121" s="25">
        <v>6</v>
      </c>
      <c r="X121" s="25">
        <v>93</v>
      </c>
      <c r="Y121" s="25" t="s">
        <v>2</v>
      </c>
      <c r="Z121" s="25" t="s">
        <v>2</v>
      </c>
      <c r="AA121" s="136">
        <v>26</v>
      </c>
      <c r="AB121" s="25" t="s">
        <v>2</v>
      </c>
      <c r="AC121" s="25" t="s">
        <v>2</v>
      </c>
      <c r="AD121" s="25" t="s">
        <v>2</v>
      </c>
      <c r="AE121" s="25" t="s">
        <v>2</v>
      </c>
      <c r="AF121" s="136">
        <v>1</v>
      </c>
      <c r="AG121" s="27">
        <v>32</v>
      </c>
      <c r="AH121" s="27" t="s">
        <v>2</v>
      </c>
      <c r="AI121" s="27">
        <v>14</v>
      </c>
      <c r="AJ121" s="27">
        <v>15</v>
      </c>
      <c r="AK121" s="27">
        <v>2</v>
      </c>
      <c r="AL121" s="27" t="s">
        <v>2</v>
      </c>
      <c r="AM121" s="27" t="s">
        <v>2</v>
      </c>
      <c r="AN121" s="27">
        <v>1</v>
      </c>
      <c r="AO121" s="27" t="s">
        <v>2</v>
      </c>
      <c r="AP121" s="27" t="s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>
        <v>1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>
        <v>1</v>
      </c>
      <c r="BC121" s="27" t="s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2169</v>
      </c>
      <c r="BJ121" s="27" t="s">
        <v>2</v>
      </c>
      <c r="BK121" s="27">
        <v>559</v>
      </c>
      <c r="BL121" s="27">
        <v>966</v>
      </c>
      <c r="BM121" s="27">
        <v>230</v>
      </c>
      <c r="BN121" s="27" t="s">
        <v>2</v>
      </c>
      <c r="BO121" s="27" t="s">
        <v>2</v>
      </c>
      <c r="BP121" s="27">
        <v>414</v>
      </c>
      <c r="BQ121" s="27" t="s">
        <v>2</v>
      </c>
      <c r="BR121" s="27" t="s">
        <v>2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345</v>
      </c>
      <c r="BX121" s="27">
        <v>414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>
        <v>414</v>
      </c>
      <c r="CF121" s="27" t="s">
        <v>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>
        <v>200</v>
      </c>
      <c r="CM121" s="27">
        <v>20</v>
      </c>
      <c r="CN121" s="27">
        <v>5</v>
      </c>
      <c r="CO121" s="27" t="s">
        <v>2</v>
      </c>
      <c r="CP121" s="27" t="s">
        <v>2</v>
      </c>
      <c r="CQ121" s="27" t="s">
        <v>2</v>
      </c>
      <c r="CR121" s="27">
        <v>3</v>
      </c>
      <c r="CS121" s="27" t="s">
        <v>2</v>
      </c>
      <c r="CT121" s="27">
        <v>12</v>
      </c>
      <c r="CU121" s="27" t="s">
        <v>2</v>
      </c>
      <c r="CV121" s="27" t="s">
        <v>2</v>
      </c>
      <c r="CW121" s="27" t="s">
        <v>2</v>
      </c>
      <c r="CX121" s="27" t="s">
        <v>2</v>
      </c>
      <c r="CY121" s="27" t="s">
        <v>2</v>
      </c>
      <c r="CZ121" s="27" t="s">
        <v>2</v>
      </c>
      <c r="DA121" s="27" t="s">
        <v>2</v>
      </c>
      <c r="DB121" s="135" t="s">
        <v>2</v>
      </c>
      <c r="DC121" s="27">
        <v>1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>
        <v>1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11</v>
      </c>
      <c r="DT121" s="27" t="s">
        <v>2</v>
      </c>
      <c r="DU121" s="27" t="s">
        <v>2</v>
      </c>
      <c r="DV121" s="27" t="s">
        <v>2</v>
      </c>
      <c r="DW121" s="27">
        <v>1</v>
      </c>
      <c r="DX121" s="27" t="s">
        <v>2</v>
      </c>
      <c r="DY121" s="27">
        <v>3</v>
      </c>
      <c r="DZ121" s="27">
        <v>3</v>
      </c>
      <c r="EA121" s="27">
        <v>1</v>
      </c>
      <c r="EB121" s="27">
        <v>6</v>
      </c>
      <c r="EC121" s="27" t="s">
        <v>2</v>
      </c>
      <c r="ED121" s="27">
        <v>15</v>
      </c>
      <c r="EE121" s="27" t="s">
        <v>2</v>
      </c>
      <c r="EF121" s="135">
        <v>1</v>
      </c>
      <c r="EG121" s="27">
        <v>177</v>
      </c>
      <c r="EH121" s="27" t="s">
        <v>2</v>
      </c>
      <c r="EI121" s="27" t="s">
        <v>2</v>
      </c>
      <c r="EJ121" s="27" t="s">
        <v>2</v>
      </c>
      <c r="EK121" s="27" t="s">
        <v>14</v>
      </c>
      <c r="EL121" s="27" t="s">
        <v>2</v>
      </c>
      <c r="EM121" s="27" t="s">
        <v>14</v>
      </c>
      <c r="EN121" s="27">
        <v>25</v>
      </c>
      <c r="EO121" s="27" t="s">
        <v>14</v>
      </c>
      <c r="EP121" s="27">
        <v>96</v>
      </c>
      <c r="EQ121" s="27" t="s">
        <v>2</v>
      </c>
      <c r="ER121" s="27">
        <v>848</v>
      </c>
      <c r="ES121" s="27" t="s">
        <v>2</v>
      </c>
      <c r="ET121" s="135" t="s">
        <v>14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>
        <v>1</v>
      </c>
      <c r="FG121" s="27" t="s">
        <v>2</v>
      </c>
      <c r="FH121" s="135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1155</v>
      </c>
      <c r="FU121" s="27" t="s">
        <v>2</v>
      </c>
      <c r="FV121" s="135" t="s">
        <v>2</v>
      </c>
      <c r="FW121" s="77">
        <v>2</v>
      </c>
      <c r="FX121" s="77">
        <v>1</v>
      </c>
      <c r="FY121" s="77">
        <v>1</v>
      </c>
      <c r="FZ121" s="77" t="s">
        <v>2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>
        <v>1</v>
      </c>
      <c r="GG121" s="77">
        <v>1</v>
      </c>
      <c r="GH121" s="77" t="s">
        <v>2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1</v>
      </c>
      <c r="GP121" s="25" t="s">
        <v>2</v>
      </c>
      <c r="GQ121" s="25">
        <v>1</v>
      </c>
      <c r="GR121" s="25" t="s">
        <v>2</v>
      </c>
      <c r="GS121" s="136" t="s">
        <v>2</v>
      </c>
      <c r="GT121" s="77" t="s">
        <v>2</v>
      </c>
      <c r="GU121" s="77" t="s">
        <v>2</v>
      </c>
      <c r="GV121" s="17">
        <v>20</v>
      </c>
      <c r="GW121" s="17">
        <v>13</v>
      </c>
      <c r="GX121" s="17">
        <v>6</v>
      </c>
      <c r="GY121" s="17" t="s">
        <v>2</v>
      </c>
      <c r="GZ121" s="17">
        <v>1</v>
      </c>
      <c r="HA121" s="17" t="s">
        <v>2</v>
      </c>
      <c r="HB121" s="17" t="s">
        <v>2</v>
      </c>
      <c r="HC121" s="17" t="s">
        <v>2</v>
      </c>
      <c r="HD121" s="17" t="s">
        <v>2</v>
      </c>
      <c r="HE121" s="17">
        <v>1</v>
      </c>
      <c r="HF121" s="17" t="s">
        <v>2</v>
      </c>
      <c r="HG121" s="17" t="s">
        <v>2</v>
      </c>
      <c r="HH121" s="17" t="s">
        <v>2</v>
      </c>
      <c r="HI121" s="17">
        <v>1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659"/>
      <c r="HO121" s="657" t="s">
        <v>453</v>
      </c>
      <c r="HP121" s="657" t="s">
        <v>454</v>
      </c>
      <c r="HQ121" s="657" t="s">
        <v>482</v>
      </c>
      <c r="HR121" s="657" t="s">
        <v>465</v>
      </c>
      <c r="HS121" s="657" t="s">
        <v>455</v>
      </c>
    </row>
    <row r="122" spans="1:227" ht="14.25" customHeight="1">
      <c r="A122" s="614" t="s">
        <v>970</v>
      </c>
      <c r="B122" s="614" t="s">
        <v>762</v>
      </c>
      <c r="C122" s="614" t="s">
        <v>1063</v>
      </c>
      <c r="D122" s="4" t="s">
        <v>316</v>
      </c>
      <c r="E122" s="25">
        <v>74</v>
      </c>
      <c r="F122" s="25">
        <v>1</v>
      </c>
      <c r="G122" s="25">
        <v>1</v>
      </c>
      <c r="H122" s="25" t="s">
        <v>2</v>
      </c>
      <c r="I122" s="25" t="s">
        <v>2</v>
      </c>
      <c r="J122" s="25" t="s">
        <v>2</v>
      </c>
      <c r="K122" s="25" t="s">
        <v>2</v>
      </c>
      <c r="L122" s="25">
        <v>73</v>
      </c>
      <c r="M122" s="136" t="s">
        <v>2</v>
      </c>
      <c r="N122" s="25">
        <v>1</v>
      </c>
      <c r="O122" s="25">
        <v>1</v>
      </c>
      <c r="P122" s="25">
        <v>1</v>
      </c>
      <c r="Q122" s="25" t="s">
        <v>2</v>
      </c>
      <c r="R122" s="25" t="s">
        <v>2</v>
      </c>
      <c r="S122" s="25" t="s">
        <v>2</v>
      </c>
      <c r="T122" s="25" t="s">
        <v>2</v>
      </c>
      <c r="U122" s="25" t="s">
        <v>2</v>
      </c>
      <c r="V122" s="136" t="s">
        <v>2</v>
      </c>
      <c r="W122" s="25">
        <v>22</v>
      </c>
      <c r="X122" s="25">
        <v>2210</v>
      </c>
      <c r="Y122" s="25">
        <v>1</v>
      </c>
      <c r="Z122" s="25">
        <v>450</v>
      </c>
      <c r="AA122" s="136">
        <v>52</v>
      </c>
      <c r="AB122" s="25">
        <v>1</v>
      </c>
      <c r="AC122" s="25">
        <v>819</v>
      </c>
      <c r="AD122" s="25" t="s">
        <v>2</v>
      </c>
      <c r="AE122" s="25" t="s">
        <v>2</v>
      </c>
      <c r="AF122" s="136" t="s">
        <v>2</v>
      </c>
      <c r="AG122" s="27">
        <v>74</v>
      </c>
      <c r="AH122" s="27">
        <v>1</v>
      </c>
      <c r="AI122" s="27">
        <v>27</v>
      </c>
      <c r="AJ122" s="27">
        <v>36</v>
      </c>
      <c r="AK122" s="27">
        <v>5</v>
      </c>
      <c r="AL122" s="27">
        <v>4</v>
      </c>
      <c r="AM122" s="27" t="s">
        <v>2</v>
      </c>
      <c r="AN122" s="27" t="s">
        <v>2</v>
      </c>
      <c r="AO122" s="27">
        <v>1</v>
      </c>
      <c r="AP122" s="27" t="s">
        <v>2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>
        <v>1</v>
      </c>
      <c r="AV122" s="27" t="s">
        <v>2</v>
      </c>
      <c r="AW122" s="27" t="s">
        <v>2</v>
      </c>
      <c r="AX122" s="27" t="s">
        <v>2</v>
      </c>
      <c r="AY122" s="27" t="s">
        <v>2</v>
      </c>
      <c r="AZ122" s="27" t="s">
        <v>2</v>
      </c>
      <c r="BA122" s="27" t="s">
        <v>2</v>
      </c>
      <c r="BB122" s="27" t="s">
        <v>2</v>
      </c>
      <c r="BC122" s="27">
        <v>1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5144</v>
      </c>
      <c r="BJ122" s="27">
        <v>23</v>
      </c>
      <c r="BK122" s="27">
        <v>1089</v>
      </c>
      <c r="BL122" s="27">
        <v>2262</v>
      </c>
      <c r="BM122" s="27">
        <v>565</v>
      </c>
      <c r="BN122" s="27">
        <v>689</v>
      </c>
      <c r="BO122" s="27" t="s">
        <v>2</v>
      </c>
      <c r="BP122" s="27" t="s">
        <v>2</v>
      </c>
      <c r="BQ122" s="27">
        <v>516</v>
      </c>
      <c r="BR122" s="27" t="s">
        <v>2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772</v>
      </c>
      <c r="BX122" s="27">
        <v>516</v>
      </c>
      <c r="BY122" s="27" t="s">
        <v>2</v>
      </c>
      <c r="BZ122" s="27" t="s">
        <v>2</v>
      </c>
      <c r="CA122" s="27" t="s">
        <v>2</v>
      </c>
      <c r="CB122" s="27" t="s">
        <v>2</v>
      </c>
      <c r="CC122" s="27" t="s">
        <v>2</v>
      </c>
      <c r="CD122" s="27" t="s">
        <v>2</v>
      </c>
      <c r="CE122" s="27" t="s">
        <v>2</v>
      </c>
      <c r="CF122" s="27">
        <v>516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>
        <v>516</v>
      </c>
      <c r="CM122" s="27">
        <v>59</v>
      </c>
      <c r="CN122" s="27">
        <v>21</v>
      </c>
      <c r="CO122" s="27" t="s">
        <v>2</v>
      </c>
      <c r="CP122" s="27" t="s">
        <v>2</v>
      </c>
      <c r="CQ122" s="27" t="s">
        <v>2</v>
      </c>
      <c r="CR122" s="27">
        <v>3</v>
      </c>
      <c r="CS122" s="27" t="s">
        <v>2</v>
      </c>
      <c r="CT122" s="27">
        <v>34</v>
      </c>
      <c r="CU122" s="27" t="s">
        <v>2</v>
      </c>
      <c r="CV122" s="27">
        <v>1</v>
      </c>
      <c r="CW122" s="27" t="s">
        <v>2</v>
      </c>
      <c r="CX122" s="27" t="s">
        <v>2</v>
      </c>
      <c r="CY122" s="27" t="s">
        <v>2</v>
      </c>
      <c r="CZ122" s="27" t="s">
        <v>2</v>
      </c>
      <c r="DA122" s="27" t="s">
        <v>2</v>
      </c>
      <c r="DB122" s="135" t="s">
        <v>2</v>
      </c>
      <c r="DC122" s="27">
        <v>1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>
        <v>1</v>
      </c>
      <c r="DI122" s="27" t="s">
        <v>2</v>
      </c>
      <c r="DJ122" s="27" t="s">
        <v>2</v>
      </c>
      <c r="DK122" s="27" t="s">
        <v>2</v>
      </c>
      <c r="DL122" s="27" t="s">
        <v>2</v>
      </c>
      <c r="DM122" s="27" t="s">
        <v>2</v>
      </c>
      <c r="DN122" s="27" t="s">
        <v>2</v>
      </c>
      <c r="DO122" s="27" t="s">
        <v>2</v>
      </c>
      <c r="DP122" s="27" t="s">
        <v>2</v>
      </c>
      <c r="DQ122" s="27" t="s">
        <v>2</v>
      </c>
      <c r="DR122" s="135" t="s">
        <v>2</v>
      </c>
      <c r="DS122" s="27">
        <v>34</v>
      </c>
      <c r="DT122" s="27" t="s">
        <v>2</v>
      </c>
      <c r="DU122" s="27" t="s">
        <v>2</v>
      </c>
      <c r="DV122" s="27">
        <v>1</v>
      </c>
      <c r="DW122" s="27">
        <v>2</v>
      </c>
      <c r="DX122" s="27" t="s">
        <v>2</v>
      </c>
      <c r="DY122" s="27">
        <v>2</v>
      </c>
      <c r="DZ122" s="27">
        <v>2</v>
      </c>
      <c r="EA122" s="27" t="s">
        <v>2</v>
      </c>
      <c r="EB122" s="27">
        <v>8</v>
      </c>
      <c r="EC122" s="27" t="s">
        <v>2</v>
      </c>
      <c r="ED122" s="27">
        <v>47</v>
      </c>
      <c r="EE122" s="27" t="s">
        <v>2</v>
      </c>
      <c r="EF122" s="135">
        <v>1</v>
      </c>
      <c r="EG122" s="27">
        <v>786</v>
      </c>
      <c r="EH122" s="27" t="s">
        <v>2</v>
      </c>
      <c r="EI122" s="27" t="s">
        <v>2</v>
      </c>
      <c r="EJ122" s="27" t="s">
        <v>14</v>
      </c>
      <c r="EK122" s="27" t="s">
        <v>14</v>
      </c>
      <c r="EL122" s="27" t="s">
        <v>2</v>
      </c>
      <c r="EM122" s="27" t="s">
        <v>14</v>
      </c>
      <c r="EN122" s="27" t="s">
        <v>14</v>
      </c>
      <c r="EO122" s="27" t="s">
        <v>2</v>
      </c>
      <c r="EP122" s="27">
        <v>282</v>
      </c>
      <c r="EQ122" s="27" t="s">
        <v>2</v>
      </c>
      <c r="ER122" s="27">
        <v>1773</v>
      </c>
      <c r="ES122" s="27" t="s">
        <v>2</v>
      </c>
      <c r="ET122" s="135" t="s">
        <v>14</v>
      </c>
      <c r="EU122" s="27" t="s">
        <v>2</v>
      </c>
      <c r="EV122" s="27" t="s">
        <v>2</v>
      </c>
      <c r="EW122" s="27" t="s">
        <v>2</v>
      </c>
      <c r="EX122" s="27">
        <v>1</v>
      </c>
      <c r="EY122" s="27">
        <v>1</v>
      </c>
      <c r="EZ122" s="27" t="s">
        <v>2</v>
      </c>
      <c r="FA122" s="27">
        <v>1</v>
      </c>
      <c r="FB122" s="27">
        <v>1</v>
      </c>
      <c r="FC122" s="27" t="s">
        <v>2</v>
      </c>
      <c r="FD122" s="27">
        <v>1</v>
      </c>
      <c r="FE122" s="27" t="s">
        <v>2</v>
      </c>
      <c r="FF122" s="27">
        <v>1</v>
      </c>
      <c r="FG122" s="27" t="s">
        <v>2</v>
      </c>
      <c r="FH122" s="135" t="s">
        <v>2</v>
      </c>
      <c r="FI122" s="27" t="s">
        <v>2</v>
      </c>
      <c r="FJ122" s="27" t="s">
        <v>2</v>
      </c>
      <c r="FK122" s="27" t="s">
        <v>2</v>
      </c>
      <c r="FL122" s="27" t="s">
        <v>1155</v>
      </c>
      <c r="FM122" s="27" t="s">
        <v>1155</v>
      </c>
      <c r="FN122" s="27" t="s">
        <v>2</v>
      </c>
      <c r="FO122" s="27" t="s">
        <v>1155</v>
      </c>
      <c r="FP122" s="27" t="s">
        <v>1155</v>
      </c>
      <c r="FQ122" s="27" t="s">
        <v>2</v>
      </c>
      <c r="FR122" s="27" t="s">
        <v>1155</v>
      </c>
      <c r="FS122" s="27" t="s">
        <v>2</v>
      </c>
      <c r="FT122" s="27" t="s">
        <v>1155</v>
      </c>
      <c r="FU122" s="27" t="s">
        <v>2</v>
      </c>
      <c r="FV122" s="135" t="s">
        <v>2</v>
      </c>
      <c r="FW122" s="77">
        <v>9</v>
      </c>
      <c r="FX122" s="77">
        <v>1</v>
      </c>
      <c r="FY122" s="77">
        <v>9</v>
      </c>
      <c r="FZ122" s="77">
        <v>1</v>
      </c>
      <c r="GA122" s="77">
        <v>1</v>
      </c>
      <c r="GB122" s="77" t="s">
        <v>2</v>
      </c>
      <c r="GC122" s="77" t="s">
        <v>2</v>
      </c>
      <c r="GD122" s="77" t="s">
        <v>2</v>
      </c>
      <c r="GE122" s="143" t="s">
        <v>2</v>
      </c>
      <c r="GF122" s="77">
        <v>1</v>
      </c>
      <c r="GG122" s="77">
        <v>1</v>
      </c>
      <c r="GH122" s="77">
        <v>1</v>
      </c>
      <c r="GI122" s="77">
        <v>1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 t="s">
        <v>2</v>
      </c>
      <c r="GP122" s="25" t="s">
        <v>2</v>
      </c>
      <c r="GQ122" s="25" t="s">
        <v>2</v>
      </c>
      <c r="GR122" s="25" t="s">
        <v>2</v>
      </c>
      <c r="GS122" s="136" t="s">
        <v>2</v>
      </c>
      <c r="GT122" s="77" t="s">
        <v>2</v>
      </c>
      <c r="GU122" s="77" t="s">
        <v>2</v>
      </c>
      <c r="GV122" s="17">
        <v>59</v>
      </c>
      <c r="GW122" s="17">
        <v>34</v>
      </c>
      <c r="GX122" s="17">
        <v>21</v>
      </c>
      <c r="GY122" s="17">
        <v>3</v>
      </c>
      <c r="GZ122" s="17">
        <v>1</v>
      </c>
      <c r="HA122" s="17" t="s">
        <v>2</v>
      </c>
      <c r="HB122" s="17" t="s">
        <v>2</v>
      </c>
      <c r="HC122" s="17" t="s">
        <v>2</v>
      </c>
      <c r="HD122" s="17" t="s">
        <v>2</v>
      </c>
      <c r="HE122" s="17">
        <v>1</v>
      </c>
      <c r="HF122" s="17" t="s">
        <v>2</v>
      </c>
      <c r="HG122" s="17" t="s">
        <v>2</v>
      </c>
      <c r="HH122" s="17">
        <v>1</v>
      </c>
      <c r="HI122" s="17" t="s">
        <v>2</v>
      </c>
      <c r="HJ122" s="17" t="s">
        <v>2</v>
      </c>
      <c r="HK122" s="17" t="s">
        <v>2</v>
      </c>
      <c r="HL122" s="17" t="s">
        <v>2</v>
      </c>
      <c r="HM122" s="17" t="s">
        <v>2</v>
      </c>
      <c r="HN122" s="659"/>
      <c r="HO122" s="657" t="s">
        <v>453</v>
      </c>
      <c r="HP122" s="657" t="s">
        <v>454</v>
      </c>
      <c r="HQ122" s="657" t="s">
        <v>482</v>
      </c>
      <c r="HR122" s="657" t="s">
        <v>466</v>
      </c>
      <c r="HS122" s="657" t="s">
        <v>455</v>
      </c>
    </row>
    <row r="123" spans="1:227" ht="14.25" customHeight="1">
      <c r="A123" s="614" t="s">
        <v>970</v>
      </c>
      <c r="B123" s="614" t="s">
        <v>762</v>
      </c>
      <c r="C123" s="614" t="s">
        <v>1064</v>
      </c>
      <c r="D123" s="4" t="s">
        <v>317</v>
      </c>
      <c r="E123" s="25">
        <v>112</v>
      </c>
      <c r="F123" s="25">
        <v>1</v>
      </c>
      <c r="G123" s="25" t="s">
        <v>2</v>
      </c>
      <c r="H123" s="25">
        <v>1</v>
      </c>
      <c r="I123" s="25" t="s">
        <v>2</v>
      </c>
      <c r="J123" s="25" t="s">
        <v>2</v>
      </c>
      <c r="K123" s="25" t="s">
        <v>2</v>
      </c>
      <c r="L123" s="25">
        <v>111</v>
      </c>
      <c r="M123" s="136">
        <v>6</v>
      </c>
      <c r="N123" s="25">
        <v>1</v>
      </c>
      <c r="O123" s="25">
        <v>1</v>
      </c>
      <c r="P123" s="25" t="s">
        <v>2</v>
      </c>
      <c r="Q123" s="25">
        <v>1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 t="s">
        <v>2</v>
      </c>
      <c r="W123" s="25">
        <v>37</v>
      </c>
      <c r="X123" s="25">
        <v>1804</v>
      </c>
      <c r="Y123" s="25" t="s">
        <v>2</v>
      </c>
      <c r="Z123" s="25" t="s">
        <v>2</v>
      </c>
      <c r="AA123" s="136">
        <v>75</v>
      </c>
      <c r="AB123" s="25" t="s">
        <v>2</v>
      </c>
      <c r="AC123" s="25" t="s">
        <v>2</v>
      </c>
      <c r="AD123" s="25" t="s">
        <v>2</v>
      </c>
      <c r="AE123" s="25" t="s">
        <v>2</v>
      </c>
      <c r="AF123" s="136">
        <v>1</v>
      </c>
      <c r="AG123" s="27">
        <v>112</v>
      </c>
      <c r="AH123" s="27" t="s">
        <v>2</v>
      </c>
      <c r="AI123" s="27">
        <v>23</v>
      </c>
      <c r="AJ123" s="27">
        <v>59</v>
      </c>
      <c r="AK123" s="27">
        <v>14</v>
      </c>
      <c r="AL123" s="27">
        <v>11</v>
      </c>
      <c r="AM123" s="27">
        <v>3</v>
      </c>
      <c r="AN123" s="27">
        <v>1</v>
      </c>
      <c r="AO123" s="27" t="s">
        <v>2</v>
      </c>
      <c r="AP123" s="27" t="s">
        <v>2</v>
      </c>
      <c r="AQ123" s="27" t="s">
        <v>2</v>
      </c>
      <c r="AR123" s="27">
        <v>1</v>
      </c>
      <c r="AS123" s="27" t="s">
        <v>2</v>
      </c>
      <c r="AT123" s="135" t="s">
        <v>2</v>
      </c>
      <c r="AU123" s="27">
        <v>1</v>
      </c>
      <c r="AV123" s="27" t="s">
        <v>2</v>
      </c>
      <c r="AW123" s="27" t="s">
        <v>2</v>
      </c>
      <c r="AX123" s="27" t="s">
        <v>2</v>
      </c>
      <c r="AY123" s="27" t="s">
        <v>2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>
        <v>1</v>
      </c>
      <c r="BG123" s="27" t="s">
        <v>2</v>
      </c>
      <c r="BH123" s="135" t="s">
        <v>2</v>
      </c>
      <c r="BI123" s="27">
        <v>12607</v>
      </c>
      <c r="BJ123" s="27" t="s">
        <v>2</v>
      </c>
      <c r="BK123" s="27">
        <v>871</v>
      </c>
      <c r="BL123" s="27">
        <v>4041</v>
      </c>
      <c r="BM123" s="27">
        <v>1565</v>
      </c>
      <c r="BN123" s="27">
        <v>1901</v>
      </c>
      <c r="BO123" s="27">
        <v>759</v>
      </c>
      <c r="BP123" s="27">
        <v>470</v>
      </c>
      <c r="BQ123" s="27" t="s">
        <v>2</v>
      </c>
      <c r="BR123" s="27" t="s">
        <v>2</v>
      </c>
      <c r="BS123" s="27" t="s">
        <v>2</v>
      </c>
      <c r="BT123" s="27">
        <v>3000</v>
      </c>
      <c r="BU123" s="27" t="s">
        <v>2</v>
      </c>
      <c r="BV123" s="27" t="s">
        <v>2</v>
      </c>
      <c r="BW123" s="135">
        <v>1533</v>
      </c>
      <c r="BX123" s="27">
        <v>3000</v>
      </c>
      <c r="BY123" s="27" t="s">
        <v>2</v>
      </c>
      <c r="BZ123" s="27" t="s">
        <v>2</v>
      </c>
      <c r="CA123" s="27" t="s">
        <v>2</v>
      </c>
      <c r="CB123" s="27" t="s">
        <v>2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>
        <v>3000</v>
      </c>
      <c r="CJ123" s="27" t="s">
        <v>2</v>
      </c>
      <c r="CK123" s="27" t="s">
        <v>2</v>
      </c>
      <c r="CL123" s="135" t="s">
        <v>2</v>
      </c>
      <c r="CM123" s="27">
        <v>90</v>
      </c>
      <c r="CN123" s="27">
        <v>58</v>
      </c>
      <c r="CO123" s="27" t="s">
        <v>2</v>
      </c>
      <c r="CP123" s="27" t="s">
        <v>2</v>
      </c>
      <c r="CQ123" s="27" t="s">
        <v>2</v>
      </c>
      <c r="CR123" s="27">
        <v>3</v>
      </c>
      <c r="CS123" s="27" t="s">
        <v>2</v>
      </c>
      <c r="CT123" s="27">
        <v>29</v>
      </c>
      <c r="CU123" s="27" t="s">
        <v>2</v>
      </c>
      <c r="CV123" s="27" t="s">
        <v>2</v>
      </c>
      <c r="CW123" s="27" t="s">
        <v>2</v>
      </c>
      <c r="CX123" s="27" t="s">
        <v>2</v>
      </c>
      <c r="CY123" s="27" t="s">
        <v>2</v>
      </c>
      <c r="CZ123" s="27" t="s">
        <v>2</v>
      </c>
      <c r="DA123" s="27" t="s">
        <v>2</v>
      </c>
      <c r="DB123" s="135" t="s">
        <v>2</v>
      </c>
      <c r="DC123" s="27">
        <v>1</v>
      </c>
      <c r="DD123" s="27" t="s">
        <v>2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 t="s">
        <v>2</v>
      </c>
      <c r="DJ123" s="27">
        <v>1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>
        <v>79</v>
      </c>
      <c r="DT123" s="27">
        <v>4</v>
      </c>
      <c r="DU123" s="27" t="s">
        <v>2</v>
      </c>
      <c r="DV123" s="27" t="s">
        <v>2</v>
      </c>
      <c r="DW123" s="27" t="s">
        <v>2</v>
      </c>
      <c r="DX123" s="27" t="s">
        <v>2</v>
      </c>
      <c r="DY123" s="27">
        <v>1</v>
      </c>
      <c r="DZ123" s="27">
        <v>1</v>
      </c>
      <c r="EA123" s="27" t="s">
        <v>2</v>
      </c>
      <c r="EB123" s="27">
        <v>15</v>
      </c>
      <c r="EC123" s="27">
        <v>2</v>
      </c>
      <c r="ED123" s="27">
        <v>49</v>
      </c>
      <c r="EE123" s="27">
        <v>1</v>
      </c>
      <c r="EF123" s="135" t="s">
        <v>2</v>
      </c>
      <c r="EG123" s="27">
        <v>3433</v>
      </c>
      <c r="EH123" s="27">
        <v>177</v>
      </c>
      <c r="EI123" s="27" t="s">
        <v>2</v>
      </c>
      <c r="EJ123" s="27" t="s">
        <v>2</v>
      </c>
      <c r="EK123" s="27" t="s">
        <v>2</v>
      </c>
      <c r="EL123" s="27" t="s">
        <v>2</v>
      </c>
      <c r="EM123" s="27" t="s">
        <v>14</v>
      </c>
      <c r="EN123" s="27" t="s">
        <v>14</v>
      </c>
      <c r="EO123" s="27" t="s">
        <v>2</v>
      </c>
      <c r="EP123" s="27">
        <v>223</v>
      </c>
      <c r="EQ123" s="27" t="s">
        <v>14</v>
      </c>
      <c r="ER123" s="27">
        <v>4817</v>
      </c>
      <c r="ES123" s="27">
        <v>1</v>
      </c>
      <c r="ET123" s="135" t="s">
        <v>2</v>
      </c>
      <c r="EU123" s="27" t="s">
        <v>2</v>
      </c>
      <c r="EV123" s="27" t="s">
        <v>2</v>
      </c>
      <c r="EW123" s="27" t="s">
        <v>2</v>
      </c>
      <c r="EX123" s="27" t="s">
        <v>2</v>
      </c>
      <c r="EY123" s="27" t="s">
        <v>2</v>
      </c>
      <c r="EZ123" s="27" t="s">
        <v>2</v>
      </c>
      <c r="FA123" s="27" t="s">
        <v>2</v>
      </c>
      <c r="FB123" s="27" t="s">
        <v>2</v>
      </c>
      <c r="FC123" s="27" t="s">
        <v>2</v>
      </c>
      <c r="FD123" s="27" t="s">
        <v>2</v>
      </c>
      <c r="FE123" s="27" t="s">
        <v>2</v>
      </c>
      <c r="FF123" s="27">
        <v>1</v>
      </c>
      <c r="FG123" s="27">
        <v>1</v>
      </c>
      <c r="FH123" s="135" t="s">
        <v>2</v>
      </c>
      <c r="FI123" s="27" t="s">
        <v>2</v>
      </c>
      <c r="FJ123" s="27" t="s">
        <v>2</v>
      </c>
      <c r="FK123" s="27" t="s">
        <v>2</v>
      </c>
      <c r="FL123" s="27" t="s">
        <v>2</v>
      </c>
      <c r="FM123" s="27" t="s">
        <v>2</v>
      </c>
      <c r="FN123" s="27" t="s">
        <v>2</v>
      </c>
      <c r="FO123" s="27" t="s">
        <v>2</v>
      </c>
      <c r="FP123" s="27" t="s">
        <v>2</v>
      </c>
      <c r="FQ123" s="27" t="s">
        <v>2</v>
      </c>
      <c r="FR123" s="27" t="s">
        <v>2</v>
      </c>
      <c r="FS123" s="27" t="s">
        <v>2</v>
      </c>
      <c r="FT123" s="27" t="s">
        <v>1155</v>
      </c>
      <c r="FU123" s="27">
        <v>1</v>
      </c>
      <c r="FV123" s="135" t="s">
        <v>2</v>
      </c>
      <c r="FW123" s="77">
        <v>30</v>
      </c>
      <c r="FX123" s="77">
        <v>2</v>
      </c>
      <c r="FY123" s="77">
        <v>30</v>
      </c>
      <c r="FZ123" s="77">
        <v>1</v>
      </c>
      <c r="GA123" s="77">
        <v>2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>
        <v>1</v>
      </c>
      <c r="GG123" s="77" t="s">
        <v>2</v>
      </c>
      <c r="GH123" s="77">
        <v>1</v>
      </c>
      <c r="GI123" s="77" t="s">
        <v>2</v>
      </c>
      <c r="GJ123" s="77">
        <v>1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5</v>
      </c>
      <c r="GP123" s="25" t="s">
        <v>2</v>
      </c>
      <c r="GQ123" s="25">
        <v>5</v>
      </c>
      <c r="GR123" s="25">
        <v>5</v>
      </c>
      <c r="GS123" s="136" t="s">
        <v>2</v>
      </c>
      <c r="GT123" s="77" t="s">
        <v>2</v>
      </c>
      <c r="GU123" s="77" t="s">
        <v>2</v>
      </c>
      <c r="GV123" s="17">
        <v>90</v>
      </c>
      <c r="GW123" s="17">
        <v>45</v>
      </c>
      <c r="GX123" s="17">
        <v>37</v>
      </c>
      <c r="GY123" s="17">
        <v>7</v>
      </c>
      <c r="GZ123" s="17" t="s">
        <v>2</v>
      </c>
      <c r="HA123" s="17">
        <v>1</v>
      </c>
      <c r="HB123" s="17" t="s">
        <v>2</v>
      </c>
      <c r="HC123" s="17">
        <v>1</v>
      </c>
      <c r="HD123" s="17" t="s">
        <v>2</v>
      </c>
      <c r="HE123" s="17">
        <v>1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>
        <v>1</v>
      </c>
      <c r="HK123" s="17" t="s">
        <v>2</v>
      </c>
      <c r="HL123" s="17">
        <v>1</v>
      </c>
      <c r="HM123" s="17" t="s">
        <v>2</v>
      </c>
      <c r="HN123" s="659"/>
      <c r="HO123" s="657" t="s">
        <v>453</v>
      </c>
      <c r="HP123" s="657" t="s">
        <v>454</v>
      </c>
      <c r="HQ123" s="657" t="s">
        <v>482</v>
      </c>
      <c r="HR123" s="657" t="s">
        <v>467</v>
      </c>
      <c r="HS123" s="657" t="s">
        <v>455</v>
      </c>
    </row>
    <row r="124" spans="1:227" ht="14.25" customHeight="1">
      <c r="A124" s="614" t="s">
        <v>970</v>
      </c>
      <c r="B124" s="614" t="s">
        <v>762</v>
      </c>
      <c r="C124" s="614" t="s">
        <v>1065</v>
      </c>
      <c r="D124" s="4" t="s">
        <v>318</v>
      </c>
      <c r="E124" s="25">
        <v>167</v>
      </c>
      <c r="F124" s="25">
        <v>4</v>
      </c>
      <c r="G124" s="25" t="s">
        <v>2</v>
      </c>
      <c r="H124" s="25">
        <v>2</v>
      </c>
      <c r="I124" s="25">
        <v>2</v>
      </c>
      <c r="J124" s="25" t="s">
        <v>2</v>
      </c>
      <c r="K124" s="25" t="s">
        <v>2</v>
      </c>
      <c r="L124" s="25">
        <v>163</v>
      </c>
      <c r="M124" s="136">
        <v>7</v>
      </c>
      <c r="N124" s="25">
        <v>4</v>
      </c>
      <c r="O124" s="25">
        <v>4</v>
      </c>
      <c r="P124" s="25" t="s">
        <v>2</v>
      </c>
      <c r="Q124" s="25">
        <v>2</v>
      </c>
      <c r="R124" s="25">
        <v>2</v>
      </c>
      <c r="S124" s="25" t="s">
        <v>2</v>
      </c>
      <c r="T124" s="25" t="s">
        <v>2</v>
      </c>
      <c r="U124" s="25" t="s">
        <v>2</v>
      </c>
      <c r="V124" s="136" t="s">
        <v>2</v>
      </c>
      <c r="W124" s="25">
        <v>53</v>
      </c>
      <c r="X124" s="25">
        <v>3570</v>
      </c>
      <c r="Y124" s="25">
        <v>2</v>
      </c>
      <c r="Z124" s="25">
        <v>687</v>
      </c>
      <c r="AA124" s="136">
        <v>114</v>
      </c>
      <c r="AB124" s="25">
        <v>4</v>
      </c>
      <c r="AC124" s="25">
        <v>1779</v>
      </c>
      <c r="AD124" s="25">
        <v>2</v>
      </c>
      <c r="AE124" s="25">
        <v>687</v>
      </c>
      <c r="AF124" s="136" t="s">
        <v>2</v>
      </c>
      <c r="AG124" s="27">
        <v>165</v>
      </c>
      <c r="AH124" s="27" t="s">
        <v>2</v>
      </c>
      <c r="AI124" s="27">
        <v>32</v>
      </c>
      <c r="AJ124" s="27">
        <v>91</v>
      </c>
      <c r="AK124" s="27">
        <v>31</v>
      </c>
      <c r="AL124" s="27">
        <v>10</v>
      </c>
      <c r="AM124" s="27">
        <v>1</v>
      </c>
      <c r="AN124" s="27" t="s">
        <v>2</v>
      </c>
      <c r="AO124" s="27" t="s">
        <v>2</v>
      </c>
      <c r="AP124" s="27" t="s">
        <v>2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>
        <v>2</v>
      </c>
      <c r="AV124" s="27" t="s">
        <v>2</v>
      </c>
      <c r="AW124" s="27">
        <v>1</v>
      </c>
      <c r="AX124" s="27">
        <v>1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13221</v>
      </c>
      <c r="BJ124" s="27" t="s">
        <v>2</v>
      </c>
      <c r="BK124" s="27">
        <v>1195</v>
      </c>
      <c r="BL124" s="27">
        <v>6398</v>
      </c>
      <c r="BM124" s="27">
        <v>3762</v>
      </c>
      <c r="BN124" s="27">
        <v>1646</v>
      </c>
      <c r="BO124" s="27">
        <v>220</v>
      </c>
      <c r="BP124" s="27" t="s">
        <v>2</v>
      </c>
      <c r="BQ124" s="27" t="s">
        <v>2</v>
      </c>
      <c r="BR124" s="27" t="s">
        <v>2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1173</v>
      </c>
      <c r="BX124" s="27">
        <v>117</v>
      </c>
      <c r="BY124" s="27" t="s">
        <v>2</v>
      </c>
      <c r="BZ124" s="27">
        <v>37</v>
      </c>
      <c r="CA124" s="27">
        <v>80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>
        <v>37</v>
      </c>
      <c r="CM124" s="27">
        <v>128</v>
      </c>
      <c r="CN124" s="27">
        <v>73</v>
      </c>
      <c r="CO124" s="27" t="s">
        <v>2</v>
      </c>
      <c r="CP124" s="27" t="s">
        <v>2</v>
      </c>
      <c r="CQ124" s="27" t="s">
        <v>2</v>
      </c>
      <c r="CR124" s="27">
        <v>8</v>
      </c>
      <c r="CS124" s="27">
        <v>1</v>
      </c>
      <c r="CT124" s="27">
        <v>44</v>
      </c>
      <c r="CU124" s="27" t="s">
        <v>2</v>
      </c>
      <c r="CV124" s="27" t="s">
        <v>2</v>
      </c>
      <c r="CW124" s="27" t="s">
        <v>2</v>
      </c>
      <c r="CX124" s="27" t="s">
        <v>2</v>
      </c>
      <c r="CY124" s="27" t="s">
        <v>2</v>
      </c>
      <c r="CZ124" s="27">
        <v>1</v>
      </c>
      <c r="DA124" s="27">
        <v>1</v>
      </c>
      <c r="DB124" s="135" t="s">
        <v>2</v>
      </c>
      <c r="DC124" s="27">
        <v>1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>
        <v>1</v>
      </c>
      <c r="DQ124" s="27" t="s">
        <v>2</v>
      </c>
      <c r="DR124" s="135" t="s">
        <v>2</v>
      </c>
      <c r="DS124" s="27">
        <v>113</v>
      </c>
      <c r="DT124" s="27">
        <v>7</v>
      </c>
      <c r="DU124" s="27" t="s">
        <v>2</v>
      </c>
      <c r="DV124" s="27">
        <v>1</v>
      </c>
      <c r="DW124" s="27">
        <v>16</v>
      </c>
      <c r="DX124" s="27">
        <v>5</v>
      </c>
      <c r="DY124" s="27">
        <v>11</v>
      </c>
      <c r="DZ124" s="27">
        <v>10</v>
      </c>
      <c r="EA124" s="27" t="s">
        <v>2</v>
      </c>
      <c r="EB124" s="27">
        <v>38</v>
      </c>
      <c r="EC124" s="27">
        <v>4</v>
      </c>
      <c r="ED124" s="27">
        <v>66</v>
      </c>
      <c r="EE124" s="27">
        <v>3</v>
      </c>
      <c r="EF124" s="135">
        <v>1</v>
      </c>
      <c r="EG124" s="27">
        <v>4051</v>
      </c>
      <c r="EH124" s="27">
        <v>87</v>
      </c>
      <c r="EI124" s="27" t="s">
        <v>2</v>
      </c>
      <c r="EJ124" s="27" t="s">
        <v>14</v>
      </c>
      <c r="EK124" s="27">
        <v>34</v>
      </c>
      <c r="EL124" s="27">
        <v>14</v>
      </c>
      <c r="EM124" s="27" t="s">
        <v>14</v>
      </c>
      <c r="EN124" s="27">
        <v>95</v>
      </c>
      <c r="EO124" s="27" t="s">
        <v>2</v>
      </c>
      <c r="EP124" s="27">
        <v>552</v>
      </c>
      <c r="EQ124" s="27">
        <v>65</v>
      </c>
      <c r="ER124" s="27">
        <v>2543</v>
      </c>
      <c r="ES124" s="27">
        <v>3</v>
      </c>
      <c r="ET124" s="135" t="s">
        <v>14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>
        <v>1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1155</v>
      </c>
      <c r="FU124" s="27" t="s">
        <v>2</v>
      </c>
      <c r="FV124" s="135" t="s">
        <v>2</v>
      </c>
      <c r="FW124" s="77">
        <v>53</v>
      </c>
      <c r="FX124" s="77">
        <v>3</v>
      </c>
      <c r="FY124" s="77">
        <v>51</v>
      </c>
      <c r="FZ124" s="77" t="s">
        <v>2</v>
      </c>
      <c r="GA124" s="77">
        <v>4</v>
      </c>
      <c r="GB124" s="77" t="s">
        <v>2</v>
      </c>
      <c r="GC124" s="77" t="s">
        <v>2</v>
      </c>
      <c r="GD124" s="77" t="s">
        <v>2</v>
      </c>
      <c r="GE124" s="143">
        <v>1</v>
      </c>
      <c r="GF124" s="77">
        <v>1</v>
      </c>
      <c r="GG124" s="77" t="s">
        <v>2</v>
      </c>
      <c r="GH124" s="77">
        <v>1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8</v>
      </c>
      <c r="GP124" s="25">
        <v>2</v>
      </c>
      <c r="GQ124" s="25">
        <v>8</v>
      </c>
      <c r="GR124" s="25">
        <v>8</v>
      </c>
      <c r="GS124" s="136" t="s">
        <v>2</v>
      </c>
      <c r="GT124" s="77" t="s">
        <v>2</v>
      </c>
      <c r="GU124" s="77">
        <v>2</v>
      </c>
      <c r="GV124" s="17">
        <v>128</v>
      </c>
      <c r="GW124" s="17">
        <v>70</v>
      </c>
      <c r="GX124" s="17">
        <v>47</v>
      </c>
      <c r="GY124" s="17">
        <v>8</v>
      </c>
      <c r="GZ124" s="17">
        <v>2</v>
      </c>
      <c r="HA124" s="17">
        <v>1</v>
      </c>
      <c r="HB124" s="17" t="s">
        <v>2</v>
      </c>
      <c r="HC124" s="17" t="s">
        <v>2</v>
      </c>
      <c r="HD124" s="17">
        <v>1</v>
      </c>
      <c r="HE124" s="17">
        <v>1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>
        <v>1</v>
      </c>
      <c r="HK124" s="17" t="s">
        <v>2</v>
      </c>
      <c r="HL124" s="17" t="s">
        <v>2</v>
      </c>
      <c r="HM124" s="17">
        <v>1</v>
      </c>
      <c r="HN124" s="659"/>
      <c r="HO124" s="657" t="s">
        <v>453</v>
      </c>
      <c r="HP124" s="657" t="s">
        <v>454</v>
      </c>
      <c r="HQ124" s="657" t="s">
        <v>482</v>
      </c>
      <c r="HR124" s="657" t="s">
        <v>468</v>
      </c>
      <c r="HS124" s="657" t="s">
        <v>455</v>
      </c>
    </row>
    <row r="125" spans="1:227" ht="14.25" customHeight="1">
      <c r="A125" s="614" t="s">
        <v>970</v>
      </c>
      <c r="B125" s="614" t="s">
        <v>1066</v>
      </c>
      <c r="C125" s="614"/>
      <c r="D125" s="4" t="s">
        <v>319</v>
      </c>
      <c r="E125" s="25">
        <v>4070</v>
      </c>
      <c r="F125" s="25">
        <v>35</v>
      </c>
      <c r="G125" s="25" t="s">
        <v>2</v>
      </c>
      <c r="H125" s="25">
        <v>12</v>
      </c>
      <c r="I125" s="25">
        <v>22</v>
      </c>
      <c r="J125" s="25">
        <v>1</v>
      </c>
      <c r="K125" s="25" t="s">
        <v>2</v>
      </c>
      <c r="L125" s="25">
        <v>4035</v>
      </c>
      <c r="M125" s="136">
        <v>514</v>
      </c>
      <c r="N125" s="25">
        <v>34</v>
      </c>
      <c r="O125" s="25">
        <v>34</v>
      </c>
      <c r="P125" s="25" t="s">
        <v>2</v>
      </c>
      <c r="Q125" s="25">
        <v>11</v>
      </c>
      <c r="R125" s="25">
        <v>22</v>
      </c>
      <c r="S125" s="25">
        <v>1</v>
      </c>
      <c r="T125" s="25" t="s">
        <v>2</v>
      </c>
      <c r="U125" s="25" t="s">
        <v>2</v>
      </c>
      <c r="V125" s="136">
        <v>8</v>
      </c>
      <c r="W125" s="25">
        <v>2141</v>
      </c>
      <c r="X125" s="25">
        <v>200435</v>
      </c>
      <c r="Y125" s="25">
        <v>90</v>
      </c>
      <c r="Z125" s="25">
        <v>39097</v>
      </c>
      <c r="AA125" s="136">
        <v>1929</v>
      </c>
      <c r="AB125" s="25">
        <v>31</v>
      </c>
      <c r="AC125" s="25">
        <v>55382</v>
      </c>
      <c r="AD125" s="25">
        <v>17</v>
      </c>
      <c r="AE125" s="25">
        <v>11161</v>
      </c>
      <c r="AF125" s="136">
        <v>3</v>
      </c>
      <c r="AG125" s="27">
        <v>4044</v>
      </c>
      <c r="AH125" s="27">
        <v>494</v>
      </c>
      <c r="AI125" s="27">
        <v>826</v>
      </c>
      <c r="AJ125" s="27">
        <v>1888</v>
      </c>
      <c r="AK125" s="27">
        <v>668</v>
      </c>
      <c r="AL125" s="27">
        <v>131</v>
      </c>
      <c r="AM125" s="27">
        <v>28</v>
      </c>
      <c r="AN125" s="27">
        <v>8</v>
      </c>
      <c r="AO125" s="27">
        <v>1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>
        <v>11</v>
      </c>
      <c r="AV125" s="27" t="s">
        <v>2</v>
      </c>
      <c r="AW125" s="27" t="s">
        <v>2</v>
      </c>
      <c r="AX125" s="27">
        <v>2</v>
      </c>
      <c r="AY125" s="27">
        <v>1</v>
      </c>
      <c r="AZ125" s="27">
        <v>1</v>
      </c>
      <c r="BA125" s="27">
        <v>2</v>
      </c>
      <c r="BB125" s="27">
        <v>4</v>
      </c>
      <c r="BC125" s="27">
        <v>1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283943</v>
      </c>
      <c r="BJ125" s="27">
        <v>9778</v>
      </c>
      <c r="BK125" s="27">
        <v>31421</v>
      </c>
      <c r="BL125" s="27">
        <v>133150</v>
      </c>
      <c r="BM125" s="27">
        <v>77733</v>
      </c>
      <c r="BN125" s="27">
        <v>21384</v>
      </c>
      <c r="BO125" s="27">
        <v>6384</v>
      </c>
      <c r="BP125" s="27">
        <v>3170</v>
      </c>
      <c r="BQ125" s="27">
        <v>923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39697</v>
      </c>
      <c r="BX125" s="27">
        <v>3458</v>
      </c>
      <c r="BY125" s="27" t="s">
        <v>2</v>
      </c>
      <c r="BZ125" s="27" t="s">
        <v>2</v>
      </c>
      <c r="CA125" s="27">
        <v>120</v>
      </c>
      <c r="CB125" s="27">
        <v>125</v>
      </c>
      <c r="CC125" s="27">
        <v>163</v>
      </c>
      <c r="CD125" s="27">
        <v>510</v>
      </c>
      <c r="CE125" s="27">
        <v>1617</v>
      </c>
      <c r="CF125" s="27">
        <v>923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>
        <v>2858</v>
      </c>
      <c r="CM125" s="27">
        <v>3974</v>
      </c>
      <c r="CN125" s="27">
        <v>5</v>
      </c>
      <c r="CO125" s="27" t="s">
        <v>2</v>
      </c>
      <c r="CP125" s="27">
        <v>1</v>
      </c>
      <c r="CQ125" s="27">
        <v>2</v>
      </c>
      <c r="CR125" s="27">
        <v>93</v>
      </c>
      <c r="CS125" s="27">
        <v>15</v>
      </c>
      <c r="CT125" s="27">
        <v>3793</v>
      </c>
      <c r="CU125" s="27">
        <v>53</v>
      </c>
      <c r="CV125" s="27">
        <v>3</v>
      </c>
      <c r="CW125" s="27">
        <v>2</v>
      </c>
      <c r="CX125" s="27">
        <v>3</v>
      </c>
      <c r="CY125" s="27" t="s">
        <v>2</v>
      </c>
      <c r="CZ125" s="27">
        <v>3</v>
      </c>
      <c r="DA125" s="27">
        <v>1</v>
      </c>
      <c r="DB125" s="135" t="s">
        <v>2</v>
      </c>
      <c r="DC125" s="27">
        <v>11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>
        <v>8</v>
      </c>
      <c r="DK125" s="27">
        <v>1</v>
      </c>
      <c r="DL125" s="27">
        <v>2</v>
      </c>
      <c r="DM125" s="27" t="s">
        <v>2</v>
      </c>
      <c r="DN125" s="27" t="s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27</v>
      </c>
      <c r="DT125" s="27">
        <v>1</v>
      </c>
      <c r="DU125" s="27" t="s">
        <v>2</v>
      </c>
      <c r="DV125" s="27">
        <v>2</v>
      </c>
      <c r="DW125" s="27">
        <v>13</v>
      </c>
      <c r="DX125" s="27">
        <v>5</v>
      </c>
      <c r="DY125" s="27">
        <v>13</v>
      </c>
      <c r="DZ125" s="27">
        <v>8</v>
      </c>
      <c r="EA125" s="27">
        <v>6</v>
      </c>
      <c r="EB125" s="27">
        <v>457</v>
      </c>
      <c r="EC125" s="27">
        <v>39</v>
      </c>
      <c r="ED125" s="27">
        <v>3880</v>
      </c>
      <c r="EE125" s="27">
        <v>249</v>
      </c>
      <c r="EF125" s="135">
        <v>70</v>
      </c>
      <c r="EG125" s="27">
        <v>432</v>
      </c>
      <c r="EH125" s="27" t="s">
        <v>14</v>
      </c>
      <c r="EI125" s="27" t="s">
        <v>2</v>
      </c>
      <c r="EJ125" s="27" t="s">
        <v>14</v>
      </c>
      <c r="EK125" s="27">
        <v>51</v>
      </c>
      <c r="EL125" s="27">
        <v>10</v>
      </c>
      <c r="EM125" s="27">
        <v>93</v>
      </c>
      <c r="EN125" s="27">
        <v>53</v>
      </c>
      <c r="EO125" s="27">
        <v>63</v>
      </c>
      <c r="EP125" s="27">
        <v>8819</v>
      </c>
      <c r="EQ125" s="27">
        <v>625</v>
      </c>
      <c r="ER125" s="27">
        <v>250203</v>
      </c>
      <c r="ES125" s="27">
        <v>249</v>
      </c>
      <c r="ET125" s="135">
        <v>1851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>
        <v>1</v>
      </c>
      <c r="FB125" s="27">
        <v>1</v>
      </c>
      <c r="FC125" s="27" t="s">
        <v>2</v>
      </c>
      <c r="FD125" s="27">
        <v>2</v>
      </c>
      <c r="FE125" s="27">
        <v>1</v>
      </c>
      <c r="FF125" s="27">
        <v>9</v>
      </c>
      <c r="FG125" s="27">
        <v>1</v>
      </c>
      <c r="FH125" s="135">
        <v>1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1155</v>
      </c>
      <c r="FP125" s="27" t="s">
        <v>1155</v>
      </c>
      <c r="FQ125" s="27" t="s">
        <v>2</v>
      </c>
      <c r="FR125" s="27" t="s">
        <v>1155</v>
      </c>
      <c r="FS125" s="27" t="s">
        <v>1155</v>
      </c>
      <c r="FT125" s="27">
        <v>2574</v>
      </c>
      <c r="FU125" s="27">
        <v>1</v>
      </c>
      <c r="FV125" s="135" t="s">
        <v>1155</v>
      </c>
      <c r="FW125" s="77">
        <v>909</v>
      </c>
      <c r="FX125" s="77">
        <v>68</v>
      </c>
      <c r="FY125" s="77">
        <v>862</v>
      </c>
      <c r="FZ125" s="77">
        <v>7</v>
      </c>
      <c r="GA125" s="77">
        <v>151</v>
      </c>
      <c r="GB125" s="77">
        <v>1</v>
      </c>
      <c r="GC125" s="77">
        <v>3</v>
      </c>
      <c r="GD125" s="77">
        <v>6</v>
      </c>
      <c r="GE125" s="143">
        <v>13</v>
      </c>
      <c r="GF125" s="77">
        <v>10</v>
      </c>
      <c r="GG125" s="77">
        <v>7</v>
      </c>
      <c r="GH125" s="77">
        <v>9</v>
      </c>
      <c r="GI125" s="77">
        <v>1</v>
      </c>
      <c r="GJ125" s="77">
        <v>3</v>
      </c>
      <c r="GK125" s="77" t="s">
        <v>2</v>
      </c>
      <c r="GL125" s="77" t="s">
        <v>2</v>
      </c>
      <c r="GM125" s="77">
        <v>1</v>
      </c>
      <c r="GN125" s="143" t="s">
        <v>2</v>
      </c>
      <c r="GO125" s="25">
        <v>106</v>
      </c>
      <c r="GP125" s="25">
        <v>23</v>
      </c>
      <c r="GQ125" s="25">
        <v>106</v>
      </c>
      <c r="GR125" s="25">
        <v>5</v>
      </c>
      <c r="GS125" s="136">
        <v>6</v>
      </c>
      <c r="GT125" s="77" t="s">
        <v>2</v>
      </c>
      <c r="GU125" s="77">
        <v>39</v>
      </c>
      <c r="GV125" s="17">
        <v>3974</v>
      </c>
      <c r="GW125" s="17">
        <v>441</v>
      </c>
      <c r="GX125" s="17">
        <v>1862</v>
      </c>
      <c r="GY125" s="17">
        <v>1443</v>
      </c>
      <c r="GZ125" s="17">
        <v>212</v>
      </c>
      <c r="HA125" s="17">
        <v>16</v>
      </c>
      <c r="HB125" s="17">
        <v>11</v>
      </c>
      <c r="HC125" s="17">
        <v>3</v>
      </c>
      <c r="HD125" s="17">
        <v>2</v>
      </c>
      <c r="HE125" s="17">
        <v>11</v>
      </c>
      <c r="HF125" s="17" t="s">
        <v>2</v>
      </c>
      <c r="HG125" s="17">
        <v>1</v>
      </c>
      <c r="HH125" s="17">
        <v>3</v>
      </c>
      <c r="HI125" s="17">
        <v>3</v>
      </c>
      <c r="HJ125" s="17">
        <v>4</v>
      </c>
      <c r="HK125" s="17">
        <v>1</v>
      </c>
      <c r="HL125" s="17">
        <v>1</v>
      </c>
      <c r="HM125" s="17">
        <v>2</v>
      </c>
      <c r="HN125" s="659"/>
      <c r="HO125" s="657" t="s">
        <v>453</v>
      </c>
      <c r="HP125" s="657" t="s">
        <v>454</v>
      </c>
      <c r="HQ125" s="657" t="s">
        <v>482</v>
      </c>
      <c r="HR125" s="657" t="s">
        <v>469</v>
      </c>
      <c r="HS125" s="657" t="s">
        <v>455</v>
      </c>
    </row>
    <row r="126" spans="1:227" ht="14.25" customHeight="1">
      <c r="A126" s="614" t="s">
        <v>970</v>
      </c>
      <c r="B126" s="614" t="s">
        <v>1066</v>
      </c>
      <c r="C126" s="614" t="s">
        <v>733</v>
      </c>
      <c r="D126" s="4" t="s">
        <v>320</v>
      </c>
      <c r="E126" s="25">
        <v>196</v>
      </c>
      <c r="F126" s="25">
        <v>2</v>
      </c>
      <c r="G126" s="25" t="s">
        <v>2</v>
      </c>
      <c r="H126" s="25">
        <v>1</v>
      </c>
      <c r="I126" s="25">
        <v>1</v>
      </c>
      <c r="J126" s="25" t="s">
        <v>2</v>
      </c>
      <c r="K126" s="25" t="s">
        <v>2</v>
      </c>
      <c r="L126" s="25">
        <v>194</v>
      </c>
      <c r="M126" s="136">
        <v>7</v>
      </c>
      <c r="N126" s="25">
        <v>2</v>
      </c>
      <c r="O126" s="25">
        <v>2</v>
      </c>
      <c r="P126" s="25" t="s">
        <v>2</v>
      </c>
      <c r="Q126" s="25">
        <v>1</v>
      </c>
      <c r="R126" s="25">
        <v>1</v>
      </c>
      <c r="S126" s="25" t="s">
        <v>2</v>
      </c>
      <c r="T126" s="25" t="s">
        <v>2</v>
      </c>
      <c r="U126" s="25" t="s">
        <v>2</v>
      </c>
      <c r="V126" s="136">
        <v>1</v>
      </c>
      <c r="W126" s="25">
        <v>114</v>
      </c>
      <c r="X126" s="25">
        <v>11679</v>
      </c>
      <c r="Y126" s="25">
        <v>7</v>
      </c>
      <c r="Z126" s="25">
        <v>2985</v>
      </c>
      <c r="AA126" s="136">
        <v>82</v>
      </c>
      <c r="AB126" s="25">
        <v>2</v>
      </c>
      <c r="AC126" s="25">
        <v>3391</v>
      </c>
      <c r="AD126" s="25">
        <v>1</v>
      </c>
      <c r="AE126" s="25">
        <v>900</v>
      </c>
      <c r="AF126" s="136" t="s">
        <v>2</v>
      </c>
      <c r="AG126" s="27">
        <v>195</v>
      </c>
      <c r="AH126" s="27">
        <v>61</v>
      </c>
      <c r="AI126" s="27">
        <v>51</v>
      </c>
      <c r="AJ126" s="27">
        <v>66</v>
      </c>
      <c r="AK126" s="27">
        <v>16</v>
      </c>
      <c r="AL126" s="27">
        <v>1</v>
      </c>
      <c r="AM126" s="27" t="s">
        <v>2</v>
      </c>
      <c r="AN126" s="27" t="s">
        <v>2</v>
      </c>
      <c r="AO126" s="27" t="s">
        <v>2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>
        <v>1</v>
      </c>
      <c r="AV126" s="27" t="s">
        <v>2</v>
      </c>
      <c r="AW126" s="27" t="s">
        <v>2</v>
      </c>
      <c r="AX126" s="27">
        <v>1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9708</v>
      </c>
      <c r="BJ126" s="27">
        <v>1108</v>
      </c>
      <c r="BK126" s="27">
        <v>1890</v>
      </c>
      <c r="BL126" s="27">
        <v>4674</v>
      </c>
      <c r="BM126" s="27">
        <v>1886</v>
      </c>
      <c r="BN126" s="27">
        <v>150</v>
      </c>
      <c r="BO126" s="27" t="s">
        <v>2</v>
      </c>
      <c r="BP126" s="27" t="s">
        <v>2</v>
      </c>
      <c r="BQ126" s="27" t="s">
        <v>2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1124</v>
      </c>
      <c r="BX126" s="27">
        <v>65</v>
      </c>
      <c r="BY126" s="27" t="s">
        <v>2</v>
      </c>
      <c r="BZ126" s="27" t="s">
        <v>2</v>
      </c>
      <c r="CA126" s="27">
        <v>65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>
        <v>17</v>
      </c>
      <c r="CM126" s="27">
        <v>190</v>
      </c>
      <c r="CN126" s="27" t="s">
        <v>2</v>
      </c>
      <c r="CO126" s="27" t="s">
        <v>2</v>
      </c>
      <c r="CP126" s="27" t="s">
        <v>2</v>
      </c>
      <c r="CQ126" s="27" t="s">
        <v>2</v>
      </c>
      <c r="CR126" s="27" t="s">
        <v>2</v>
      </c>
      <c r="CS126" s="27" t="s">
        <v>2</v>
      </c>
      <c r="CT126" s="27">
        <v>187</v>
      </c>
      <c r="CU126" s="27">
        <v>3</v>
      </c>
      <c r="CV126" s="27" t="s">
        <v>2</v>
      </c>
      <c r="CW126" s="27" t="s">
        <v>2</v>
      </c>
      <c r="CX126" s="27" t="s">
        <v>2</v>
      </c>
      <c r="CY126" s="27" t="s">
        <v>2</v>
      </c>
      <c r="CZ126" s="27" t="s">
        <v>2</v>
      </c>
      <c r="DA126" s="27" t="s">
        <v>2</v>
      </c>
      <c r="DB126" s="135" t="s">
        <v>2</v>
      </c>
      <c r="DC126" s="27">
        <v>1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>
        <v>1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 t="s">
        <v>2</v>
      </c>
      <c r="DT126" s="27" t="s">
        <v>2</v>
      </c>
      <c r="DU126" s="27" t="s">
        <v>2</v>
      </c>
      <c r="DV126" s="27">
        <v>1</v>
      </c>
      <c r="DW126" s="27" t="s">
        <v>2</v>
      </c>
      <c r="DX126" s="27" t="s">
        <v>2</v>
      </c>
      <c r="DY126" s="27" t="s">
        <v>2</v>
      </c>
      <c r="DZ126" s="27" t="s">
        <v>2</v>
      </c>
      <c r="EA126" s="27" t="s">
        <v>2</v>
      </c>
      <c r="EB126" s="27">
        <v>1</v>
      </c>
      <c r="EC126" s="27" t="s">
        <v>2</v>
      </c>
      <c r="ED126" s="27">
        <v>186</v>
      </c>
      <c r="EE126" s="27">
        <v>22</v>
      </c>
      <c r="EF126" s="135">
        <v>3</v>
      </c>
      <c r="EG126" s="27" t="s">
        <v>2</v>
      </c>
      <c r="EH126" s="27" t="s">
        <v>2</v>
      </c>
      <c r="EI126" s="27" t="s">
        <v>2</v>
      </c>
      <c r="EJ126" s="27" t="s">
        <v>14</v>
      </c>
      <c r="EK126" s="27" t="s">
        <v>2</v>
      </c>
      <c r="EL126" s="27" t="s">
        <v>2</v>
      </c>
      <c r="EM126" s="27" t="s">
        <v>2</v>
      </c>
      <c r="EN126" s="27" t="s">
        <v>2</v>
      </c>
      <c r="EO126" s="27" t="s">
        <v>2</v>
      </c>
      <c r="EP126" s="27" t="s">
        <v>14</v>
      </c>
      <c r="EQ126" s="27" t="s">
        <v>2</v>
      </c>
      <c r="ER126" s="27">
        <v>8558</v>
      </c>
      <c r="ES126" s="27">
        <v>22</v>
      </c>
      <c r="ET126" s="135">
        <v>86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>
        <v>1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1155</v>
      </c>
      <c r="FW126" s="77">
        <v>50</v>
      </c>
      <c r="FX126" s="77" t="s">
        <v>2</v>
      </c>
      <c r="FY126" s="77">
        <v>50</v>
      </c>
      <c r="FZ126" s="77" t="s">
        <v>2</v>
      </c>
      <c r="GA126" s="77">
        <v>3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7</v>
      </c>
      <c r="GP126" s="25">
        <v>1</v>
      </c>
      <c r="GQ126" s="25">
        <v>7</v>
      </c>
      <c r="GR126" s="25" t="s">
        <v>2</v>
      </c>
      <c r="GS126" s="136" t="s">
        <v>2</v>
      </c>
      <c r="GT126" s="77" t="s">
        <v>2</v>
      </c>
      <c r="GU126" s="77">
        <v>2</v>
      </c>
      <c r="GV126" s="17">
        <v>190</v>
      </c>
      <c r="GW126" s="17">
        <v>34</v>
      </c>
      <c r="GX126" s="17">
        <v>90</v>
      </c>
      <c r="GY126" s="17">
        <v>55</v>
      </c>
      <c r="GZ126" s="17">
        <v>9</v>
      </c>
      <c r="HA126" s="17">
        <v>2</v>
      </c>
      <c r="HB126" s="17">
        <v>1</v>
      </c>
      <c r="HC126" s="17">
        <v>1</v>
      </c>
      <c r="HD126" s="17" t="s">
        <v>2</v>
      </c>
      <c r="HE126" s="17">
        <v>1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>
        <v>1</v>
      </c>
      <c r="HK126" s="17" t="s">
        <v>2</v>
      </c>
      <c r="HL126" s="17">
        <v>1</v>
      </c>
      <c r="HM126" s="17" t="s">
        <v>2</v>
      </c>
      <c r="HN126" s="659"/>
      <c r="HO126" s="657" t="s">
        <v>453</v>
      </c>
      <c r="HP126" s="657" t="s">
        <v>454</v>
      </c>
      <c r="HQ126" s="657" t="s">
        <v>482</v>
      </c>
      <c r="HR126" s="657" t="s">
        <v>470</v>
      </c>
      <c r="HS126" s="657" t="s">
        <v>455</v>
      </c>
    </row>
    <row r="127" spans="1:227" ht="14.25" customHeight="1">
      <c r="A127" s="614" t="s">
        <v>970</v>
      </c>
      <c r="B127" s="614" t="s">
        <v>1066</v>
      </c>
      <c r="C127" s="614" t="s">
        <v>1067</v>
      </c>
      <c r="D127" s="4" t="s">
        <v>321</v>
      </c>
      <c r="E127" s="25">
        <v>98</v>
      </c>
      <c r="F127" s="25">
        <v>2</v>
      </c>
      <c r="G127" s="25" t="s">
        <v>2</v>
      </c>
      <c r="H127" s="25">
        <v>1</v>
      </c>
      <c r="I127" s="25">
        <v>1</v>
      </c>
      <c r="J127" s="25" t="s">
        <v>2</v>
      </c>
      <c r="K127" s="25" t="s">
        <v>2</v>
      </c>
      <c r="L127" s="25">
        <v>96</v>
      </c>
      <c r="M127" s="136">
        <v>11</v>
      </c>
      <c r="N127" s="25">
        <v>2</v>
      </c>
      <c r="O127" s="25">
        <v>2</v>
      </c>
      <c r="P127" s="25" t="s">
        <v>2</v>
      </c>
      <c r="Q127" s="25">
        <v>1</v>
      </c>
      <c r="R127" s="25">
        <v>1</v>
      </c>
      <c r="S127" s="25" t="s">
        <v>2</v>
      </c>
      <c r="T127" s="25" t="s">
        <v>2</v>
      </c>
      <c r="U127" s="25" t="s">
        <v>2</v>
      </c>
      <c r="V127" s="136">
        <v>1</v>
      </c>
      <c r="W127" s="25">
        <v>45</v>
      </c>
      <c r="X127" s="25">
        <v>4067</v>
      </c>
      <c r="Y127" s="25">
        <v>4</v>
      </c>
      <c r="Z127" s="25">
        <v>894</v>
      </c>
      <c r="AA127" s="136">
        <v>53</v>
      </c>
      <c r="AB127" s="25">
        <v>2</v>
      </c>
      <c r="AC127" s="25">
        <v>1985</v>
      </c>
      <c r="AD127" s="25">
        <v>2</v>
      </c>
      <c r="AE127" s="25">
        <v>544</v>
      </c>
      <c r="AF127" s="136" t="s">
        <v>2</v>
      </c>
      <c r="AG127" s="27">
        <v>97</v>
      </c>
      <c r="AH127" s="27">
        <v>15</v>
      </c>
      <c r="AI127" s="27">
        <v>23</v>
      </c>
      <c r="AJ127" s="27">
        <v>44</v>
      </c>
      <c r="AK127" s="27">
        <v>12</v>
      </c>
      <c r="AL127" s="27">
        <v>2</v>
      </c>
      <c r="AM127" s="27" t="s">
        <v>2</v>
      </c>
      <c r="AN127" s="27">
        <v>1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>
        <v>1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>
        <v>1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6303</v>
      </c>
      <c r="BJ127" s="27">
        <v>267</v>
      </c>
      <c r="BK127" s="27">
        <v>890</v>
      </c>
      <c r="BL127" s="27">
        <v>2982</v>
      </c>
      <c r="BM127" s="27">
        <v>1379</v>
      </c>
      <c r="BN127" s="27">
        <v>315</v>
      </c>
      <c r="BO127" s="27" t="s">
        <v>2</v>
      </c>
      <c r="BP127" s="27">
        <v>470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955</v>
      </c>
      <c r="BX127" s="27">
        <v>470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>
        <v>470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>
        <v>470</v>
      </c>
      <c r="CM127" s="27">
        <v>95</v>
      </c>
      <c r="CN127" s="27" t="s">
        <v>2</v>
      </c>
      <c r="CO127" s="27" t="s">
        <v>2</v>
      </c>
      <c r="CP127" s="27" t="s">
        <v>2</v>
      </c>
      <c r="CQ127" s="27" t="s">
        <v>2</v>
      </c>
      <c r="CR127" s="27" t="s">
        <v>2</v>
      </c>
      <c r="CS127" s="27" t="s">
        <v>2</v>
      </c>
      <c r="CT127" s="27">
        <v>94</v>
      </c>
      <c r="CU127" s="27">
        <v>1</v>
      </c>
      <c r="CV127" s="27" t="s">
        <v>2</v>
      </c>
      <c r="CW127" s="27" t="s">
        <v>2</v>
      </c>
      <c r="CX127" s="27" t="s">
        <v>2</v>
      </c>
      <c r="CY127" s="27" t="s">
        <v>2</v>
      </c>
      <c r="CZ127" s="27" t="s">
        <v>2</v>
      </c>
      <c r="DA127" s="27" t="s">
        <v>2</v>
      </c>
      <c r="DB127" s="135" t="s">
        <v>2</v>
      </c>
      <c r="DC127" s="27">
        <v>1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>
        <v>1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 t="s">
        <v>2</v>
      </c>
      <c r="DT127" s="27" t="s">
        <v>2</v>
      </c>
      <c r="DU127" s="27" t="s">
        <v>2</v>
      </c>
      <c r="DV127" s="27" t="s">
        <v>2</v>
      </c>
      <c r="DW127" s="27" t="s">
        <v>2</v>
      </c>
      <c r="DX127" s="27" t="s">
        <v>2</v>
      </c>
      <c r="DY127" s="27" t="s">
        <v>2</v>
      </c>
      <c r="DZ127" s="27" t="s">
        <v>2</v>
      </c>
      <c r="EA127" s="27" t="s">
        <v>2</v>
      </c>
      <c r="EB127" s="27">
        <v>1</v>
      </c>
      <c r="EC127" s="27" t="s">
        <v>2</v>
      </c>
      <c r="ED127" s="27">
        <v>95</v>
      </c>
      <c r="EE127" s="27">
        <v>14</v>
      </c>
      <c r="EF127" s="135">
        <v>1</v>
      </c>
      <c r="EG127" s="27" t="s">
        <v>2</v>
      </c>
      <c r="EH127" s="27" t="s">
        <v>2</v>
      </c>
      <c r="EI127" s="27" t="s">
        <v>2</v>
      </c>
      <c r="EJ127" s="27" t="s">
        <v>2</v>
      </c>
      <c r="EK127" s="27" t="s">
        <v>2</v>
      </c>
      <c r="EL127" s="27" t="s">
        <v>2</v>
      </c>
      <c r="EM127" s="27" t="s">
        <v>2</v>
      </c>
      <c r="EN127" s="27" t="s">
        <v>2</v>
      </c>
      <c r="EO127" s="27" t="s">
        <v>2</v>
      </c>
      <c r="EP127" s="27" t="s">
        <v>14</v>
      </c>
      <c r="EQ127" s="27" t="s">
        <v>2</v>
      </c>
      <c r="ER127" s="27">
        <v>5318</v>
      </c>
      <c r="ES127" s="27">
        <v>14</v>
      </c>
      <c r="ET127" s="135" t="s">
        <v>14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>
        <v>1</v>
      </c>
      <c r="FE127" s="27" t="s">
        <v>2</v>
      </c>
      <c r="FF127" s="27">
        <v>1</v>
      </c>
      <c r="FG127" s="27">
        <v>1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1155</v>
      </c>
      <c r="FS127" s="27" t="s">
        <v>2</v>
      </c>
      <c r="FT127" s="27" t="s">
        <v>1155</v>
      </c>
      <c r="FU127" s="27">
        <v>1</v>
      </c>
      <c r="FV127" s="135" t="s">
        <v>2</v>
      </c>
      <c r="FW127" s="77">
        <v>16</v>
      </c>
      <c r="FX127" s="77">
        <v>1</v>
      </c>
      <c r="FY127" s="77">
        <v>15</v>
      </c>
      <c r="FZ127" s="77" t="s">
        <v>2</v>
      </c>
      <c r="GA127" s="77" t="s">
        <v>2</v>
      </c>
      <c r="GB127" s="77" t="s">
        <v>2</v>
      </c>
      <c r="GC127" s="77" t="s">
        <v>2</v>
      </c>
      <c r="GD127" s="77">
        <v>1</v>
      </c>
      <c r="GE127" s="143" t="s">
        <v>2</v>
      </c>
      <c r="GF127" s="77">
        <v>1</v>
      </c>
      <c r="GG127" s="77">
        <v>1</v>
      </c>
      <c r="GH127" s="77" t="s">
        <v>2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>
        <v>1</v>
      </c>
      <c r="GN127" s="143" t="s">
        <v>2</v>
      </c>
      <c r="GO127" s="25">
        <v>2</v>
      </c>
      <c r="GP127" s="25">
        <v>1</v>
      </c>
      <c r="GQ127" s="25">
        <v>2</v>
      </c>
      <c r="GR127" s="25" t="s">
        <v>2</v>
      </c>
      <c r="GS127" s="136" t="s">
        <v>2</v>
      </c>
      <c r="GT127" s="77" t="s">
        <v>2</v>
      </c>
      <c r="GU127" s="77">
        <v>1</v>
      </c>
      <c r="GV127" s="17">
        <v>95</v>
      </c>
      <c r="GW127" s="17">
        <v>16</v>
      </c>
      <c r="GX127" s="17">
        <v>49</v>
      </c>
      <c r="GY127" s="17">
        <v>24</v>
      </c>
      <c r="GZ127" s="17">
        <v>6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>
        <v>1</v>
      </c>
      <c r="HF127" s="17" t="s">
        <v>2</v>
      </c>
      <c r="HG127" s="17" t="s">
        <v>2</v>
      </c>
      <c r="HH127" s="17" t="s">
        <v>2</v>
      </c>
      <c r="HI127" s="17">
        <v>1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9"/>
      <c r="HO127" s="657" t="s">
        <v>453</v>
      </c>
      <c r="HP127" s="657" t="s">
        <v>454</v>
      </c>
      <c r="HQ127" s="657" t="s">
        <v>482</v>
      </c>
      <c r="HR127" s="657" t="s">
        <v>471</v>
      </c>
      <c r="HS127" s="657" t="s">
        <v>455</v>
      </c>
    </row>
    <row r="128" spans="1:227" ht="14.25" customHeight="1">
      <c r="A128" s="614" t="s">
        <v>970</v>
      </c>
      <c r="B128" s="614" t="s">
        <v>1066</v>
      </c>
      <c r="C128" s="614" t="s">
        <v>1068</v>
      </c>
      <c r="D128" s="4" t="s">
        <v>322</v>
      </c>
      <c r="E128" s="25">
        <v>40</v>
      </c>
      <c r="F128" s="25">
        <v>2</v>
      </c>
      <c r="G128" s="25" t="s">
        <v>2</v>
      </c>
      <c r="H128" s="25">
        <v>1</v>
      </c>
      <c r="I128" s="25" t="s">
        <v>2</v>
      </c>
      <c r="J128" s="25">
        <v>1</v>
      </c>
      <c r="K128" s="25" t="s">
        <v>2</v>
      </c>
      <c r="L128" s="25">
        <v>38</v>
      </c>
      <c r="M128" s="136">
        <v>1</v>
      </c>
      <c r="N128" s="25">
        <v>2</v>
      </c>
      <c r="O128" s="25">
        <v>2</v>
      </c>
      <c r="P128" s="25" t="s">
        <v>2</v>
      </c>
      <c r="Q128" s="25">
        <v>1</v>
      </c>
      <c r="R128" s="25" t="s">
        <v>2</v>
      </c>
      <c r="S128" s="25">
        <v>1</v>
      </c>
      <c r="T128" s="25" t="s">
        <v>2</v>
      </c>
      <c r="U128" s="25" t="s">
        <v>2</v>
      </c>
      <c r="V128" s="136" t="s">
        <v>2</v>
      </c>
      <c r="W128" s="25">
        <v>29</v>
      </c>
      <c r="X128" s="25">
        <v>4206</v>
      </c>
      <c r="Y128" s="25">
        <v>1</v>
      </c>
      <c r="Z128" s="25">
        <v>253</v>
      </c>
      <c r="AA128" s="136">
        <v>11</v>
      </c>
      <c r="AB128" s="25">
        <v>2</v>
      </c>
      <c r="AC128" s="25">
        <v>3082</v>
      </c>
      <c r="AD128" s="25">
        <v>1</v>
      </c>
      <c r="AE128" s="25">
        <v>253</v>
      </c>
      <c r="AF128" s="136" t="s">
        <v>2</v>
      </c>
      <c r="AG128" s="27">
        <v>39</v>
      </c>
      <c r="AH128" s="27">
        <v>10</v>
      </c>
      <c r="AI128" s="27">
        <v>10</v>
      </c>
      <c r="AJ128" s="27">
        <v>17</v>
      </c>
      <c r="AK128" s="27">
        <v>1</v>
      </c>
      <c r="AL128" s="27" t="s">
        <v>2</v>
      </c>
      <c r="AM128" s="27">
        <v>1</v>
      </c>
      <c r="AN128" s="27" t="s">
        <v>2</v>
      </c>
      <c r="AO128" s="27" t="s">
        <v>2</v>
      </c>
      <c r="AP128" s="27" t="s">
        <v>2</v>
      </c>
      <c r="AQ128" s="27" t="s">
        <v>2</v>
      </c>
      <c r="AR128" s="27" t="s">
        <v>2</v>
      </c>
      <c r="AS128" s="27" t="s">
        <v>2</v>
      </c>
      <c r="AT128" s="135" t="s">
        <v>2</v>
      </c>
      <c r="AU128" s="27">
        <v>1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 t="s">
        <v>2</v>
      </c>
      <c r="BA128" s="27">
        <v>1</v>
      </c>
      <c r="BB128" s="27" t="s">
        <v>2</v>
      </c>
      <c r="BC128" s="27" t="s">
        <v>2</v>
      </c>
      <c r="BD128" s="27" t="s">
        <v>2</v>
      </c>
      <c r="BE128" s="27" t="s">
        <v>2</v>
      </c>
      <c r="BF128" s="27" t="s">
        <v>2</v>
      </c>
      <c r="BG128" s="27" t="s">
        <v>2</v>
      </c>
      <c r="BH128" s="135" t="s">
        <v>2</v>
      </c>
      <c r="BI128" s="27">
        <v>2057</v>
      </c>
      <c r="BJ128" s="27">
        <v>178</v>
      </c>
      <c r="BK128" s="27">
        <v>371</v>
      </c>
      <c r="BL128" s="27">
        <v>1146</v>
      </c>
      <c r="BM128" s="27">
        <v>102</v>
      </c>
      <c r="BN128" s="27" t="s">
        <v>2</v>
      </c>
      <c r="BO128" s="27">
        <v>260</v>
      </c>
      <c r="BP128" s="27" t="s">
        <v>2</v>
      </c>
      <c r="BQ128" s="27" t="s">
        <v>2</v>
      </c>
      <c r="BR128" s="27" t="s">
        <v>2</v>
      </c>
      <c r="BS128" s="27" t="s">
        <v>2</v>
      </c>
      <c r="BT128" s="27" t="s">
        <v>2</v>
      </c>
      <c r="BU128" s="27" t="s">
        <v>2</v>
      </c>
      <c r="BV128" s="27" t="s">
        <v>2</v>
      </c>
      <c r="BW128" s="135">
        <v>445</v>
      </c>
      <c r="BX128" s="27">
        <v>260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 t="s">
        <v>2</v>
      </c>
      <c r="CD128" s="27">
        <v>260</v>
      </c>
      <c r="CE128" s="27" t="s">
        <v>2</v>
      </c>
      <c r="CF128" s="27" t="s">
        <v>2</v>
      </c>
      <c r="CG128" s="27" t="s">
        <v>2</v>
      </c>
      <c r="CH128" s="27" t="s">
        <v>2</v>
      </c>
      <c r="CI128" s="27" t="s">
        <v>2</v>
      </c>
      <c r="CJ128" s="27" t="s">
        <v>2</v>
      </c>
      <c r="CK128" s="27" t="s">
        <v>2</v>
      </c>
      <c r="CL128" s="135">
        <v>160</v>
      </c>
      <c r="CM128" s="27">
        <v>39</v>
      </c>
      <c r="CN128" s="27" t="s">
        <v>2</v>
      </c>
      <c r="CO128" s="27" t="s">
        <v>2</v>
      </c>
      <c r="CP128" s="27" t="s">
        <v>2</v>
      </c>
      <c r="CQ128" s="27" t="s">
        <v>2</v>
      </c>
      <c r="CR128" s="27" t="s">
        <v>2</v>
      </c>
      <c r="CS128" s="27" t="s">
        <v>2</v>
      </c>
      <c r="CT128" s="27">
        <v>39</v>
      </c>
      <c r="CU128" s="27" t="s">
        <v>2</v>
      </c>
      <c r="CV128" s="27" t="s">
        <v>2</v>
      </c>
      <c r="CW128" s="27" t="s">
        <v>2</v>
      </c>
      <c r="CX128" s="27" t="s">
        <v>2</v>
      </c>
      <c r="CY128" s="27" t="s">
        <v>2</v>
      </c>
      <c r="CZ128" s="27" t="s">
        <v>2</v>
      </c>
      <c r="DA128" s="27" t="s">
        <v>2</v>
      </c>
      <c r="DB128" s="135" t="s">
        <v>2</v>
      </c>
      <c r="DC128" s="27">
        <v>1</v>
      </c>
      <c r="DD128" s="27" t="s">
        <v>2</v>
      </c>
      <c r="DE128" s="27" t="s">
        <v>2</v>
      </c>
      <c r="DF128" s="27" t="s">
        <v>2</v>
      </c>
      <c r="DG128" s="27" t="s">
        <v>2</v>
      </c>
      <c r="DH128" s="27" t="s">
        <v>2</v>
      </c>
      <c r="DI128" s="27" t="s">
        <v>2</v>
      </c>
      <c r="DJ128" s="27">
        <v>1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 t="s">
        <v>2</v>
      </c>
      <c r="DT128" s="27" t="s">
        <v>2</v>
      </c>
      <c r="DU128" s="27" t="s">
        <v>2</v>
      </c>
      <c r="DV128" s="27" t="s">
        <v>2</v>
      </c>
      <c r="DW128" s="27" t="s">
        <v>2</v>
      </c>
      <c r="DX128" s="27" t="s">
        <v>2</v>
      </c>
      <c r="DY128" s="27" t="s">
        <v>2</v>
      </c>
      <c r="DZ128" s="27" t="s">
        <v>2</v>
      </c>
      <c r="EA128" s="27" t="s">
        <v>2</v>
      </c>
      <c r="EB128" s="27" t="s">
        <v>2</v>
      </c>
      <c r="EC128" s="27" t="s">
        <v>2</v>
      </c>
      <c r="ED128" s="27">
        <v>39</v>
      </c>
      <c r="EE128" s="27">
        <v>2</v>
      </c>
      <c r="EF128" s="135" t="s">
        <v>2</v>
      </c>
      <c r="EG128" s="27" t="s">
        <v>2</v>
      </c>
      <c r="EH128" s="27" t="s">
        <v>2</v>
      </c>
      <c r="EI128" s="27" t="s">
        <v>2</v>
      </c>
      <c r="EJ128" s="27" t="s">
        <v>2</v>
      </c>
      <c r="EK128" s="27" t="s">
        <v>2</v>
      </c>
      <c r="EL128" s="27" t="s">
        <v>2</v>
      </c>
      <c r="EM128" s="27" t="s">
        <v>2</v>
      </c>
      <c r="EN128" s="27" t="s">
        <v>2</v>
      </c>
      <c r="EO128" s="27" t="s">
        <v>2</v>
      </c>
      <c r="EP128" s="27" t="s">
        <v>2</v>
      </c>
      <c r="EQ128" s="27" t="s">
        <v>2</v>
      </c>
      <c r="ER128" s="27">
        <v>1963</v>
      </c>
      <c r="ES128" s="27">
        <v>2</v>
      </c>
      <c r="ET128" s="135" t="s">
        <v>2</v>
      </c>
      <c r="EU128" s="27" t="s">
        <v>2</v>
      </c>
      <c r="EV128" s="27" t="s">
        <v>2</v>
      </c>
      <c r="EW128" s="27" t="s">
        <v>2</v>
      </c>
      <c r="EX128" s="27" t="s">
        <v>2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 t="s">
        <v>2</v>
      </c>
      <c r="FF128" s="27">
        <v>1</v>
      </c>
      <c r="FG128" s="27" t="s">
        <v>2</v>
      </c>
      <c r="FH128" s="135" t="s">
        <v>2</v>
      </c>
      <c r="FI128" s="27" t="s">
        <v>2</v>
      </c>
      <c r="FJ128" s="27" t="s">
        <v>2</v>
      </c>
      <c r="FK128" s="27" t="s">
        <v>2</v>
      </c>
      <c r="FL128" s="27" t="s">
        <v>2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</v>
      </c>
      <c r="FT128" s="27" t="s">
        <v>1155</v>
      </c>
      <c r="FU128" s="27" t="s">
        <v>2</v>
      </c>
      <c r="FV128" s="135" t="s">
        <v>2</v>
      </c>
      <c r="FW128" s="77">
        <v>4</v>
      </c>
      <c r="FX128" s="77">
        <v>1</v>
      </c>
      <c r="FY128" s="77">
        <v>3</v>
      </c>
      <c r="FZ128" s="77">
        <v>1</v>
      </c>
      <c r="GA128" s="77" t="s">
        <v>2</v>
      </c>
      <c r="GB128" s="77" t="s">
        <v>2</v>
      </c>
      <c r="GC128" s="77" t="s">
        <v>2</v>
      </c>
      <c r="GD128" s="77" t="s">
        <v>2</v>
      </c>
      <c r="GE128" s="143" t="s">
        <v>2</v>
      </c>
      <c r="GF128" s="77">
        <v>1</v>
      </c>
      <c r="GG128" s="77">
        <v>1</v>
      </c>
      <c r="GH128" s="77">
        <v>1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2</v>
      </c>
      <c r="GP128" s="25">
        <v>1</v>
      </c>
      <c r="GQ128" s="25">
        <v>2</v>
      </c>
      <c r="GR128" s="25" t="s">
        <v>2</v>
      </c>
      <c r="GS128" s="136">
        <v>1</v>
      </c>
      <c r="GT128" s="77" t="s">
        <v>2</v>
      </c>
      <c r="GU128" s="77">
        <v>1</v>
      </c>
      <c r="GV128" s="17">
        <v>39</v>
      </c>
      <c r="GW128" s="17">
        <v>6</v>
      </c>
      <c r="GX128" s="17">
        <v>19</v>
      </c>
      <c r="GY128" s="17">
        <v>13</v>
      </c>
      <c r="GZ128" s="17">
        <v>1</v>
      </c>
      <c r="HA128" s="17" t="s">
        <v>2</v>
      </c>
      <c r="HB128" s="17" t="s">
        <v>2</v>
      </c>
      <c r="HC128" s="17" t="s">
        <v>2</v>
      </c>
      <c r="HD128" s="17" t="s">
        <v>2</v>
      </c>
      <c r="HE128" s="17">
        <v>1</v>
      </c>
      <c r="HF128" s="17" t="s">
        <v>2</v>
      </c>
      <c r="HG128" s="17" t="s">
        <v>2</v>
      </c>
      <c r="HH128" s="17">
        <v>1</v>
      </c>
      <c r="HI128" s="17" t="s">
        <v>2</v>
      </c>
      <c r="HJ128" s="17" t="s">
        <v>2</v>
      </c>
      <c r="HK128" s="17" t="s">
        <v>2</v>
      </c>
      <c r="HL128" s="17" t="s">
        <v>2</v>
      </c>
      <c r="HM128" s="17" t="s">
        <v>2</v>
      </c>
      <c r="HN128" s="659"/>
      <c r="HO128" s="657" t="s">
        <v>453</v>
      </c>
      <c r="HP128" s="657" t="s">
        <v>454</v>
      </c>
      <c r="HQ128" s="657" t="s">
        <v>482</v>
      </c>
      <c r="HR128" s="657" t="s">
        <v>472</v>
      </c>
      <c r="HS128" s="657" t="s">
        <v>455</v>
      </c>
    </row>
    <row r="129" spans="1:227" ht="14.25" customHeight="1">
      <c r="A129" s="614" t="s">
        <v>970</v>
      </c>
      <c r="B129" s="614" t="s">
        <v>1066</v>
      </c>
      <c r="C129" s="614" t="s">
        <v>1069</v>
      </c>
      <c r="D129" s="4" t="s">
        <v>323</v>
      </c>
      <c r="E129" s="25">
        <v>239</v>
      </c>
      <c r="F129" s="25">
        <v>5</v>
      </c>
      <c r="G129" s="25" t="s">
        <v>2</v>
      </c>
      <c r="H129" s="25">
        <v>2</v>
      </c>
      <c r="I129" s="25">
        <v>3</v>
      </c>
      <c r="J129" s="25" t="s">
        <v>2</v>
      </c>
      <c r="K129" s="25" t="s">
        <v>2</v>
      </c>
      <c r="L129" s="25">
        <v>234</v>
      </c>
      <c r="M129" s="136">
        <v>65</v>
      </c>
      <c r="N129" s="25">
        <v>4</v>
      </c>
      <c r="O129" s="25">
        <v>4</v>
      </c>
      <c r="P129" s="25" t="s">
        <v>2</v>
      </c>
      <c r="Q129" s="25">
        <v>1</v>
      </c>
      <c r="R129" s="25">
        <v>3</v>
      </c>
      <c r="S129" s="25" t="s">
        <v>2</v>
      </c>
      <c r="T129" s="25" t="s">
        <v>2</v>
      </c>
      <c r="U129" s="25" t="s">
        <v>2</v>
      </c>
      <c r="V129" s="136" t="s">
        <v>2</v>
      </c>
      <c r="W129" s="25">
        <v>147</v>
      </c>
      <c r="X129" s="25">
        <v>20384</v>
      </c>
      <c r="Y129" s="25">
        <v>8</v>
      </c>
      <c r="Z129" s="25">
        <v>4525</v>
      </c>
      <c r="AA129" s="136">
        <v>92</v>
      </c>
      <c r="AB129" s="25">
        <v>4</v>
      </c>
      <c r="AC129" s="25">
        <v>3540</v>
      </c>
      <c r="AD129" s="25">
        <v>1</v>
      </c>
      <c r="AE129" s="25">
        <v>600</v>
      </c>
      <c r="AF129" s="136" t="s">
        <v>2</v>
      </c>
      <c r="AG129" s="27">
        <v>236</v>
      </c>
      <c r="AH129" s="27">
        <v>23</v>
      </c>
      <c r="AI129" s="27">
        <v>32</v>
      </c>
      <c r="AJ129" s="27">
        <v>97</v>
      </c>
      <c r="AK129" s="27">
        <v>59</v>
      </c>
      <c r="AL129" s="27">
        <v>21</v>
      </c>
      <c r="AM129" s="27">
        <v>3</v>
      </c>
      <c r="AN129" s="27">
        <v>1</v>
      </c>
      <c r="AO129" s="27" t="s">
        <v>2</v>
      </c>
      <c r="AP129" s="27" t="s">
        <v>2</v>
      </c>
      <c r="AQ129" s="27" t="s">
        <v>2</v>
      </c>
      <c r="AR129" s="27" t="s">
        <v>2</v>
      </c>
      <c r="AS129" s="27" t="s">
        <v>2</v>
      </c>
      <c r="AT129" s="135" t="s">
        <v>2</v>
      </c>
      <c r="AU129" s="27">
        <v>1</v>
      </c>
      <c r="AV129" s="27" t="s">
        <v>2</v>
      </c>
      <c r="AW129" s="27" t="s">
        <v>2</v>
      </c>
      <c r="AX129" s="27" t="s">
        <v>2</v>
      </c>
      <c r="AY129" s="27">
        <v>1</v>
      </c>
      <c r="AZ129" s="27" t="s">
        <v>2</v>
      </c>
      <c r="BA129" s="27" t="s">
        <v>2</v>
      </c>
      <c r="BB129" s="27" t="s">
        <v>2</v>
      </c>
      <c r="BC129" s="27" t="s">
        <v>2</v>
      </c>
      <c r="BD129" s="27" t="s">
        <v>2</v>
      </c>
      <c r="BE129" s="27" t="s">
        <v>2</v>
      </c>
      <c r="BF129" s="27" t="s">
        <v>2</v>
      </c>
      <c r="BG129" s="27" t="s">
        <v>2</v>
      </c>
      <c r="BH129" s="135" t="s">
        <v>2</v>
      </c>
      <c r="BI129" s="27">
        <v>20342</v>
      </c>
      <c r="BJ129" s="27">
        <v>444</v>
      </c>
      <c r="BK129" s="27">
        <v>1197</v>
      </c>
      <c r="BL129" s="27">
        <v>7020</v>
      </c>
      <c r="BM129" s="27">
        <v>7012</v>
      </c>
      <c r="BN129" s="27">
        <v>3496</v>
      </c>
      <c r="BO129" s="27">
        <v>720</v>
      </c>
      <c r="BP129" s="27">
        <v>453</v>
      </c>
      <c r="BQ129" s="27" t="s">
        <v>2</v>
      </c>
      <c r="BR129" s="27" t="s">
        <v>2</v>
      </c>
      <c r="BS129" s="27" t="s">
        <v>2</v>
      </c>
      <c r="BT129" s="27" t="s">
        <v>2</v>
      </c>
      <c r="BU129" s="27" t="s">
        <v>2</v>
      </c>
      <c r="BV129" s="27" t="s">
        <v>2</v>
      </c>
      <c r="BW129" s="135">
        <v>1994</v>
      </c>
      <c r="BX129" s="27">
        <v>125</v>
      </c>
      <c r="BY129" s="27" t="s">
        <v>2</v>
      </c>
      <c r="BZ129" s="27" t="s">
        <v>2</v>
      </c>
      <c r="CA129" s="27" t="s">
        <v>2</v>
      </c>
      <c r="CB129" s="27">
        <v>125</v>
      </c>
      <c r="CC129" s="27" t="s">
        <v>2</v>
      </c>
      <c r="CD129" s="27" t="s">
        <v>2</v>
      </c>
      <c r="CE129" s="27" t="s">
        <v>2</v>
      </c>
      <c r="CF129" s="27" t="s">
        <v>2</v>
      </c>
      <c r="CG129" s="27" t="s">
        <v>2</v>
      </c>
      <c r="CH129" s="27" t="s">
        <v>2</v>
      </c>
      <c r="CI129" s="27" t="s">
        <v>2</v>
      </c>
      <c r="CJ129" s="27" t="s">
        <v>2</v>
      </c>
      <c r="CK129" s="27" t="s">
        <v>2</v>
      </c>
      <c r="CL129" s="135">
        <v>50</v>
      </c>
      <c r="CM129" s="27">
        <v>231</v>
      </c>
      <c r="CN129" s="27" t="s">
        <v>2</v>
      </c>
      <c r="CO129" s="27" t="s">
        <v>2</v>
      </c>
      <c r="CP129" s="27" t="s">
        <v>2</v>
      </c>
      <c r="CQ129" s="27" t="s">
        <v>2</v>
      </c>
      <c r="CR129" s="27">
        <v>8</v>
      </c>
      <c r="CS129" s="27">
        <v>6</v>
      </c>
      <c r="CT129" s="27">
        <v>214</v>
      </c>
      <c r="CU129" s="27">
        <v>2</v>
      </c>
      <c r="CV129" s="27">
        <v>1</v>
      </c>
      <c r="CW129" s="27" t="s">
        <v>2</v>
      </c>
      <c r="CX129" s="27" t="s">
        <v>2</v>
      </c>
      <c r="CY129" s="27" t="s">
        <v>2</v>
      </c>
      <c r="CZ129" s="27" t="s">
        <v>2</v>
      </c>
      <c r="DA129" s="27" t="s">
        <v>2</v>
      </c>
      <c r="DB129" s="135" t="s">
        <v>2</v>
      </c>
      <c r="DC129" s="27">
        <v>1</v>
      </c>
      <c r="DD129" s="27" t="s">
        <v>2</v>
      </c>
      <c r="DE129" s="27" t="s">
        <v>2</v>
      </c>
      <c r="DF129" s="27" t="s">
        <v>2</v>
      </c>
      <c r="DG129" s="27" t="s">
        <v>2</v>
      </c>
      <c r="DH129" s="27" t="s">
        <v>2</v>
      </c>
      <c r="DI129" s="27" t="s">
        <v>2</v>
      </c>
      <c r="DJ129" s="27" t="s">
        <v>2</v>
      </c>
      <c r="DK129" s="27" t="s">
        <v>2</v>
      </c>
      <c r="DL129" s="27">
        <v>1</v>
      </c>
      <c r="DM129" s="27" t="s">
        <v>2</v>
      </c>
      <c r="DN129" s="27" t="s">
        <v>2</v>
      </c>
      <c r="DO129" s="27" t="s">
        <v>2</v>
      </c>
      <c r="DP129" s="27" t="s">
        <v>2</v>
      </c>
      <c r="DQ129" s="27" t="s">
        <v>2</v>
      </c>
      <c r="DR129" s="135" t="s">
        <v>2</v>
      </c>
      <c r="DS129" s="27">
        <v>3</v>
      </c>
      <c r="DT129" s="27" t="s">
        <v>2</v>
      </c>
      <c r="DU129" s="27" t="s">
        <v>2</v>
      </c>
      <c r="DV129" s="27" t="s">
        <v>2</v>
      </c>
      <c r="DW129" s="27" t="s">
        <v>2</v>
      </c>
      <c r="DX129" s="27" t="s">
        <v>2</v>
      </c>
      <c r="DY129" s="27" t="s">
        <v>2</v>
      </c>
      <c r="DZ129" s="27" t="s">
        <v>2</v>
      </c>
      <c r="EA129" s="27" t="s">
        <v>2</v>
      </c>
      <c r="EB129" s="27">
        <v>43</v>
      </c>
      <c r="EC129" s="27">
        <v>15</v>
      </c>
      <c r="ED129" s="27">
        <v>227</v>
      </c>
      <c r="EE129" s="27">
        <v>65</v>
      </c>
      <c r="EF129" s="135">
        <v>5</v>
      </c>
      <c r="EG129" s="27">
        <v>45</v>
      </c>
      <c r="EH129" s="27" t="s">
        <v>2</v>
      </c>
      <c r="EI129" s="27" t="s">
        <v>2</v>
      </c>
      <c r="EJ129" s="27" t="s">
        <v>2</v>
      </c>
      <c r="EK129" s="27" t="s">
        <v>2</v>
      </c>
      <c r="EL129" s="27" t="s">
        <v>2</v>
      </c>
      <c r="EM129" s="27" t="s">
        <v>2</v>
      </c>
      <c r="EN129" s="27" t="s">
        <v>2</v>
      </c>
      <c r="EO129" s="27" t="s">
        <v>2</v>
      </c>
      <c r="EP129" s="27">
        <v>935</v>
      </c>
      <c r="EQ129" s="27">
        <v>243</v>
      </c>
      <c r="ER129" s="27">
        <v>15559</v>
      </c>
      <c r="ES129" s="27">
        <v>65</v>
      </c>
      <c r="ET129" s="135" t="s">
        <v>14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135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135" t="s">
        <v>2</v>
      </c>
      <c r="FW129" s="77">
        <v>39</v>
      </c>
      <c r="FX129" s="77">
        <v>2</v>
      </c>
      <c r="FY129" s="77">
        <v>37</v>
      </c>
      <c r="FZ129" s="77">
        <v>3</v>
      </c>
      <c r="GA129" s="77">
        <v>7</v>
      </c>
      <c r="GB129" s="77" t="s">
        <v>2</v>
      </c>
      <c r="GC129" s="77" t="s">
        <v>2</v>
      </c>
      <c r="GD129" s="77" t="s">
        <v>2</v>
      </c>
      <c r="GE129" s="143" t="s">
        <v>2</v>
      </c>
      <c r="GF129" s="77">
        <v>1</v>
      </c>
      <c r="GG129" s="77" t="s">
        <v>2</v>
      </c>
      <c r="GH129" s="77">
        <v>1</v>
      </c>
      <c r="GI129" s="77" t="s">
        <v>2</v>
      </c>
      <c r="GJ129" s="77" t="s">
        <v>2</v>
      </c>
      <c r="GK129" s="77" t="s">
        <v>2</v>
      </c>
      <c r="GL129" s="77" t="s">
        <v>2</v>
      </c>
      <c r="GM129" s="77" t="s">
        <v>2</v>
      </c>
      <c r="GN129" s="143" t="s">
        <v>2</v>
      </c>
      <c r="GO129" s="25">
        <v>6</v>
      </c>
      <c r="GP129" s="25">
        <v>3</v>
      </c>
      <c r="GQ129" s="25">
        <v>6</v>
      </c>
      <c r="GR129" s="25" t="s">
        <v>2</v>
      </c>
      <c r="GS129" s="136">
        <v>2</v>
      </c>
      <c r="GT129" s="77" t="s">
        <v>2</v>
      </c>
      <c r="GU129" s="77">
        <v>3</v>
      </c>
      <c r="GV129" s="17">
        <v>231</v>
      </c>
      <c r="GW129" s="17">
        <v>17</v>
      </c>
      <c r="GX129" s="17">
        <v>78</v>
      </c>
      <c r="GY129" s="17">
        <v>91</v>
      </c>
      <c r="GZ129" s="17">
        <v>44</v>
      </c>
      <c r="HA129" s="17">
        <v>1</v>
      </c>
      <c r="HB129" s="17" t="s">
        <v>2</v>
      </c>
      <c r="HC129" s="17">
        <v>1</v>
      </c>
      <c r="HD129" s="17" t="s">
        <v>2</v>
      </c>
      <c r="HE129" s="17">
        <v>1</v>
      </c>
      <c r="HF129" s="17" t="s">
        <v>2</v>
      </c>
      <c r="HG129" s="17" t="s">
        <v>2</v>
      </c>
      <c r="HH129" s="17" t="s">
        <v>2</v>
      </c>
      <c r="HI129" s="17">
        <v>1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9"/>
      <c r="HO129" s="657" t="s">
        <v>453</v>
      </c>
      <c r="HP129" s="657" t="s">
        <v>454</v>
      </c>
      <c r="HQ129" s="657" t="s">
        <v>482</v>
      </c>
      <c r="HR129" s="657" t="s">
        <v>473</v>
      </c>
      <c r="HS129" s="657" t="s">
        <v>455</v>
      </c>
    </row>
    <row r="130" spans="1:227" ht="14.25" customHeight="1">
      <c r="A130" s="614" t="s">
        <v>970</v>
      </c>
      <c r="B130" s="614" t="s">
        <v>1066</v>
      </c>
      <c r="C130" s="614" t="s">
        <v>1070</v>
      </c>
      <c r="D130" s="4" t="s">
        <v>324</v>
      </c>
      <c r="E130" s="25">
        <v>258</v>
      </c>
      <c r="F130" s="25">
        <v>2</v>
      </c>
      <c r="G130" s="25" t="s">
        <v>2</v>
      </c>
      <c r="H130" s="25">
        <v>1</v>
      </c>
      <c r="I130" s="25">
        <v>1</v>
      </c>
      <c r="J130" s="25" t="s">
        <v>2</v>
      </c>
      <c r="K130" s="25" t="s">
        <v>2</v>
      </c>
      <c r="L130" s="25">
        <v>256</v>
      </c>
      <c r="M130" s="136">
        <v>16</v>
      </c>
      <c r="N130" s="25">
        <v>2</v>
      </c>
      <c r="O130" s="25">
        <v>2</v>
      </c>
      <c r="P130" s="25" t="s">
        <v>2</v>
      </c>
      <c r="Q130" s="25">
        <v>1</v>
      </c>
      <c r="R130" s="25">
        <v>1</v>
      </c>
      <c r="S130" s="25" t="s">
        <v>2</v>
      </c>
      <c r="T130" s="25" t="s">
        <v>2</v>
      </c>
      <c r="U130" s="25" t="s">
        <v>2</v>
      </c>
      <c r="V130" s="136">
        <v>1</v>
      </c>
      <c r="W130" s="25">
        <v>98</v>
      </c>
      <c r="X130" s="25">
        <v>11112</v>
      </c>
      <c r="Y130" s="25">
        <v>4</v>
      </c>
      <c r="Z130" s="25">
        <v>2480</v>
      </c>
      <c r="AA130" s="136">
        <v>160</v>
      </c>
      <c r="AB130" s="25">
        <v>2</v>
      </c>
      <c r="AC130" s="25">
        <v>3350</v>
      </c>
      <c r="AD130" s="25" t="s">
        <v>2</v>
      </c>
      <c r="AE130" s="25" t="s">
        <v>2</v>
      </c>
      <c r="AF130" s="136" t="s">
        <v>2</v>
      </c>
      <c r="AG130" s="27">
        <v>257</v>
      </c>
      <c r="AH130" s="27">
        <v>22</v>
      </c>
      <c r="AI130" s="27">
        <v>48</v>
      </c>
      <c r="AJ130" s="27">
        <v>144</v>
      </c>
      <c r="AK130" s="27">
        <v>34</v>
      </c>
      <c r="AL130" s="27">
        <v>8</v>
      </c>
      <c r="AM130" s="27">
        <v>1</v>
      </c>
      <c r="AN130" s="27" t="s">
        <v>2</v>
      </c>
      <c r="AO130" s="27" t="s">
        <v>2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>
        <v>1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>
        <v>1</v>
      </c>
      <c r="BA130" s="27" t="s">
        <v>2</v>
      </c>
      <c r="BB130" s="27" t="s">
        <v>2</v>
      </c>
      <c r="BC130" s="27" t="s">
        <v>2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17526</v>
      </c>
      <c r="BJ130" s="27">
        <v>446</v>
      </c>
      <c r="BK130" s="27">
        <v>1878</v>
      </c>
      <c r="BL130" s="27">
        <v>9816</v>
      </c>
      <c r="BM130" s="27">
        <v>3743</v>
      </c>
      <c r="BN130" s="27">
        <v>1390</v>
      </c>
      <c r="BO130" s="27">
        <v>253</v>
      </c>
      <c r="BP130" s="27" t="s">
        <v>2</v>
      </c>
      <c r="BQ130" s="27" t="s">
        <v>2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2371</v>
      </c>
      <c r="BX130" s="27">
        <v>163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>
        <v>163</v>
      </c>
      <c r="CD130" s="27" t="s">
        <v>2</v>
      </c>
      <c r="CE130" s="27" t="s">
        <v>2</v>
      </c>
      <c r="CF130" s="27" t="s">
        <v>2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>
        <v>163</v>
      </c>
      <c r="CM130" s="27">
        <v>254</v>
      </c>
      <c r="CN130" s="27" t="s">
        <v>2</v>
      </c>
      <c r="CO130" s="27" t="s">
        <v>2</v>
      </c>
      <c r="CP130" s="27" t="s">
        <v>2</v>
      </c>
      <c r="CQ130" s="27" t="s">
        <v>2</v>
      </c>
      <c r="CR130" s="27">
        <v>17</v>
      </c>
      <c r="CS130" s="27" t="s">
        <v>2</v>
      </c>
      <c r="CT130" s="27">
        <v>227</v>
      </c>
      <c r="CU130" s="27">
        <v>8</v>
      </c>
      <c r="CV130" s="27" t="s">
        <v>2</v>
      </c>
      <c r="CW130" s="27">
        <v>1</v>
      </c>
      <c r="CX130" s="27" t="s">
        <v>2</v>
      </c>
      <c r="CY130" s="27" t="s">
        <v>2</v>
      </c>
      <c r="CZ130" s="27">
        <v>1</v>
      </c>
      <c r="DA130" s="27" t="s">
        <v>2</v>
      </c>
      <c r="DB130" s="135" t="s">
        <v>2</v>
      </c>
      <c r="DC130" s="27">
        <v>1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>
        <v>1</v>
      </c>
      <c r="DK130" s="27" t="s">
        <v>2</v>
      </c>
      <c r="DL130" s="27" t="s">
        <v>2</v>
      </c>
      <c r="DM130" s="27" t="s">
        <v>2</v>
      </c>
      <c r="DN130" s="27" t="s">
        <v>2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1</v>
      </c>
      <c r="DT130" s="27" t="s">
        <v>2</v>
      </c>
      <c r="DU130" s="27" t="s">
        <v>2</v>
      </c>
      <c r="DV130" s="27" t="s">
        <v>2</v>
      </c>
      <c r="DW130" s="27">
        <v>1</v>
      </c>
      <c r="DX130" s="27">
        <v>1</v>
      </c>
      <c r="DY130" s="27">
        <v>2</v>
      </c>
      <c r="DZ130" s="27" t="s">
        <v>2</v>
      </c>
      <c r="EA130" s="27">
        <v>1</v>
      </c>
      <c r="EB130" s="27">
        <v>53</v>
      </c>
      <c r="EC130" s="27">
        <v>1</v>
      </c>
      <c r="ED130" s="27">
        <v>240</v>
      </c>
      <c r="EE130" s="27">
        <v>3</v>
      </c>
      <c r="EF130" s="135">
        <v>8</v>
      </c>
      <c r="EG130" s="27" t="s">
        <v>14</v>
      </c>
      <c r="EH130" s="27" t="s">
        <v>2</v>
      </c>
      <c r="EI130" s="27" t="s">
        <v>2</v>
      </c>
      <c r="EJ130" s="27" t="s">
        <v>2</v>
      </c>
      <c r="EK130" s="27" t="s">
        <v>14</v>
      </c>
      <c r="EL130" s="27" t="s">
        <v>14</v>
      </c>
      <c r="EM130" s="27" t="s">
        <v>14</v>
      </c>
      <c r="EN130" s="27" t="s">
        <v>2</v>
      </c>
      <c r="EO130" s="27" t="s">
        <v>14</v>
      </c>
      <c r="EP130" s="27">
        <v>1002</v>
      </c>
      <c r="EQ130" s="27" t="s">
        <v>14</v>
      </c>
      <c r="ER130" s="27">
        <v>15129</v>
      </c>
      <c r="ES130" s="27">
        <v>3</v>
      </c>
      <c r="ET130" s="135" t="s">
        <v>14</v>
      </c>
      <c r="EU130" s="27" t="s">
        <v>2</v>
      </c>
      <c r="EV130" s="27" t="s">
        <v>2</v>
      </c>
      <c r="EW130" s="27" t="s">
        <v>2</v>
      </c>
      <c r="EX130" s="27" t="s">
        <v>2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 t="s">
        <v>2</v>
      </c>
      <c r="FD130" s="27" t="s">
        <v>2</v>
      </c>
      <c r="FE130" s="27" t="s">
        <v>2</v>
      </c>
      <c r="FF130" s="27">
        <v>1</v>
      </c>
      <c r="FG130" s="27" t="s">
        <v>2</v>
      </c>
      <c r="FH130" s="135" t="s">
        <v>2</v>
      </c>
      <c r="FI130" s="27" t="s">
        <v>2</v>
      </c>
      <c r="FJ130" s="27" t="s">
        <v>2</v>
      </c>
      <c r="FK130" s="27" t="s">
        <v>2</v>
      </c>
      <c r="FL130" s="27" t="s">
        <v>2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</v>
      </c>
      <c r="FR130" s="27" t="s">
        <v>2</v>
      </c>
      <c r="FS130" s="27" t="s">
        <v>2</v>
      </c>
      <c r="FT130" s="27" t="s">
        <v>1155</v>
      </c>
      <c r="FU130" s="27" t="s">
        <v>2</v>
      </c>
      <c r="FV130" s="135" t="s">
        <v>2</v>
      </c>
      <c r="FW130" s="77">
        <v>83</v>
      </c>
      <c r="FX130" s="77">
        <v>1</v>
      </c>
      <c r="FY130" s="77">
        <v>82</v>
      </c>
      <c r="FZ130" s="77">
        <v>1</v>
      </c>
      <c r="GA130" s="77">
        <v>26</v>
      </c>
      <c r="GB130" s="77" t="s">
        <v>2</v>
      </c>
      <c r="GC130" s="77">
        <v>1</v>
      </c>
      <c r="GD130" s="77" t="s">
        <v>2</v>
      </c>
      <c r="GE130" s="143">
        <v>1</v>
      </c>
      <c r="GF130" s="77">
        <v>1</v>
      </c>
      <c r="GG130" s="77">
        <v>1</v>
      </c>
      <c r="GH130" s="77">
        <v>1</v>
      </c>
      <c r="GI130" s="77" t="s">
        <v>2</v>
      </c>
      <c r="GJ130" s="77">
        <v>1</v>
      </c>
      <c r="GK130" s="77" t="s">
        <v>2</v>
      </c>
      <c r="GL130" s="77" t="s">
        <v>2</v>
      </c>
      <c r="GM130" s="77" t="s">
        <v>2</v>
      </c>
      <c r="GN130" s="143" t="s">
        <v>2</v>
      </c>
      <c r="GO130" s="25">
        <v>4</v>
      </c>
      <c r="GP130" s="25">
        <v>1</v>
      </c>
      <c r="GQ130" s="25">
        <v>4</v>
      </c>
      <c r="GR130" s="25" t="s">
        <v>2</v>
      </c>
      <c r="GS130" s="136" t="s">
        <v>2</v>
      </c>
      <c r="GT130" s="77" t="s">
        <v>2</v>
      </c>
      <c r="GU130" s="77">
        <v>2</v>
      </c>
      <c r="GV130" s="17">
        <v>254</v>
      </c>
      <c r="GW130" s="17">
        <v>25</v>
      </c>
      <c r="GX130" s="17">
        <v>157</v>
      </c>
      <c r="GY130" s="17">
        <v>61</v>
      </c>
      <c r="GZ130" s="17">
        <v>7</v>
      </c>
      <c r="HA130" s="17">
        <v>4</v>
      </c>
      <c r="HB130" s="17">
        <v>4</v>
      </c>
      <c r="HC130" s="17" t="s">
        <v>2</v>
      </c>
      <c r="HD130" s="17" t="s">
        <v>2</v>
      </c>
      <c r="HE130" s="17">
        <v>1</v>
      </c>
      <c r="HF130" s="17" t="s">
        <v>2</v>
      </c>
      <c r="HG130" s="17" t="s">
        <v>2</v>
      </c>
      <c r="HH130" s="17" t="s">
        <v>2</v>
      </c>
      <c r="HI130" s="17">
        <v>1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9"/>
      <c r="HO130" s="657" t="s">
        <v>453</v>
      </c>
      <c r="HP130" s="657" t="s">
        <v>454</v>
      </c>
      <c r="HQ130" s="657" t="s">
        <v>482</v>
      </c>
      <c r="HR130" s="657" t="s">
        <v>483</v>
      </c>
      <c r="HS130" s="657" t="s">
        <v>455</v>
      </c>
    </row>
    <row r="131" spans="1:227" ht="14.25" customHeight="1">
      <c r="A131" s="614" t="s">
        <v>970</v>
      </c>
      <c r="B131" s="614" t="s">
        <v>1066</v>
      </c>
      <c r="C131" s="614" t="s">
        <v>734</v>
      </c>
      <c r="D131" s="4" t="s">
        <v>325</v>
      </c>
      <c r="E131" s="25">
        <v>436</v>
      </c>
      <c r="F131" s="25">
        <v>1</v>
      </c>
      <c r="G131" s="25" t="s">
        <v>2</v>
      </c>
      <c r="H131" s="25" t="s">
        <v>2</v>
      </c>
      <c r="I131" s="25">
        <v>1</v>
      </c>
      <c r="J131" s="25" t="s">
        <v>2</v>
      </c>
      <c r="K131" s="25" t="s">
        <v>2</v>
      </c>
      <c r="L131" s="25">
        <v>435</v>
      </c>
      <c r="M131" s="136">
        <v>66</v>
      </c>
      <c r="N131" s="25">
        <v>1</v>
      </c>
      <c r="O131" s="25">
        <v>1</v>
      </c>
      <c r="P131" s="25" t="s">
        <v>2</v>
      </c>
      <c r="Q131" s="25" t="s">
        <v>2</v>
      </c>
      <c r="R131" s="25">
        <v>1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246</v>
      </c>
      <c r="X131" s="25">
        <v>19774</v>
      </c>
      <c r="Y131" s="25">
        <v>6</v>
      </c>
      <c r="Z131" s="25">
        <v>1540</v>
      </c>
      <c r="AA131" s="136">
        <v>190</v>
      </c>
      <c r="AB131" s="25">
        <v>1</v>
      </c>
      <c r="AC131" s="25">
        <v>6140</v>
      </c>
      <c r="AD131" s="25">
        <v>1</v>
      </c>
      <c r="AE131" s="25">
        <v>290</v>
      </c>
      <c r="AF131" s="136" t="s">
        <v>2</v>
      </c>
      <c r="AG131" s="27">
        <v>435</v>
      </c>
      <c r="AH131" s="27">
        <v>49</v>
      </c>
      <c r="AI131" s="27">
        <v>86</v>
      </c>
      <c r="AJ131" s="27">
        <v>200</v>
      </c>
      <c r="AK131" s="27">
        <v>86</v>
      </c>
      <c r="AL131" s="27">
        <v>11</v>
      </c>
      <c r="AM131" s="27">
        <v>2</v>
      </c>
      <c r="AN131" s="27">
        <v>1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31512</v>
      </c>
      <c r="BJ131" s="27">
        <v>989</v>
      </c>
      <c r="BK131" s="27">
        <v>3182</v>
      </c>
      <c r="BL131" s="27">
        <v>14579</v>
      </c>
      <c r="BM131" s="27">
        <v>10119</v>
      </c>
      <c r="BN131" s="27">
        <v>1773</v>
      </c>
      <c r="BO131" s="27">
        <v>460</v>
      </c>
      <c r="BP131" s="27">
        <v>410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3967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429</v>
      </c>
      <c r="CN131" s="27" t="s">
        <v>2</v>
      </c>
      <c r="CO131" s="27" t="s">
        <v>2</v>
      </c>
      <c r="CP131" s="27" t="s">
        <v>2</v>
      </c>
      <c r="CQ131" s="27" t="s">
        <v>2</v>
      </c>
      <c r="CR131" s="27" t="s">
        <v>2</v>
      </c>
      <c r="CS131" s="27">
        <v>2</v>
      </c>
      <c r="CT131" s="27">
        <v>420</v>
      </c>
      <c r="CU131" s="27">
        <v>6</v>
      </c>
      <c r="CV131" s="27" t="s">
        <v>2</v>
      </c>
      <c r="CW131" s="27" t="s">
        <v>2</v>
      </c>
      <c r="CX131" s="27" t="s">
        <v>2</v>
      </c>
      <c r="CY131" s="27" t="s">
        <v>2</v>
      </c>
      <c r="CZ131" s="27">
        <v>1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 t="s">
        <v>2</v>
      </c>
      <c r="DT131" s="27" t="s">
        <v>2</v>
      </c>
      <c r="DU131" s="27" t="s">
        <v>2</v>
      </c>
      <c r="DV131" s="27" t="s">
        <v>2</v>
      </c>
      <c r="DW131" s="27" t="s">
        <v>2</v>
      </c>
      <c r="DX131" s="27" t="s">
        <v>2</v>
      </c>
      <c r="DY131" s="27" t="s">
        <v>2</v>
      </c>
      <c r="DZ131" s="27" t="s">
        <v>2</v>
      </c>
      <c r="EA131" s="27" t="s">
        <v>2</v>
      </c>
      <c r="EB131" s="27">
        <v>1</v>
      </c>
      <c r="EC131" s="27">
        <v>3</v>
      </c>
      <c r="ED131" s="27">
        <v>425</v>
      </c>
      <c r="EE131" s="27">
        <v>9</v>
      </c>
      <c r="EF131" s="135">
        <v>9</v>
      </c>
      <c r="EG131" s="27" t="s">
        <v>2</v>
      </c>
      <c r="EH131" s="27" t="s">
        <v>2</v>
      </c>
      <c r="EI131" s="27" t="s">
        <v>2</v>
      </c>
      <c r="EJ131" s="27" t="s">
        <v>2</v>
      </c>
      <c r="EK131" s="27" t="s">
        <v>2</v>
      </c>
      <c r="EL131" s="27" t="s">
        <v>2</v>
      </c>
      <c r="EM131" s="27" t="s">
        <v>2</v>
      </c>
      <c r="EN131" s="27" t="s">
        <v>2</v>
      </c>
      <c r="EO131" s="27" t="s">
        <v>2</v>
      </c>
      <c r="EP131" s="27" t="s">
        <v>14</v>
      </c>
      <c r="EQ131" s="27">
        <v>48</v>
      </c>
      <c r="ER131" s="27">
        <v>30274</v>
      </c>
      <c r="ES131" s="27">
        <v>9</v>
      </c>
      <c r="ET131" s="135">
        <v>178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96</v>
      </c>
      <c r="FX131" s="77">
        <v>8</v>
      </c>
      <c r="FY131" s="77">
        <v>92</v>
      </c>
      <c r="FZ131" s="77" t="s">
        <v>2</v>
      </c>
      <c r="GA131" s="77">
        <v>25</v>
      </c>
      <c r="GB131" s="77" t="s">
        <v>2</v>
      </c>
      <c r="GC131" s="77" t="s">
        <v>2</v>
      </c>
      <c r="GD131" s="77" t="s">
        <v>2</v>
      </c>
      <c r="GE131" s="143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14</v>
      </c>
      <c r="GP131" s="25">
        <v>1</v>
      </c>
      <c r="GQ131" s="25">
        <v>14</v>
      </c>
      <c r="GR131" s="25" t="s">
        <v>2</v>
      </c>
      <c r="GS131" s="136" t="s">
        <v>2</v>
      </c>
      <c r="GT131" s="77" t="s">
        <v>2</v>
      </c>
      <c r="GU131" s="77">
        <v>3</v>
      </c>
      <c r="GV131" s="17">
        <v>429</v>
      </c>
      <c r="GW131" s="17">
        <v>29</v>
      </c>
      <c r="GX131" s="17">
        <v>173</v>
      </c>
      <c r="GY131" s="17">
        <v>204</v>
      </c>
      <c r="GZ131" s="17">
        <v>22</v>
      </c>
      <c r="HA131" s="17">
        <v>1</v>
      </c>
      <c r="HB131" s="17">
        <v>1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9"/>
      <c r="HO131" s="657" t="s">
        <v>453</v>
      </c>
      <c r="HP131" s="657" t="s">
        <v>454</v>
      </c>
      <c r="HQ131" s="657" t="s">
        <v>482</v>
      </c>
      <c r="HR131" s="657" t="s">
        <v>484</v>
      </c>
      <c r="HS131" s="657" t="s">
        <v>455</v>
      </c>
    </row>
    <row r="132" spans="1:227" ht="14.25" customHeight="1">
      <c r="A132" s="614" t="s">
        <v>970</v>
      </c>
      <c r="B132" s="614" t="s">
        <v>1066</v>
      </c>
      <c r="C132" s="614" t="s">
        <v>1071</v>
      </c>
      <c r="D132" s="4" t="s">
        <v>343</v>
      </c>
      <c r="E132" s="25">
        <v>79</v>
      </c>
      <c r="F132" s="25" t="s">
        <v>2</v>
      </c>
      <c r="G132" s="25" t="s">
        <v>2</v>
      </c>
      <c r="H132" s="25" t="s">
        <v>2</v>
      </c>
      <c r="I132" s="25" t="s">
        <v>2</v>
      </c>
      <c r="J132" s="25" t="s">
        <v>2</v>
      </c>
      <c r="K132" s="25" t="s">
        <v>2</v>
      </c>
      <c r="L132" s="25">
        <v>79</v>
      </c>
      <c r="M132" s="136">
        <v>8</v>
      </c>
      <c r="N132" s="25" t="s">
        <v>2</v>
      </c>
      <c r="O132" s="25" t="s">
        <v>2</v>
      </c>
      <c r="P132" s="25" t="s">
        <v>2</v>
      </c>
      <c r="Q132" s="25" t="s">
        <v>2</v>
      </c>
      <c r="R132" s="25" t="s">
        <v>2</v>
      </c>
      <c r="S132" s="25" t="s">
        <v>2</v>
      </c>
      <c r="T132" s="25" t="s">
        <v>2</v>
      </c>
      <c r="U132" s="25" t="s">
        <v>2</v>
      </c>
      <c r="V132" s="136" t="s">
        <v>2</v>
      </c>
      <c r="W132" s="25">
        <v>52</v>
      </c>
      <c r="X132" s="25">
        <v>3053</v>
      </c>
      <c r="Y132" s="25" t="s">
        <v>2</v>
      </c>
      <c r="Z132" s="25" t="s">
        <v>2</v>
      </c>
      <c r="AA132" s="136">
        <v>27</v>
      </c>
      <c r="AB132" s="25" t="s">
        <v>2</v>
      </c>
      <c r="AC132" s="25" t="s">
        <v>2</v>
      </c>
      <c r="AD132" s="25" t="s">
        <v>2</v>
      </c>
      <c r="AE132" s="25" t="s">
        <v>2</v>
      </c>
      <c r="AF132" s="136" t="s">
        <v>2</v>
      </c>
      <c r="AG132" s="27">
        <v>79</v>
      </c>
      <c r="AH132" s="27">
        <v>10</v>
      </c>
      <c r="AI132" s="27">
        <v>18</v>
      </c>
      <c r="AJ132" s="27">
        <v>33</v>
      </c>
      <c r="AK132" s="27">
        <v>17</v>
      </c>
      <c r="AL132" s="27">
        <v>1</v>
      </c>
      <c r="AM132" s="27" t="s">
        <v>2</v>
      </c>
      <c r="AN132" s="27" t="s">
        <v>2</v>
      </c>
      <c r="AO132" s="27" t="s">
        <v>2</v>
      </c>
      <c r="AP132" s="27" t="s">
        <v>2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 t="s">
        <v>2</v>
      </c>
      <c r="AV132" s="27" t="s">
        <v>2</v>
      </c>
      <c r="AW132" s="27" t="s">
        <v>2</v>
      </c>
      <c r="AX132" s="27" t="s">
        <v>2</v>
      </c>
      <c r="AY132" s="27" t="s">
        <v>2</v>
      </c>
      <c r="AZ132" s="27" t="s">
        <v>2</v>
      </c>
      <c r="BA132" s="27" t="s">
        <v>2</v>
      </c>
      <c r="BB132" s="27" t="s">
        <v>2</v>
      </c>
      <c r="BC132" s="27" t="s">
        <v>2</v>
      </c>
      <c r="BD132" s="27" t="s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5488</v>
      </c>
      <c r="BJ132" s="27">
        <v>219</v>
      </c>
      <c r="BK132" s="27">
        <v>725</v>
      </c>
      <c r="BL132" s="27">
        <v>2481</v>
      </c>
      <c r="BM132" s="27">
        <v>1908</v>
      </c>
      <c r="BN132" s="27">
        <v>155</v>
      </c>
      <c r="BO132" s="27" t="s">
        <v>2</v>
      </c>
      <c r="BP132" s="27" t="s">
        <v>2</v>
      </c>
      <c r="BQ132" s="27" t="s">
        <v>2</v>
      </c>
      <c r="BR132" s="27" t="s">
        <v>2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979</v>
      </c>
      <c r="BX132" s="27" t="s">
        <v>2</v>
      </c>
      <c r="BY132" s="27" t="s">
        <v>2</v>
      </c>
      <c r="BZ132" s="27" t="s">
        <v>2</v>
      </c>
      <c r="CA132" s="27" t="s">
        <v>2</v>
      </c>
      <c r="CB132" s="27" t="s">
        <v>2</v>
      </c>
      <c r="CC132" s="27" t="s">
        <v>2</v>
      </c>
      <c r="CD132" s="27" t="s">
        <v>2</v>
      </c>
      <c r="CE132" s="27" t="s">
        <v>2</v>
      </c>
      <c r="CF132" s="27" t="s">
        <v>2</v>
      </c>
      <c r="CG132" s="27" t="s">
        <v>2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 t="s">
        <v>2</v>
      </c>
      <c r="CM132" s="27">
        <v>76</v>
      </c>
      <c r="CN132" s="27" t="s">
        <v>2</v>
      </c>
      <c r="CO132" s="27" t="s">
        <v>2</v>
      </c>
      <c r="CP132" s="27" t="s">
        <v>2</v>
      </c>
      <c r="CQ132" s="27" t="s">
        <v>2</v>
      </c>
      <c r="CR132" s="27" t="s">
        <v>2</v>
      </c>
      <c r="CS132" s="27" t="s">
        <v>2</v>
      </c>
      <c r="CT132" s="27">
        <v>74</v>
      </c>
      <c r="CU132" s="27">
        <v>2</v>
      </c>
      <c r="CV132" s="27" t="s">
        <v>2</v>
      </c>
      <c r="CW132" s="27" t="s">
        <v>2</v>
      </c>
      <c r="CX132" s="27" t="s">
        <v>2</v>
      </c>
      <c r="CY132" s="27" t="s">
        <v>2</v>
      </c>
      <c r="CZ132" s="27" t="s">
        <v>2</v>
      </c>
      <c r="DA132" s="27" t="s">
        <v>2</v>
      </c>
      <c r="DB132" s="135" t="s">
        <v>2</v>
      </c>
      <c r="DC132" s="27" t="s">
        <v>2</v>
      </c>
      <c r="DD132" s="27" t="s">
        <v>2</v>
      </c>
      <c r="DE132" s="27" t="s">
        <v>2</v>
      </c>
      <c r="DF132" s="27" t="s">
        <v>2</v>
      </c>
      <c r="DG132" s="27" t="s">
        <v>2</v>
      </c>
      <c r="DH132" s="27" t="s">
        <v>2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 t="s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 t="s">
        <v>2</v>
      </c>
      <c r="DT132" s="27" t="s">
        <v>2</v>
      </c>
      <c r="DU132" s="27" t="s">
        <v>2</v>
      </c>
      <c r="DV132" s="27" t="s">
        <v>2</v>
      </c>
      <c r="DW132" s="27" t="s">
        <v>2</v>
      </c>
      <c r="DX132" s="27" t="s">
        <v>2</v>
      </c>
      <c r="DY132" s="27" t="s">
        <v>2</v>
      </c>
      <c r="DZ132" s="27" t="s">
        <v>2</v>
      </c>
      <c r="EA132" s="27" t="s">
        <v>2</v>
      </c>
      <c r="EB132" s="27">
        <v>1</v>
      </c>
      <c r="EC132" s="27">
        <v>3</v>
      </c>
      <c r="ED132" s="27">
        <v>76</v>
      </c>
      <c r="EE132" s="27">
        <v>1</v>
      </c>
      <c r="EF132" s="135">
        <v>2</v>
      </c>
      <c r="EG132" s="27" t="s">
        <v>2</v>
      </c>
      <c r="EH132" s="27" t="s">
        <v>2</v>
      </c>
      <c r="EI132" s="27" t="s">
        <v>2</v>
      </c>
      <c r="EJ132" s="27" t="s">
        <v>2</v>
      </c>
      <c r="EK132" s="27" t="s">
        <v>2</v>
      </c>
      <c r="EL132" s="27" t="s">
        <v>2</v>
      </c>
      <c r="EM132" s="27" t="s">
        <v>2</v>
      </c>
      <c r="EN132" s="27" t="s">
        <v>2</v>
      </c>
      <c r="EO132" s="27" t="s">
        <v>2</v>
      </c>
      <c r="EP132" s="27" t="s">
        <v>14</v>
      </c>
      <c r="EQ132" s="27">
        <v>37</v>
      </c>
      <c r="ER132" s="27">
        <v>5133</v>
      </c>
      <c r="ES132" s="27">
        <v>1</v>
      </c>
      <c r="ET132" s="135" t="s">
        <v>14</v>
      </c>
      <c r="EU132" s="27" t="s">
        <v>2</v>
      </c>
      <c r="EV132" s="27" t="s">
        <v>2</v>
      </c>
      <c r="EW132" s="27" t="s">
        <v>2</v>
      </c>
      <c r="EX132" s="27" t="s">
        <v>2</v>
      </c>
      <c r="EY132" s="27" t="s">
        <v>2</v>
      </c>
      <c r="EZ132" s="27" t="s">
        <v>2</v>
      </c>
      <c r="FA132" s="27" t="s">
        <v>2</v>
      </c>
      <c r="FB132" s="27" t="s">
        <v>2</v>
      </c>
      <c r="FC132" s="27" t="s">
        <v>2</v>
      </c>
      <c r="FD132" s="27" t="s">
        <v>2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</v>
      </c>
      <c r="FJ132" s="27" t="s">
        <v>2</v>
      </c>
      <c r="FK132" s="27" t="s">
        <v>2</v>
      </c>
      <c r="FL132" s="27" t="s">
        <v>2</v>
      </c>
      <c r="FM132" s="27" t="s">
        <v>2</v>
      </c>
      <c r="FN132" s="27" t="s">
        <v>2</v>
      </c>
      <c r="FO132" s="27" t="s">
        <v>2</v>
      </c>
      <c r="FP132" s="27" t="s">
        <v>2</v>
      </c>
      <c r="FQ132" s="27" t="s">
        <v>2</v>
      </c>
      <c r="FR132" s="27" t="s">
        <v>2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16</v>
      </c>
      <c r="FX132" s="77">
        <v>3</v>
      </c>
      <c r="FY132" s="77">
        <v>14</v>
      </c>
      <c r="FZ132" s="77" t="s">
        <v>2</v>
      </c>
      <c r="GA132" s="77">
        <v>3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 t="s">
        <v>2</v>
      </c>
      <c r="GG132" s="77" t="s">
        <v>2</v>
      </c>
      <c r="GH132" s="77" t="s">
        <v>2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2</v>
      </c>
      <c r="GP132" s="25" t="s">
        <v>2</v>
      </c>
      <c r="GQ132" s="25">
        <v>2</v>
      </c>
      <c r="GR132" s="25" t="s">
        <v>2</v>
      </c>
      <c r="GS132" s="136" t="s">
        <v>2</v>
      </c>
      <c r="GT132" s="77" t="s">
        <v>2</v>
      </c>
      <c r="GU132" s="77">
        <v>2</v>
      </c>
      <c r="GV132" s="17">
        <v>76</v>
      </c>
      <c r="GW132" s="17">
        <v>6</v>
      </c>
      <c r="GX132" s="17">
        <v>32</v>
      </c>
      <c r="GY132" s="17">
        <v>35</v>
      </c>
      <c r="GZ132" s="17">
        <v>3</v>
      </c>
      <c r="HA132" s="17" t="s">
        <v>2</v>
      </c>
      <c r="HB132" s="17" t="s">
        <v>2</v>
      </c>
      <c r="HC132" s="17" t="s">
        <v>2</v>
      </c>
      <c r="HD132" s="17" t="s">
        <v>2</v>
      </c>
      <c r="HE132" s="17" t="s">
        <v>2</v>
      </c>
      <c r="HF132" s="17" t="s">
        <v>2</v>
      </c>
      <c r="HG132" s="17" t="s">
        <v>2</v>
      </c>
      <c r="HH132" s="17" t="s">
        <v>2</v>
      </c>
      <c r="HI132" s="17" t="s">
        <v>2</v>
      </c>
      <c r="HJ132" s="17" t="s">
        <v>2</v>
      </c>
      <c r="HK132" s="17" t="s">
        <v>2</v>
      </c>
      <c r="HL132" s="17" t="s">
        <v>2</v>
      </c>
      <c r="HM132" s="17" t="s">
        <v>2</v>
      </c>
      <c r="HN132" s="659"/>
      <c r="HO132" s="657" t="s">
        <v>453</v>
      </c>
      <c r="HP132" s="657" t="s">
        <v>454</v>
      </c>
      <c r="HQ132" s="657" t="s">
        <v>485</v>
      </c>
      <c r="HR132" s="657" t="s">
        <v>454</v>
      </c>
      <c r="HS132" s="657" t="s">
        <v>455</v>
      </c>
    </row>
    <row r="133" spans="1:227" ht="14.25" customHeight="1">
      <c r="A133" s="614" t="s">
        <v>970</v>
      </c>
      <c r="B133" s="614" t="s">
        <v>1066</v>
      </c>
      <c r="C133" s="614" t="s">
        <v>1072</v>
      </c>
      <c r="D133" s="4" t="s">
        <v>344</v>
      </c>
      <c r="E133" s="25">
        <v>120</v>
      </c>
      <c r="F133" s="25">
        <v>1</v>
      </c>
      <c r="G133" s="25" t="s">
        <v>2</v>
      </c>
      <c r="H133" s="25" t="s">
        <v>2</v>
      </c>
      <c r="I133" s="25">
        <v>1</v>
      </c>
      <c r="J133" s="25" t="s">
        <v>2</v>
      </c>
      <c r="K133" s="25" t="s">
        <v>2</v>
      </c>
      <c r="L133" s="25">
        <v>119</v>
      </c>
      <c r="M133" s="136">
        <v>17</v>
      </c>
      <c r="N133" s="25">
        <v>1</v>
      </c>
      <c r="O133" s="25">
        <v>1</v>
      </c>
      <c r="P133" s="25" t="s">
        <v>2</v>
      </c>
      <c r="Q133" s="25" t="s">
        <v>2</v>
      </c>
      <c r="R133" s="25">
        <v>1</v>
      </c>
      <c r="S133" s="25" t="s">
        <v>2</v>
      </c>
      <c r="T133" s="25" t="s">
        <v>2</v>
      </c>
      <c r="U133" s="25" t="s">
        <v>2</v>
      </c>
      <c r="V133" s="136" t="s">
        <v>2</v>
      </c>
      <c r="W133" s="25">
        <v>88</v>
      </c>
      <c r="X133" s="25">
        <v>10725</v>
      </c>
      <c r="Y133" s="25">
        <v>4</v>
      </c>
      <c r="Z133" s="25">
        <v>949</v>
      </c>
      <c r="AA133" s="136">
        <v>32</v>
      </c>
      <c r="AB133" s="25">
        <v>1</v>
      </c>
      <c r="AC133" s="25">
        <v>3826</v>
      </c>
      <c r="AD133" s="25">
        <v>1</v>
      </c>
      <c r="AE133" s="25">
        <v>249</v>
      </c>
      <c r="AF133" s="136" t="s">
        <v>2</v>
      </c>
      <c r="AG133" s="27">
        <v>119</v>
      </c>
      <c r="AH133" s="27">
        <v>4</v>
      </c>
      <c r="AI133" s="27">
        <v>16</v>
      </c>
      <c r="AJ133" s="27">
        <v>58</v>
      </c>
      <c r="AK133" s="27">
        <v>28</v>
      </c>
      <c r="AL133" s="27">
        <v>9</v>
      </c>
      <c r="AM133" s="27">
        <v>3</v>
      </c>
      <c r="AN133" s="27">
        <v>1</v>
      </c>
      <c r="AO133" s="27" t="s">
        <v>2</v>
      </c>
      <c r="AP133" s="27" t="s">
        <v>2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 t="s">
        <v>2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 t="s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10531</v>
      </c>
      <c r="BJ133" s="27">
        <v>91</v>
      </c>
      <c r="BK133" s="27">
        <v>591</v>
      </c>
      <c r="BL133" s="27">
        <v>4151</v>
      </c>
      <c r="BM133" s="27">
        <v>3256</v>
      </c>
      <c r="BN133" s="27">
        <v>1462</v>
      </c>
      <c r="BO133" s="27">
        <v>650</v>
      </c>
      <c r="BP133" s="27">
        <v>330</v>
      </c>
      <c r="BQ133" s="27" t="s">
        <v>2</v>
      </c>
      <c r="BR133" s="27" t="s">
        <v>2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1751</v>
      </c>
      <c r="BX133" s="27" t="s">
        <v>2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 t="s">
        <v>2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 t="s">
        <v>2</v>
      </c>
      <c r="CM133" s="27">
        <v>119</v>
      </c>
      <c r="CN133" s="27" t="s">
        <v>2</v>
      </c>
      <c r="CO133" s="27" t="s">
        <v>2</v>
      </c>
      <c r="CP133" s="27" t="s">
        <v>2</v>
      </c>
      <c r="CQ133" s="27" t="s">
        <v>2</v>
      </c>
      <c r="CR133" s="27" t="s">
        <v>2</v>
      </c>
      <c r="CS133" s="27" t="s">
        <v>2</v>
      </c>
      <c r="CT133" s="27">
        <v>116</v>
      </c>
      <c r="CU133" s="27">
        <v>3</v>
      </c>
      <c r="CV133" s="27" t="s">
        <v>2</v>
      </c>
      <c r="CW133" s="27" t="s">
        <v>2</v>
      </c>
      <c r="CX133" s="27" t="s">
        <v>2</v>
      </c>
      <c r="CY133" s="27" t="s">
        <v>2</v>
      </c>
      <c r="CZ133" s="27" t="s">
        <v>2</v>
      </c>
      <c r="DA133" s="27" t="s">
        <v>2</v>
      </c>
      <c r="DB133" s="135" t="s">
        <v>2</v>
      </c>
      <c r="DC133" s="27" t="s">
        <v>2</v>
      </c>
      <c r="DD133" s="27" t="s">
        <v>2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 t="s">
        <v>2</v>
      </c>
      <c r="DM133" s="27" t="s">
        <v>2</v>
      </c>
      <c r="DN133" s="27" t="s">
        <v>2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 t="s">
        <v>2</v>
      </c>
      <c r="DT133" s="27" t="s">
        <v>2</v>
      </c>
      <c r="DU133" s="27" t="s">
        <v>2</v>
      </c>
      <c r="DV133" s="27" t="s">
        <v>2</v>
      </c>
      <c r="DW133" s="27" t="s">
        <v>2</v>
      </c>
      <c r="DX133" s="27" t="s">
        <v>2</v>
      </c>
      <c r="DY133" s="27" t="s">
        <v>2</v>
      </c>
      <c r="DZ133" s="27" t="s">
        <v>2</v>
      </c>
      <c r="EA133" s="27" t="s">
        <v>2</v>
      </c>
      <c r="EB133" s="27" t="s">
        <v>2</v>
      </c>
      <c r="EC133" s="27" t="s">
        <v>2</v>
      </c>
      <c r="ED133" s="27">
        <v>117</v>
      </c>
      <c r="EE133" s="27">
        <v>6</v>
      </c>
      <c r="EF133" s="135">
        <v>4</v>
      </c>
      <c r="EG133" s="27" t="s">
        <v>2</v>
      </c>
      <c r="EH133" s="27" t="s">
        <v>2</v>
      </c>
      <c r="EI133" s="27" t="s">
        <v>2</v>
      </c>
      <c r="EJ133" s="27" t="s">
        <v>2</v>
      </c>
      <c r="EK133" s="27" t="s">
        <v>2</v>
      </c>
      <c r="EL133" s="27" t="s">
        <v>2</v>
      </c>
      <c r="EM133" s="27" t="s">
        <v>2</v>
      </c>
      <c r="EN133" s="27" t="s">
        <v>2</v>
      </c>
      <c r="EO133" s="27" t="s">
        <v>2</v>
      </c>
      <c r="EP133" s="27" t="s">
        <v>2</v>
      </c>
      <c r="EQ133" s="27" t="s">
        <v>2</v>
      </c>
      <c r="ER133" s="27">
        <v>10014</v>
      </c>
      <c r="ES133" s="27">
        <v>6</v>
      </c>
      <c r="ET133" s="135" t="s">
        <v>14</v>
      </c>
      <c r="EU133" s="27" t="s">
        <v>2</v>
      </c>
      <c r="EV133" s="27" t="s">
        <v>2</v>
      </c>
      <c r="EW133" s="27" t="s">
        <v>2</v>
      </c>
      <c r="EX133" s="27" t="s">
        <v>2</v>
      </c>
      <c r="EY133" s="27" t="s">
        <v>2</v>
      </c>
      <c r="EZ133" s="27" t="s">
        <v>2</v>
      </c>
      <c r="FA133" s="27" t="s">
        <v>2</v>
      </c>
      <c r="FB133" s="27" t="s">
        <v>2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 t="s">
        <v>2</v>
      </c>
      <c r="FI133" s="27" t="s">
        <v>2</v>
      </c>
      <c r="FJ133" s="27" t="s">
        <v>2</v>
      </c>
      <c r="FK133" s="27" t="s">
        <v>2</v>
      </c>
      <c r="FL133" s="27" t="s">
        <v>2</v>
      </c>
      <c r="FM133" s="27" t="s">
        <v>2</v>
      </c>
      <c r="FN133" s="27" t="s">
        <v>2</v>
      </c>
      <c r="FO133" s="27" t="s">
        <v>2</v>
      </c>
      <c r="FP133" s="27" t="s">
        <v>2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2</v>
      </c>
      <c r="FW133" s="77">
        <v>29</v>
      </c>
      <c r="FX133" s="77">
        <v>2</v>
      </c>
      <c r="FY133" s="77">
        <v>28</v>
      </c>
      <c r="FZ133" s="77" t="s">
        <v>2</v>
      </c>
      <c r="GA133" s="77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 t="s">
        <v>2</v>
      </c>
      <c r="GG133" s="77" t="s">
        <v>2</v>
      </c>
      <c r="GH133" s="77" t="s">
        <v>2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4</v>
      </c>
      <c r="GP133" s="25">
        <v>1</v>
      </c>
      <c r="GQ133" s="25">
        <v>4</v>
      </c>
      <c r="GR133" s="25" t="s">
        <v>2</v>
      </c>
      <c r="GS133" s="136" t="s">
        <v>2</v>
      </c>
      <c r="GT133" s="77" t="s">
        <v>2</v>
      </c>
      <c r="GU133" s="77">
        <v>1</v>
      </c>
      <c r="GV133" s="17">
        <v>119</v>
      </c>
      <c r="GW133" s="17">
        <v>5</v>
      </c>
      <c r="GX133" s="17">
        <v>42</v>
      </c>
      <c r="GY133" s="17">
        <v>58</v>
      </c>
      <c r="GZ133" s="17">
        <v>14</v>
      </c>
      <c r="HA133" s="17" t="s">
        <v>2</v>
      </c>
      <c r="HB133" s="17" t="s">
        <v>2</v>
      </c>
      <c r="HC133" s="17" t="s">
        <v>2</v>
      </c>
      <c r="HD133" s="17" t="s">
        <v>2</v>
      </c>
      <c r="HE133" s="17" t="s">
        <v>2</v>
      </c>
      <c r="HF133" s="17" t="s">
        <v>2</v>
      </c>
      <c r="HG133" s="17" t="s">
        <v>2</v>
      </c>
      <c r="HH133" s="17" t="s">
        <v>2</v>
      </c>
      <c r="HI133" s="17" t="s">
        <v>2</v>
      </c>
      <c r="HJ133" s="17" t="s">
        <v>2</v>
      </c>
      <c r="HK133" s="17" t="s">
        <v>2</v>
      </c>
      <c r="HL133" s="17" t="s">
        <v>2</v>
      </c>
      <c r="HM133" s="17" t="s">
        <v>2</v>
      </c>
      <c r="HN133" s="659"/>
      <c r="HO133" s="657" t="s">
        <v>453</v>
      </c>
      <c r="HP133" s="657" t="s">
        <v>454</v>
      </c>
      <c r="HQ133" s="657" t="s">
        <v>485</v>
      </c>
      <c r="HR133" s="657" t="s">
        <v>457</v>
      </c>
      <c r="HS133" s="657" t="s">
        <v>455</v>
      </c>
    </row>
    <row r="134" spans="1:227" ht="14.25" customHeight="1">
      <c r="A134" s="614" t="s">
        <v>970</v>
      </c>
      <c r="B134" s="614" t="s">
        <v>1066</v>
      </c>
      <c r="C134" s="614" t="s">
        <v>735</v>
      </c>
      <c r="D134" s="4" t="s">
        <v>345</v>
      </c>
      <c r="E134" s="25">
        <v>545</v>
      </c>
      <c r="F134" s="25">
        <v>4</v>
      </c>
      <c r="G134" s="25" t="s">
        <v>2</v>
      </c>
      <c r="H134" s="25" t="s">
        <v>2</v>
      </c>
      <c r="I134" s="25">
        <v>4</v>
      </c>
      <c r="J134" s="25" t="s">
        <v>2</v>
      </c>
      <c r="K134" s="25" t="s">
        <v>2</v>
      </c>
      <c r="L134" s="25">
        <v>541</v>
      </c>
      <c r="M134" s="136">
        <v>77</v>
      </c>
      <c r="N134" s="25">
        <v>4</v>
      </c>
      <c r="O134" s="25">
        <v>4</v>
      </c>
      <c r="P134" s="25" t="s">
        <v>2</v>
      </c>
      <c r="Q134" s="25" t="s">
        <v>2</v>
      </c>
      <c r="R134" s="25">
        <v>4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279</v>
      </c>
      <c r="X134" s="25">
        <v>23578</v>
      </c>
      <c r="Y134" s="25">
        <v>9</v>
      </c>
      <c r="Z134" s="25">
        <v>2395</v>
      </c>
      <c r="AA134" s="136">
        <v>266</v>
      </c>
      <c r="AB134" s="25">
        <v>4</v>
      </c>
      <c r="AC134" s="25">
        <v>9065</v>
      </c>
      <c r="AD134" s="25">
        <v>4</v>
      </c>
      <c r="AE134" s="25">
        <v>1095</v>
      </c>
      <c r="AF134" s="136" t="s">
        <v>2</v>
      </c>
      <c r="AG134" s="27">
        <v>541</v>
      </c>
      <c r="AH134" s="27">
        <v>67</v>
      </c>
      <c r="AI134" s="27">
        <v>116</v>
      </c>
      <c r="AJ134" s="27">
        <v>280</v>
      </c>
      <c r="AK134" s="27">
        <v>70</v>
      </c>
      <c r="AL134" s="27">
        <v>7</v>
      </c>
      <c r="AM134" s="27">
        <v>1</v>
      </c>
      <c r="AN134" s="27" t="s">
        <v>2</v>
      </c>
      <c r="AO134" s="27" t="s">
        <v>2</v>
      </c>
      <c r="AP134" s="27" t="s">
        <v>2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35352</v>
      </c>
      <c r="BJ134" s="27">
        <v>1395</v>
      </c>
      <c r="BK134" s="27">
        <v>4433</v>
      </c>
      <c r="BL134" s="27">
        <v>20069</v>
      </c>
      <c r="BM134" s="27">
        <v>8120</v>
      </c>
      <c r="BN134" s="27">
        <v>1135</v>
      </c>
      <c r="BO134" s="27">
        <v>200</v>
      </c>
      <c r="BP134" s="27" t="s">
        <v>2</v>
      </c>
      <c r="BQ134" s="27" t="s">
        <v>2</v>
      </c>
      <c r="BR134" s="27" t="s">
        <v>2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4379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539</v>
      </c>
      <c r="CN134" s="27" t="s">
        <v>2</v>
      </c>
      <c r="CO134" s="27" t="s">
        <v>2</v>
      </c>
      <c r="CP134" s="27" t="s">
        <v>2</v>
      </c>
      <c r="CQ134" s="27" t="s">
        <v>2</v>
      </c>
      <c r="CR134" s="27" t="s">
        <v>2</v>
      </c>
      <c r="CS134" s="27" t="s">
        <v>2</v>
      </c>
      <c r="CT134" s="27">
        <v>536</v>
      </c>
      <c r="CU134" s="27">
        <v>2</v>
      </c>
      <c r="CV134" s="27">
        <v>1</v>
      </c>
      <c r="CW134" s="27" t="s">
        <v>2</v>
      </c>
      <c r="CX134" s="27" t="s">
        <v>2</v>
      </c>
      <c r="CY134" s="27" t="s">
        <v>2</v>
      </c>
      <c r="CZ134" s="27" t="s">
        <v>2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 t="s">
        <v>2</v>
      </c>
      <c r="DT134" s="27" t="s">
        <v>2</v>
      </c>
      <c r="DU134" s="27" t="s">
        <v>2</v>
      </c>
      <c r="DV134" s="27" t="s">
        <v>2</v>
      </c>
      <c r="DW134" s="27">
        <v>1</v>
      </c>
      <c r="DX134" s="27" t="s">
        <v>2</v>
      </c>
      <c r="DY134" s="27" t="s">
        <v>2</v>
      </c>
      <c r="DZ134" s="27" t="s">
        <v>2</v>
      </c>
      <c r="EA134" s="27" t="s">
        <v>2</v>
      </c>
      <c r="EB134" s="27">
        <v>5</v>
      </c>
      <c r="EC134" s="27">
        <v>2</v>
      </c>
      <c r="ED134" s="27">
        <v>538</v>
      </c>
      <c r="EE134" s="27">
        <v>15</v>
      </c>
      <c r="EF134" s="135">
        <v>2</v>
      </c>
      <c r="EG134" s="27" t="s">
        <v>2</v>
      </c>
      <c r="EH134" s="27" t="s">
        <v>2</v>
      </c>
      <c r="EI134" s="27" t="s">
        <v>2</v>
      </c>
      <c r="EJ134" s="27" t="s">
        <v>2</v>
      </c>
      <c r="EK134" s="27" t="s">
        <v>14</v>
      </c>
      <c r="EL134" s="27" t="s">
        <v>2</v>
      </c>
      <c r="EM134" s="27" t="s">
        <v>2</v>
      </c>
      <c r="EN134" s="27" t="s">
        <v>2</v>
      </c>
      <c r="EO134" s="27" t="s">
        <v>2</v>
      </c>
      <c r="EP134" s="27">
        <v>38</v>
      </c>
      <c r="EQ134" s="27" t="s">
        <v>14</v>
      </c>
      <c r="ER134" s="27">
        <v>34337</v>
      </c>
      <c r="ES134" s="27">
        <v>15</v>
      </c>
      <c r="ET134" s="135" t="s">
        <v>14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204</v>
      </c>
      <c r="FX134" s="77">
        <v>10</v>
      </c>
      <c r="FY134" s="77">
        <v>199</v>
      </c>
      <c r="FZ134" s="77" t="s">
        <v>2</v>
      </c>
      <c r="GA134" s="77">
        <v>29</v>
      </c>
      <c r="GB134" s="77" t="s">
        <v>2</v>
      </c>
      <c r="GC134" s="77">
        <v>1</v>
      </c>
      <c r="GD134" s="77" t="s">
        <v>2</v>
      </c>
      <c r="GE134" s="143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18</v>
      </c>
      <c r="GP134" s="25">
        <v>4</v>
      </c>
      <c r="GQ134" s="25">
        <v>18</v>
      </c>
      <c r="GR134" s="25" t="s">
        <v>2</v>
      </c>
      <c r="GS134" s="136" t="s">
        <v>2</v>
      </c>
      <c r="GT134" s="77" t="s">
        <v>2</v>
      </c>
      <c r="GU134" s="77">
        <v>6</v>
      </c>
      <c r="GV134" s="17">
        <v>539</v>
      </c>
      <c r="GW134" s="17">
        <v>57</v>
      </c>
      <c r="GX134" s="17">
        <v>257</v>
      </c>
      <c r="GY134" s="17">
        <v>207</v>
      </c>
      <c r="GZ134" s="17">
        <v>18</v>
      </c>
      <c r="HA134" s="17" t="s">
        <v>2</v>
      </c>
      <c r="HB134" s="17" t="s">
        <v>2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9"/>
      <c r="HO134" s="657" t="s">
        <v>453</v>
      </c>
      <c r="HP134" s="657" t="s">
        <v>454</v>
      </c>
      <c r="HQ134" s="657" t="s">
        <v>485</v>
      </c>
      <c r="HR134" s="657" t="s">
        <v>458</v>
      </c>
      <c r="HS134" s="657" t="s">
        <v>455</v>
      </c>
    </row>
    <row r="135" spans="1:227" ht="14.25" customHeight="1">
      <c r="A135" s="614" t="s">
        <v>970</v>
      </c>
      <c r="B135" s="614" t="s">
        <v>1066</v>
      </c>
      <c r="C135" s="614" t="s">
        <v>736</v>
      </c>
      <c r="D135" s="4" t="s">
        <v>346</v>
      </c>
      <c r="E135" s="25">
        <v>421</v>
      </c>
      <c r="F135" s="25">
        <v>5</v>
      </c>
      <c r="G135" s="25" t="s">
        <v>2</v>
      </c>
      <c r="H135" s="25">
        <v>4</v>
      </c>
      <c r="I135" s="25">
        <v>1</v>
      </c>
      <c r="J135" s="25" t="s">
        <v>2</v>
      </c>
      <c r="K135" s="25" t="s">
        <v>2</v>
      </c>
      <c r="L135" s="25">
        <v>416</v>
      </c>
      <c r="M135" s="136">
        <v>44</v>
      </c>
      <c r="N135" s="25">
        <v>5</v>
      </c>
      <c r="O135" s="25">
        <v>5</v>
      </c>
      <c r="P135" s="25" t="s">
        <v>2</v>
      </c>
      <c r="Q135" s="25">
        <v>4</v>
      </c>
      <c r="R135" s="25">
        <v>1</v>
      </c>
      <c r="S135" s="25" t="s">
        <v>2</v>
      </c>
      <c r="T135" s="25" t="s">
        <v>2</v>
      </c>
      <c r="U135" s="25" t="s">
        <v>2</v>
      </c>
      <c r="V135" s="136">
        <v>3</v>
      </c>
      <c r="W135" s="25">
        <v>217</v>
      </c>
      <c r="X135" s="25">
        <v>24700</v>
      </c>
      <c r="Y135" s="25">
        <v>12</v>
      </c>
      <c r="Z135" s="25">
        <v>9045</v>
      </c>
      <c r="AA135" s="136">
        <v>204</v>
      </c>
      <c r="AB135" s="25">
        <v>3</v>
      </c>
      <c r="AC135" s="25">
        <v>7914</v>
      </c>
      <c r="AD135" s="25">
        <v>3</v>
      </c>
      <c r="AE135" s="25">
        <v>4955</v>
      </c>
      <c r="AF135" s="136">
        <v>2</v>
      </c>
      <c r="AG135" s="27">
        <v>419</v>
      </c>
      <c r="AH135" s="27">
        <v>43</v>
      </c>
      <c r="AI135" s="27">
        <v>67</v>
      </c>
      <c r="AJ135" s="27">
        <v>221</v>
      </c>
      <c r="AK135" s="27">
        <v>71</v>
      </c>
      <c r="AL135" s="27">
        <v>12</v>
      </c>
      <c r="AM135" s="27">
        <v>3</v>
      </c>
      <c r="AN135" s="27">
        <v>2</v>
      </c>
      <c r="AO135" s="27" t="s">
        <v>2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>
        <v>4</v>
      </c>
      <c r="AV135" s="27" t="s">
        <v>2</v>
      </c>
      <c r="AW135" s="27" t="s">
        <v>2</v>
      </c>
      <c r="AX135" s="27">
        <v>1</v>
      </c>
      <c r="AY135" s="27" t="s">
        <v>2</v>
      </c>
      <c r="AZ135" s="27" t="s">
        <v>2</v>
      </c>
      <c r="BA135" s="27">
        <v>1</v>
      </c>
      <c r="BB135" s="27">
        <v>2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30247</v>
      </c>
      <c r="BJ135" s="27">
        <v>809</v>
      </c>
      <c r="BK135" s="27">
        <v>2535</v>
      </c>
      <c r="BL135" s="27">
        <v>15365</v>
      </c>
      <c r="BM135" s="27">
        <v>8110</v>
      </c>
      <c r="BN135" s="27">
        <v>1899</v>
      </c>
      <c r="BO135" s="27">
        <v>757</v>
      </c>
      <c r="BP135" s="27">
        <v>772</v>
      </c>
      <c r="BQ135" s="27" t="s">
        <v>2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3926</v>
      </c>
      <c r="BX135" s="27">
        <v>1077</v>
      </c>
      <c r="BY135" s="27" t="s">
        <v>2</v>
      </c>
      <c r="BZ135" s="27" t="s">
        <v>2</v>
      </c>
      <c r="CA135" s="27">
        <v>55</v>
      </c>
      <c r="CB135" s="27" t="s">
        <v>2</v>
      </c>
      <c r="CC135" s="27" t="s">
        <v>2</v>
      </c>
      <c r="CD135" s="27">
        <v>250</v>
      </c>
      <c r="CE135" s="27">
        <v>772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>
        <v>975</v>
      </c>
      <c r="CM135" s="27">
        <v>414</v>
      </c>
      <c r="CN135" s="27" t="s">
        <v>2</v>
      </c>
      <c r="CO135" s="27" t="s">
        <v>2</v>
      </c>
      <c r="CP135" s="27" t="s">
        <v>2</v>
      </c>
      <c r="CQ135" s="27" t="s">
        <v>2</v>
      </c>
      <c r="CR135" s="27" t="s">
        <v>2</v>
      </c>
      <c r="CS135" s="27">
        <v>1</v>
      </c>
      <c r="CT135" s="27">
        <v>410</v>
      </c>
      <c r="CU135" s="27">
        <v>2</v>
      </c>
      <c r="CV135" s="27" t="s">
        <v>2</v>
      </c>
      <c r="CW135" s="27" t="s">
        <v>2</v>
      </c>
      <c r="CX135" s="27" t="s">
        <v>2</v>
      </c>
      <c r="CY135" s="27" t="s">
        <v>2</v>
      </c>
      <c r="CZ135" s="27">
        <v>1</v>
      </c>
      <c r="DA135" s="27" t="s">
        <v>2</v>
      </c>
      <c r="DB135" s="135" t="s">
        <v>2</v>
      </c>
      <c r="DC135" s="27">
        <v>4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 t="s">
        <v>2</v>
      </c>
      <c r="DI135" s="27" t="s">
        <v>2</v>
      </c>
      <c r="DJ135" s="27">
        <v>4</v>
      </c>
      <c r="DK135" s="27" t="s">
        <v>2</v>
      </c>
      <c r="DL135" s="27" t="s">
        <v>2</v>
      </c>
      <c r="DM135" s="27" t="s">
        <v>2</v>
      </c>
      <c r="DN135" s="27" t="s">
        <v>2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 t="s">
        <v>2</v>
      </c>
      <c r="DT135" s="27" t="s">
        <v>2</v>
      </c>
      <c r="DU135" s="27" t="s">
        <v>2</v>
      </c>
      <c r="DV135" s="27" t="s">
        <v>2</v>
      </c>
      <c r="DW135" s="27" t="s">
        <v>2</v>
      </c>
      <c r="DX135" s="27" t="s">
        <v>2</v>
      </c>
      <c r="DY135" s="27" t="s">
        <v>2</v>
      </c>
      <c r="DZ135" s="27" t="s">
        <v>2</v>
      </c>
      <c r="EA135" s="27" t="s">
        <v>2</v>
      </c>
      <c r="EB135" s="27">
        <v>3</v>
      </c>
      <c r="EC135" s="27">
        <v>2</v>
      </c>
      <c r="ED135" s="27">
        <v>411</v>
      </c>
      <c r="EE135" s="27">
        <v>20</v>
      </c>
      <c r="EF135" s="135">
        <v>3</v>
      </c>
      <c r="EG135" s="27" t="s">
        <v>2</v>
      </c>
      <c r="EH135" s="27" t="s">
        <v>2</v>
      </c>
      <c r="EI135" s="27" t="s">
        <v>2</v>
      </c>
      <c r="EJ135" s="27" t="s">
        <v>2</v>
      </c>
      <c r="EK135" s="27" t="s">
        <v>2</v>
      </c>
      <c r="EL135" s="27" t="s">
        <v>2</v>
      </c>
      <c r="EM135" s="27" t="s">
        <v>2</v>
      </c>
      <c r="EN135" s="27" t="s">
        <v>2</v>
      </c>
      <c r="EO135" s="27" t="s">
        <v>2</v>
      </c>
      <c r="EP135" s="27">
        <v>17</v>
      </c>
      <c r="EQ135" s="27" t="s">
        <v>14</v>
      </c>
      <c r="ER135" s="27">
        <v>28639</v>
      </c>
      <c r="ES135" s="27">
        <v>20</v>
      </c>
      <c r="ET135" s="135" t="s">
        <v>14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>
        <v>1</v>
      </c>
      <c r="FF135" s="27">
        <v>4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1155</v>
      </c>
      <c r="FT135" s="27">
        <v>1055</v>
      </c>
      <c r="FU135" s="27" t="s">
        <v>2</v>
      </c>
      <c r="FV135" s="135" t="s">
        <v>2</v>
      </c>
      <c r="FW135" s="77">
        <v>151</v>
      </c>
      <c r="FX135" s="77">
        <v>14</v>
      </c>
      <c r="FY135" s="77">
        <v>145</v>
      </c>
      <c r="FZ135" s="77">
        <v>1</v>
      </c>
      <c r="GA135" s="77">
        <v>36</v>
      </c>
      <c r="GB135" s="77" t="s">
        <v>2</v>
      </c>
      <c r="GC135" s="77" t="s">
        <v>2</v>
      </c>
      <c r="GD135" s="77" t="s">
        <v>2</v>
      </c>
      <c r="GE135" s="143">
        <v>2</v>
      </c>
      <c r="GF135" s="77">
        <v>4</v>
      </c>
      <c r="GG135" s="77">
        <v>3</v>
      </c>
      <c r="GH135" s="77">
        <v>4</v>
      </c>
      <c r="GI135" s="77">
        <v>1</v>
      </c>
      <c r="GJ135" s="77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10</v>
      </c>
      <c r="GP135" s="25">
        <v>1</v>
      </c>
      <c r="GQ135" s="25">
        <v>10</v>
      </c>
      <c r="GR135" s="25" t="s">
        <v>2</v>
      </c>
      <c r="GS135" s="136" t="s">
        <v>2</v>
      </c>
      <c r="GT135" s="77" t="s">
        <v>2</v>
      </c>
      <c r="GU135" s="77">
        <v>1</v>
      </c>
      <c r="GV135" s="17">
        <v>414</v>
      </c>
      <c r="GW135" s="17">
        <v>45</v>
      </c>
      <c r="GX135" s="17">
        <v>184</v>
      </c>
      <c r="GY135" s="17">
        <v>166</v>
      </c>
      <c r="GZ135" s="17">
        <v>15</v>
      </c>
      <c r="HA135" s="17">
        <v>4</v>
      </c>
      <c r="HB135" s="17">
        <v>1</v>
      </c>
      <c r="HC135" s="17">
        <v>1</v>
      </c>
      <c r="HD135" s="17">
        <v>2</v>
      </c>
      <c r="HE135" s="17">
        <v>4</v>
      </c>
      <c r="HF135" s="17" t="s">
        <v>2</v>
      </c>
      <c r="HG135" s="17">
        <v>1</v>
      </c>
      <c r="HH135" s="17">
        <v>1</v>
      </c>
      <c r="HI135" s="17" t="s">
        <v>2</v>
      </c>
      <c r="HJ135" s="17">
        <v>2</v>
      </c>
      <c r="HK135" s="17" t="s">
        <v>2</v>
      </c>
      <c r="HL135" s="17" t="s">
        <v>2</v>
      </c>
      <c r="HM135" s="17">
        <v>2</v>
      </c>
      <c r="HN135" s="659"/>
      <c r="HO135" s="657" t="s">
        <v>453</v>
      </c>
      <c r="HP135" s="657" t="s">
        <v>454</v>
      </c>
      <c r="HQ135" s="657" t="s">
        <v>485</v>
      </c>
      <c r="HR135" s="657" t="s">
        <v>459</v>
      </c>
      <c r="HS135" s="657" t="s">
        <v>455</v>
      </c>
    </row>
    <row r="136" spans="1:227" ht="14.25" customHeight="1">
      <c r="A136" s="614" t="s">
        <v>970</v>
      </c>
      <c r="B136" s="614" t="s">
        <v>1066</v>
      </c>
      <c r="C136" s="614" t="s">
        <v>737</v>
      </c>
      <c r="D136" s="4" t="s">
        <v>347</v>
      </c>
      <c r="E136" s="25">
        <v>208</v>
      </c>
      <c r="F136" s="25">
        <v>2</v>
      </c>
      <c r="G136" s="25" t="s">
        <v>2</v>
      </c>
      <c r="H136" s="25">
        <v>1</v>
      </c>
      <c r="I136" s="25">
        <v>1</v>
      </c>
      <c r="J136" s="25" t="s">
        <v>2</v>
      </c>
      <c r="K136" s="25" t="s">
        <v>2</v>
      </c>
      <c r="L136" s="25">
        <v>206</v>
      </c>
      <c r="M136" s="136">
        <v>26</v>
      </c>
      <c r="N136" s="25">
        <v>2</v>
      </c>
      <c r="O136" s="25">
        <v>2</v>
      </c>
      <c r="P136" s="25" t="s">
        <v>2</v>
      </c>
      <c r="Q136" s="25">
        <v>1</v>
      </c>
      <c r="R136" s="25">
        <v>1</v>
      </c>
      <c r="S136" s="25" t="s">
        <v>2</v>
      </c>
      <c r="T136" s="25" t="s">
        <v>2</v>
      </c>
      <c r="U136" s="25" t="s">
        <v>2</v>
      </c>
      <c r="V136" s="136">
        <v>1</v>
      </c>
      <c r="W136" s="25">
        <v>127</v>
      </c>
      <c r="X136" s="25">
        <v>8897</v>
      </c>
      <c r="Y136" s="25">
        <v>3</v>
      </c>
      <c r="Z136" s="25">
        <v>1035</v>
      </c>
      <c r="AA136" s="136">
        <v>81</v>
      </c>
      <c r="AB136" s="25">
        <v>2</v>
      </c>
      <c r="AC136" s="25">
        <v>2355</v>
      </c>
      <c r="AD136" s="25">
        <v>1</v>
      </c>
      <c r="AE136" s="25">
        <v>675</v>
      </c>
      <c r="AF136" s="136" t="s">
        <v>2</v>
      </c>
      <c r="AG136" s="27">
        <v>207</v>
      </c>
      <c r="AH136" s="27">
        <v>31</v>
      </c>
      <c r="AI136" s="27">
        <v>48</v>
      </c>
      <c r="AJ136" s="27">
        <v>100</v>
      </c>
      <c r="AK136" s="27">
        <v>22</v>
      </c>
      <c r="AL136" s="27">
        <v>2</v>
      </c>
      <c r="AM136" s="27">
        <v>3</v>
      </c>
      <c r="AN136" s="27" t="s">
        <v>2</v>
      </c>
      <c r="AO136" s="27">
        <v>1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>
        <v>1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>
        <v>1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13763</v>
      </c>
      <c r="BJ136" s="27">
        <v>634</v>
      </c>
      <c r="BK136" s="27">
        <v>1817</v>
      </c>
      <c r="BL136" s="27">
        <v>6936</v>
      </c>
      <c r="BM136" s="27">
        <v>2399</v>
      </c>
      <c r="BN136" s="27">
        <v>348</v>
      </c>
      <c r="BO136" s="27">
        <v>706</v>
      </c>
      <c r="BP136" s="27" t="s">
        <v>2</v>
      </c>
      <c r="BQ136" s="27">
        <v>923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2294</v>
      </c>
      <c r="BX136" s="27">
        <v>923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>
        <v>923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>
        <v>873</v>
      </c>
      <c r="CM136" s="27">
        <v>205</v>
      </c>
      <c r="CN136" s="27" t="s">
        <v>2</v>
      </c>
      <c r="CO136" s="27" t="s">
        <v>2</v>
      </c>
      <c r="CP136" s="27" t="s">
        <v>2</v>
      </c>
      <c r="CQ136" s="27" t="s">
        <v>2</v>
      </c>
      <c r="CR136" s="27" t="s">
        <v>2</v>
      </c>
      <c r="CS136" s="27" t="s">
        <v>2</v>
      </c>
      <c r="CT136" s="27">
        <v>205</v>
      </c>
      <c r="CU136" s="27" t="s">
        <v>2</v>
      </c>
      <c r="CV136" s="27" t="s">
        <v>2</v>
      </c>
      <c r="CW136" s="27" t="s">
        <v>2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 t="s">
        <v>2</v>
      </c>
      <c r="DC136" s="27">
        <v>1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>
        <v>1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 t="s">
        <v>2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 t="s">
        <v>2</v>
      </c>
      <c r="EC136" s="27" t="s">
        <v>2</v>
      </c>
      <c r="ED136" s="27">
        <v>204</v>
      </c>
      <c r="EE136" s="27">
        <v>38</v>
      </c>
      <c r="EF136" s="135" t="s">
        <v>2</v>
      </c>
      <c r="EG136" s="27" t="s">
        <v>2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</v>
      </c>
      <c r="EQ136" s="27" t="s">
        <v>2</v>
      </c>
      <c r="ER136" s="27">
        <v>12609</v>
      </c>
      <c r="ES136" s="27">
        <v>38</v>
      </c>
      <c r="ET136" s="135" t="s">
        <v>2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>
        <v>1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1155</v>
      </c>
      <c r="FU136" s="27" t="s">
        <v>2</v>
      </c>
      <c r="FV136" s="135" t="s">
        <v>2</v>
      </c>
      <c r="FW136" s="77">
        <v>45</v>
      </c>
      <c r="FX136" s="77">
        <v>5</v>
      </c>
      <c r="FY136" s="77">
        <v>43</v>
      </c>
      <c r="FZ136" s="77" t="s">
        <v>2</v>
      </c>
      <c r="GA136" s="77">
        <v>6</v>
      </c>
      <c r="GB136" s="77" t="s">
        <v>2</v>
      </c>
      <c r="GC136" s="77">
        <v>1</v>
      </c>
      <c r="GD136" s="77" t="s">
        <v>2</v>
      </c>
      <c r="GE136" s="143" t="s">
        <v>2</v>
      </c>
      <c r="GF136" s="77">
        <v>1</v>
      </c>
      <c r="GG136" s="77">
        <v>1</v>
      </c>
      <c r="GH136" s="77">
        <v>1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>
        <v>3</v>
      </c>
      <c r="GP136" s="25">
        <v>1</v>
      </c>
      <c r="GQ136" s="25">
        <v>3</v>
      </c>
      <c r="GR136" s="25" t="s">
        <v>2</v>
      </c>
      <c r="GS136" s="136" t="s">
        <v>2</v>
      </c>
      <c r="GT136" s="77" t="s">
        <v>2</v>
      </c>
      <c r="GU136" s="77">
        <v>2</v>
      </c>
      <c r="GV136" s="17">
        <v>205</v>
      </c>
      <c r="GW136" s="17">
        <v>8</v>
      </c>
      <c r="GX136" s="17">
        <v>102</v>
      </c>
      <c r="GY136" s="17">
        <v>84</v>
      </c>
      <c r="GZ136" s="17">
        <v>10</v>
      </c>
      <c r="HA136" s="17">
        <v>1</v>
      </c>
      <c r="HB136" s="17">
        <v>1</v>
      </c>
      <c r="HC136" s="17" t="s">
        <v>2</v>
      </c>
      <c r="HD136" s="17" t="s">
        <v>2</v>
      </c>
      <c r="HE136" s="17">
        <v>1</v>
      </c>
      <c r="HF136" s="17" t="s">
        <v>2</v>
      </c>
      <c r="HG136" s="17" t="s">
        <v>2</v>
      </c>
      <c r="HH136" s="17">
        <v>1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9"/>
      <c r="HO136" s="657" t="s">
        <v>453</v>
      </c>
      <c r="HP136" s="657" t="s">
        <v>454</v>
      </c>
      <c r="HQ136" s="657" t="s">
        <v>485</v>
      </c>
      <c r="HR136" s="657" t="s">
        <v>460</v>
      </c>
      <c r="HS136" s="657" t="s">
        <v>455</v>
      </c>
    </row>
    <row r="137" spans="1:227" ht="14.25" customHeight="1">
      <c r="A137" s="614" t="s">
        <v>970</v>
      </c>
      <c r="B137" s="614" t="s">
        <v>1066</v>
      </c>
      <c r="C137" s="614" t="s">
        <v>738</v>
      </c>
      <c r="D137" s="4" t="s">
        <v>348</v>
      </c>
      <c r="E137" s="25">
        <v>441</v>
      </c>
      <c r="F137" s="25">
        <v>3</v>
      </c>
      <c r="G137" s="25" t="s">
        <v>2</v>
      </c>
      <c r="H137" s="25">
        <v>1</v>
      </c>
      <c r="I137" s="25">
        <v>2</v>
      </c>
      <c r="J137" s="25" t="s">
        <v>2</v>
      </c>
      <c r="K137" s="25" t="s">
        <v>2</v>
      </c>
      <c r="L137" s="25">
        <v>438</v>
      </c>
      <c r="M137" s="136">
        <v>72</v>
      </c>
      <c r="N137" s="25">
        <v>3</v>
      </c>
      <c r="O137" s="25">
        <v>3</v>
      </c>
      <c r="P137" s="25" t="s">
        <v>2</v>
      </c>
      <c r="Q137" s="25">
        <v>1</v>
      </c>
      <c r="R137" s="25">
        <v>2</v>
      </c>
      <c r="S137" s="25" t="s">
        <v>2</v>
      </c>
      <c r="T137" s="25" t="s">
        <v>2</v>
      </c>
      <c r="U137" s="25" t="s">
        <v>2</v>
      </c>
      <c r="V137" s="136">
        <v>1</v>
      </c>
      <c r="W137" s="25">
        <v>265</v>
      </c>
      <c r="X137" s="25">
        <v>22314</v>
      </c>
      <c r="Y137" s="25">
        <v>9</v>
      </c>
      <c r="Z137" s="25">
        <v>4310</v>
      </c>
      <c r="AA137" s="136">
        <v>176</v>
      </c>
      <c r="AB137" s="25">
        <v>2</v>
      </c>
      <c r="AC137" s="25">
        <v>1685</v>
      </c>
      <c r="AD137" s="25">
        <v>1</v>
      </c>
      <c r="AE137" s="25">
        <v>1400</v>
      </c>
      <c r="AF137" s="136">
        <v>1</v>
      </c>
      <c r="AG137" s="27">
        <v>438</v>
      </c>
      <c r="AH137" s="27">
        <v>27</v>
      </c>
      <c r="AI137" s="27">
        <v>67</v>
      </c>
      <c r="AJ137" s="27">
        <v>183</v>
      </c>
      <c r="AK137" s="27">
        <v>128</v>
      </c>
      <c r="AL137" s="27">
        <v>28</v>
      </c>
      <c r="AM137" s="27">
        <v>3</v>
      </c>
      <c r="AN137" s="27">
        <v>2</v>
      </c>
      <c r="AO137" s="27" t="s">
        <v>2</v>
      </c>
      <c r="AP137" s="27" t="s">
        <v>2</v>
      </c>
      <c r="AQ137" s="27" t="s">
        <v>2</v>
      </c>
      <c r="AR137" s="27" t="s">
        <v>2</v>
      </c>
      <c r="AS137" s="27" t="s">
        <v>2</v>
      </c>
      <c r="AT137" s="135" t="s">
        <v>2</v>
      </c>
      <c r="AU137" s="27">
        <v>1</v>
      </c>
      <c r="AV137" s="27" t="s">
        <v>2</v>
      </c>
      <c r="AW137" s="27" t="s">
        <v>2</v>
      </c>
      <c r="AX137" s="27" t="s">
        <v>2</v>
      </c>
      <c r="AY137" s="27" t="s">
        <v>2</v>
      </c>
      <c r="AZ137" s="27" t="s">
        <v>2</v>
      </c>
      <c r="BA137" s="27" t="s">
        <v>2</v>
      </c>
      <c r="BB137" s="27">
        <v>1</v>
      </c>
      <c r="BC137" s="27" t="s">
        <v>2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37360</v>
      </c>
      <c r="BJ137" s="27">
        <v>555</v>
      </c>
      <c r="BK137" s="27">
        <v>2641</v>
      </c>
      <c r="BL137" s="27">
        <v>13037</v>
      </c>
      <c r="BM137" s="27">
        <v>15258</v>
      </c>
      <c r="BN137" s="27">
        <v>4534</v>
      </c>
      <c r="BO137" s="27">
        <v>600</v>
      </c>
      <c r="BP137" s="27">
        <v>735</v>
      </c>
      <c r="BQ137" s="27" t="s">
        <v>2</v>
      </c>
      <c r="BR137" s="27" t="s">
        <v>2</v>
      </c>
      <c r="BS137" s="27" t="s">
        <v>2</v>
      </c>
      <c r="BT137" s="27" t="s">
        <v>2</v>
      </c>
      <c r="BU137" s="27" t="s">
        <v>2</v>
      </c>
      <c r="BV137" s="27" t="s">
        <v>2</v>
      </c>
      <c r="BW137" s="135">
        <v>5378</v>
      </c>
      <c r="BX137" s="27">
        <v>375</v>
      </c>
      <c r="BY137" s="27" t="s">
        <v>2</v>
      </c>
      <c r="BZ137" s="27" t="s">
        <v>2</v>
      </c>
      <c r="CA137" s="27" t="s">
        <v>2</v>
      </c>
      <c r="CB137" s="27" t="s">
        <v>2</v>
      </c>
      <c r="CC137" s="27" t="s">
        <v>2</v>
      </c>
      <c r="CD137" s="27" t="s">
        <v>2</v>
      </c>
      <c r="CE137" s="27">
        <v>375</v>
      </c>
      <c r="CF137" s="27" t="s">
        <v>2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>
        <v>150</v>
      </c>
      <c r="CM137" s="27">
        <v>434</v>
      </c>
      <c r="CN137" s="27" t="s">
        <v>2</v>
      </c>
      <c r="CO137" s="27" t="s">
        <v>2</v>
      </c>
      <c r="CP137" s="27" t="s">
        <v>2</v>
      </c>
      <c r="CQ137" s="27" t="s">
        <v>2</v>
      </c>
      <c r="CR137" s="27">
        <v>15</v>
      </c>
      <c r="CS137" s="27">
        <v>3</v>
      </c>
      <c r="CT137" s="27">
        <v>403</v>
      </c>
      <c r="CU137" s="27">
        <v>10</v>
      </c>
      <c r="CV137" s="27">
        <v>1</v>
      </c>
      <c r="CW137" s="27" t="s">
        <v>2</v>
      </c>
      <c r="CX137" s="27">
        <v>2</v>
      </c>
      <c r="CY137" s="27" t="s">
        <v>2</v>
      </c>
      <c r="CZ137" s="27" t="s">
        <v>2</v>
      </c>
      <c r="DA137" s="27" t="s">
        <v>2</v>
      </c>
      <c r="DB137" s="135" t="s">
        <v>2</v>
      </c>
      <c r="DC137" s="27">
        <v>1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 t="s">
        <v>2</v>
      </c>
      <c r="DL137" s="27">
        <v>1</v>
      </c>
      <c r="DM137" s="27" t="s">
        <v>2</v>
      </c>
      <c r="DN137" s="27" t="s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2</v>
      </c>
      <c r="DT137" s="27" t="s">
        <v>2</v>
      </c>
      <c r="DU137" s="27" t="s">
        <v>2</v>
      </c>
      <c r="DV137" s="27" t="s">
        <v>2</v>
      </c>
      <c r="DW137" s="27" t="s">
        <v>2</v>
      </c>
      <c r="DX137" s="27" t="s">
        <v>2</v>
      </c>
      <c r="DY137" s="27">
        <v>2</v>
      </c>
      <c r="DZ137" s="27">
        <v>2</v>
      </c>
      <c r="EA137" s="27" t="s">
        <v>2</v>
      </c>
      <c r="EB137" s="27">
        <v>124</v>
      </c>
      <c r="EC137" s="27">
        <v>7</v>
      </c>
      <c r="ED137" s="27">
        <v>425</v>
      </c>
      <c r="EE137" s="27">
        <v>20</v>
      </c>
      <c r="EF137" s="135">
        <v>14</v>
      </c>
      <c r="EG137" s="27" t="s">
        <v>14</v>
      </c>
      <c r="EH137" s="27" t="s">
        <v>2</v>
      </c>
      <c r="EI137" s="27" t="s">
        <v>2</v>
      </c>
      <c r="EJ137" s="27" t="s">
        <v>2</v>
      </c>
      <c r="EK137" s="27" t="s">
        <v>2</v>
      </c>
      <c r="EL137" s="27" t="s">
        <v>2</v>
      </c>
      <c r="EM137" s="27" t="s">
        <v>14</v>
      </c>
      <c r="EN137" s="27" t="s">
        <v>14</v>
      </c>
      <c r="EO137" s="27" t="s">
        <v>2</v>
      </c>
      <c r="EP137" s="27">
        <v>2384</v>
      </c>
      <c r="EQ137" s="27">
        <v>97</v>
      </c>
      <c r="ER137" s="27">
        <v>31029</v>
      </c>
      <c r="ES137" s="27">
        <v>20</v>
      </c>
      <c r="ET137" s="135">
        <v>386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>
        <v>1</v>
      </c>
      <c r="FB137" s="27">
        <v>1</v>
      </c>
      <c r="FC137" s="27" t="s">
        <v>2</v>
      </c>
      <c r="FD137" s="27">
        <v>1</v>
      </c>
      <c r="FE137" s="27" t="s">
        <v>2</v>
      </c>
      <c r="FF137" s="27">
        <v>1</v>
      </c>
      <c r="FG137" s="27" t="s">
        <v>2</v>
      </c>
      <c r="FH137" s="135" t="s">
        <v>2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1155</v>
      </c>
      <c r="FP137" s="27" t="s">
        <v>1155</v>
      </c>
      <c r="FQ137" s="27" t="s">
        <v>2</v>
      </c>
      <c r="FR137" s="27" t="s">
        <v>1155</v>
      </c>
      <c r="FS137" s="27" t="s">
        <v>2</v>
      </c>
      <c r="FT137" s="27" t="s">
        <v>1155</v>
      </c>
      <c r="FU137" s="27" t="s">
        <v>2</v>
      </c>
      <c r="FV137" s="135" t="s">
        <v>2</v>
      </c>
      <c r="FW137" s="77">
        <v>41</v>
      </c>
      <c r="FX137" s="77">
        <v>5</v>
      </c>
      <c r="FY137" s="77">
        <v>32</v>
      </c>
      <c r="FZ137" s="77" t="s">
        <v>2</v>
      </c>
      <c r="GA137" s="77">
        <v>7</v>
      </c>
      <c r="GB137" s="77">
        <v>1</v>
      </c>
      <c r="GC137" s="77" t="s">
        <v>2</v>
      </c>
      <c r="GD137" s="77">
        <v>2</v>
      </c>
      <c r="GE137" s="143">
        <v>2</v>
      </c>
      <c r="GF137" s="77">
        <v>1</v>
      </c>
      <c r="GG137" s="77" t="s">
        <v>2</v>
      </c>
      <c r="GH137" s="77">
        <v>1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15</v>
      </c>
      <c r="GP137" s="25">
        <v>2</v>
      </c>
      <c r="GQ137" s="25">
        <v>15</v>
      </c>
      <c r="GR137" s="25">
        <v>1</v>
      </c>
      <c r="GS137" s="136">
        <v>1</v>
      </c>
      <c r="GT137" s="77" t="s">
        <v>2</v>
      </c>
      <c r="GU137" s="77">
        <v>8</v>
      </c>
      <c r="GV137" s="17">
        <v>434</v>
      </c>
      <c r="GW137" s="17">
        <v>35</v>
      </c>
      <c r="GX137" s="17">
        <v>172</v>
      </c>
      <c r="GY137" s="17">
        <v>194</v>
      </c>
      <c r="GZ137" s="17">
        <v>32</v>
      </c>
      <c r="HA137" s="17">
        <v>1</v>
      </c>
      <c r="HB137" s="17">
        <v>1</v>
      </c>
      <c r="HC137" s="17" t="s">
        <v>2</v>
      </c>
      <c r="HD137" s="17" t="s">
        <v>2</v>
      </c>
      <c r="HE137" s="17">
        <v>1</v>
      </c>
      <c r="HF137" s="17" t="s">
        <v>2</v>
      </c>
      <c r="HG137" s="17" t="s">
        <v>2</v>
      </c>
      <c r="HH137" s="17" t="s">
        <v>2</v>
      </c>
      <c r="HI137" s="17" t="s">
        <v>2</v>
      </c>
      <c r="HJ137" s="17">
        <v>1</v>
      </c>
      <c r="HK137" s="17">
        <v>1</v>
      </c>
      <c r="HL137" s="17" t="s">
        <v>2</v>
      </c>
      <c r="HM137" s="17" t="s">
        <v>2</v>
      </c>
      <c r="HN137" s="659"/>
      <c r="HO137" s="657" t="s">
        <v>453</v>
      </c>
      <c r="HP137" s="657" t="s">
        <v>454</v>
      </c>
      <c r="HQ137" s="657" t="s">
        <v>486</v>
      </c>
      <c r="HR137" s="657" t="s">
        <v>454</v>
      </c>
      <c r="HS137" s="657" t="s">
        <v>455</v>
      </c>
    </row>
    <row r="138" spans="1:227" ht="14.25" customHeight="1">
      <c r="A138" s="614" t="s">
        <v>970</v>
      </c>
      <c r="B138" s="614" t="s">
        <v>1066</v>
      </c>
      <c r="C138" s="614" t="s">
        <v>739</v>
      </c>
      <c r="D138" s="4" t="s">
        <v>434</v>
      </c>
      <c r="E138" s="25">
        <v>113</v>
      </c>
      <c r="F138" s="25">
        <v>1</v>
      </c>
      <c r="G138" s="25" t="s">
        <v>2</v>
      </c>
      <c r="H138" s="25" t="s">
        <v>2</v>
      </c>
      <c r="I138" s="25">
        <v>1</v>
      </c>
      <c r="J138" s="25" t="s">
        <v>2</v>
      </c>
      <c r="K138" s="25" t="s">
        <v>2</v>
      </c>
      <c r="L138" s="25">
        <v>112</v>
      </c>
      <c r="M138" s="136">
        <v>16</v>
      </c>
      <c r="N138" s="25">
        <v>1</v>
      </c>
      <c r="O138" s="25">
        <v>1</v>
      </c>
      <c r="P138" s="25" t="s">
        <v>2</v>
      </c>
      <c r="Q138" s="25" t="s">
        <v>2</v>
      </c>
      <c r="R138" s="25">
        <v>1</v>
      </c>
      <c r="S138" s="25" t="s">
        <v>2</v>
      </c>
      <c r="T138" s="25" t="s">
        <v>2</v>
      </c>
      <c r="U138" s="25" t="s">
        <v>2</v>
      </c>
      <c r="V138" s="136" t="s">
        <v>2</v>
      </c>
      <c r="W138" s="25">
        <v>60</v>
      </c>
      <c r="X138" s="25">
        <v>5349</v>
      </c>
      <c r="Y138" s="25">
        <v>2</v>
      </c>
      <c r="Z138" s="25">
        <v>620</v>
      </c>
      <c r="AA138" s="136">
        <v>53</v>
      </c>
      <c r="AB138" s="25">
        <v>1</v>
      </c>
      <c r="AC138" s="25">
        <v>2488</v>
      </c>
      <c r="AD138" s="25" t="s">
        <v>2</v>
      </c>
      <c r="AE138" s="25" t="s">
        <v>2</v>
      </c>
      <c r="AF138" s="136" t="s">
        <v>2</v>
      </c>
      <c r="AG138" s="27">
        <v>112</v>
      </c>
      <c r="AH138" s="27">
        <v>8</v>
      </c>
      <c r="AI138" s="27">
        <v>23</v>
      </c>
      <c r="AJ138" s="27">
        <v>51</v>
      </c>
      <c r="AK138" s="27">
        <v>23</v>
      </c>
      <c r="AL138" s="27">
        <v>4</v>
      </c>
      <c r="AM138" s="27">
        <v>3</v>
      </c>
      <c r="AN138" s="27" t="s">
        <v>2</v>
      </c>
      <c r="AO138" s="27" t="s">
        <v>2</v>
      </c>
      <c r="AP138" s="27" t="s">
        <v>2</v>
      </c>
      <c r="AQ138" s="27" t="s">
        <v>2</v>
      </c>
      <c r="AR138" s="27" t="s">
        <v>2</v>
      </c>
      <c r="AS138" s="27" t="s">
        <v>2</v>
      </c>
      <c r="AT138" s="135" t="s">
        <v>2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8511</v>
      </c>
      <c r="BJ138" s="27">
        <v>156</v>
      </c>
      <c r="BK138" s="27">
        <v>880</v>
      </c>
      <c r="BL138" s="27">
        <v>3523</v>
      </c>
      <c r="BM138" s="27">
        <v>2709</v>
      </c>
      <c r="BN138" s="27">
        <v>618</v>
      </c>
      <c r="BO138" s="27">
        <v>625</v>
      </c>
      <c r="BP138" s="27" t="s">
        <v>2</v>
      </c>
      <c r="BQ138" s="27" t="s">
        <v>2</v>
      </c>
      <c r="BR138" s="27" t="s">
        <v>2</v>
      </c>
      <c r="BS138" s="27" t="s">
        <v>2</v>
      </c>
      <c r="BT138" s="27" t="s">
        <v>2</v>
      </c>
      <c r="BU138" s="27" t="s">
        <v>2</v>
      </c>
      <c r="BV138" s="27" t="s">
        <v>2</v>
      </c>
      <c r="BW138" s="135">
        <v>1259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111</v>
      </c>
      <c r="CN138" s="27" t="s">
        <v>2</v>
      </c>
      <c r="CO138" s="27" t="s">
        <v>2</v>
      </c>
      <c r="CP138" s="27" t="s">
        <v>2</v>
      </c>
      <c r="CQ138" s="27" t="s">
        <v>2</v>
      </c>
      <c r="CR138" s="27" t="s">
        <v>2</v>
      </c>
      <c r="CS138" s="27" t="s">
        <v>2</v>
      </c>
      <c r="CT138" s="27">
        <v>109</v>
      </c>
      <c r="CU138" s="27">
        <v>2</v>
      </c>
      <c r="CV138" s="27" t="s">
        <v>2</v>
      </c>
      <c r="CW138" s="27" t="s">
        <v>2</v>
      </c>
      <c r="CX138" s="27" t="s">
        <v>2</v>
      </c>
      <c r="CY138" s="27" t="s">
        <v>2</v>
      </c>
      <c r="CZ138" s="27" t="s">
        <v>2</v>
      </c>
      <c r="DA138" s="27" t="s">
        <v>2</v>
      </c>
      <c r="DB138" s="135" t="s">
        <v>2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 t="s">
        <v>2</v>
      </c>
      <c r="DT138" s="27" t="s">
        <v>2</v>
      </c>
      <c r="DU138" s="27" t="s">
        <v>2</v>
      </c>
      <c r="DV138" s="27" t="s">
        <v>2</v>
      </c>
      <c r="DW138" s="27" t="s">
        <v>2</v>
      </c>
      <c r="DX138" s="27" t="s">
        <v>2</v>
      </c>
      <c r="DY138" s="27" t="s">
        <v>2</v>
      </c>
      <c r="DZ138" s="27" t="s">
        <v>2</v>
      </c>
      <c r="EA138" s="27" t="s">
        <v>2</v>
      </c>
      <c r="EB138" s="27">
        <v>48</v>
      </c>
      <c r="EC138" s="27">
        <v>1</v>
      </c>
      <c r="ED138" s="27">
        <v>110</v>
      </c>
      <c r="EE138" s="27">
        <v>9</v>
      </c>
      <c r="EF138" s="135">
        <v>2</v>
      </c>
      <c r="EG138" s="27" t="s">
        <v>2</v>
      </c>
      <c r="EH138" s="27" t="s">
        <v>2</v>
      </c>
      <c r="EI138" s="27" t="s">
        <v>2</v>
      </c>
      <c r="EJ138" s="27" t="s">
        <v>2</v>
      </c>
      <c r="EK138" s="27" t="s">
        <v>2</v>
      </c>
      <c r="EL138" s="27" t="s">
        <v>2</v>
      </c>
      <c r="EM138" s="27" t="s">
        <v>2</v>
      </c>
      <c r="EN138" s="27" t="s">
        <v>2</v>
      </c>
      <c r="EO138" s="27" t="s">
        <v>2</v>
      </c>
      <c r="EP138" s="27">
        <v>722</v>
      </c>
      <c r="EQ138" s="27" t="s">
        <v>14</v>
      </c>
      <c r="ER138" s="27">
        <v>7163</v>
      </c>
      <c r="ES138" s="27">
        <v>9</v>
      </c>
      <c r="ET138" s="135" t="s">
        <v>14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16</v>
      </c>
      <c r="FX138" s="77">
        <v>3</v>
      </c>
      <c r="FY138" s="77">
        <v>12</v>
      </c>
      <c r="FZ138" s="77" t="s">
        <v>2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>
        <v>1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2</v>
      </c>
      <c r="GP138" s="25">
        <v>1</v>
      </c>
      <c r="GQ138" s="25">
        <v>2</v>
      </c>
      <c r="GR138" s="25" t="s">
        <v>2</v>
      </c>
      <c r="GS138" s="136" t="s">
        <v>2</v>
      </c>
      <c r="GT138" s="77" t="s">
        <v>2</v>
      </c>
      <c r="GU138" s="77">
        <v>1</v>
      </c>
      <c r="GV138" s="17">
        <v>111</v>
      </c>
      <c r="GW138" s="17">
        <v>7</v>
      </c>
      <c r="GX138" s="17">
        <v>58</v>
      </c>
      <c r="GY138" s="17">
        <v>40</v>
      </c>
      <c r="GZ138" s="17">
        <v>6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9"/>
      <c r="HO138" s="657" t="s">
        <v>453</v>
      </c>
      <c r="HP138" s="657" t="s">
        <v>454</v>
      </c>
      <c r="HQ138" s="657" t="s">
        <v>486</v>
      </c>
      <c r="HR138" s="657" t="s">
        <v>457</v>
      </c>
      <c r="HS138" s="657" t="s">
        <v>455</v>
      </c>
    </row>
    <row r="139" spans="1:227" ht="14.25" customHeight="1">
      <c r="A139" s="614" t="s">
        <v>970</v>
      </c>
      <c r="B139" s="614" t="s">
        <v>1066</v>
      </c>
      <c r="C139" s="614" t="s">
        <v>1073</v>
      </c>
      <c r="D139" s="4" t="s">
        <v>435</v>
      </c>
      <c r="E139" s="25">
        <v>101</v>
      </c>
      <c r="F139" s="25" t="s">
        <v>2</v>
      </c>
      <c r="G139" s="25" t="s">
        <v>2</v>
      </c>
      <c r="H139" s="25" t="s">
        <v>2</v>
      </c>
      <c r="I139" s="25" t="s">
        <v>2</v>
      </c>
      <c r="J139" s="25" t="s">
        <v>2</v>
      </c>
      <c r="K139" s="25" t="s">
        <v>2</v>
      </c>
      <c r="L139" s="25">
        <v>101</v>
      </c>
      <c r="M139" s="136">
        <v>13</v>
      </c>
      <c r="N139" s="25" t="s">
        <v>2</v>
      </c>
      <c r="O139" s="25" t="s">
        <v>2</v>
      </c>
      <c r="P139" s="25" t="s">
        <v>2</v>
      </c>
      <c r="Q139" s="25" t="s">
        <v>2</v>
      </c>
      <c r="R139" s="25" t="s">
        <v>2</v>
      </c>
      <c r="S139" s="25" t="s">
        <v>2</v>
      </c>
      <c r="T139" s="25" t="s">
        <v>2</v>
      </c>
      <c r="U139" s="25" t="s">
        <v>2</v>
      </c>
      <c r="V139" s="136" t="s">
        <v>2</v>
      </c>
      <c r="W139" s="25">
        <v>49</v>
      </c>
      <c r="X139" s="25">
        <v>2321</v>
      </c>
      <c r="Y139" s="25">
        <v>1</v>
      </c>
      <c r="Z139" s="25">
        <v>120</v>
      </c>
      <c r="AA139" s="136">
        <v>52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36" t="s">
        <v>2</v>
      </c>
      <c r="AG139" s="27">
        <v>100</v>
      </c>
      <c r="AH139" s="27">
        <v>11</v>
      </c>
      <c r="AI139" s="27">
        <v>18</v>
      </c>
      <c r="AJ139" s="27">
        <v>44</v>
      </c>
      <c r="AK139" s="27">
        <v>20</v>
      </c>
      <c r="AL139" s="27">
        <v>5</v>
      </c>
      <c r="AM139" s="27">
        <v>2</v>
      </c>
      <c r="AN139" s="27" t="s">
        <v>2</v>
      </c>
      <c r="AO139" s="27" t="s">
        <v>2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7835</v>
      </c>
      <c r="BJ139" s="27">
        <v>228</v>
      </c>
      <c r="BK139" s="27">
        <v>694</v>
      </c>
      <c r="BL139" s="27">
        <v>3253</v>
      </c>
      <c r="BM139" s="27">
        <v>2373</v>
      </c>
      <c r="BN139" s="27">
        <v>797</v>
      </c>
      <c r="BO139" s="27">
        <v>490</v>
      </c>
      <c r="BP139" s="27" t="s">
        <v>2</v>
      </c>
      <c r="BQ139" s="27" t="s">
        <v>2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1331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98</v>
      </c>
      <c r="CN139" s="27" t="s">
        <v>2</v>
      </c>
      <c r="CO139" s="27" t="s">
        <v>2</v>
      </c>
      <c r="CP139" s="27">
        <v>1</v>
      </c>
      <c r="CQ139" s="27" t="s">
        <v>2</v>
      </c>
      <c r="CR139" s="27" t="s">
        <v>2</v>
      </c>
      <c r="CS139" s="27" t="s">
        <v>2</v>
      </c>
      <c r="CT139" s="27">
        <v>89</v>
      </c>
      <c r="CU139" s="27">
        <v>6</v>
      </c>
      <c r="CV139" s="27" t="s">
        <v>2</v>
      </c>
      <c r="CW139" s="27">
        <v>1</v>
      </c>
      <c r="CX139" s="27">
        <v>1</v>
      </c>
      <c r="CY139" s="27" t="s">
        <v>2</v>
      </c>
      <c r="CZ139" s="27" t="s">
        <v>2</v>
      </c>
      <c r="DA139" s="27" t="s">
        <v>2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 t="s">
        <v>2</v>
      </c>
      <c r="DT139" s="27" t="s">
        <v>2</v>
      </c>
      <c r="DU139" s="27" t="s">
        <v>2</v>
      </c>
      <c r="DV139" s="27" t="s">
        <v>2</v>
      </c>
      <c r="DW139" s="27">
        <v>2</v>
      </c>
      <c r="DX139" s="27" t="s">
        <v>2</v>
      </c>
      <c r="DY139" s="27">
        <v>1</v>
      </c>
      <c r="DZ139" s="27">
        <v>1</v>
      </c>
      <c r="EA139" s="27">
        <v>1</v>
      </c>
      <c r="EB139" s="27">
        <v>13</v>
      </c>
      <c r="EC139" s="27" t="s">
        <v>2</v>
      </c>
      <c r="ED139" s="27">
        <v>94</v>
      </c>
      <c r="EE139" s="27">
        <v>3</v>
      </c>
      <c r="EF139" s="135">
        <v>9</v>
      </c>
      <c r="EG139" s="27" t="s">
        <v>2</v>
      </c>
      <c r="EH139" s="27" t="s">
        <v>2</v>
      </c>
      <c r="EI139" s="27" t="s">
        <v>2</v>
      </c>
      <c r="EJ139" s="27" t="s">
        <v>2</v>
      </c>
      <c r="EK139" s="27" t="s">
        <v>14</v>
      </c>
      <c r="EL139" s="27" t="s">
        <v>2</v>
      </c>
      <c r="EM139" s="27" t="s">
        <v>14</v>
      </c>
      <c r="EN139" s="27" t="s">
        <v>14</v>
      </c>
      <c r="EO139" s="27" t="s">
        <v>14</v>
      </c>
      <c r="EP139" s="27">
        <v>184</v>
      </c>
      <c r="EQ139" s="27" t="s">
        <v>2</v>
      </c>
      <c r="ER139" s="27">
        <v>6813</v>
      </c>
      <c r="ES139" s="27">
        <v>3</v>
      </c>
      <c r="ET139" s="135" t="s">
        <v>14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11</v>
      </c>
      <c r="FX139" s="77">
        <v>1</v>
      </c>
      <c r="FY139" s="77">
        <v>9</v>
      </c>
      <c r="FZ139" s="77">
        <v>1</v>
      </c>
      <c r="GA139" s="77" t="s">
        <v>2</v>
      </c>
      <c r="GB139" s="77" t="s">
        <v>2</v>
      </c>
      <c r="GC139" s="77" t="s">
        <v>2</v>
      </c>
      <c r="GD139" s="77" t="s">
        <v>2</v>
      </c>
      <c r="GE139" s="143">
        <v>2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1</v>
      </c>
      <c r="GP139" s="25" t="s">
        <v>2</v>
      </c>
      <c r="GQ139" s="25">
        <v>1</v>
      </c>
      <c r="GR139" s="25">
        <v>1</v>
      </c>
      <c r="GS139" s="136" t="s">
        <v>2</v>
      </c>
      <c r="GT139" s="77" t="s">
        <v>2</v>
      </c>
      <c r="GU139" s="77" t="s">
        <v>2</v>
      </c>
      <c r="GV139" s="17">
        <v>98</v>
      </c>
      <c r="GW139" s="17">
        <v>17</v>
      </c>
      <c r="GX139" s="17">
        <v>44</v>
      </c>
      <c r="GY139" s="17">
        <v>29</v>
      </c>
      <c r="GZ139" s="17">
        <v>8</v>
      </c>
      <c r="HA139" s="17" t="s">
        <v>2</v>
      </c>
      <c r="HB139" s="17" t="s">
        <v>2</v>
      </c>
      <c r="HC139" s="17" t="s">
        <v>2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9"/>
      <c r="HO139" s="657" t="s">
        <v>453</v>
      </c>
      <c r="HP139" s="657" t="s">
        <v>454</v>
      </c>
      <c r="HQ139" s="657" t="s">
        <v>486</v>
      </c>
      <c r="HR139" s="657" t="s">
        <v>458</v>
      </c>
      <c r="HS139" s="657" t="s">
        <v>455</v>
      </c>
    </row>
    <row r="140" spans="1:227" ht="14.25" customHeight="1">
      <c r="A140" s="614" t="s">
        <v>970</v>
      </c>
      <c r="B140" s="614" t="s">
        <v>1066</v>
      </c>
      <c r="C140" s="614" t="s">
        <v>740</v>
      </c>
      <c r="D140" s="4" t="s">
        <v>436</v>
      </c>
      <c r="E140" s="25">
        <v>375</v>
      </c>
      <c r="F140" s="25">
        <v>3</v>
      </c>
      <c r="G140" s="25" t="s">
        <v>2</v>
      </c>
      <c r="H140" s="25" t="s">
        <v>2</v>
      </c>
      <c r="I140" s="25">
        <v>3</v>
      </c>
      <c r="J140" s="25" t="s">
        <v>2</v>
      </c>
      <c r="K140" s="25" t="s">
        <v>2</v>
      </c>
      <c r="L140" s="25">
        <v>372</v>
      </c>
      <c r="M140" s="136">
        <v>32</v>
      </c>
      <c r="N140" s="25">
        <v>3</v>
      </c>
      <c r="O140" s="25">
        <v>3</v>
      </c>
      <c r="P140" s="25" t="s">
        <v>2</v>
      </c>
      <c r="Q140" s="25" t="s">
        <v>2</v>
      </c>
      <c r="R140" s="25">
        <v>3</v>
      </c>
      <c r="S140" s="25" t="s">
        <v>2</v>
      </c>
      <c r="T140" s="25" t="s">
        <v>2</v>
      </c>
      <c r="U140" s="25" t="s">
        <v>2</v>
      </c>
      <c r="V140" s="136" t="s">
        <v>2</v>
      </c>
      <c r="W140" s="25">
        <v>148</v>
      </c>
      <c r="X140" s="25">
        <v>10896</v>
      </c>
      <c r="Y140" s="25">
        <v>8</v>
      </c>
      <c r="Z140" s="25">
        <v>4500</v>
      </c>
      <c r="AA140" s="136">
        <v>227</v>
      </c>
      <c r="AB140" s="25">
        <v>3</v>
      </c>
      <c r="AC140" s="25">
        <v>376</v>
      </c>
      <c r="AD140" s="25" t="s">
        <v>2</v>
      </c>
      <c r="AE140" s="25" t="s">
        <v>2</v>
      </c>
      <c r="AF140" s="136" t="s">
        <v>2</v>
      </c>
      <c r="AG140" s="27">
        <v>372</v>
      </c>
      <c r="AH140" s="27">
        <v>25</v>
      </c>
      <c r="AI140" s="27">
        <v>89</v>
      </c>
      <c r="AJ140" s="27">
        <v>184</v>
      </c>
      <c r="AK140" s="27">
        <v>59</v>
      </c>
      <c r="AL140" s="27">
        <v>12</v>
      </c>
      <c r="AM140" s="27">
        <v>3</v>
      </c>
      <c r="AN140" s="27" t="s">
        <v>2</v>
      </c>
      <c r="AO140" s="27" t="s">
        <v>2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 t="s">
        <v>2</v>
      </c>
      <c r="AV140" s="27" t="s">
        <v>2</v>
      </c>
      <c r="AW140" s="27" t="s">
        <v>2</v>
      </c>
      <c r="AX140" s="27" t="s">
        <v>2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 t="s">
        <v>2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26257</v>
      </c>
      <c r="BJ140" s="27">
        <v>544</v>
      </c>
      <c r="BK140" s="27">
        <v>3514</v>
      </c>
      <c r="BL140" s="27">
        <v>12681</v>
      </c>
      <c r="BM140" s="27">
        <v>6858</v>
      </c>
      <c r="BN140" s="27">
        <v>1997</v>
      </c>
      <c r="BO140" s="27">
        <v>663</v>
      </c>
      <c r="BP140" s="27" t="s">
        <v>2</v>
      </c>
      <c r="BQ140" s="27" t="s">
        <v>2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3527</v>
      </c>
      <c r="BX140" s="27" t="s">
        <v>2</v>
      </c>
      <c r="BY140" s="27" t="s">
        <v>2</v>
      </c>
      <c r="BZ140" s="27" t="s">
        <v>2</v>
      </c>
      <c r="CA140" s="27" t="s">
        <v>2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 t="s">
        <v>2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 t="s">
        <v>2</v>
      </c>
      <c r="CM140" s="27">
        <v>353</v>
      </c>
      <c r="CN140" s="27">
        <v>4</v>
      </c>
      <c r="CO140" s="27" t="s">
        <v>2</v>
      </c>
      <c r="CP140" s="27" t="s">
        <v>2</v>
      </c>
      <c r="CQ140" s="27" t="s">
        <v>2</v>
      </c>
      <c r="CR140" s="27">
        <v>24</v>
      </c>
      <c r="CS140" s="27">
        <v>3</v>
      </c>
      <c r="CT140" s="27">
        <v>320</v>
      </c>
      <c r="CU140" s="27">
        <v>1</v>
      </c>
      <c r="CV140" s="27" t="s">
        <v>2</v>
      </c>
      <c r="CW140" s="27" t="s">
        <v>2</v>
      </c>
      <c r="CX140" s="27" t="s">
        <v>2</v>
      </c>
      <c r="CY140" s="27" t="s">
        <v>2</v>
      </c>
      <c r="CZ140" s="27" t="s">
        <v>2</v>
      </c>
      <c r="DA140" s="27">
        <v>1</v>
      </c>
      <c r="DB140" s="135" t="s">
        <v>2</v>
      </c>
      <c r="DC140" s="27" t="s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 t="s">
        <v>2</v>
      </c>
      <c r="DL140" s="27" t="s">
        <v>2</v>
      </c>
      <c r="DM140" s="27" t="s">
        <v>2</v>
      </c>
      <c r="DN140" s="27" t="s">
        <v>2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17</v>
      </c>
      <c r="DT140" s="27" t="s">
        <v>2</v>
      </c>
      <c r="DU140" s="27" t="s">
        <v>2</v>
      </c>
      <c r="DV140" s="27" t="s">
        <v>2</v>
      </c>
      <c r="DW140" s="27">
        <v>7</v>
      </c>
      <c r="DX140" s="27">
        <v>2</v>
      </c>
      <c r="DY140" s="27">
        <v>7</v>
      </c>
      <c r="DZ140" s="27">
        <v>4</v>
      </c>
      <c r="EA140" s="27" t="s">
        <v>2</v>
      </c>
      <c r="EB140" s="27">
        <v>131</v>
      </c>
      <c r="EC140" s="27">
        <v>5</v>
      </c>
      <c r="ED140" s="27">
        <v>339</v>
      </c>
      <c r="EE140" s="27">
        <v>5</v>
      </c>
      <c r="EF140" s="135">
        <v>3</v>
      </c>
      <c r="EG140" s="27">
        <v>272</v>
      </c>
      <c r="EH140" s="27" t="s">
        <v>2</v>
      </c>
      <c r="EI140" s="27" t="s">
        <v>2</v>
      </c>
      <c r="EJ140" s="27" t="s">
        <v>2</v>
      </c>
      <c r="EK140" s="27">
        <v>30</v>
      </c>
      <c r="EL140" s="27" t="s">
        <v>14</v>
      </c>
      <c r="EM140" s="27" t="s">
        <v>14</v>
      </c>
      <c r="EN140" s="27">
        <v>13</v>
      </c>
      <c r="EO140" s="27" t="s">
        <v>2</v>
      </c>
      <c r="EP140" s="27">
        <v>2480</v>
      </c>
      <c r="EQ140" s="27">
        <v>113</v>
      </c>
      <c r="ER140" s="27">
        <v>18808</v>
      </c>
      <c r="ES140" s="27">
        <v>5</v>
      </c>
      <c r="ET140" s="135" t="s">
        <v>14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 t="s">
        <v>2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</v>
      </c>
      <c r="FW140" s="77">
        <v>44</v>
      </c>
      <c r="FX140" s="77">
        <v>6</v>
      </c>
      <c r="FY140" s="77">
        <v>40</v>
      </c>
      <c r="FZ140" s="77" t="s">
        <v>2</v>
      </c>
      <c r="GA140" s="77" t="s">
        <v>2</v>
      </c>
      <c r="GB140" s="77" t="s">
        <v>2</v>
      </c>
      <c r="GC140" s="77" t="s">
        <v>2</v>
      </c>
      <c r="GD140" s="77" t="s">
        <v>2</v>
      </c>
      <c r="GE140" s="143">
        <v>1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5</v>
      </c>
      <c r="GP140" s="25">
        <v>3</v>
      </c>
      <c r="GQ140" s="25">
        <v>5</v>
      </c>
      <c r="GR140" s="25">
        <v>2</v>
      </c>
      <c r="GS140" s="136">
        <v>2</v>
      </c>
      <c r="GT140" s="77" t="s">
        <v>2</v>
      </c>
      <c r="GU140" s="77">
        <v>3</v>
      </c>
      <c r="GV140" s="17">
        <v>353</v>
      </c>
      <c r="GW140" s="17">
        <v>95</v>
      </c>
      <c r="GX140" s="17">
        <v>190</v>
      </c>
      <c r="GY140" s="17">
        <v>62</v>
      </c>
      <c r="GZ140" s="17">
        <v>5</v>
      </c>
      <c r="HA140" s="17">
        <v>1</v>
      </c>
      <c r="HB140" s="17">
        <v>1</v>
      </c>
      <c r="HC140" s="17" t="s">
        <v>2</v>
      </c>
      <c r="HD140" s="17" t="s">
        <v>2</v>
      </c>
      <c r="HE140" s="17" t="s">
        <v>2</v>
      </c>
      <c r="HF140" s="17" t="s">
        <v>2</v>
      </c>
      <c r="HG140" s="17" t="s">
        <v>2</v>
      </c>
      <c r="HH140" s="17" t="s">
        <v>2</v>
      </c>
      <c r="HI140" s="17" t="s">
        <v>2</v>
      </c>
      <c r="HJ140" s="17" t="s">
        <v>2</v>
      </c>
      <c r="HK140" s="17" t="s">
        <v>2</v>
      </c>
      <c r="HL140" s="17" t="s">
        <v>2</v>
      </c>
      <c r="HM140" s="17" t="s">
        <v>2</v>
      </c>
      <c r="HN140" s="659"/>
      <c r="HO140" s="657" t="s">
        <v>453</v>
      </c>
      <c r="HP140" s="657" t="s">
        <v>454</v>
      </c>
      <c r="HQ140" s="657" t="s">
        <v>486</v>
      </c>
      <c r="HR140" s="657" t="s">
        <v>459</v>
      </c>
      <c r="HS140" s="657" t="s">
        <v>455</v>
      </c>
    </row>
    <row r="141" spans="1:227" ht="14.25" customHeight="1">
      <c r="A141" s="614" t="s">
        <v>970</v>
      </c>
      <c r="B141" s="614" t="s">
        <v>1066</v>
      </c>
      <c r="C141" s="614" t="s">
        <v>1074</v>
      </c>
      <c r="D141" s="4" t="s">
        <v>437</v>
      </c>
      <c r="E141" s="25">
        <v>235</v>
      </c>
      <c r="F141" s="25">
        <v>1</v>
      </c>
      <c r="G141" s="25" t="s">
        <v>2</v>
      </c>
      <c r="H141" s="25" t="s">
        <v>2</v>
      </c>
      <c r="I141" s="25">
        <v>1</v>
      </c>
      <c r="J141" s="25" t="s">
        <v>2</v>
      </c>
      <c r="K141" s="25" t="s">
        <v>2</v>
      </c>
      <c r="L141" s="25">
        <v>234</v>
      </c>
      <c r="M141" s="136">
        <v>31</v>
      </c>
      <c r="N141" s="25">
        <v>1</v>
      </c>
      <c r="O141" s="25">
        <v>1</v>
      </c>
      <c r="P141" s="25" t="s">
        <v>2</v>
      </c>
      <c r="Q141" s="25" t="s">
        <v>2</v>
      </c>
      <c r="R141" s="25">
        <v>1</v>
      </c>
      <c r="S141" s="25" t="s">
        <v>2</v>
      </c>
      <c r="T141" s="25" t="s">
        <v>2</v>
      </c>
      <c r="U141" s="25" t="s">
        <v>2</v>
      </c>
      <c r="V141" s="136" t="s">
        <v>2</v>
      </c>
      <c r="W141" s="25">
        <v>105</v>
      </c>
      <c r="X141" s="25">
        <v>12756</v>
      </c>
      <c r="Y141" s="25">
        <v>7</v>
      </c>
      <c r="Z141" s="25">
        <v>1896</v>
      </c>
      <c r="AA141" s="136">
        <v>130</v>
      </c>
      <c r="AB141" s="25">
        <v>1</v>
      </c>
      <c r="AC141" s="25">
        <v>6020</v>
      </c>
      <c r="AD141" s="25">
        <v>1</v>
      </c>
      <c r="AE141" s="25">
        <v>200</v>
      </c>
      <c r="AF141" s="136" t="s">
        <v>2</v>
      </c>
      <c r="AG141" s="27">
        <v>234</v>
      </c>
      <c r="AH141" s="27">
        <v>50</v>
      </c>
      <c r="AI141" s="27">
        <v>63</v>
      </c>
      <c r="AJ141" s="27">
        <v>99</v>
      </c>
      <c r="AK141" s="27">
        <v>16</v>
      </c>
      <c r="AL141" s="27">
        <v>6</v>
      </c>
      <c r="AM141" s="27" t="s">
        <v>2</v>
      </c>
      <c r="AN141" s="27" t="s">
        <v>2</v>
      </c>
      <c r="AO141" s="27" t="s">
        <v>2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13221</v>
      </c>
      <c r="BJ141" s="27">
        <v>972</v>
      </c>
      <c r="BK141" s="27">
        <v>2392</v>
      </c>
      <c r="BL141" s="27">
        <v>6989</v>
      </c>
      <c r="BM141" s="27">
        <v>1863</v>
      </c>
      <c r="BN141" s="27">
        <v>1005</v>
      </c>
      <c r="BO141" s="27" t="s">
        <v>2</v>
      </c>
      <c r="BP141" s="27" t="s">
        <v>2</v>
      </c>
      <c r="BQ141" s="27" t="s">
        <v>2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2820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228</v>
      </c>
      <c r="CN141" s="27" t="s">
        <v>2</v>
      </c>
      <c r="CO141" s="27" t="s">
        <v>2</v>
      </c>
      <c r="CP141" s="27" t="s">
        <v>2</v>
      </c>
      <c r="CQ141" s="27" t="s">
        <v>2</v>
      </c>
      <c r="CR141" s="27" t="s">
        <v>2</v>
      </c>
      <c r="CS141" s="27" t="s">
        <v>2</v>
      </c>
      <c r="CT141" s="27">
        <v>225</v>
      </c>
      <c r="CU141" s="27">
        <v>3</v>
      </c>
      <c r="CV141" s="27" t="s">
        <v>2</v>
      </c>
      <c r="CW141" s="27" t="s">
        <v>2</v>
      </c>
      <c r="CX141" s="27" t="s">
        <v>2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 t="s">
        <v>2</v>
      </c>
      <c r="DT141" s="27" t="s">
        <v>2</v>
      </c>
      <c r="DU141" s="27" t="s">
        <v>2</v>
      </c>
      <c r="DV141" s="27" t="s">
        <v>2</v>
      </c>
      <c r="DW141" s="27">
        <v>1</v>
      </c>
      <c r="DX141" s="27">
        <v>1</v>
      </c>
      <c r="DY141" s="27" t="s">
        <v>2</v>
      </c>
      <c r="DZ141" s="27" t="s">
        <v>2</v>
      </c>
      <c r="EA141" s="27" t="s">
        <v>2</v>
      </c>
      <c r="EB141" s="27">
        <v>2</v>
      </c>
      <c r="EC141" s="27" t="s">
        <v>2</v>
      </c>
      <c r="ED141" s="27">
        <v>228</v>
      </c>
      <c r="EE141" s="27">
        <v>5</v>
      </c>
      <c r="EF141" s="135">
        <v>3</v>
      </c>
      <c r="EG141" s="27" t="s">
        <v>2</v>
      </c>
      <c r="EH141" s="27" t="s">
        <v>2</v>
      </c>
      <c r="EI141" s="27" t="s">
        <v>2</v>
      </c>
      <c r="EJ141" s="27" t="s">
        <v>2</v>
      </c>
      <c r="EK141" s="27" t="s">
        <v>14</v>
      </c>
      <c r="EL141" s="27" t="s">
        <v>14</v>
      </c>
      <c r="EM141" s="27" t="s">
        <v>2</v>
      </c>
      <c r="EN141" s="27" t="s">
        <v>2</v>
      </c>
      <c r="EO141" s="27" t="s">
        <v>2</v>
      </c>
      <c r="EP141" s="27" t="s">
        <v>14</v>
      </c>
      <c r="EQ141" s="27" t="s">
        <v>2</v>
      </c>
      <c r="ER141" s="27">
        <v>12710</v>
      </c>
      <c r="ES141" s="27">
        <v>5</v>
      </c>
      <c r="ET141" s="135">
        <v>91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35</v>
      </c>
      <c r="FX141" s="77">
        <v>4</v>
      </c>
      <c r="FY141" s="77">
        <v>33</v>
      </c>
      <c r="FZ141" s="77" t="s">
        <v>2</v>
      </c>
      <c r="GA141" s="77">
        <v>4</v>
      </c>
      <c r="GB141" s="77" t="s">
        <v>2</v>
      </c>
      <c r="GC141" s="77" t="s">
        <v>2</v>
      </c>
      <c r="GD141" s="77">
        <v>3</v>
      </c>
      <c r="GE141" s="143" t="s">
        <v>2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8</v>
      </c>
      <c r="GP141" s="25">
        <v>1</v>
      </c>
      <c r="GQ141" s="25">
        <v>8</v>
      </c>
      <c r="GR141" s="25" t="s">
        <v>2</v>
      </c>
      <c r="GS141" s="136" t="s">
        <v>2</v>
      </c>
      <c r="GT141" s="77" t="s">
        <v>2</v>
      </c>
      <c r="GU141" s="77">
        <v>2</v>
      </c>
      <c r="GV141" s="17">
        <v>228</v>
      </c>
      <c r="GW141" s="17">
        <v>19</v>
      </c>
      <c r="GX141" s="17">
        <v>124</v>
      </c>
      <c r="GY141" s="17">
        <v>75</v>
      </c>
      <c r="GZ141" s="17">
        <v>9</v>
      </c>
      <c r="HA141" s="17">
        <v>1</v>
      </c>
      <c r="HB141" s="17">
        <v>1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9"/>
      <c r="HO141" s="657" t="s">
        <v>453</v>
      </c>
      <c r="HP141" s="657" t="s">
        <v>454</v>
      </c>
      <c r="HQ141" s="657" t="s">
        <v>486</v>
      </c>
      <c r="HR141" s="657" t="s">
        <v>460</v>
      </c>
      <c r="HS141" s="657" t="s">
        <v>455</v>
      </c>
    </row>
    <row r="142" spans="1:227" ht="14.25" customHeight="1">
      <c r="A142" s="614" t="s">
        <v>970</v>
      </c>
      <c r="B142" s="614" t="s">
        <v>1066</v>
      </c>
      <c r="C142" s="614" t="s">
        <v>1075</v>
      </c>
      <c r="D142" s="4" t="s">
        <v>438</v>
      </c>
      <c r="E142" s="25">
        <v>129</v>
      </c>
      <c r="F142" s="25">
        <v>1</v>
      </c>
      <c r="G142" s="25" t="s">
        <v>2</v>
      </c>
      <c r="H142" s="25" t="s">
        <v>2</v>
      </c>
      <c r="I142" s="25">
        <v>1</v>
      </c>
      <c r="J142" s="25" t="s">
        <v>2</v>
      </c>
      <c r="K142" s="25" t="s">
        <v>2</v>
      </c>
      <c r="L142" s="25">
        <v>128</v>
      </c>
      <c r="M142" s="136">
        <v>11</v>
      </c>
      <c r="N142" s="25">
        <v>1</v>
      </c>
      <c r="O142" s="25">
        <v>1</v>
      </c>
      <c r="P142" s="25" t="s">
        <v>2</v>
      </c>
      <c r="Q142" s="25" t="s">
        <v>2</v>
      </c>
      <c r="R142" s="25">
        <v>1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68</v>
      </c>
      <c r="X142" s="25">
        <v>4224</v>
      </c>
      <c r="Y142" s="25">
        <v>4</v>
      </c>
      <c r="Z142" s="25">
        <v>1400</v>
      </c>
      <c r="AA142" s="136">
        <v>61</v>
      </c>
      <c r="AB142" s="25">
        <v>1</v>
      </c>
      <c r="AC142" s="25">
        <v>165</v>
      </c>
      <c r="AD142" s="25" t="s">
        <v>2</v>
      </c>
      <c r="AE142" s="25" t="s">
        <v>2</v>
      </c>
      <c r="AF142" s="136" t="s">
        <v>2</v>
      </c>
      <c r="AG142" s="27">
        <v>128</v>
      </c>
      <c r="AH142" s="27">
        <v>28</v>
      </c>
      <c r="AI142" s="27">
        <v>31</v>
      </c>
      <c r="AJ142" s="27">
        <v>61</v>
      </c>
      <c r="AK142" s="27">
        <v>6</v>
      </c>
      <c r="AL142" s="27">
        <v>2</v>
      </c>
      <c r="AM142" s="27" t="s">
        <v>2</v>
      </c>
      <c r="AN142" s="27" t="s">
        <v>2</v>
      </c>
      <c r="AO142" s="27" t="s">
        <v>2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6697</v>
      </c>
      <c r="BJ142" s="27">
        <v>533</v>
      </c>
      <c r="BK142" s="27">
        <v>1103</v>
      </c>
      <c r="BL142" s="27">
        <v>4113</v>
      </c>
      <c r="BM142" s="27">
        <v>638</v>
      </c>
      <c r="BN142" s="27">
        <v>310</v>
      </c>
      <c r="BO142" s="27" t="s">
        <v>2</v>
      </c>
      <c r="BP142" s="27" t="s">
        <v>2</v>
      </c>
      <c r="BQ142" s="27" t="s">
        <v>2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972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127</v>
      </c>
      <c r="CN142" s="27" t="s">
        <v>2</v>
      </c>
      <c r="CO142" s="27" t="s">
        <v>2</v>
      </c>
      <c r="CP142" s="27" t="s">
        <v>2</v>
      </c>
      <c r="CQ142" s="27" t="s">
        <v>2</v>
      </c>
      <c r="CR142" s="27" t="s">
        <v>2</v>
      </c>
      <c r="CS142" s="27" t="s">
        <v>2</v>
      </c>
      <c r="CT142" s="27">
        <v>125</v>
      </c>
      <c r="CU142" s="27">
        <v>2</v>
      </c>
      <c r="CV142" s="27" t="s">
        <v>2</v>
      </c>
      <c r="CW142" s="27" t="s">
        <v>2</v>
      </c>
      <c r="CX142" s="27" t="s">
        <v>2</v>
      </c>
      <c r="CY142" s="27" t="s">
        <v>2</v>
      </c>
      <c r="CZ142" s="27" t="s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2</v>
      </c>
      <c r="DT142" s="27" t="s">
        <v>2</v>
      </c>
      <c r="DU142" s="27" t="s">
        <v>2</v>
      </c>
      <c r="DV142" s="27" t="s">
        <v>2</v>
      </c>
      <c r="DW142" s="27" t="s">
        <v>2</v>
      </c>
      <c r="DX142" s="27" t="s">
        <v>2</v>
      </c>
      <c r="DY142" s="27" t="s">
        <v>2</v>
      </c>
      <c r="DZ142" s="27" t="s">
        <v>2</v>
      </c>
      <c r="EA142" s="27" t="s">
        <v>2</v>
      </c>
      <c r="EB142" s="27" t="s">
        <v>2</v>
      </c>
      <c r="EC142" s="27" t="s">
        <v>2</v>
      </c>
      <c r="ED142" s="27">
        <v>126</v>
      </c>
      <c r="EE142" s="27">
        <v>12</v>
      </c>
      <c r="EF142" s="135">
        <v>2</v>
      </c>
      <c r="EG142" s="27" t="s">
        <v>14</v>
      </c>
      <c r="EH142" s="27" t="s">
        <v>2</v>
      </c>
      <c r="EI142" s="27" t="s">
        <v>2</v>
      </c>
      <c r="EJ142" s="27" t="s">
        <v>2</v>
      </c>
      <c r="EK142" s="27" t="s">
        <v>2</v>
      </c>
      <c r="EL142" s="27" t="s">
        <v>2</v>
      </c>
      <c r="EM142" s="27" t="s">
        <v>2</v>
      </c>
      <c r="EN142" s="27" t="s">
        <v>2</v>
      </c>
      <c r="EO142" s="27" t="s">
        <v>2</v>
      </c>
      <c r="EP142" s="27" t="s">
        <v>2</v>
      </c>
      <c r="EQ142" s="27" t="s">
        <v>2</v>
      </c>
      <c r="ER142" s="27">
        <v>6147</v>
      </c>
      <c r="ES142" s="27">
        <v>12</v>
      </c>
      <c r="ET142" s="135" t="s">
        <v>14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23</v>
      </c>
      <c r="FX142" s="77">
        <v>1</v>
      </c>
      <c r="FY142" s="77">
        <v>22</v>
      </c>
      <c r="FZ142" s="77" t="s">
        <v>2</v>
      </c>
      <c r="GA142" s="77">
        <v>3</v>
      </c>
      <c r="GB142" s="77" t="s">
        <v>2</v>
      </c>
      <c r="GC142" s="77" t="s">
        <v>2</v>
      </c>
      <c r="GD142" s="77" t="s">
        <v>2</v>
      </c>
      <c r="GE142" s="143" t="s">
        <v>2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2</v>
      </c>
      <c r="GP142" s="25">
        <v>1</v>
      </c>
      <c r="GQ142" s="25">
        <v>2</v>
      </c>
      <c r="GR142" s="25" t="s">
        <v>2</v>
      </c>
      <c r="GS142" s="136" t="s">
        <v>2</v>
      </c>
      <c r="GT142" s="77" t="s">
        <v>2</v>
      </c>
      <c r="GU142" s="77">
        <v>1</v>
      </c>
      <c r="GV142" s="17">
        <v>127</v>
      </c>
      <c r="GW142" s="17">
        <v>11</v>
      </c>
      <c r="GX142" s="17">
        <v>71</v>
      </c>
      <c r="GY142" s="17">
        <v>42</v>
      </c>
      <c r="GZ142" s="17">
        <v>3</v>
      </c>
      <c r="HA142" s="17" t="s">
        <v>2</v>
      </c>
      <c r="HB142" s="17" t="s">
        <v>2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9"/>
      <c r="HO142" s="657" t="s">
        <v>453</v>
      </c>
      <c r="HP142" s="657" t="s">
        <v>454</v>
      </c>
      <c r="HQ142" s="657" t="s">
        <v>486</v>
      </c>
      <c r="HR142" s="657" t="s">
        <v>461</v>
      </c>
      <c r="HS142" s="657" t="s">
        <v>455</v>
      </c>
    </row>
    <row r="143" spans="1:227" ht="14.25" customHeight="1">
      <c r="A143" s="614" t="s">
        <v>970</v>
      </c>
      <c r="B143" s="614" t="s">
        <v>1066</v>
      </c>
      <c r="C143" s="614" t="s">
        <v>741</v>
      </c>
      <c r="D143" s="4" t="s">
        <v>568</v>
      </c>
      <c r="E143" s="25">
        <v>36</v>
      </c>
      <c r="F143" s="25" t="s">
        <v>2</v>
      </c>
      <c r="G143" s="25" t="s">
        <v>2</v>
      </c>
      <c r="H143" s="25" t="s">
        <v>2</v>
      </c>
      <c r="I143" s="25" t="s">
        <v>2</v>
      </c>
      <c r="J143" s="25" t="s">
        <v>2</v>
      </c>
      <c r="K143" s="25" t="s">
        <v>2</v>
      </c>
      <c r="L143" s="25">
        <v>36</v>
      </c>
      <c r="M143" s="136">
        <v>1</v>
      </c>
      <c r="N143" s="25" t="s">
        <v>2</v>
      </c>
      <c r="O143" s="25" t="s">
        <v>2</v>
      </c>
      <c r="P143" s="25" t="s">
        <v>2</v>
      </c>
      <c r="Q143" s="25" t="s">
        <v>2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 t="s">
        <v>2</v>
      </c>
      <c r="W143" s="25">
        <v>4</v>
      </c>
      <c r="X143" s="25">
        <v>400</v>
      </c>
      <c r="Y143" s="25">
        <v>1</v>
      </c>
      <c r="Z143" s="25">
        <v>150</v>
      </c>
      <c r="AA143" s="136">
        <v>32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36" t="s">
        <v>2</v>
      </c>
      <c r="AG143" s="27">
        <v>36</v>
      </c>
      <c r="AH143" s="27">
        <v>10</v>
      </c>
      <c r="AI143" s="27">
        <v>20</v>
      </c>
      <c r="AJ143" s="27">
        <v>6</v>
      </c>
      <c r="AK143" s="27" t="s">
        <v>2</v>
      </c>
      <c r="AL143" s="27" t="s">
        <v>2</v>
      </c>
      <c r="AM143" s="27" t="s">
        <v>2</v>
      </c>
      <c r="AN143" s="27" t="s">
        <v>2</v>
      </c>
      <c r="AO143" s="27" t="s">
        <v>2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 t="s">
        <v>2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1233</v>
      </c>
      <c r="BJ143" s="27">
        <v>210</v>
      </c>
      <c r="BK143" s="27">
        <v>688</v>
      </c>
      <c r="BL143" s="27">
        <v>335</v>
      </c>
      <c r="BM143" s="27" t="s">
        <v>2</v>
      </c>
      <c r="BN143" s="27" t="s">
        <v>2</v>
      </c>
      <c r="BO143" s="27" t="s">
        <v>2</v>
      </c>
      <c r="BP143" s="27" t="s">
        <v>2</v>
      </c>
      <c r="BQ143" s="27" t="s">
        <v>2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225</v>
      </c>
      <c r="BX143" s="27" t="s">
        <v>2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 t="s">
        <v>2</v>
      </c>
      <c r="CM143" s="27">
        <v>32</v>
      </c>
      <c r="CN143" s="27">
        <v>1</v>
      </c>
      <c r="CO143" s="27" t="s">
        <v>2</v>
      </c>
      <c r="CP143" s="27" t="s">
        <v>2</v>
      </c>
      <c r="CQ143" s="27">
        <v>2</v>
      </c>
      <c r="CR143" s="27">
        <v>29</v>
      </c>
      <c r="CS143" s="27" t="s">
        <v>2</v>
      </c>
      <c r="CT143" s="27" t="s">
        <v>2</v>
      </c>
      <c r="CU143" s="27" t="s">
        <v>2</v>
      </c>
      <c r="CV143" s="27" t="s">
        <v>2</v>
      </c>
      <c r="CW143" s="27" t="s">
        <v>2</v>
      </c>
      <c r="CX143" s="27" t="s">
        <v>2</v>
      </c>
      <c r="CY143" s="27" t="s">
        <v>2</v>
      </c>
      <c r="CZ143" s="27" t="s">
        <v>2</v>
      </c>
      <c r="DA143" s="27" t="s">
        <v>2</v>
      </c>
      <c r="DB143" s="135" t="s">
        <v>2</v>
      </c>
      <c r="DC143" s="27" t="s">
        <v>2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>
        <v>2</v>
      </c>
      <c r="DT143" s="27">
        <v>1</v>
      </c>
      <c r="DU143" s="27" t="s">
        <v>2</v>
      </c>
      <c r="DV143" s="27">
        <v>1</v>
      </c>
      <c r="DW143" s="27">
        <v>1</v>
      </c>
      <c r="DX143" s="27">
        <v>1</v>
      </c>
      <c r="DY143" s="27">
        <v>1</v>
      </c>
      <c r="DZ143" s="27">
        <v>1</v>
      </c>
      <c r="EA143" s="27">
        <v>4</v>
      </c>
      <c r="EB143" s="27">
        <v>31</v>
      </c>
      <c r="EC143" s="27" t="s">
        <v>2</v>
      </c>
      <c r="ED143" s="27" t="s">
        <v>2</v>
      </c>
      <c r="EE143" s="27" t="s">
        <v>2</v>
      </c>
      <c r="EF143" s="135" t="s">
        <v>2</v>
      </c>
      <c r="EG143" s="27" t="s">
        <v>14</v>
      </c>
      <c r="EH143" s="27" t="s">
        <v>14</v>
      </c>
      <c r="EI143" s="27" t="s">
        <v>2</v>
      </c>
      <c r="EJ143" s="27" t="s">
        <v>14</v>
      </c>
      <c r="EK143" s="27" t="s">
        <v>14</v>
      </c>
      <c r="EL143" s="27" t="s">
        <v>14</v>
      </c>
      <c r="EM143" s="27" t="s">
        <v>14</v>
      </c>
      <c r="EN143" s="27" t="s">
        <v>14</v>
      </c>
      <c r="EO143" s="27">
        <v>53</v>
      </c>
      <c r="EP143" s="27">
        <v>777</v>
      </c>
      <c r="EQ143" s="27" t="s">
        <v>2</v>
      </c>
      <c r="ER143" s="27" t="s">
        <v>2</v>
      </c>
      <c r="ES143" s="27" t="s">
        <v>2</v>
      </c>
      <c r="ET143" s="135" t="s">
        <v>2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>
        <v>6</v>
      </c>
      <c r="FX143" s="77">
        <v>1</v>
      </c>
      <c r="FY143" s="77">
        <v>6</v>
      </c>
      <c r="FZ143" s="77" t="s">
        <v>2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 t="s">
        <v>2</v>
      </c>
      <c r="GF143" s="77" t="s">
        <v>2</v>
      </c>
      <c r="GG143" s="77" t="s">
        <v>2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1</v>
      </c>
      <c r="GP143" s="25" t="s">
        <v>2</v>
      </c>
      <c r="GQ143" s="25">
        <v>1</v>
      </c>
      <c r="GR143" s="25">
        <v>1</v>
      </c>
      <c r="GS143" s="136" t="s">
        <v>2</v>
      </c>
      <c r="GT143" s="77" t="s">
        <v>2</v>
      </c>
      <c r="GU143" s="77" t="s">
        <v>2</v>
      </c>
      <c r="GV143" s="17">
        <v>32</v>
      </c>
      <c r="GW143" s="17">
        <v>9</v>
      </c>
      <c r="GX143" s="17">
        <v>20</v>
      </c>
      <c r="GY143" s="17">
        <v>3</v>
      </c>
      <c r="GZ143" s="17" t="s">
        <v>2</v>
      </c>
      <c r="HA143" s="17" t="s">
        <v>2</v>
      </c>
      <c r="HB143" s="17" t="s">
        <v>2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9"/>
      <c r="HO143" s="657" t="s">
        <v>453</v>
      </c>
      <c r="HP143" s="657" t="s">
        <v>454</v>
      </c>
      <c r="HQ143" s="657" t="s">
        <v>486</v>
      </c>
      <c r="HR143" s="657" t="s">
        <v>462</v>
      </c>
      <c r="HS143" s="657" t="s">
        <v>455</v>
      </c>
    </row>
    <row r="144" spans="1:227" ht="14.25" customHeight="1">
      <c r="A144" s="614" t="s">
        <v>970</v>
      </c>
      <c r="B144" s="614" t="s">
        <v>1076</v>
      </c>
      <c r="C144" s="614"/>
      <c r="D144" s="4" t="s">
        <v>326</v>
      </c>
      <c r="E144" s="25">
        <v>172</v>
      </c>
      <c r="F144" s="25">
        <v>2</v>
      </c>
      <c r="G144" s="25" t="s">
        <v>2</v>
      </c>
      <c r="H144" s="25">
        <v>1</v>
      </c>
      <c r="I144" s="25">
        <v>1</v>
      </c>
      <c r="J144" s="25" t="s">
        <v>2</v>
      </c>
      <c r="K144" s="25" t="s">
        <v>2</v>
      </c>
      <c r="L144" s="25">
        <v>170</v>
      </c>
      <c r="M144" s="136">
        <v>7</v>
      </c>
      <c r="N144" s="25">
        <v>1</v>
      </c>
      <c r="O144" s="25">
        <v>1</v>
      </c>
      <c r="P144" s="25" t="s">
        <v>2</v>
      </c>
      <c r="Q144" s="25" t="s">
        <v>2</v>
      </c>
      <c r="R144" s="25">
        <v>1</v>
      </c>
      <c r="S144" s="25" t="s">
        <v>2</v>
      </c>
      <c r="T144" s="25" t="s">
        <v>2</v>
      </c>
      <c r="U144" s="25" t="s">
        <v>2</v>
      </c>
      <c r="V144" s="136" t="s">
        <v>2</v>
      </c>
      <c r="W144" s="25">
        <v>26</v>
      </c>
      <c r="X144" s="25">
        <v>1132</v>
      </c>
      <c r="Y144" s="25" t="s">
        <v>2</v>
      </c>
      <c r="Z144" s="25" t="s">
        <v>2</v>
      </c>
      <c r="AA144" s="136">
        <v>146</v>
      </c>
      <c r="AB144" s="25" t="s">
        <v>2</v>
      </c>
      <c r="AC144" s="25" t="s">
        <v>2</v>
      </c>
      <c r="AD144" s="25" t="s">
        <v>2</v>
      </c>
      <c r="AE144" s="25" t="s">
        <v>2</v>
      </c>
      <c r="AF144" s="136">
        <v>1</v>
      </c>
      <c r="AG144" s="27">
        <v>171</v>
      </c>
      <c r="AH144" s="27">
        <v>71</v>
      </c>
      <c r="AI144" s="27">
        <v>69</v>
      </c>
      <c r="AJ144" s="27">
        <v>26</v>
      </c>
      <c r="AK144" s="27">
        <v>3</v>
      </c>
      <c r="AL144" s="27">
        <v>1</v>
      </c>
      <c r="AM144" s="27">
        <v>1</v>
      </c>
      <c r="AN144" s="27" t="s">
        <v>2</v>
      </c>
      <c r="AO144" s="27" t="s">
        <v>2</v>
      </c>
      <c r="AP144" s="27" t="s">
        <v>2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 t="s">
        <v>2</v>
      </c>
      <c r="AV144" s="27" t="s">
        <v>2</v>
      </c>
      <c r="AW144" s="27" t="s">
        <v>2</v>
      </c>
      <c r="AX144" s="27" t="s">
        <v>2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6280</v>
      </c>
      <c r="BJ144" s="27">
        <v>1422</v>
      </c>
      <c r="BK144" s="27">
        <v>2465</v>
      </c>
      <c r="BL144" s="27">
        <v>1699</v>
      </c>
      <c r="BM144" s="27">
        <v>344</v>
      </c>
      <c r="BN144" s="27">
        <v>150</v>
      </c>
      <c r="BO144" s="27">
        <v>200</v>
      </c>
      <c r="BP144" s="27" t="s">
        <v>2</v>
      </c>
      <c r="BQ144" s="27" t="s">
        <v>2</v>
      </c>
      <c r="BR144" s="27" t="s">
        <v>2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635</v>
      </c>
      <c r="BX144" s="27" t="s">
        <v>2</v>
      </c>
      <c r="BY144" s="27" t="s">
        <v>2</v>
      </c>
      <c r="BZ144" s="27" t="s">
        <v>2</v>
      </c>
      <c r="CA144" s="27" t="s">
        <v>2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57</v>
      </c>
      <c r="CN144" s="27" t="s">
        <v>2</v>
      </c>
      <c r="CO144" s="27" t="s">
        <v>2</v>
      </c>
      <c r="CP144" s="27">
        <v>6</v>
      </c>
      <c r="CQ144" s="27" t="s">
        <v>2</v>
      </c>
      <c r="CR144" s="27">
        <v>39</v>
      </c>
      <c r="CS144" s="27">
        <v>1</v>
      </c>
      <c r="CT144" s="27">
        <v>6</v>
      </c>
      <c r="CU144" s="27">
        <v>2</v>
      </c>
      <c r="CV144" s="27">
        <v>2</v>
      </c>
      <c r="CW144" s="27" t="s">
        <v>2</v>
      </c>
      <c r="CX144" s="27" t="s">
        <v>2</v>
      </c>
      <c r="CY144" s="27" t="s">
        <v>2</v>
      </c>
      <c r="CZ144" s="27">
        <v>1</v>
      </c>
      <c r="DA144" s="27" t="s">
        <v>2</v>
      </c>
      <c r="DB144" s="135" t="s">
        <v>2</v>
      </c>
      <c r="DC144" s="27" t="s">
        <v>2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 t="s">
        <v>2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2</v>
      </c>
      <c r="DT144" s="27">
        <v>4</v>
      </c>
      <c r="DU144" s="27" t="s">
        <v>2</v>
      </c>
      <c r="DV144" s="27">
        <v>7</v>
      </c>
      <c r="DW144" s="27">
        <v>33</v>
      </c>
      <c r="DX144" s="27">
        <v>7</v>
      </c>
      <c r="DY144" s="27">
        <v>17</v>
      </c>
      <c r="DZ144" s="27">
        <v>15</v>
      </c>
      <c r="EA144" s="27">
        <v>5</v>
      </c>
      <c r="EB144" s="27">
        <v>53</v>
      </c>
      <c r="EC144" s="27">
        <v>10</v>
      </c>
      <c r="ED144" s="27">
        <v>14</v>
      </c>
      <c r="EE144" s="27" t="s">
        <v>2</v>
      </c>
      <c r="EF144" s="135">
        <v>9</v>
      </c>
      <c r="EG144" s="27" t="s">
        <v>14</v>
      </c>
      <c r="EH144" s="27">
        <v>15</v>
      </c>
      <c r="EI144" s="27" t="s">
        <v>2</v>
      </c>
      <c r="EJ144" s="27">
        <v>87</v>
      </c>
      <c r="EK144" s="27">
        <v>150</v>
      </c>
      <c r="EL144" s="27">
        <v>18</v>
      </c>
      <c r="EM144" s="27">
        <v>95</v>
      </c>
      <c r="EN144" s="27">
        <v>67</v>
      </c>
      <c r="EO144" s="27">
        <v>9</v>
      </c>
      <c r="EP144" s="27">
        <v>1145</v>
      </c>
      <c r="EQ144" s="27">
        <v>8</v>
      </c>
      <c r="ER144" s="27">
        <v>296</v>
      </c>
      <c r="ES144" s="27" t="s">
        <v>2</v>
      </c>
      <c r="ET144" s="135">
        <v>30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2</v>
      </c>
      <c r="FW144" s="77">
        <v>28</v>
      </c>
      <c r="FX144" s="77">
        <v>6</v>
      </c>
      <c r="FY144" s="77">
        <v>24</v>
      </c>
      <c r="FZ144" s="77">
        <v>1</v>
      </c>
      <c r="GA144" s="77">
        <v>1</v>
      </c>
      <c r="GB144" s="77" t="s">
        <v>2</v>
      </c>
      <c r="GC144" s="77">
        <v>1</v>
      </c>
      <c r="GD144" s="77" t="s">
        <v>2</v>
      </c>
      <c r="GE144" s="143">
        <v>1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1</v>
      </c>
      <c r="GP144" s="25">
        <v>1</v>
      </c>
      <c r="GQ144" s="25">
        <v>1</v>
      </c>
      <c r="GR144" s="25">
        <v>1</v>
      </c>
      <c r="GS144" s="136">
        <v>1</v>
      </c>
      <c r="GT144" s="77" t="s">
        <v>2</v>
      </c>
      <c r="GU144" s="77">
        <v>1</v>
      </c>
      <c r="GV144" s="17">
        <v>57</v>
      </c>
      <c r="GW144" s="17">
        <v>26</v>
      </c>
      <c r="GX144" s="17">
        <v>26</v>
      </c>
      <c r="GY144" s="17">
        <v>4</v>
      </c>
      <c r="GZ144" s="17">
        <v>1</v>
      </c>
      <c r="HA144" s="17" t="s">
        <v>2</v>
      </c>
      <c r="HB144" s="17" t="s">
        <v>2</v>
      </c>
      <c r="HC144" s="17" t="s">
        <v>2</v>
      </c>
      <c r="HD144" s="17" t="s">
        <v>2</v>
      </c>
      <c r="HE144" s="17" t="s">
        <v>2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 t="s">
        <v>2</v>
      </c>
      <c r="HK144" s="17" t="s">
        <v>2</v>
      </c>
      <c r="HL144" s="17" t="s">
        <v>2</v>
      </c>
      <c r="HM144" s="17" t="s">
        <v>2</v>
      </c>
      <c r="HN144" s="659"/>
      <c r="HO144" s="657" t="s">
        <v>453</v>
      </c>
      <c r="HP144" s="657" t="s">
        <v>454</v>
      </c>
      <c r="HQ144" s="657" t="s">
        <v>486</v>
      </c>
      <c r="HR144" s="657" t="s">
        <v>463</v>
      </c>
      <c r="HS144" s="657" t="s">
        <v>455</v>
      </c>
    </row>
    <row r="145" spans="1:227" ht="14.25" customHeight="1">
      <c r="A145" s="614" t="s">
        <v>970</v>
      </c>
      <c r="B145" s="614" t="s">
        <v>1076</v>
      </c>
      <c r="C145" s="614" t="s">
        <v>742</v>
      </c>
      <c r="D145" s="4" t="s">
        <v>327</v>
      </c>
      <c r="E145" s="25">
        <v>37</v>
      </c>
      <c r="F145" s="25">
        <v>1</v>
      </c>
      <c r="G145" s="25" t="s">
        <v>2</v>
      </c>
      <c r="H145" s="25">
        <v>1</v>
      </c>
      <c r="I145" s="25" t="s">
        <v>2</v>
      </c>
      <c r="J145" s="25" t="s">
        <v>2</v>
      </c>
      <c r="K145" s="25" t="s">
        <v>2</v>
      </c>
      <c r="L145" s="25">
        <v>36</v>
      </c>
      <c r="M145" s="136" t="s">
        <v>2</v>
      </c>
      <c r="N145" s="25" t="s">
        <v>2</v>
      </c>
      <c r="O145" s="25" t="s">
        <v>2</v>
      </c>
      <c r="P145" s="25" t="s">
        <v>2</v>
      </c>
      <c r="Q145" s="25" t="s">
        <v>2</v>
      </c>
      <c r="R145" s="25" t="s">
        <v>2</v>
      </c>
      <c r="S145" s="25" t="s">
        <v>2</v>
      </c>
      <c r="T145" s="25" t="s">
        <v>2</v>
      </c>
      <c r="U145" s="25" t="s">
        <v>2</v>
      </c>
      <c r="V145" s="136" t="s">
        <v>2</v>
      </c>
      <c r="W145" s="25">
        <v>1</v>
      </c>
      <c r="X145" s="25">
        <v>10</v>
      </c>
      <c r="Y145" s="25" t="s">
        <v>2</v>
      </c>
      <c r="Z145" s="25" t="s">
        <v>2</v>
      </c>
      <c r="AA145" s="136">
        <v>36</v>
      </c>
      <c r="AB145" s="25" t="s">
        <v>2</v>
      </c>
      <c r="AC145" s="25" t="s">
        <v>2</v>
      </c>
      <c r="AD145" s="25" t="s">
        <v>2</v>
      </c>
      <c r="AE145" s="25" t="s">
        <v>2</v>
      </c>
      <c r="AF145" s="136" t="s">
        <v>2</v>
      </c>
      <c r="AG145" s="27">
        <v>37</v>
      </c>
      <c r="AH145" s="27">
        <v>23</v>
      </c>
      <c r="AI145" s="27">
        <v>13</v>
      </c>
      <c r="AJ145" s="27">
        <v>1</v>
      </c>
      <c r="AK145" s="27" t="s">
        <v>2</v>
      </c>
      <c r="AL145" s="27" t="s">
        <v>2</v>
      </c>
      <c r="AM145" s="27" t="s">
        <v>2</v>
      </c>
      <c r="AN145" s="27" t="s">
        <v>2</v>
      </c>
      <c r="AO145" s="27" t="s">
        <v>2</v>
      </c>
      <c r="AP145" s="27" t="s">
        <v>2</v>
      </c>
      <c r="AQ145" s="27" t="s">
        <v>2</v>
      </c>
      <c r="AR145" s="27" t="s">
        <v>2</v>
      </c>
      <c r="AS145" s="27" t="s">
        <v>2</v>
      </c>
      <c r="AT145" s="135" t="s">
        <v>2</v>
      </c>
      <c r="AU145" s="27" t="s">
        <v>2</v>
      </c>
      <c r="AV145" s="27" t="s">
        <v>2</v>
      </c>
      <c r="AW145" s="27" t="s">
        <v>2</v>
      </c>
      <c r="AX145" s="27" t="s">
        <v>2</v>
      </c>
      <c r="AY145" s="27" t="s">
        <v>2</v>
      </c>
      <c r="AZ145" s="27" t="s">
        <v>2</v>
      </c>
      <c r="BA145" s="27" t="s">
        <v>2</v>
      </c>
      <c r="BB145" s="27" t="s">
        <v>2</v>
      </c>
      <c r="BC145" s="27" t="s">
        <v>2</v>
      </c>
      <c r="BD145" s="27" t="s">
        <v>2</v>
      </c>
      <c r="BE145" s="27" t="s">
        <v>2</v>
      </c>
      <c r="BF145" s="27" t="s">
        <v>2</v>
      </c>
      <c r="BG145" s="27" t="s">
        <v>2</v>
      </c>
      <c r="BH145" s="135" t="s">
        <v>2</v>
      </c>
      <c r="BI145" s="27">
        <v>1000</v>
      </c>
      <c r="BJ145" s="27">
        <v>478</v>
      </c>
      <c r="BK145" s="27">
        <v>472</v>
      </c>
      <c r="BL145" s="27">
        <v>50</v>
      </c>
      <c r="BM145" s="27" t="s">
        <v>2</v>
      </c>
      <c r="BN145" s="27" t="s">
        <v>2</v>
      </c>
      <c r="BO145" s="27" t="s">
        <v>2</v>
      </c>
      <c r="BP145" s="27" t="s">
        <v>2</v>
      </c>
      <c r="BQ145" s="27" t="s">
        <v>2</v>
      </c>
      <c r="BR145" s="27" t="s">
        <v>2</v>
      </c>
      <c r="BS145" s="27" t="s">
        <v>2</v>
      </c>
      <c r="BT145" s="27" t="s">
        <v>2</v>
      </c>
      <c r="BU145" s="27" t="s">
        <v>2</v>
      </c>
      <c r="BV145" s="27" t="s">
        <v>2</v>
      </c>
      <c r="BW145" s="135">
        <v>43</v>
      </c>
      <c r="BX145" s="27" t="s">
        <v>2</v>
      </c>
      <c r="BY145" s="27" t="s">
        <v>2</v>
      </c>
      <c r="BZ145" s="27" t="s">
        <v>2</v>
      </c>
      <c r="CA145" s="27" t="s">
        <v>2</v>
      </c>
      <c r="CB145" s="27" t="s">
        <v>2</v>
      </c>
      <c r="CC145" s="27" t="s">
        <v>2</v>
      </c>
      <c r="CD145" s="27" t="s">
        <v>2</v>
      </c>
      <c r="CE145" s="27" t="s">
        <v>2</v>
      </c>
      <c r="CF145" s="27" t="s">
        <v>2</v>
      </c>
      <c r="CG145" s="27" t="s">
        <v>2</v>
      </c>
      <c r="CH145" s="27" t="s">
        <v>2</v>
      </c>
      <c r="CI145" s="27" t="s">
        <v>2</v>
      </c>
      <c r="CJ145" s="27" t="s">
        <v>2</v>
      </c>
      <c r="CK145" s="27" t="s">
        <v>2</v>
      </c>
      <c r="CL145" s="135" t="s">
        <v>2</v>
      </c>
      <c r="CM145" s="27">
        <v>6</v>
      </c>
      <c r="CN145" s="27" t="s">
        <v>2</v>
      </c>
      <c r="CO145" s="27" t="s">
        <v>2</v>
      </c>
      <c r="CP145" s="27">
        <v>1</v>
      </c>
      <c r="CQ145" s="27" t="s">
        <v>2</v>
      </c>
      <c r="CR145" s="27">
        <v>4</v>
      </c>
      <c r="CS145" s="27" t="s">
        <v>2</v>
      </c>
      <c r="CT145" s="27">
        <v>1</v>
      </c>
      <c r="CU145" s="27" t="s">
        <v>2</v>
      </c>
      <c r="CV145" s="27" t="s">
        <v>2</v>
      </c>
      <c r="CW145" s="27" t="s">
        <v>2</v>
      </c>
      <c r="CX145" s="27" t="s">
        <v>2</v>
      </c>
      <c r="CY145" s="27" t="s">
        <v>2</v>
      </c>
      <c r="CZ145" s="27" t="s">
        <v>2</v>
      </c>
      <c r="DA145" s="27" t="s">
        <v>2</v>
      </c>
      <c r="DB145" s="135" t="s">
        <v>2</v>
      </c>
      <c r="DC145" s="27" t="s">
        <v>2</v>
      </c>
      <c r="DD145" s="27" t="s">
        <v>2</v>
      </c>
      <c r="DE145" s="27" t="s">
        <v>2</v>
      </c>
      <c r="DF145" s="27" t="s">
        <v>2</v>
      </c>
      <c r="DG145" s="27" t="s">
        <v>2</v>
      </c>
      <c r="DH145" s="27" t="s">
        <v>2</v>
      </c>
      <c r="DI145" s="27" t="s">
        <v>2</v>
      </c>
      <c r="DJ145" s="27" t="s">
        <v>2</v>
      </c>
      <c r="DK145" s="27" t="s">
        <v>2</v>
      </c>
      <c r="DL145" s="27" t="s">
        <v>2</v>
      </c>
      <c r="DM145" s="27" t="s">
        <v>2</v>
      </c>
      <c r="DN145" s="27" t="s">
        <v>2</v>
      </c>
      <c r="DO145" s="27" t="s">
        <v>2</v>
      </c>
      <c r="DP145" s="27" t="s">
        <v>2</v>
      </c>
      <c r="DQ145" s="27" t="s">
        <v>2</v>
      </c>
      <c r="DR145" s="135" t="s">
        <v>2</v>
      </c>
      <c r="DS145" s="27" t="s">
        <v>2</v>
      </c>
      <c r="DT145" s="27">
        <v>1</v>
      </c>
      <c r="DU145" s="27" t="s">
        <v>2</v>
      </c>
      <c r="DV145" s="27" t="s">
        <v>2</v>
      </c>
      <c r="DW145" s="27">
        <v>6</v>
      </c>
      <c r="DX145" s="27" t="s">
        <v>2</v>
      </c>
      <c r="DY145" s="27">
        <v>3</v>
      </c>
      <c r="DZ145" s="27">
        <v>3</v>
      </c>
      <c r="EA145" s="27" t="s">
        <v>2</v>
      </c>
      <c r="EB145" s="27">
        <v>7</v>
      </c>
      <c r="EC145" s="27" t="s">
        <v>2</v>
      </c>
      <c r="ED145" s="27">
        <v>2</v>
      </c>
      <c r="EE145" s="27" t="s">
        <v>2</v>
      </c>
      <c r="EF145" s="135" t="s">
        <v>2</v>
      </c>
      <c r="EG145" s="27" t="s">
        <v>2</v>
      </c>
      <c r="EH145" s="27" t="s">
        <v>14</v>
      </c>
      <c r="EI145" s="27" t="s">
        <v>2</v>
      </c>
      <c r="EJ145" s="27" t="s">
        <v>2</v>
      </c>
      <c r="EK145" s="27">
        <v>28</v>
      </c>
      <c r="EL145" s="27" t="s">
        <v>2</v>
      </c>
      <c r="EM145" s="27" t="s">
        <v>14</v>
      </c>
      <c r="EN145" s="27">
        <v>7</v>
      </c>
      <c r="EO145" s="27" t="s">
        <v>2</v>
      </c>
      <c r="EP145" s="27">
        <v>91</v>
      </c>
      <c r="EQ145" s="27" t="s">
        <v>2</v>
      </c>
      <c r="ER145" s="27" t="s">
        <v>14</v>
      </c>
      <c r="ES145" s="27" t="s">
        <v>2</v>
      </c>
      <c r="ET145" s="135" t="s">
        <v>2</v>
      </c>
      <c r="EU145" s="27" t="s">
        <v>2</v>
      </c>
      <c r="EV145" s="27" t="s">
        <v>2</v>
      </c>
      <c r="EW145" s="27" t="s">
        <v>2</v>
      </c>
      <c r="EX145" s="27" t="s">
        <v>2</v>
      </c>
      <c r="EY145" s="27" t="s">
        <v>2</v>
      </c>
      <c r="EZ145" s="27" t="s">
        <v>2</v>
      </c>
      <c r="FA145" s="27" t="s">
        <v>2</v>
      </c>
      <c r="FB145" s="27" t="s">
        <v>2</v>
      </c>
      <c r="FC145" s="27" t="s">
        <v>2</v>
      </c>
      <c r="FD145" s="27" t="s">
        <v>2</v>
      </c>
      <c r="FE145" s="27" t="s">
        <v>2</v>
      </c>
      <c r="FF145" s="27" t="s">
        <v>2</v>
      </c>
      <c r="FG145" s="27" t="s">
        <v>2</v>
      </c>
      <c r="FH145" s="135" t="s">
        <v>2</v>
      </c>
      <c r="FI145" s="27" t="s">
        <v>2</v>
      </c>
      <c r="FJ145" s="27" t="s">
        <v>2</v>
      </c>
      <c r="FK145" s="27" t="s">
        <v>2</v>
      </c>
      <c r="FL145" s="27" t="s">
        <v>2</v>
      </c>
      <c r="FM145" s="27" t="s">
        <v>2</v>
      </c>
      <c r="FN145" s="27" t="s">
        <v>2</v>
      </c>
      <c r="FO145" s="27" t="s">
        <v>2</v>
      </c>
      <c r="FP145" s="27" t="s">
        <v>2</v>
      </c>
      <c r="FQ145" s="27" t="s">
        <v>2</v>
      </c>
      <c r="FR145" s="27" t="s">
        <v>2</v>
      </c>
      <c r="FS145" s="27" t="s">
        <v>2</v>
      </c>
      <c r="FT145" s="27" t="s">
        <v>2</v>
      </c>
      <c r="FU145" s="27" t="s">
        <v>2</v>
      </c>
      <c r="FV145" s="135" t="s">
        <v>2</v>
      </c>
      <c r="FW145" s="77">
        <v>3</v>
      </c>
      <c r="FX145" s="77" t="s">
        <v>2</v>
      </c>
      <c r="FY145" s="77">
        <v>3</v>
      </c>
      <c r="FZ145" s="77" t="s">
        <v>2</v>
      </c>
      <c r="GA145" s="77" t="s">
        <v>2</v>
      </c>
      <c r="GB145" s="77" t="s">
        <v>2</v>
      </c>
      <c r="GC145" s="77" t="s">
        <v>2</v>
      </c>
      <c r="GD145" s="77" t="s">
        <v>2</v>
      </c>
      <c r="GE145" s="143" t="s">
        <v>2</v>
      </c>
      <c r="GF145" s="77" t="s">
        <v>2</v>
      </c>
      <c r="GG145" s="77" t="s">
        <v>2</v>
      </c>
      <c r="GH145" s="77" t="s">
        <v>2</v>
      </c>
      <c r="GI145" s="77" t="s">
        <v>2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 t="s">
        <v>2</v>
      </c>
      <c r="GP145" s="25" t="s">
        <v>2</v>
      </c>
      <c r="GQ145" s="25" t="s">
        <v>2</v>
      </c>
      <c r="GR145" s="25" t="s">
        <v>2</v>
      </c>
      <c r="GS145" s="136" t="s">
        <v>2</v>
      </c>
      <c r="GT145" s="77" t="s">
        <v>2</v>
      </c>
      <c r="GU145" s="77" t="s">
        <v>2</v>
      </c>
      <c r="GV145" s="17">
        <v>6</v>
      </c>
      <c r="GW145" s="17">
        <v>5</v>
      </c>
      <c r="GX145" s="17">
        <v>1</v>
      </c>
      <c r="GY145" s="17" t="s">
        <v>2</v>
      </c>
      <c r="GZ145" s="17" t="s">
        <v>2</v>
      </c>
      <c r="HA145" s="17" t="s">
        <v>2</v>
      </c>
      <c r="HB145" s="17" t="s">
        <v>2</v>
      </c>
      <c r="HC145" s="17" t="s">
        <v>2</v>
      </c>
      <c r="HD145" s="17" t="s">
        <v>2</v>
      </c>
      <c r="HE145" s="17" t="s">
        <v>2</v>
      </c>
      <c r="HF145" s="17" t="s">
        <v>2</v>
      </c>
      <c r="HG145" s="17" t="s">
        <v>2</v>
      </c>
      <c r="HH145" s="17" t="s">
        <v>2</v>
      </c>
      <c r="HI145" s="17" t="s">
        <v>2</v>
      </c>
      <c r="HJ145" s="17" t="s">
        <v>2</v>
      </c>
      <c r="HK145" s="17" t="s">
        <v>2</v>
      </c>
      <c r="HL145" s="17" t="s">
        <v>2</v>
      </c>
      <c r="HM145" s="17" t="s">
        <v>2</v>
      </c>
      <c r="HN145" s="659"/>
      <c r="HO145" s="657" t="s">
        <v>453</v>
      </c>
      <c r="HP145" s="657" t="s">
        <v>454</v>
      </c>
      <c r="HQ145" s="657" t="s">
        <v>487</v>
      </c>
      <c r="HR145" s="657" t="s">
        <v>454</v>
      </c>
      <c r="HS145" s="657" t="s">
        <v>455</v>
      </c>
    </row>
    <row r="146" spans="1:227" ht="14.25" customHeight="1">
      <c r="A146" s="614" t="s">
        <v>970</v>
      </c>
      <c r="B146" s="614" t="s">
        <v>1076</v>
      </c>
      <c r="C146" s="614" t="s">
        <v>1077</v>
      </c>
      <c r="D146" s="4" t="s">
        <v>328</v>
      </c>
      <c r="E146" s="25">
        <v>12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12</v>
      </c>
      <c r="M146" s="136">
        <v>3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4</v>
      </c>
      <c r="X146" s="25">
        <v>218</v>
      </c>
      <c r="Y146" s="25" t="s">
        <v>2</v>
      </c>
      <c r="Z146" s="25" t="s">
        <v>2</v>
      </c>
      <c r="AA146" s="136">
        <v>8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12</v>
      </c>
      <c r="AH146" s="27">
        <v>5</v>
      </c>
      <c r="AI146" s="27">
        <v>4</v>
      </c>
      <c r="AJ146" s="27">
        <v>1</v>
      </c>
      <c r="AK146" s="27">
        <v>1</v>
      </c>
      <c r="AL146" s="27">
        <v>1</v>
      </c>
      <c r="AM146" s="27" t="s">
        <v>2</v>
      </c>
      <c r="AN146" s="27" t="s">
        <v>2</v>
      </c>
      <c r="AO146" s="27" t="s">
        <v>2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588</v>
      </c>
      <c r="BJ146" s="27">
        <v>83</v>
      </c>
      <c r="BK146" s="27">
        <v>151</v>
      </c>
      <c r="BL146" s="27">
        <v>80</v>
      </c>
      <c r="BM146" s="27">
        <v>124</v>
      </c>
      <c r="BN146" s="27">
        <v>150</v>
      </c>
      <c r="BO146" s="27" t="s">
        <v>2</v>
      </c>
      <c r="BP146" s="27" t="s">
        <v>2</v>
      </c>
      <c r="BQ146" s="27" t="s">
        <v>2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234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11</v>
      </c>
      <c r="CN146" s="27" t="s">
        <v>2</v>
      </c>
      <c r="CO146" s="27" t="s">
        <v>2</v>
      </c>
      <c r="CP146" s="27">
        <v>1</v>
      </c>
      <c r="CQ146" s="27" t="s">
        <v>2</v>
      </c>
      <c r="CR146" s="27">
        <v>7</v>
      </c>
      <c r="CS146" s="27" t="s">
        <v>2</v>
      </c>
      <c r="CT146" s="27">
        <v>2</v>
      </c>
      <c r="CU146" s="27">
        <v>1</v>
      </c>
      <c r="CV146" s="27" t="s">
        <v>2</v>
      </c>
      <c r="CW146" s="27" t="s">
        <v>2</v>
      </c>
      <c r="CX146" s="27" t="s">
        <v>2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1</v>
      </c>
      <c r="DT146" s="27">
        <v>1</v>
      </c>
      <c r="DU146" s="27" t="s">
        <v>2</v>
      </c>
      <c r="DV146" s="27">
        <v>2</v>
      </c>
      <c r="DW146" s="27">
        <v>8</v>
      </c>
      <c r="DX146" s="27">
        <v>3</v>
      </c>
      <c r="DY146" s="27">
        <v>4</v>
      </c>
      <c r="DZ146" s="27">
        <v>4</v>
      </c>
      <c r="EA146" s="27">
        <v>2</v>
      </c>
      <c r="EB146" s="27">
        <v>11</v>
      </c>
      <c r="EC146" s="27">
        <v>4</v>
      </c>
      <c r="ED146" s="27">
        <v>4</v>
      </c>
      <c r="EE146" s="27" t="s">
        <v>2</v>
      </c>
      <c r="EF146" s="135">
        <v>4</v>
      </c>
      <c r="EG146" s="27" t="s">
        <v>14</v>
      </c>
      <c r="EH146" s="27" t="s">
        <v>14</v>
      </c>
      <c r="EI146" s="27" t="s">
        <v>2</v>
      </c>
      <c r="EJ146" s="27" t="s">
        <v>14</v>
      </c>
      <c r="EK146" s="27">
        <v>25</v>
      </c>
      <c r="EL146" s="27">
        <v>3</v>
      </c>
      <c r="EM146" s="27" t="s">
        <v>14</v>
      </c>
      <c r="EN146" s="27">
        <v>15</v>
      </c>
      <c r="EO146" s="27" t="s">
        <v>14</v>
      </c>
      <c r="EP146" s="27">
        <v>235</v>
      </c>
      <c r="EQ146" s="27">
        <v>3</v>
      </c>
      <c r="ER146" s="27">
        <v>101</v>
      </c>
      <c r="ES146" s="27" t="s">
        <v>2</v>
      </c>
      <c r="ET146" s="135" t="s">
        <v>14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4</v>
      </c>
      <c r="FX146" s="77">
        <v>2</v>
      </c>
      <c r="FY146" s="77">
        <v>4</v>
      </c>
      <c r="FZ146" s="77" t="s">
        <v>2</v>
      </c>
      <c r="GA146" s="77">
        <v>1</v>
      </c>
      <c r="GB146" s="77" t="s">
        <v>2</v>
      </c>
      <c r="GC146" s="77">
        <v>1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 t="s">
        <v>2</v>
      </c>
      <c r="GP146" s="25" t="s">
        <v>2</v>
      </c>
      <c r="GQ146" s="25" t="s">
        <v>2</v>
      </c>
      <c r="GR146" s="25" t="s">
        <v>2</v>
      </c>
      <c r="GS146" s="136" t="s">
        <v>2</v>
      </c>
      <c r="GT146" s="77" t="s">
        <v>2</v>
      </c>
      <c r="GU146" s="77" t="s">
        <v>2</v>
      </c>
      <c r="GV146" s="17">
        <v>11</v>
      </c>
      <c r="GW146" s="17" t="s">
        <v>2</v>
      </c>
      <c r="GX146" s="17">
        <v>10</v>
      </c>
      <c r="GY146" s="17">
        <v>1</v>
      </c>
      <c r="GZ146" s="17" t="s">
        <v>2</v>
      </c>
      <c r="HA146" s="17" t="s">
        <v>2</v>
      </c>
      <c r="HB146" s="17" t="s">
        <v>2</v>
      </c>
      <c r="HC146" s="17" t="s">
        <v>2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9"/>
      <c r="HO146" s="657" t="s">
        <v>453</v>
      </c>
      <c r="HP146" s="657" t="s">
        <v>454</v>
      </c>
      <c r="HQ146" s="657" t="s">
        <v>487</v>
      </c>
      <c r="HR146" s="657" t="s">
        <v>457</v>
      </c>
      <c r="HS146" s="657" t="s">
        <v>455</v>
      </c>
    </row>
    <row r="147" spans="1:227" ht="14.25" customHeight="1">
      <c r="A147" s="614" t="s">
        <v>970</v>
      </c>
      <c r="B147" s="614" t="s">
        <v>1076</v>
      </c>
      <c r="C147" s="614" t="s">
        <v>1078</v>
      </c>
      <c r="D147" s="4" t="s">
        <v>329</v>
      </c>
      <c r="E147" s="25">
        <v>26</v>
      </c>
      <c r="F147" s="25" t="s">
        <v>2</v>
      </c>
      <c r="G147" s="25" t="s">
        <v>2</v>
      </c>
      <c r="H147" s="25" t="s">
        <v>2</v>
      </c>
      <c r="I147" s="25" t="s">
        <v>2</v>
      </c>
      <c r="J147" s="25" t="s">
        <v>2</v>
      </c>
      <c r="K147" s="25" t="s">
        <v>2</v>
      </c>
      <c r="L147" s="25">
        <v>26</v>
      </c>
      <c r="M147" s="136">
        <v>1</v>
      </c>
      <c r="N147" s="25" t="s">
        <v>2</v>
      </c>
      <c r="O147" s="25" t="s">
        <v>2</v>
      </c>
      <c r="P147" s="25" t="s">
        <v>2</v>
      </c>
      <c r="Q147" s="25" t="s">
        <v>2</v>
      </c>
      <c r="R147" s="25" t="s">
        <v>2</v>
      </c>
      <c r="S147" s="25" t="s">
        <v>2</v>
      </c>
      <c r="T147" s="25" t="s">
        <v>2</v>
      </c>
      <c r="U147" s="25" t="s">
        <v>2</v>
      </c>
      <c r="V147" s="136" t="s">
        <v>2</v>
      </c>
      <c r="W147" s="25">
        <v>7</v>
      </c>
      <c r="X147" s="25">
        <v>155</v>
      </c>
      <c r="Y147" s="25" t="s">
        <v>2</v>
      </c>
      <c r="Z147" s="25" t="s">
        <v>2</v>
      </c>
      <c r="AA147" s="136">
        <v>19</v>
      </c>
      <c r="AB147" s="25" t="s">
        <v>2</v>
      </c>
      <c r="AC147" s="25" t="s">
        <v>2</v>
      </c>
      <c r="AD147" s="25" t="s">
        <v>2</v>
      </c>
      <c r="AE147" s="25" t="s">
        <v>2</v>
      </c>
      <c r="AF147" s="136" t="s">
        <v>2</v>
      </c>
      <c r="AG147" s="27">
        <v>26</v>
      </c>
      <c r="AH147" s="27">
        <v>10</v>
      </c>
      <c r="AI147" s="27">
        <v>9</v>
      </c>
      <c r="AJ147" s="27">
        <v>7</v>
      </c>
      <c r="AK147" s="27" t="s">
        <v>2</v>
      </c>
      <c r="AL147" s="27" t="s">
        <v>2</v>
      </c>
      <c r="AM147" s="27" t="s">
        <v>2</v>
      </c>
      <c r="AN147" s="27" t="s">
        <v>2</v>
      </c>
      <c r="AO147" s="27" t="s">
        <v>2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 t="s">
        <v>2</v>
      </c>
      <c r="AV147" s="27" t="s">
        <v>2</v>
      </c>
      <c r="AW147" s="27" t="s">
        <v>2</v>
      </c>
      <c r="AX147" s="27" t="s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960</v>
      </c>
      <c r="BJ147" s="27">
        <v>204</v>
      </c>
      <c r="BK147" s="27">
        <v>320</v>
      </c>
      <c r="BL147" s="27">
        <v>436</v>
      </c>
      <c r="BM147" s="27" t="s">
        <v>2</v>
      </c>
      <c r="BN147" s="27" t="s">
        <v>2</v>
      </c>
      <c r="BO147" s="27" t="s">
        <v>2</v>
      </c>
      <c r="BP147" s="27" t="s">
        <v>2</v>
      </c>
      <c r="BQ147" s="27" t="s">
        <v>2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82</v>
      </c>
      <c r="BX147" s="27" t="s">
        <v>2</v>
      </c>
      <c r="BY147" s="27" t="s">
        <v>2</v>
      </c>
      <c r="BZ147" s="27" t="s">
        <v>2</v>
      </c>
      <c r="CA147" s="27" t="s">
        <v>2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 t="s">
        <v>2</v>
      </c>
      <c r="CM147" s="27">
        <v>8</v>
      </c>
      <c r="CN147" s="27" t="s">
        <v>2</v>
      </c>
      <c r="CO147" s="27" t="s">
        <v>2</v>
      </c>
      <c r="CP147" s="27">
        <v>1</v>
      </c>
      <c r="CQ147" s="27" t="s">
        <v>2</v>
      </c>
      <c r="CR147" s="27">
        <v>6</v>
      </c>
      <c r="CS147" s="27" t="s">
        <v>2</v>
      </c>
      <c r="CT147" s="27" t="s">
        <v>2</v>
      </c>
      <c r="CU147" s="27" t="s">
        <v>2</v>
      </c>
      <c r="CV147" s="27" t="s">
        <v>2</v>
      </c>
      <c r="CW147" s="27" t="s">
        <v>2</v>
      </c>
      <c r="CX147" s="27" t="s">
        <v>2</v>
      </c>
      <c r="CY147" s="27" t="s">
        <v>2</v>
      </c>
      <c r="CZ147" s="27">
        <v>1</v>
      </c>
      <c r="DA147" s="27" t="s">
        <v>2</v>
      </c>
      <c r="DB147" s="135" t="s">
        <v>2</v>
      </c>
      <c r="DC147" s="27" t="s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 t="s">
        <v>2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 t="s">
        <v>2</v>
      </c>
      <c r="DQ147" s="27" t="s">
        <v>2</v>
      </c>
      <c r="DR147" s="135" t="s">
        <v>2</v>
      </c>
      <c r="DS147" s="27" t="s">
        <v>2</v>
      </c>
      <c r="DT147" s="27" t="s">
        <v>2</v>
      </c>
      <c r="DU147" s="27" t="s">
        <v>2</v>
      </c>
      <c r="DV147" s="27" t="s">
        <v>2</v>
      </c>
      <c r="DW147" s="27">
        <v>3</v>
      </c>
      <c r="DX147" s="27">
        <v>3</v>
      </c>
      <c r="DY147" s="27">
        <v>4</v>
      </c>
      <c r="DZ147" s="27">
        <v>4</v>
      </c>
      <c r="EA147" s="27" t="s">
        <v>2</v>
      </c>
      <c r="EB147" s="27">
        <v>6</v>
      </c>
      <c r="EC147" s="27">
        <v>1</v>
      </c>
      <c r="ED147" s="27">
        <v>1</v>
      </c>
      <c r="EE147" s="27" t="s">
        <v>2</v>
      </c>
      <c r="EF147" s="135">
        <v>1</v>
      </c>
      <c r="EG147" s="27" t="s">
        <v>2</v>
      </c>
      <c r="EH147" s="27" t="s">
        <v>2</v>
      </c>
      <c r="EI147" s="27" t="s">
        <v>2</v>
      </c>
      <c r="EJ147" s="27" t="s">
        <v>2</v>
      </c>
      <c r="EK147" s="27">
        <v>17</v>
      </c>
      <c r="EL147" s="27" t="s">
        <v>14</v>
      </c>
      <c r="EM147" s="27" t="s">
        <v>14</v>
      </c>
      <c r="EN147" s="27">
        <v>14</v>
      </c>
      <c r="EO147" s="27" t="s">
        <v>2</v>
      </c>
      <c r="EP147" s="27">
        <v>189</v>
      </c>
      <c r="EQ147" s="27" t="s">
        <v>14</v>
      </c>
      <c r="ER147" s="27" t="s">
        <v>14</v>
      </c>
      <c r="ES147" s="27" t="s">
        <v>2</v>
      </c>
      <c r="ET147" s="135" t="s">
        <v>14</v>
      </c>
      <c r="EU147" s="27" t="s">
        <v>2</v>
      </c>
      <c r="EV147" s="27" t="s">
        <v>2</v>
      </c>
      <c r="EW147" s="27" t="s">
        <v>2</v>
      </c>
      <c r="EX147" s="27" t="s">
        <v>2</v>
      </c>
      <c r="EY147" s="27" t="s">
        <v>2</v>
      </c>
      <c r="EZ147" s="27" t="s">
        <v>2</v>
      </c>
      <c r="FA147" s="27" t="s">
        <v>2</v>
      </c>
      <c r="FB147" s="27" t="s">
        <v>2</v>
      </c>
      <c r="FC147" s="27" t="s">
        <v>2</v>
      </c>
      <c r="FD147" s="27" t="s">
        <v>2</v>
      </c>
      <c r="FE147" s="27" t="s">
        <v>2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</v>
      </c>
      <c r="FM147" s="27" t="s">
        <v>2</v>
      </c>
      <c r="FN147" s="27" t="s">
        <v>2</v>
      </c>
      <c r="FO147" s="27" t="s">
        <v>2</v>
      </c>
      <c r="FP147" s="27" t="s">
        <v>2</v>
      </c>
      <c r="FQ147" s="27" t="s">
        <v>2</v>
      </c>
      <c r="FR147" s="27" t="s">
        <v>2</v>
      </c>
      <c r="FS147" s="27" t="s">
        <v>2</v>
      </c>
      <c r="FT147" s="27" t="s">
        <v>2</v>
      </c>
      <c r="FU147" s="27" t="s">
        <v>2</v>
      </c>
      <c r="FV147" s="135" t="s">
        <v>2</v>
      </c>
      <c r="FW147" s="77">
        <v>3</v>
      </c>
      <c r="FX147" s="77">
        <v>1</v>
      </c>
      <c r="FY147" s="77">
        <v>2</v>
      </c>
      <c r="FZ147" s="77" t="s">
        <v>2</v>
      </c>
      <c r="GA147" s="77" t="s">
        <v>2</v>
      </c>
      <c r="GB147" s="77" t="s">
        <v>2</v>
      </c>
      <c r="GC147" s="77" t="s">
        <v>2</v>
      </c>
      <c r="GD147" s="77" t="s">
        <v>2</v>
      </c>
      <c r="GE147" s="143" t="s">
        <v>2</v>
      </c>
      <c r="GF147" s="77" t="s">
        <v>2</v>
      </c>
      <c r="GG147" s="77" t="s">
        <v>2</v>
      </c>
      <c r="GH147" s="77" t="s">
        <v>2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 t="s">
        <v>2</v>
      </c>
      <c r="GP147" s="25" t="s">
        <v>2</v>
      </c>
      <c r="GQ147" s="25" t="s">
        <v>2</v>
      </c>
      <c r="GR147" s="25" t="s">
        <v>2</v>
      </c>
      <c r="GS147" s="136" t="s">
        <v>2</v>
      </c>
      <c r="GT147" s="77" t="s">
        <v>2</v>
      </c>
      <c r="GU147" s="77" t="s">
        <v>2</v>
      </c>
      <c r="GV147" s="17">
        <v>8</v>
      </c>
      <c r="GW147" s="17">
        <v>3</v>
      </c>
      <c r="GX147" s="17">
        <v>3</v>
      </c>
      <c r="GY147" s="17">
        <v>1</v>
      </c>
      <c r="GZ147" s="17">
        <v>1</v>
      </c>
      <c r="HA147" s="17" t="s">
        <v>2</v>
      </c>
      <c r="HB147" s="17" t="s">
        <v>2</v>
      </c>
      <c r="HC147" s="17" t="s">
        <v>2</v>
      </c>
      <c r="HD147" s="17" t="s">
        <v>2</v>
      </c>
      <c r="HE147" s="17" t="s">
        <v>2</v>
      </c>
      <c r="HF147" s="17" t="s">
        <v>2</v>
      </c>
      <c r="HG147" s="17" t="s">
        <v>2</v>
      </c>
      <c r="HH147" s="17" t="s">
        <v>2</v>
      </c>
      <c r="HI147" s="17" t="s">
        <v>2</v>
      </c>
      <c r="HJ147" s="17" t="s">
        <v>2</v>
      </c>
      <c r="HK147" s="17" t="s">
        <v>2</v>
      </c>
      <c r="HL147" s="17" t="s">
        <v>2</v>
      </c>
      <c r="HM147" s="17" t="s">
        <v>2</v>
      </c>
      <c r="HN147" s="659"/>
      <c r="HO147" s="657" t="s">
        <v>453</v>
      </c>
      <c r="HP147" s="657" t="s">
        <v>454</v>
      </c>
      <c r="HQ147" s="657" t="s">
        <v>487</v>
      </c>
      <c r="HR147" s="657" t="s">
        <v>458</v>
      </c>
      <c r="HS147" s="657" t="s">
        <v>455</v>
      </c>
    </row>
    <row r="148" spans="1:227" ht="14.25" customHeight="1">
      <c r="A148" s="614" t="s">
        <v>970</v>
      </c>
      <c r="B148" s="614" t="s">
        <v>1076</v>
      </c>
      <c r="C148" s="614" t="s">
        <v>1079</v>
      </c>
      <c r="D148" s="4" t="s">
        <v>330</v>
      </c>
      <c r="E148" s="25">
        <v>12</v>
      </c>
      <c r="F148" s="25" t="s">
        <v>2</v>
      </c>
      <c r="G148" s="25" t="s">
        <v>2</v>
      </c>
      <c r="H148" s="25" t="s">
        <v>2</v>
      </c>
      <c r="I148" s="25" t="s">
        <v>2</v>
      </c>
      <c r="J148" s="25" t="s">
        <v>2</v>
      </c>
      <c r="K148" s="25" t="s">
        <v>2</v>
      </c>
      <c r="L148" s="25">
        <v>12</v>
      </c>
      <c r="M148" s="136">
        <v>1</v>
      </c>
      <c r="N148" s="25" t="s">
        <v>2</v>
      </c>
      <c r="O148" s="25" t="s">
        <v>2</v>
      </c>
      <c r="P148" s="25" t="s">
        <v>2</v>
      </c>
      <c r="Q148" s="25" t="s">
        <v>2</v>
      </c>
      <c r="R148" s="25" t="s">
        <v>2</v>
      </c>
      <c r="S148" s="25" t="s">
        <v>2</v>
      </c>
      <c r="T148" s="25" t="s">
        <v>2</v>
      </c>
      <c r="U148" s="25" t="s">
        <v>2</v>
      </c>
      <c r="V148" s="136" t="s">
        <v>2</v>
      </c>
      <c r="W148" s="25" t="s">
        <v>2</v>
      </c>
      <c r="X148" s="25" t="s">
        <v>2</v>
      </c>
      <c r="Y148" s="25" t="s">
        <v>2</v>
      </c>
      <c r="Z148" s="25" t="s">
        <v>2</v>
      </c>
      <c r="AA148" s="136">
        <v>12</v>
      </c>
      <c r="AB148" s="25" t="s">
        <v>2</v>
      </c>
      <c r="AC148" s="25" t="s">
        <v>2</v>
      </c>
      <c r="AD148" s="25" t="s">
        <v>2</v>
      </c>
      <c r="AE148" s="25" t="s">
        <v>2</v>
      </c>
      <c r="AF148" s="136" t="s">
        <v>2</v>
      </c>
      <c r="AG148" s="27">
        <v>12</v>
      </c>
      <c r="AH148" s="27">
        <v>3</v>
      </c>
      <c r="AI148" s="27">
        <v>5</v>
      </c>
      <c r="AJ148" s="27">
        <v>3</v>
      </c>
      <c r="AK148" s="27" t="s">
        <v>2</v>
      </c>
      <c r="AL148" s="27" t="s">
        <v>2</v>
      </c>
      <c r="AM148" s="27">
        <v>1</v>
      </c>
      <c r="AN148" s="27" t="s">
        <v>2</v>
      </c>
      <c r="AO148" s="27" t="s">
        <v>2</v>
      </c>
      <c r="AP148" s="27" t="s">
        <v>2</v>
      </c>
      <c r="AQ148" s="27" t="s">
        <v>2</v>
      </c>
      <c r="AR148" s="27" t="s">
        <v>2</v>
      </c>
      <c r="AS148" s="27" t="s">
        <v>2</v>
      </c>
      <c r="AT148" s="135" t="s">
        <v>2</v>
      </c>
      <c r="AU148" s="27" t="s">
        <v>2</v>
      </c>
      <c r="AV148" s="27" t="s">
        <v>2</v>
      </c>
      <c r="AW148" s="27" t="s">
        <v>2</v>
      </c>
      <c r="AX148" s="27" t="s">
        <v>2</v>
      </c>
      <c r="AY148" s="27" t="s">
        <v>2</v>
      </c>
      <c r="AZ148" s="27" t="s">
        <v>2</v>
      </c>
      <c r="BA148" s="27" t="s">
        <v>2</v>
      </c>
      <c r="BB148" s="27" t="s">
        <v>2</v>
      </c>
      <c r="BC148" s="27" t="s">
        <v>2</v>
      </c>
      <c r="BD148" s="27" t="s">
        <v>2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623</v>
      </c>
      <c r="BJ148" s="27">
        <v>57</v>
      </c>
      <c r="BK148" s="27">
        <v>177</v>
      </c>
      <c r="BL148" s="27">
        <v>189</v>
      </c>
      <c r="BM148" s="27" t="s">
        <v>2</v>
      </c>
      <c r="BN148" s="27" t="s">
        <v>2</v>
      </c>
      <c r="BO148" s="27">
        <v>200</v>
      </c>
      <c r="BP148" s="27" t="s">
        <v>2</v>
      </c>
      <c r="BQ148" s="27" t="s">
        <v>2</v>
      </c>
      <c r="BR148" s="27" t="s">
        <v>2</v>
      </c>
      <c r="BS148" s="27" t="s">
        <v>2</v>
      </c>
      <c r="BT148" s="27" t="s">
        <v>2</v>
      </c>
      <c r="BU148" s="27" t="s">
        <v>2</v>
      </c>
      <c r="BV148" s="27" t="s">
        <v>2</v>
      </c>
      <c r="BW148" s="135">
        <v>43</v>
      </c>
      <c r="BX148" s="27" t="s">
        <v>2</v>
      </c>
      <c r="BY148" s="27" t="s">
        <v>2</v>
      </c>
      <c r="BZ148" s="27" t="s">
        <v>2</v>
      </c>
      <c r="CA148" s="27" t="s">
        <v>2</v>
      </c>
      <c r="CB148" s="27" t="s">
        <v>2</v>
      </c>
      <c r="CC148" s="27" t="s">
        <v>2</v>
      </c>
      <c r="CD148" s="27" t="s">
        <v>2</v>
      </c>
      <c r="CE148" s="27" t="s">
        <v>2</v>
      </c>
      <c r="CF148" s="27" t="s">
        <v>2</v>
      </c>
      <c r="CG148" s="27" t="s">
        <v>2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 t="s">
        <v>2</v>
      </c>
      <c r="CM148" s="27">
        <v>7</v>
      </c>
      <c r="CN148" s="27" t="s">
        <v>2</v>
      </c>
      <c r="CO148" s="27" t="s">
        <v>2</v>
      </c>
      <c r="CP148" s="27" t="s">
        <v>2</v>
      </c>
      <c r="CQ148" s="27" t="s">
        <v>2</v>
      </c>
      <c r="CR148" s="27">
        <v>6</v>
      </c>
      <c r="CS148" s="27" t="s">
        <v>2</v>
      </c>
      <c r="CT148" s="27">
        <v>1</v>
      </c>
      <c r="CU148" s="27" t="s">
        <v>2</v>
      </c>
      <c r="CV148" s="27" t="s">
        <v>2</v>
      </c>
      <c r="CW148" s="27" t="s">
        <v>2</v>
      </c>
      <c r="CX148" s="27" t="s">
        <v>2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 t="s">
        <v>2</v>
      </c>
      <c r="DD148" s="27" t="s">
        <v>2</v>
      </c>
      <c r="DE148" s="27" t="s">
        <v>2</v>
      </c>
      <c r="DF148" s="27" t="s">
        <v>2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 t="s">
        <v>2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1</v>
      </c>
      <c r="DT148" s="27" t="s">
        <v>2</v>
      </c>
      <c r="DU148" s="27" t="s">
        <v>2</v>
      </c>
      <c r="DV148" s="27">
        <v>1</v>
      </c>
      <c r="DW148" s="27">
        <v>3</v>
      </c>
      <c r="DX148" s="27" t="s">
        <v>2</v>
      </c>
      <c r="DY148" s="27">
        <v>1</v>
      </c>
      <c r="DZ148" s="27">
        <v>1</v>
      </c>
      <c r="EA148" s="27" t="s">
        <v>2</v>
      </c>
      <c r="EB148" s="27">
        <v>7</v>
      </c>
      <c r="EC148" s="27">
        <v>1</v>
      </c>
      <c r="ED148" s="27">
        <v>2</v>
      </c>
      <c r="EE148" s="27" t="s">
        <v>2</v>
      </c>
      <c r="EF148" s="135" t="s">
        <v>2</v>
      </c>
      <c r="EG148" s="27" t="s">
        <v>14</v>
      </c>
      <c r="EH148" s="27" t="s">
        <v>2</v>
      </c>
      <c r="EI148" s="27" t="s">
        <v>2</v>
      </c>
      <c r="EJ148" s="27" t="s">
        <v>14</v>
      </c>
      <c r="EK148" s="27" t="s">
        <v>14</v>
      </c>
      <c r="EL148" s="27" t="s">
        <v>2</v>
      </c>
      <c r="EM148" s="27" t="s">
        <v>14</v>
      </c>
      <c r="EN148" s="27" t="s">
        <v>14</v>
      </c>
      <c r="EO148" s="27" t="s">
        <v>2</v>
      </c>
      <c r="EP148" s="27">
        <v>102</v>
      </c>
      <c r="EQ148" s="27" t="s">
        <v>14</v>
      </c>
      <c r="ER148" s="27" t="s">
        <v>14</v>
      </c>
      <c r="ES148" s="27" t="s">
        <v>2</v>
      </c>
      <c r="ET148" s="135" t="s">
        <v>2</v>
      </c>
      <c r="EU148" s="27" t="s">
        <v>2</v>
      </c>
      <c r="EV148" s="27" t="s">
        <v>2</v>
      </c>
      <c r="EW148" s="27" t="s">
        <v>2</v>
      </c>
      <c r="EX148" s="27" t="s">
        <v>2</v>
      </c>
      <c r="EY148" s="27" t="s">
        <v>2</v>
      </c>
      <c r="EZ148" s="27" t="s">
        <v>2</v>
      </c>
      <c r="FA148" s="27" t="s">
        <v>2</v>
      </c>
      <c r="FB148" s="27" t="s">
        <v>2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135" t="s">
        <v>2</v>
      </c>
      <c r="FI148" s="27" t="s">
        <v>2</v>
      </c>
      <c r="FJ148" s="27" t="s">
        <v>2</v>
      </c>
      <c r="FK148" s="27" t="s">
        <v>2</v>
      </c>
      <c r="FL148" s="27" t="s">
        <v>2</v>
      </c>
      <c r="FM148" s="27" t="s">
        <v>2</v>
      </c>
      <c r="FN148" s="27" t="s">
        <v>2</v>
      </c>
      <c r="FO148" s="27" t="s">
        <v>2</v>
      </c>
      <c r="FP148" s="27" t="s">
        <v>2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135" t="s">
        <v>2</v>
      </c>
      <c r="FW148" s="77">
        <v>1</v>
      </c>
      <c r="FX148" s="77" t="s">
        <v>2</v>
      </c>
      <c r="FY148" s="77">
        <v>1</v>
      </c>
      <c r="FZ148" s="77" t="s">
        <v>2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 t="s">
        <v>2</v>
      </c>
      <c r="GG148" s="77" t="s">
        <v>2</v>
      </c>
      <c r="GH148" s="77" t="s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 t="s">
        <v>2</v>
      </c>
      <c r="GP148" s="25" t="s">
        <v>2</v>
      </c>
      <c r="GQ148" s="25" t="s">
        <v>2</v>
      </c>
      <c r="GR148" s="25" t="s">
        <v>2</v>
      </c>
      <c r="GS148" s="136" t="s">
        <v>2</v>
      </c>
      <c r="GT148" s="77" t="s">
        <v>2</v>
      </c>
      <c r="GU148" s="77" t="s">
        <v>2</v>
      </c>
      <c r="GV148" s="17">
        <v>7</v>
      </c>
      <c r="GW148" s="17">
        <v>4</v>
      </c>
      <c r="GX148" s="17">
        <v>3</v>
      </c>
      <c r="GY148" s="17" t="s">
        <v>2</v>
      </c>
      <c r="GZ148" s="17" t="s">
        <v>2</v>
      </c>
      <c r="HA148" s="17" t="s">
        <v>2</v>
      </c>
      <c r="HB148" s="17" t="s">
        <v>2</v>
      </c>
      <c r="HC148" s="17" t="s">
        <v>2</v>
      </c>
      <c r="HD148" s="17" t="s">
        <v>2</v>
      </c>
      <c r="HE148" s="17" t="s">
        <v>2</v>
      </c>
      <c r="HF148" s="17" t="s">
        <v>2</v>
      </c>
      <c r="HG148" s="17" t="s">
        <v>2</v>
      </c>
      <c r="HH148" s="17" t="s">
        <v>2</v>
      </c>
      <c r="HI148" s="17" t="s">
        <v>2</v>
      </c>
      <c r="HJ148" s="17" t="s">
        <v>2</v>
      </c>
      <c r="HK148" s="17" t="s">
        <v>2</v>
      </c>
      <c r="HL148" s="17" t="s">
        <v>2</v>
      </c>
      <c r="HM148" s="17" t="s">
        <v>2</v>
      </c>
      <c r="HN148" s="659"/>
      <c r="HO148" s="657" t="s">
        <v>453</v>
      </c>
      <c r="HP148" s="657" t="s">
        <v>454</v>
      </c>
      <c r="HQ148" s="657" t="s">
        <v>487</v>
      </c>
      <c r="HR148" s="657" t="s">
        <v>459</v>
      </c>
      <c r="HS148" s="657" t="s">
        <v>455</v>
      </c>
    </row>
    <row r="149" spans="1:227" ht="14.25" customHeight="1">
      <c r="A149" s="614" t="s">
        <v>970</v>
      </c>
      <c r="B149" s="614" t="s">
        <v>1076</v>
      </c>
      <c r="C149" s="614" t="s">
        <v>743</v>
      </c>
      <c r="D149" s="4" t="s">
        <v>331</v>
      </c>
      <c r="E149" s="25">
        <v>10</v>
      </c>
      <c r="F149" s="25" t="s">
        <v>2</v>
      </c>
      <c r="G149" s="25" t="s">
        <v>2</v>
      </c>
      <c r="H149" s="25" t="s">
        <v>2</v>
      </c>
      <c r="I149" s="25" t="s">
        <v>2</v>
      </c>
      <c r="J149" s="25" t="s">
        <v>2</v>
      </c>
      <c r="K149" s="25" t="s">
        <v>2</v>
      </c>
      <c r="L149" s="25">
        <v>10</v>
      </c>
      <c r="M149" s="136" t="s">
        <v>2</v>
      </c>
      <c r="N149" s="25" t="s">
        <v>2</v>
      </c>
      <c r="O149" s="25" t="s">
        <v>2</v>
      </c>
      <c r="P149" s="25" t="s">
        <v>2</v>
      </c>
      <c r="Q149" s="25" t="s">
        <v>2</v>
      </c>
      <c r="R149" s="25" t="s">
        <v>2</v>
      </c>
      <c r="S149" s="25" t="s">
        <v>2</v>
      </c>
      <c r="T149" s="25" t="s">
        <v>2</v>
      </c>
      <c r="U149" s="25" t="s">
        <v>2</v>
      </c>
      <c r="V149" s="136" t="s">
        <v>2</v>
      </c>
      <c r="W149" s="25">
        <v>1</v>
      </c>
      <c r="X149" s="25">
        <v>80</v>
      </c>
      <c r="Y149" s="25" t="s">
        <v>2</v>
      </c>
      <c r="Z149" s="25" t="s">
        <v>2</v>
      </c>
      <c r="AA149" s="136">
        <v>9</v>
      </c>
      <c r="AB149" s="25" t="s">
        <v>2</v>
      </c>
      <c r="AC149" s="25" t="s">
        <v>2</v>
      </c>
      <c r="AD149" s="25" t="s">
        <v>2</v>
      </c>
      <c r="AE149" s="25" t="s">
        <v>2</v>
      </c>
      <c r="AF149" s="136" t="s">
        <v>2</v>
      </c>
      <c r="AG149" s="27">
        <v>10</v>
      </c>
      <c r="AH149" s="27">
        <v>2</v>
      </c>
      <c r="AI149" s="27">
        <v>6</v>
      </c>
      <c r="AJ149" s="27">
        <v>2</v>
      </c>
      <c r="AK149" s="27" t="s">
        <v>2</v>
      </c>
      <c r="AL149" s="27" t="s">
        <v>2</v>
      </c>
      <c r="AM149" s="27" t="s">
        <v>2</v>
      </c>
      <c r="AN149" s="27" t="s">
        <v>2</v>
      </c>
      <c r="AO149" s="27" t="s">
        <v>2</v>
      </c>
      <c r="AP149" s="27" t="s">
        <v>2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 t="s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 t="s">
        <v>2</v>
      </c>
      <c r="BD149" s="27" t="s">
        <v>2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386</v>
      </c>
      <c r="BJ149" s="27">
        <v>43</v>
      </c>
      <c r="BK149" s="27">
        <v>220</v>
      </c>
      <c r="BL149" s="27">
        <v>123</v>
      </c>
      <c r="BM149" s="27" t="s">
        <v>2</v>
      </c>
      <c r="BN149" s="27" t="s">
        <v>2</v>
      </c>
      <c r="BO149" s="27" t="s">
        <v>2</v>
      </c>
      <c r="BP149" s="27" t="s">
        <v>2</v>
      </c>
      <c r="BQ149" s="27" t="s">
        <v>2</v>
      </c>
      <c r="BR149" s="27" t="s">
        <v>2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 t="s">
        <v>2</v>
      </c>
      <c r="BX149" s="27" t="s">
        <v>2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 t="s">
        <v>2</v>
      </c>
      <c r="CG149" s="27" t="s">
        <v>2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 t="s">
        <v>2</v>
      </c>
      <c r="CM149" s="27">
        <v>3</v>
      </c>
      <c r="CN149" s="27" t="s">
        <v>2</v>
      </c>
      <c r="CO149" s="27" t="s">
        <v>2</v>
      </c>
      <c r="CP149" s="27">
        <v>1</v>
      </c>
      <c r="CQ149" s="27" t="s">
        <v>2</v>
      </c>
      <c r="CR149" s="27">
        <v>2</v>
      </c>
      <c r="CS149" s="27" t="s">
        <v>2</v>
      </c>
      <c r="CT149" s="27" t="s">
        <v>2</v>
      </c>
      <c r="CU149" s="27" t="s">
        <v>2</v>
      </c>
      <c r="CV149" s="27" t="s">
        <v>2</v>
      </c>
      <c r="CW149" s="27" t="s">
        <v>2</v>
      </c>
      <c r="CX149" s="27" t="s">
        <v>2</v>
      </c>
      <c r="CY149" s="27" t="s">
        <v>2</v>
      </c>
      <c r="CZ149" s="27" t="s">
        <v>2</v>
      </c>
      <c r="DA149" s="27" t="s">
        <v>2</v>
      </c>
      <c r="DB149" s="135" t="s">
        <v>2</v>
      </c>
      <c r="DC149" s="27" t="s">
        <v>2</v>
      </c>
      <c r="DD149" s="27" t="s">
        <v>2</v>
      </c>
      <c r="DE149" s="27" t="s">
        <v>2</v>
      </c>
      <c r="DF149" s="27" t="s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 t="s">
        <v>2</v>
      </c>
      <c r="DT149" s="27" t="s">
        <v>2</v>
      </c>
      <c r="DU149" s="27" t="s">
        <v>2</v>
      </c>
      <c r="DV149" s="27" t="s">
        <v>2</v>
      </c>
      <c r="DW149" s="27">
        <v>2</v>
      </c>
      <c r="DX149" s="27" t="s">
        <v>2</v>
      </c>
      <c r="DY149" s="27">
        <v>1</v>
      </c>
      <c r="DZ149" s="27">
        <v>1</v>
      </c>
      <c r="EA149" s="27">
        <v>1</v>
      </c>
      <c r="EB149" s="27">
        <v>4</v>
      </c>
      <c r="EC149" s="27" t="s">
        <v>2</v>
      </c>
      <c r="ED149" s="27" t="s">
        <v>2</v>
      </c>
      <c r="EE149" s="27" t="s">
        <v>2</v>
      </c>
      <c r="EF149" s="135">
        <v>1</v>
      </c>
      <c r="EG149" s="27" t="s">
        <v>2</v>
      </c>
      <c r="EH149" s="27" t="s">
        <v>2</v>
      </c>
      <c r="EI149" s="27" t="s">
        <v>2</v>
      </c>
      <c r="EJ149" s="27" t="s">
        <v>2</v>
      </c>
      <c r="EK149" s="27" t="s">
        <v>14</v>
      </c>
      <c r="EL149" s="27" t="s">
        <v>2</v>
      </c>
      <c r="EM149" s="27" t="s">
        <v>14</v>
      </c>
      <c r="EN149" s="27" t="s">
        <v>14</v>
      </c>
      <c r="EO149" s="27" t="s">
        <v>14</v>
      </c>
      <c r="EP149" s="27">
        <v>122</v>
      </c>
      <c r="EQ149" s="27" t="s">
        <v>2</v>
      </c>
      <c r="ER149" s="27" t="s">
        <v>2</v>
      </c>
      <c r="ES149" s="27" t="s">
        <v>2</v>
      </c>
      <c r="ET149" s="135" t="s">
        <v>14</v>
      </c>
      <c r="EU149" s="27" t="s">
        <v>2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 t="s">
        <v>2</v>
      </c>
      <c r="FB149" s="27" t="s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</v>
      </c>
      <c r="FP149" s="27" t="s">
        <v>2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1</v>
      </c>
      <c r="FX149" s="77" t="s">
        <v>2</v>
      </c>
      <c r="FY149" s="77">
        <v>1</v>
      </c>
      <c r="FZ149" s="77" t="s">
        <v>2</v>
      </c>
      <c r="GA149" s="77" t="s">
        <v>2</v>
      </c>
      <c r="GB149" s="77" t="s">
        <v>2</v>
      </c>
      <c r="GC149" s="77" t="s">
        <v>2</v>
      </c>
      <c r="GD149" s="77" t="s">
        <v>2</v>
      </c>
      <c r="GE149" s="143" t="s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 t="s">
        <v>2</v>
      </c>
      <c r="GP149" s="25" t="s">
        <v>2</v>
      </c>
      <c r="GQ149" s="25" t="s">
        <v>2</v>
      </c>
      <c r="GR149" s="25" t="s">
        <v>2</v>
      </c>
      <c r="GS149" s="136" t="s">
        <v>2</v>
      </c>
      <c r="GT149" s="77" t="s">
        <v>2</v>
      </c>
      <c r="GU149" s="77" t="s">
        <v>2</v>
      </c>
      <c r="GV149" s="17">
        <v>3</v>
      </c>
      <c r="GW149" s="17">
        <v>2</v>
      </c>
      <c r="GX149" s="17">
        <v>1</v>
      </c>
      <c r="GY149" s="17" t="s">
        <v>2</v>
      </c>
      <c r="GZ149" s="17" t="s">
        <v>2</v>
      </c>
      <c r="HA149" s="17" t="s">
        <v>2</v>
      </c>
      <c r="HB149" s="17" t="s">
        <v>2</v>
      </c>
      <c r="HC149" s="17" t="s">
        <v>2</v>
      </c>
      <c r="HD149" s="17" t="s">
        <v>2</v>
      </c>
      <c r="HE149" s="17" t="s">
        <v>2</v>
      </c>
      <c r="HF149" s="17" t="s">
        <v>2</v>
      </c>
      <c r="HG149" s="17" t="s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9"/>
      <c r="HO149" s="657" t="s">
        <v>453</v>
      </c>
      <c r="HP149" s="657" t="s">
        <v>454</v>
      </c>
      <c r="HQ149" s="657" t="s">
        <v>487</v>
      </c>
      <c r="HR149" s="657" t="s">
        <v>460</v>
      </c>
      <c r="HS149" s="657" t="s">
        <v>455</v>
      </c>
    </row>
    <row r="150" spans="1:227" ht="14.25" customHeight="1">
      <c r="A150" s="614" t="s">
        <v>970</v>
      </c>
      <c r="B150" s="614" t="s">
        <v>1076</v>
      </c>
      <c r="C150" s="614" t="s">
        <v>1080</v>
      </c>
      <c r="D150" s="4" t="s">
        <v>332</v>
      </c>
      <c r="E150" s="25">
        <v>12</v>
      </c>
      <c r="F150" s="25" t="s">
        <v>2</v>
      </c>
      <c r="G150" s="25" t="s">
        <v>2</v>
      </c>
      <c r="H150" s="25" t="s">
        <v>2</v>
      </c>
      <c r="I150" s="25" t="s">
        <v>2</v>
      </c>
      <c r="J150" s="25" t="s">
        <v>2</v>
      </c>
      <c r="K150" s="25" t="s">
        <v>2</v>
      </c>
      <c r="L150" s="25">
        <v>12</v>
      </c>
      <c r="M150" s="136" t="s">
        <v>2</v>
      </c>
      <c r="N150" s="25" t="s">
        <v>2</v>
      </c>
      <c r="O150" s="25" t="s">
        <v>2</v>
      </c>
      <c r="P150" s="25" t="s">
        <v>2</v>
      </c>
      <c r="Q150" s="25" t="s">
        <v>2</v>
      </c>
      <c r="R150" s="25" t="s">
        <v>2</v>
      </c>
      <c r="S150" s="25" t="s">
        <v>2</v>
      </c>
      <c r="T150" s="25" t="s">
        <v>2</v>
      </c>
      <c r="U150" s="25" t="s">
        <v>2</v>
      </c>
      <c r="V150" s="136" t="s">
        <v>2</v>
      </c>
      <c r="W150" s="25">
        <v>2</v>
      </c>
      <c r="X150" s="25">
        <v>12</v>
      </c>
      <c r="Y150" s="25" t="s">
        <v>2</v>
      </c>
      <c r="Z150" s="25" t="s">
        <v>2</v>
      </c>
      <c r="AA150" s="136">
        <v>10</v>
      </c>
      <c r="AB150" s="25" t="s">
        <v>2</v>
      </c>
      <c r="AC150" s="25" t="s">
        <v>2</v>
      </c>
      <c r="AD150" s="25" t="s">
        <v>2</v>
      </c>
      <c r="AE150" s="25" t="s">
        <v>2</v>
      </c>
      <c r="AF150" s="136" t="s">
        <v>2</v>
      </c>
      <c r="AG150" s="27">
        <v>12</v>
      </c>
      <c r="AH150" s="27">
        <v>3</v>
      </c>
      <c r="AI150" s="27">
        <v>7</v>
      </c>
      <c r="AJ150" s="27">
        <v>2</v>
      </c>
      <c r="AK150" s="27" t="s">
        <v>2</v>
      </c>
      <c r="AL150" s="27" t="s">
        <v>2</v>
      </c>
      <c r="AM150" s="27" t="s">
        <v>2</v>
      </c>
      <c r="AN150" s="27" t="s">
        <v>2</v>
      </c>
      <c r="AO150" s="27" t="s">
        <v>2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 t="s">
        <v>2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 t="s">
        <v>2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446</v>
      </c>
      <c r="BJ150" s="27">
        <v>61</v>
      </c>
      <c r="BK150" s="27">
        <v>234</v>
      </c>
      <c r="BL150" s="27">
        <v>151</v>
      </c>
      <c r="BM150" s="27" t="s">
        <v>2</v>
      </c>
      <c r="BN150" s="27" t="s">
        <v>2</v>
      </c>
      <c r="BO150" s="27" t="s">
        <v>2</v>
      </c>
      <c r="BP150" s="27" t="s">
        <v>2</v>
      </c>
      <c r="BQ150" s="27" t="s">
        <v>2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16</v>
      </c>
      <c r="BX150" s="27" t="s">
        <v>2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 t="s">
        <v>2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 t="s">
        <v>2</v>
      </c>
      <c r="CM150" s="27">
        <v>6</v>
      </c>
      <c r="CN150" s="27" t="s">
        <v>2</v>
      </c>
      <c r="CO150" s="27" t="s">
        <v>2</v>
      </c>
      <c r="CP150" s="27" t="s">
        <v>2</v>
      </c>
      <c r="CQ150" s="27" t="s">
        <v>2</v>
      </c>
      <c r="CR150" s="27">
        <v>2</v>
      </c>
      <c r="CS150" s="27">
        <v>1</v>
      </c>
      <c r="CT150" s="27">
        <v>2</v>
      </c>
      <c r="CU150" s="27" t="s">
        <v>2</v>
      </c>
      <c r="CV150" s="27">
        <v>1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 t="s">
        <v>2</v>
      </c>
      <c r="DD150" s="27" t="s">
        <v>2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 t="s">
        <v>2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 t="s">
        <v>2</v>
      </c>
      <c r="DT150" s="27" t="s">
        <v>2</v>
      </c>
      <c r="DU150" s="27" t="s">
        <v>2</v>
      </c>
      <c r="DV150" s="27" t="s">
        <v>2</v>
      </c>
      <c r="DW150" s="27" t="s">
        <v>2</v>
      </c>
      <c r="DX150" s="27" t="s">
        <v>2</v>
      </c>
      <c r="DY150" s="27" t="s">
        <v>2</v>
      </c>
      <c r="DZ150" s="27" t="s">
        <v>2</v>
      </c>
      <c r="EA150" s="27">
        <v>1</v>
      </c>
      <c r="EB150" s="27">
        <v>3</v>
      </c>
      <c r="EC150" s="27">
        <v>1</v>
      </c>
      <c r="ED150" s="27">
        <v>2</v>
      </c>
      <c r="EE150" s="27" t="s">
        <v>2</v>
      </c>
      <c r="EF150" s="135">
        <v>1</v>
      </c>
      <c r="EG150" s="27" t="s">
        <v>2</v>
      </c>
      <c r="EH150" s="27" t="s">
        <v>2</v>
      </c>
      <c r="EI150" s="27" t="s">
        <v>2</v>
      </c>
      <c r="EJ150" s="27" t="s">
        <v>2</v>
      </c>
      <c r="EK150" s="27" t="s">
        <v>2</v>
      </c>
      <c r="EL150" s="27" t="s">
        <v>2</v>
      </c>
      <c r="EM150" s="27" t="s">
        <v>2</v>
      </c>
      <c r="EN150" s="27" t="s">
        <v>2</v>
      </c>
      <c r="EO150" s="27" t="s">
        <v>14</v>
      </c>
      <c r="EP150" s="27">
        <v>45</v>
      </c>
      <c r="EQ150" s="27" t="s">
        <v>14</v>
      </c>
      <c r="ER150" s="27" t="s">
        <v>14</v>
      </c>
      <c r="ES150" s="27" t="s">
        <v>2</v>
      </c>
      <c r="ET150" s="135" t="s">
        <v>14</v>
      </c>
      <c r="EU150" s="27" t="s">
        <v>2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3</v>
      </c>
      <c r="FX150" s="77" t="s">
        <v>2</v>
      </c>
      <c r="FY150" s="77">
        <v>3</v>
      </c>
      <c r="FZ150" s="77" t="s">
        <v>2</v>
      </c>
      <c r="GA150" s="77" t="s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 t="s">
        <v>2</v>
      </c>
      <c r="GG150" s="77" t="s">
        <v>2</v>
      </c>
      <c r="GH150" s="77" t="s">
        <v>2</v>
      </c>
      <c r="GI150" s="77" t="s">
        <v>2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 t="s">
        <v>2</v>
      </c>
      <c r="GP150" s="25" t="s">
        <v>2</v>
      </c>
      <c r="GQ150" s="25" t="s">
        <v>2</v>
      </c>
      <c r="GR150" s="25" t="s">
        <v>2</v>
      </c>
      <c r="GS150" s="136" t="s">
        <v>2</v>
      </c>
      <c r="GT150" s="77" t="s">
        <v>2</v>
      </c>
      <c r="GU150" s="77" t="s">
        <v>2</v>
      </c>
      <c r="GV150" s="17">
        <v>6</v>
      </c>
      <c r="GW150" s="17">
        <v>2</v>
      </c>
      <c r="GX150" s="17">
        <v>3</v>
      </c>
      <c r="GY150" s="17">
        <v>1</v>
      </c>
      <c r="GZ150" s="17" t="s">
        <v>2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</v>
      </c>
      <c r="HF150" s="17" t="s">
        <v>2</v>
      </c>
      <c r="HG150" s="17" t="s">
        <v>2</v>
      </c>
      <c r="HH150" s="17" t="s">
        <v>2</v>
      </c>
      <c r="HI150" s="17" t="s">
        <v>2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9"/>
      <c r="HO150" s="657" t="s">
        <v>453</v>
      </c>
      <c r="HP150" s="657" t="s">
        <v>454</v>
      </c>
      <c r="HQ150" s="657" t="s">
        <v>487</v>
      </c>
      <c r="HR150" s="657" t="s">
        <v>461</v>
      </c>
      <c r="HS150" s="657" t="s">
        <v>455</v>
      </c>
    </row>
    <row r="151" spans="1:227" ht="14.25" customHeight="1">
      <c r="A151" s="614" t="s">
        <v>970</v>
      </c>
      <c r="B151" s="614" t="s">
        <v>1076</v>
      </c>
      <c r="C151" s="614" t="s">
        <v>1081</v>
      </c>
      <c r="D151" s="4" t="s">
        <v>333</v>
      </c>
      <c r="E151" s="25">
        <v>39</v>
      </c>
      <c r="F151" s="25">
        <v>1</v>
      </c>
      <c r="G151" s="25" t="s">
        <v>2</v>
      </c>
      <c r="H151" s="25" t="s">
        <v>2</v>
      </c>
      <c r="I151" s="25">
        <v>1</v>
      </c>
      <c r="J151" s="25" t="s">
        <v>2</v>
      </c>
      <c r="K151" s="25" t="s">
        <v>2</v>
      </c>
      <c r="L151" s="25">
        <v>38</v>
      </c>
      <c r="M151" s="136">
        <v>1</v>
      </c>
      <c r="N151" s="25">
        <v>1</v>
      </c>
      <c r="O151" s="25">
        <v>1</v>
      </c>
      <c r="P151" s="25" t="s">
        <v>2</v>
      </c>
      <c r="Q151" s="25" t="s">
        <v>2</v>
      </c>
      <c r="R151" s="25">
        <v>1</v>
      </c>
      <c r="S151" s="25" t="s">
        <v>2</v>
      </c>
      <c r="T151" s="25" t="s">
        <v>2</v>
      </c>
      <c r="U151" s="25" t="s">
        <v>2</v>
      </c>
      <c r="V151" s="136" t="s">
        <v>2</v>
      </c>
      <c r="W151" s="25">
        <v>10</v>
      </c>
      <c r="X151" s="25">
        <v>627</v>
      </c>
      <c r="Y151" s="25" t="s">
        <v>2</v>
      </c>
      <c r="Z151" s="25" t="s">
        <v>2</v>
      </c>
      <c r="AA151" s="136">
        <v>29</v>
      </c>
      <c r="AB151" s="25" t="s">
        <v>2</v>
      </c>
      <c r="AC151" s="25" t="s">
        <v>2</v>
      </c>
      <c r="AD151" s="25" t="s">
        <v>2</v>
      </c>
      <c r="AE151" s="25" t="s">
        <v>2</v>
      </c>
      <c r="AF151" s="136">
        <v>1</v>
      </c>
      <c r="AG151" s="27">
        <v>38</v>
      </c>
      <c r="AH151" s="27">
        <v>9</v>
      </c>
      <c r="AI151" s="27">
        <v>19</v>
      </c>
      <c r="AJ151" s="27">
        <v>9</v>
      </c>
      <c r="AK151" s="27">
        <v>1</v>
      </c>
      <c r="AL151" s="27" t="s">
        <v>2</v>
      </c>
      <c r="AM151" s="27" t="s">
        <v>2</v>
      </c>
      <c r="AN151" s="27" t="s">
        <v>2</v>
      </c>
      <c r="AO151" s="27" t="s">
        <v>2</v>
      </c>
      <c r="AP151" s="27" t="s">
        <v>2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 t="s">
        <v>2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 t="s">
        <v>2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1585</v>
      </c>
      <c r="BJ151" s="27">
        <v>187</v>
      </c>
      <c r="BK151" s="27">
        <v>678</v>
      </c>
      <c r="BL151" s="27">
        <v>610</v>
      </c>
      <c r="BM151" s="27">
        <v>110</v>
      </c>
      <c r="BN151" s="27" t="s">
        <v>2</v>
      </c>
      <c r="BO151" s="27" t="s">
        <v>2</v>
      </c>
      <c r="BP151" s="27" t="s">
        <v>2</v>
      </c>
      <c r="BQ151" s="27" t="s">
        <v>2</v>
      </c>
      <c r="BR151" s="27" t="s">
        <v>2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80</v>
      </c>
      <c r="BX151" s="27" t="s">
        <v>2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 t="s">
        <v>2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 t="s">
        <v>2</v>
      </c>
      <c r="CM151" s="27">
        <v>7</v>
      </c>
      <c r="CN151" s="27" t="s">
        <v>2</v>
      </c>
      <c r="CO151" s="27" t="s">
        <v>2</v>
      </c>
      <c r="CP151" s="27" t="s">
        <v>2</v>
      </c>
      <c r="CQ151" s="27" t="s">
        <v>2</v>
      </c>
      <c r="CR151" s="27">
        <v>7</v>
      </c>
      <c r="CS151" s="27" t="s">
        <v>2</v>
      </c>
      <c r="CT151" s="27" t="s">
        <v>2</v>
      </c>
      <c r="CU151" s="27" t="s">
        <v>2</v>
      </c>
      <c r="CV151" s="27" t="s">
        <v>2</v>
      </c>
      <c r="CW151" s="27" t="s">
        <v>2</v>
      </c>
      <c r="CX151" s="27" t="s">
        <v>2</v>
      </c>
      <c r="CY151" s="27" t="s">
        <v>2</v>
      </c>
      <c r="CZ151" s="27" t="s">
        <v>2</v>
      </c>
      <c r="DA151" s="27" t="s">
        <v>2</v>
      </c>
      <c r="DB151" s="135" t="s">
        <v>2</v>
      </c>
      <c r="DC151" s="27" t="s">
        <v>2</v>
      </c>
      <c r="DD151" s="27" t="s">
        <v>2</v>
      </c>
      <c r="DE151" s="27" t="s">
        <v>2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 t="s">
        <v>2</v>
      </c>
      <c r="DP151" s="27" t="s">
        <v>2</v>
      </c>
      <c r="DQ151" s="27" t="s">
        <v>2</v>
      </c>
      <c r="DR151" s="135" t="s">
        <v>2</v>
      </c>
      <c r="DS151" s="27" t="s">
        <v>2</v>
      </c>
      <c r="DT151" s="27">
        <v>1</v>
      </c>
      <c r="DU151" s="27" t="s">
        <v>2</v>
      </c>
      <c r="DV151" s="27" t="s">
        <v>2</v>
      </c>
      <c r="DW151" s="27">
        <v>4</v>
      </c>
      <c r="DX151" s="27" t="s">
        <v>2</v>
      </c>
      <c r="DY151" s="27">
        <v>1</v>
      </c>
      <c r="DZ151" s="27">
        <v>1</v>
      </c>
      <c r="EA151" s="27" t="s">
        <v>2</v>
      </c>
      <c r="EB151" s="27">
        <v>7</v>
      </c>
      <c r="EC151" s="27">
        <v>3</v>
      </c>
      <c r="ED151" s="27">
        <v>1</v>
      </c>
      <c r="EE151" s="27" t="s">
        <v>2</v>
      </c>
      <c r="EF151" s="135">
        <v>1</v>
      </c>
      <c r="EG151" s="27" t="s">
        <v>2</v>
      </c>
      <c r="EH151" s="27" t="s">
        <v>14</v>
      </c>
      <c r="EI151" s="27" t="s">
        <v>2</v>
      </c>
      <c r="EJ151" s="27" t="s">
        <v>2</v>
      </c>
      <c r="EK151" s="27">
        <v>25</v>
      </c>
      <c r="EL151" s="27" t="s">
        <v>2</v>
      </c>
      <c r="EM151" s="27" t="s">
        <v>14</v>
      </c>
      <c r="EN151" s="27" t="s">
        <v>14</v>
      </c>
      <c r="EO151" s="27" t="s">
        <v>2</v>
      </c>
      <c r="EP151" s="27">
        <v>241</v>
      </c>
      <c r="EQ151" s="27">
        <v>5</v>
      </c>
      <c r="ER151" s="27" t="s">
        <v>14</v>
      </c>
      <c r="ES151" s="27" t="s">
        <v>2</v>
      </c>
      <c r="ET151" s="135" t="s">
        <v>14</v>
      </c>
      <c r="EU151" s="27" t="s">
        <v>2</v>
      </c>
      <c r="EV151" s="27" t="s">
        <v>2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 t="s">
        <v>2</v>
      </c>
      <c r="FB151" s="27" t="s">
        <v>2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</v>
      </c>
      <c r="FJ151" s="27" t="s">
        <v>2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</v>
      </c>
      <c r="FP151" s="27" t="s">
        <v>2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6</v>
      </c>
      <c r="FX151" s="77">
        <v>2</v>
      </c>
      <c r="FY151" s="77">
        <v>4</v>
      </c>
      <c r="FZ151" s="77" t="s">
        <v>2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>
        <v>1</v>
      </c>
      <c r="GF151" s="77" t="s">
        <v>2</v>
      </c>
      <c r="GG151" s="77" t="s">
        <v>2</v>
      </c>
      <c r="GH151" s="77" t="s">
        <v>2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1</v>
      </c>
      <c r="GP151" s="25">
        <v>1</v>
      </c>
      <c r="GQ151" s="25">
        <v>1</v>
      </c>
      <c r="GR151" s="25">
        <v>1</v>
      </c>
      <c r="GS151" s="136">
        <v>1</v>
      </c>
      <c r="GT151" s="77" t="s">
        <v>2</v>
      </c>
      <c r="GU151" s="77">
        <v>1</v>
      </c>
      <c r="GV151" s="17">
        <v>7</v>
      </c>
      <c r="GW151" s="17">
        <v>4</v>
      </c>
      <c r="GX151" s="17">
        <v>3</v>
      </c>
      <c r="GY151" s="17" t="s">
        <v>2</v>
      </c>
      <c r="GZ151" s="17" t="s">
        <v>2</v>
      </c>
      <c r="HA151" s="17" t="s">
        <v>2</v>
      </c>
      <c r="HB151" s="17" t="s">
        <v>2</v>
      </c>
      <c r="HC151" s="17" t="s">
        <v>2</v>
      </c>
      <c r="HD151" s="17" t="s">
        <v>2</v>
      </c>
      <c r="HE151" s="17" t="s">
        <v>2</v>
      </c>
      <c r="HF151" s="17" t="s">
        <v>2</v>
      </c>
      <c r="HG151" s="17" t="s">
        <v>2</v>
      </c>
      <c r="HH151" s="17" t="s">
        <v>2</v>
      </c>
      <c r="HI151" s="17" t="s">
        <v>2</v>
      </c>
      <c r="HJ151" s="17" t="s">
        <v>2</v>
      </c>
      <c r="HK151" s="17" t="s">
        <v>2</v>
      </c>
      <c r="HL151" s="17" t="s">
        <v>2</v>
      </c>
      <c r="HM151" s="17" t="s">
        <v>2</v>
      </c>
      <c r="HN151" s="659"/>
      <c r="HO151" s="657" t="s">
        <v>453</v>
      </c>
      <c r="HP151" s="657" t="s">
        <v>454</v>
      </c>
      <c r="HQ151" s="657" t="s">
        <v>487</v>
      </c>
      <c r="HR151" s="657" t="s">
        <v>462</v>
      </c>
      <c r="HS151" s="657" t="s">
        <v>455</v>
      </c>
    </row>
    <row r="152" spans="1:227" ht="14.25" customHeight="1">
      <c r="A152" s="614" t="s">
        <v>970</v>
      </c>
      <c r="B152" s="614" t="s">
        <v>1076</v>
      </c>
      <c r="C152" s="614" t="s">
        <v>1082</v>
      </c>
      <c r="D152" s="4" t="s">
        <v>334</v>
      </c>
      <c r="E152" s="25">
        <v>6</v>
      </c>
      <c r="F152" s="25" t="s">
        <v>2</v>
      </c>
      <c r="G152" s="25" t="s">
        <v>2</v>
      </c>
      <c r="H152" s="25" t="s">
        <v>2</v>
      </c>
      <c r="I152" s="25" t="s">
        <v>2</v>
      </c>
      <c r="J152" s="25" t="s">
        <v>2</v>
      </c>
      <c r="K152" s="25" t="s">
        <v>2</v>
      </c>
      <c r="L152" s="25">
        <v>6</v>
      </c>
      <c r="M152" s="136" t="s">
        <v>2</v>
      </c>
      <c r="N152" s="25" t="s">
        <v>2</v>
      </c>
      <c r="O152" s="25" t="s">
        <v>2</v>
      </c>
      <c r="P152" s="25" t="s">
        <v>2</v>
      </c>
      <c r="Q152" s="25" t="s">
        <v>2</v>
      </c>
      <c r="R152" s="25" t="s">
        <v>2</v>
      </c>
      <c r="S152" s="25" t="s">
        <v>2</v>
      </c>
      <c r="T152" s="25" t="s">
        <v>2</v>
      </c>
      <c r="U152" s="25" t="s">
        <v>2</v>
      </c>
      <c r="V152" s="136" t="s">
        <v>2</v>
      </c>
      <c r="W152" s="25" t="s">
        <v>2</v>
      </c>
      <c r="X152" s="25" t="s">
        <v>2</v>
      </c>
      <c r="Y152" s="25" t="s">
        <v>2</v>
      </c>
      <c r="Z152" s="25" t="s">
        <v>2</v>
      </c>
      <c r="AA152" s="136">
        <v>6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36" t="s">
        <v>2</v>
      </c>
      <c r="AG152" s="27">
        <v>6</v>
      </c>
      <c r="AH152" s="27">
        <v>1</v>
      </c>
      <c r="AI152" s="27">
        <v>5</v>
      </c>
      <c r="AJ152" s="27" t="s">
        <v>2</v>
      </c>
      <c r="AK152" s="27" t="s">
        <v>2</v>
      </c>
      <c r="AL152" s="27" t="s">
        <v>2</v>
      </c>
      <c r="AM152" s="27" t="s">
        <v>2</v>
      </c>
      <c r="AN152" s="27" t="s">
        <v>2</v>
      </c>
      <c r="AO152" s="27" t="s">
        <v>2</v>
      </c>
      <c r="AP152" s="27" t="s">
        <v>2</v>
      </c>
      <c r="AQ152" s="27" t="s">
        <v>2</v>
      </c>
      <c r="AR152" s="27" t="s">
        <v>2</v>
      </c>
      <c r="AS152" s="27" t="s">
        <v>2</v>
      </c>
      <c r="AT152" s="135" t="s">
        <v>2</v>
      </c>
      <c r="AU152" s="27" t="s">
        <v>2</v>
      </c>
      <c r="AV152" s="27" t="s">
        <v>2</v>
      </c>
      <c r="AW152" s="27" t="s">
        <v>2</v>
      </c>
      <c r="AX152" s="27" t="s">
        <v>2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 t="s">
        <v>2</v>
      </c>
      <c r="BD152" s="27" t="s">
        <v>2</v>
      </c>
      <c r="BE152" s="27" t="s">
        <v>2</v>
      </c>
      <c r="BF152" s="27" t="s">
        <v>2</v>
      </c>
      <c r="BG152" s="27" t="s">
        <v>2</v>
      </c>
      <c r="BH152" s="135" t="s">
        <v>2</v>
      </c>
      <c r="BI152" s="27">
        <v>200</v>
      </c>
      <c r="BJ152" s="27">
        <v>17</v>
      </c>
      <c r="BK152" s="27">
        <v>183</v>
      </c>
      <c r="BL152" s="27" t="s">
        <v>2</v>
      </c>
      <c r="BM152" s="27" t="s">
        <v>2</v>
      </c>
      <c r="BN152" s="27" t="s">
        <v>2</v>
      </c>
      <c r="BO152" s="27" t="s">
        <v>2</v>
      </c>
      <c r="BP152" s="27" t="s">
        <v>2</v>
      </c>
      <c r="BQ152" s="27" t="s">
        <v>2</v>
      </c>
      <c r="BR152" s="27" t="s">
        <v>2</v>
      </c>
      <c r="BS152" s="27" t="s">
        <v>2</v>
      </c>
      <c r="BT152" s="27" t="s">
        <v>2</v>
      </c>
      <c r="BU152" s="27" t="s">
        <v>2</v>
      </c>
      <c r="BV152" s="27" t="s">
        <v>2</v>
      </c>
      <c r="BW152" s="135">
        <v>26</v>
      </c>
      <c r="BX152" s="27" t="s">
        <v>2</v>
      </c>
      <c r="BY152" s="27" t="s">
        <v>2</v>
      </c>
      <c r="BZ152" s="27" t="s">
        <v>2</v>
      </c>
      <c r="CA152" s="27" t="s">
        <v>2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 t="s">
        <v>2</v>
      </c>
      <c r="CG152" s="27" t="s">
        <v>2</v>
      </c>
      <c r="CH152" s="27" t="s">
        <v>2</v>
      </c>
      <c r="CI152" s="27" t="s">
        <v>2</v>
      </c>
      <c r="CJ152" s="27" t="s">
        <v>2</v>
      </c>
      <c r="CK152" s="27" t="s">
        <v>2</v>
      </c>
      <c r="CL152" s="135" t="s">
        <v>2</v>
      </c>
      <c r="CM152" s="27">
        <v>4</v>
      </c>
      <c r="CN152" s="27" t="s">
        <v>2</v>
      </c>
      <c r="CO152" s="27" t="s">
        <v>2</v>
      </c>
      <c r="CP152" s="27">
        <v>1</v>
      </c>
      <c r="CQ152" s="27" t="s">
        <v>2</v>
      </c>
      <c r="CR152" s="27">
        <v>2</v>
      </c>
      <c r="CS152" s="27" t="s">
        <v>2</v>
      </c>
      <c r="CT152" s="27" t="s">
        <v>2</v>
      </c>
      <c r="CU152" s="27" t="s">
        <v>2</v>
      </c>
      <c r="CV152" s="27">
        <v>1</v>
      </c>
      <c r="CW152" s="27" t="s">
        <v>2</v>
      </c>
      <c r="CX152" s="27" t="s">
        <v>2</v>
      </c>
      <c r="CY152" s="27" t="s">
        <v>2</v>
      </c>
      <c r="CZ152" s="27" t="s">
        <v>2</v>
      </c>
      <c r="DA152" s="27" t="s">
        <v>2</v>
      </c>
      <c r="DB152" s="135" t="s">
        <v>2</v>
      </c>
      <c r="DC152" s="27" t="s">
        <v>2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 t="s">
        <v>2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 t="s">
        <v>2</v>
      </c>
      <c r="DT152" s="27">
        <v>1</v>
      </c>
      <c r="DU152" s="27" t="s">
        <v>2</v>
      </c>
      <c r="DV152" s="27">
        <v>1</v>
      </c>
      <c r="DW152" s="27">
        <v>3</v>
      </c>
      <c r="DX152" s="27" t="s">
        <v>2</v>
      </c>
      <c r="DY152" s="27" t="s">
        <v>2</v>
      </c>
      <c r="DZ152" s="27" t="s">
        <v>2</v>
      </c>
      <c r="EA152" s="27" t="s">
        <v>2</v>
      </c>
      <c r="EB152" s="27">
        <v>4</v>
      </c>
      <c r="EC152" s="27" t="s">
        <v>2</v>
      </c>
      <c r="ED152" s="27">
        <v>1</v>
      </c>
      <c r="EE152" s="27" t="s">
        <v>2</v>
      </c>
      <c r="EF152" s="135" t="s">
        <v>2</v>
      </c>
      <c r="EG152" s="27" t="s">
        <v>2</v>
      </c>
      <c r="EH152" s="27" t="s">
        <v>14</v>
      </c>
      <c r="EI152" s="27" t="s">
        <v>2</v>
      </c>
      <c r="EJ152" s="27" t="s">
        <v>14</v>
      </c>
      <c r="EK152" s="27" t="s">
        <v>14</v>
      </c>
      <c r="EL152" s="27" t="s">
        <v>2</v>
      </c>
      <c r="EM152" s="27" t="s">
        <v>2</v>
      </c>
      <c r="EN152" s="27" t="s">
        <v>2</v>
      </c>
      <c r="EO152" s="27" t="s">
        <v>2</v>
      </c>
      <c r="EP152" s="27">
        <v>64</v>
      </c>
      <c r="EQ152" s="27" t="s">
        <v>2</v>
      </c>
      <c r="ER152" s="27" t="s">
        <v>14</v>
      </c>
      <c r="ES152" s="27" t="s">
        <v>2</v>
      </c>
      <c r="ET152" s="135" t="s">
        <v>2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135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135" t="s">
        <v>2</v>
      </c>
      <c r="FW152" s="77">
        <v>3</v>
      </c>
      <c r="FX152" s="77" t="s">
        <v>2</v>
      </c>
      <c r="FY152" s="77">
        <v>2</v>
      </c>
      <c r="FZ152" s="77">
        <v>1</v>
      </c>
      <c r="GA152" s="77" t="s">
        <v>2</v>
      </c>
      <c r="GB152" s="77" t="s">
        <v>2</v>
      </c>
      <c r="GC152" s="77" t="s">
        <v>2</v>
      </c>
      <c r="GD152" s="77" t="s">
        <v>2</v>
      </c>
      <c r="GE152" s="143" t="s">
        <v>2</v>
      </c>
      <c r="GF152" s="77" t="s">
        <v>2</v>
      </c>
      <c r="GG152" s="77" t="s">
        <v>2</v>
      </c>
      <c r="GH152" s="77" t="s">
        <v>2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 t="s">
        <v>2</v>
      </c>
      <c r="GP152" s="25" t="s">
        <v>2</v>
      </c>
      <c r="GQ152" s="25" t="s">
        <v>2</v>
      </c>
      <c r="GR152" s="25" t="s">
        <v>2</v>
      </c>
      <c r="GS152" s="136" t="s">
        <v>2</v>
      </c>
      <c r="GT152" s="77" t="s">
        <v>2</v>
      </c>
      <c r="GU152" s="77" t="s">
        <v>2</v>
      </c>
      <c r="GV152" s="17">
        <v>4</v>
      </c>
      <c r="GW152" s="17">
        <v>2</v>
      </c>
      <c r="GX152" s="17">
        <v>2</v>
      </c>
      <c r="GY152" s="17" t="s">
        <v>2</v>
      </c>
      <c r="GZ152" s="17" t="s">
        <v>2</v>
      </c>
      <c r="HA152" s="17" t="s">
        <v>2</v>
      </c>
      <c r="HB152" s="17" t="s">
        <v>2</v>
      </c>
      <c r="HC152" s="17" t="s">
        <v>2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9"/>
      <c r="HO152" s="657" t="s">
        <v>453</v>
      </c>
      <c r="HP152" s="657" t="s">
        <v>454</v>
      </c>
      <c r="HQ152" s="657" t="s">
        <v>487</v>
      </c>
      <c r="HR152" s="657" t="s">
        <v>463</v>
      </c>
      <c r="HS152" s="657" t="s">
        <v>455</v>
      </c>
    </row>
    <row r="153" spans="1:227" ht="14.25" customHeight="1">
      <c r="A153" s="614" t="s">
        <v>970</v>
      </c>
      <c r="B153" s="614" t="s">
        <v>1076</v>
      </c>
      <c r="C153" s="614" t="s">
        <v>1083</v>
      </c>
      <c r="D153" s="4" t="s">
        <v>335</v>
      </c>
      <c r="E153" s="25">
        <v>18</v>
      </c>
      <c r="F153" s="25" t="s">
        <v>2</v>
      </c>
      <c r="G153" s="25" t="s">
        <v>2</v>
      </c>
      <c r="H153" s="25" t="s">
        <v>2</v>
      </c>
      <c r="I153" s="25" t="s">
        <v>2</v>
      </c>
      <c r="J153" s="25" t="s">
        <v>2</v>
      </c>
      <c r="K153" s="25" t="s">
        <v>2</v>
      </c>
      <c r="L153" s="25">
        <v>18</v>
      </c>
      <c r="M153" s="136">
        <v>1</v>
      </c>
      <c r="N153" s="25" t="s">
        <v>2</v>
      </c>
      <c r="O153" s="25" t="s">
        <v>2</v>
      </c>
      <c r="P153" s="25" t="s">
        <v>2</v>
      </c>
      <c r="Q153" s="25" t="s">
        <v>2</v>
      </c>
      <c r="R153" s="25" t="s">
        <v>2</v>
      </c>
      <c r="S153" s="25" t="s">
        <v>2</v>
      </c>
      <c r="T153" s="25" t="s">
        <v>2</v>
      </c>
      <c r="U153" s="25" t="s">
        <v>2</v>
      </c>
      <c r="V153" s="136" t="s">
        <v>2</v>
      </c>
      <c r="W153" s="25">
        <v>1</v>
      </c>
      <c r="X153" s="25">
        <v>30</v>
      </c>
      <c r="Y153" s="25" t="s">
        <v>2</v>
      </c>
      <c r="Z153" s="25" t="s">
        <v>2</v>
      </c>
      <c r="AA153" s="136">
        <v>17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 t="s">
        <v>2</v>
      </c>
      <c r="AG153" s="27">
        <v>18</v>
      </c>
      <c r="AH153" s="27">
        <v>15</v>
      </c>
      <c r="AI153" s="27">
        <v>1</v>
      </c>
      <c r="AJ153" s="27">
        <v>1</v>
      </c>
      <c r="AK153" s="27">
        <v>1</v>
      </c>
      <c r="AL153" s="27" t="s">
        <v>2</v>
      </c>
      <c r="AM153" s="27" t="s">
        <v>2</v>
      </c>
      <c r="AN153" s="27" t="s">
        <v>2</v>
      </c>
      <c r="AO153" s="27" t="s">
        <v>2</v>
      </c>
      <c r="AP153" s="27" t="s">
        <v>2</v>
      </c>
      <c r="AQ153" s="27" t="s">
        <v>2</v>
      </c>
      <c r="AR153" s="27" t="s">
        <v>2</v>
      </c>
      <c r="AS153" s="27" t="s">
        <v>2</v>
      </c>
      <c r="AT153" s="135" t="s">
        <v>2</v>
      </c>
      <c r="AU153" s="27" t="s">
        <v>2</v>
      </c>
      <c r="AV153" s="27" t="s">
        <v>2</v>
      </c>
      <c r="AW153" s="27" t="s">
        <v>2</v>
      </c>
      <c r="AX153" s="27" t="s">
        <v>2</v>
      </c>
      <c r="AY153" s="27" t="s">
        <v>2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 t="s">
        <v>2</v>
      </c>
      <c r="BG153" s="27" t="s">
        <v>2</v>
      </c>
      <c r="BH153" s="135" t="s">
        <v>2</v>
      </c>
      <c r="BI153" s="27">
        <v>492</v>
      </c>
      <c r="BJ153" s="27">
        <v>292</v>
      </c>
      <c r="BK153" s="27">
        <v>30</v>
      </c>
      <c r="BL153" s="27">
        <v>60</v>
      </c>
      <c r="BM153" s="27">
        <v>110</v>
      </c>
      <c r="BN153" s="27" t="s">
        <v>2</v>
      </c>
      <c r="BO153" s="27" t="s">
        <v>2</v>
      </c>
      <c r="BP153" s="27" t="s">
        <v>2</v>
      </c>
      <c r="BQ153" s="27" t="s">
        <v>2</v>
      </c>
      <c r="BR153" s="27" t="s">
        <v>2</v>
      </c>
      <c r="BS153" s="27" t="s">
        <v>2</v>
      </c>
      <c r="BT153" s="27" t="s">
        <v>2</v>
      </c>
      <c r="BU153" s="27" t="s">
        <v>2</v>
      </c>
      <c r="BV153" s="27" t="s">
        <v>2</v>
      </c>
      <c r="BW153" s="135">
        <v>111</v>
      </c>
      <c r="BX153" s="27" t="s">
        <v>2</v>
      </c>
      <c r="BY153" s="27" t="s">
        <v>2</v>
      </c>
      <c r="BZ153" s="27" t="s">
        <v>2</v>
      </c>
      <c r="CA153" s="27" t="s">
        <v>2</v>
      </c>
      <c r="CB153" s="27" t="s">
        <v>2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 t="s">
        <v>2</v>
      </c>
      <c r="CJ153" s="27" t="s">
        <v>2</v>
      </c>
      <c r="CK153" s="27" t="s">
        <v>2</v>
      </c>
      <c r="CL153" s="135" t="s">
        <v>2</v>
      </c>
      <c r="CM153" s="27">
        <v>5</v>
      </c>
      <c r="CN153" s="27" t="s">
        <v>2</v>
      </c>
      <c r="CO153" s="27" t="s">
        <v>2</v>
      </c>
      <c r="CP153" s="27">
        <v>1</v>
      </c>
      <c r="CQ153" s="27" t="s">
        <v>2</v>
      </c>
      <c r="CR153" s="27">
        <v>3</v>
      </c>
      <c r="CS153" s="27" t="s">
        <v>2</v>
      </c>
      <c r="CT153" s="27" t="s">
        <v>2</v>
      </c>
      <c r="CU153" s="27">
        <v>1</v>
      </c>
      <c r="CV153" s="27" t="s">
        <v>2</v>
      </c>
      <c r="CW153" s="27" t="s">
        <v>2</v>
      </c>
      <c r="CX153" s="27" t="s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 t="s">
        <v>2</v>
      </c>
      <c r="DD153" s="27" t="s">
        <v>2</v>
      </c>
      <c r="DE153" s="27" t="s">
        <v>2</v>
      </c>
      <c r="DF153" s="27" t="s">
        <v>2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 t="s">
        <v>2</v>
      </c>
      <c r="DT153" s="27" t="s">
        <v>2</v>
      </c>
      <c r="DU153" s="27" t="s">
        <v>2</v>
      </c>
      <c r="DV153" s="27">
        <v>3</v>
      </c>
      <c r="DW153" s="27">
        <v>4</v>
      </c>
      <c r="DX153" s="27">
        <v>1</v>
      </c>
      <c r="DY153" s="27">
        <v>3</v>
      </c>
      <c r="DZ153" s="27">
        <v>1</v>
      </c>
      <c r="EA153" s="27">
        <v>1</v>
      </c>
      <c r="EB153" s="27">
        <v>4</v>
      </c>
      <c r="EC153" s="27" t="s">
        <v>2</v>
      </c>
      <c r="ED153" s="27">
        <v>1</v>
      </c>
      <c r="EE153" s="27" t="s">
        <v>2</v>
      </c>
      <c r="EF153" s="135">
        <v>1</v>
      </c>
      <c r="EG153" s="27" t="s">
        <v>2</v>
      </c>
      <c r="EH153" s="27" t="s">
        <v>2</v>
      </c>
      <c r="EI153" s="27" t="s">
        <v>2</v>
      </c>
      <c r="EJ153" s="27" t="s">
        <v>14</v>
      </c>
      <c r="EK153" s="27">
        <v>21</v>
      </c>
      <c r="EL153" s="27" t="s">
        <v>14</v>
      </c>
      <c r="EM153" s="27" t="s">
        <v>14</v>
      </c>
      <c r="EN153" s="27" t="s">
        <v>14</v>
      </c>
      <c r="EO153" s="27" t="s">
        <v>14</v>
      </c>
      <c r="EP153" s="27">
        <v>56</v>
      </c>
      <c r="EQ153" s="27" t="s">
        <v>2</v>
      </c>
      <c r="ER153" s="27" t="s">
        <v>14</v>
      </c>
      <c r="ES153" s="27" t="s">
        <v>2</v>
      </c>
      <c r="ET153" s="135" t="s">
        <v>14</v>
      </c>
      <c r="EU153" s="27" t="s">
        <v>2</v>
      </c>
      <c r="EV153" s="27" t="s">
        <v>2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 t="s">
        <v>2</v>
      </c>
      <c r="FB153" s="27" t="s">
        <v>2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</v>
      </c>
      <c r="FP153" s="27" t="s">
        <v>2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>
        <v>4</v>
      </c>
      <c r="FX153" s="77">
        <v>1</v>
      </c>
      <c r="FY153" s="77">
        <v>4</v>
      </c>
      <c r="FZ153" s="77" t="s">
        <v>2</v>
      </c>
      <c r="GA153" s="77" t="s">
        <v>2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 t="s">
        <v>2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 t="s">
        <v>2</v>
      </c>
      <c r="GP153" s="25" t="s">
        <v>2</v>
      </c>
      <c r="GQ153" s="25" t="s">
        <v>2</v>
      </c>
      <c r="GR153" s="25" t="s">
        <v>2</v>
      </c>
      <c r="GS153" s="136" t="s">
        <v>2</v>
      </c>
      <c r="GT153" s="77" t="s">
        <v>2</v>
      </c>
      <c r="GU153" s="77" t="s">
        <v>2</v>
      </c>
      <c r="GV153" s="17">
        <v>5</v>
      </c>
      <c r="GW153" s="17">
        <v>4</v>
      </c>
      <c r="GX153" s="17" t="s">
        <v>2</v>
      </c>
      <c r="GY153" s="17">
        <v>1</v>
      </c>
      <c r="GZ153" s="17" t="s">
        <v>2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</v>
      </c>
      <c r="HF153" s="17" t="s">
        <v>2</v>
      </c>
      <c r="HG153" s="17" t="s">
        <v>2</v>
      </c>
      <c r="HH153" s="17" t="s">
        <v>2</v>
      </c>
      <c r="HI153" s="17" t="s">
        <v>2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9"/>
      <c r="HO153" s="657" t="s">
        <v>453</v>
      </c>
      <c r="HP153" s="657" t="s">
        <v>454</v>
      </c>
      <c r="HQ153" s="657" t="s">
        <v>487</v>
      </c>
      <c r="HR153" s="657" t="s">
        <v>453</v>
      </c>
      <c r="HS153" s="657" t="s">
        <v>455</v>
      </c>
    </row>
    <row r="154" spans="1:227" ht="14.25" customHeight="1">
      <c r="A154" s="614" t="s">
        <v>970</v>
      </c>
      <c r="B154" s="614" t="s">
        <v>744</v>
      </c>
      <c r="C154" s="614"/>
      <c r="D154" s="4" t="s">
        <v>571</v>
      </c>
      <c r="E154" s="25">
        <v>2623</v>
      </c>
      <c r="F154" s="25">
        <v>26</v>
      </c>
      <c r="G154" s="25">
        <v>1</v>
      </c>
      <c r="H154" s="25">
        <v>14</v>
      </c>
      <c r="I154" s="25">
        <v>10</v>
      </c>
      <c r="J154" s="25">
        <v>1</v>
      </c>
      <c r="K154" s="25" t="s">
        <v>2</v>
      </c>
      <c r="L154" s="25">
        <v>2597</v>
      </c>
      <c r="M154" s="136">
        <v>172</v>
      </c>
      <c r="N154" s="25">
        <v>22</v>
      </c>
      <c r="O154" s="25">
        <v>22</v>
      </c>
      <c r="P154" s="25">
        <v>1</v>
      </c>
      <c r="Q154" s="25">
        <v>10</v>
      </c>
      <c r="R154" s="25">
        <v>10</v>
      </c>
      <c r="S154" s="25">
        <v>1</v>
      </c>
      <c r="T154" s="25" t="s">
        <v>2</v>
      </c>
      <c r="U154" s="25" t="s">
        <v>2</v>
      </c>
      <c r="V154" s="136">
        <v>3</v>
      </c>
      <c r="W154" s="25">
        <v>1492</v>
      </c>
      <c r="X154" s="25">
        <v>146550</v>
      </c>
      <c r="Y154" s="25">
        <v>33</v>
      </c>
      <c r="Z154" s="25">
        <v>41851</v>
      </c>
      <c r="AA154" s="136">
        <v>1131</v>
      </c>
      <c r="AB154" s="25">
        <v>18</v>
      </c>
      <c r="AC154" s="25">
        <v>42192</v>
      </c>
      <c r="AD154" s="25">
        <v>9</v>
      </c>
      <c r="AE154" s="25">
        <v>30170</v>
      </c>
      <c r="AF154" s="136">
        <v>4</v>
      </c>
      <c r="AG154" s="27">
        <v>2611</v>
      </c>
      <c r="AH154" s="27">
        <v>351</v>
      </c>
      <c r="AI154" s="27">
        <v>610</v>
      </c>
      <c r="AJ154" s="27">
        <v>1279</v>
      </c>
      <c r="AK154" s="27">
        <v>300</v>
      </c>
      <c r="AL154" s="27">
        <v>50</v>
      </c>
      <c r="AM154" s="27">
        <v>16</v>
      </c>
      <c r="AN154" s="27">
        <v>5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>
        <v>11</v>
      </c>
      <c r="AV154" s="27">
        <v>2</v>
      </c>
      <c r="AW154" s="27" t="s">
        <v>2</v>
      </c>
      <c r="AX154" s="27">
        <v>3</v>
      </c>
      <c r="AY154" s="27">
        <v>1</v>
      </c>
      <c r="AZ154" s="27">
        <v>1</v>
      </c>
      <c r="BA154" s="27">
        <v>2</v>
      </c>
      <c r="BB154" s="27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166863</v>
      </c>
      <c r="BJ154" s="27">
        <v>7140</v>
      </c>
      <c r="BK154" s="27">
        <v>23014</v>
      </c>
      <c r="BL154" s="27">
        <v>88955</v>
      </c>
      <c r="BM154" s="27">
        <v>34175</v>
      </c>
      <c r="BN154" s="27">
        <v>8148</v>
      </c>
      <c r="BO154" s="27">
        <v>3594</v>
      </c>
      <c r="BP154" s="27">
        <v>1837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19185</v>
      </c>
      <c r="BX154" s="27">
        <v>1868</v>
      </c>
      <c r="BY154" s="27">
        <v>26</v>
      </c>
      <c r="BZ154" s="27" t="s">
        <v>2</v>
      </c>
      <c r="CA154" s="27">
        <v>212</v>
      </c>
      <c r="CB154" s="27">
        <v>100</v>
      </c>
      <c r="CC154" s="27">
        <v>150</v>
      </c>
      <c r="CD154" s="27">
        <v>553</v>
      </c>
      <c r="CE154" s="27">
        <v>827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>
        <v>464</v>
      </c>
      <c r="CM154" s="27">
        <v>2546</v>
      </c>
      <c r="CN154" s="27" t="s">
        <v>2</v>
      </c>
      <c r="CO154" s="27" t="s">
        <v>2</v>
      </c>
      <c r="CP154" s="27">
        <v>2</v>
      </c>
      <c r="CQ154" s="27" t="s">
        <v>2</v>
      </c>
      <c r="CR154" s="27">
        <v>11</v>
      </c>
      <c r="CS154" s="27">
        <v>8</v>
      </c>
      <c r="CT154" s="27">
        <v>2508</v>
      </c>
      <c r="CU154" s="27">
        <v>12</v>
      </c>
      <c r="CV154" s="27">
        <v>4</v>
      </c>
      <c r="CW154" s="27" t="s">
        <v>2</v>
      </c>
      <c r="CX154" s="27" t="s">
        <v>2</v>
      </c>
      <c r="CY154" s="27">
        <v>1</v>
      </c>
      <c r="CZ154" s="27" t="s">
        <v>2</v>
      </c>
      <c r="DA154" s="27" t="s">
        <v>2</v>
      </c>
      <c r="DB154" s="135" t="s">
        <v>2</v>
      </c>
      <c r="DC154" s="27">
        <v>10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>
        <v>7</v>
      </c>
      <c r="DK154" s="27">
        <v>1</v>
      </c>
      <c r="DL154" s="27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10</v>
      </c>
      <c r="DT154" s="27" t="s">
        <v>2</v>
      </c>
      <c r="DU154" s="27" t="s">
        <v>2</v>
      </c>
      <c r="DV154" s="27">
        <v>6</v>
      </c>
      <c r="DW154" s="27">
        <v>15</v>
      </c>
      <c r="DX154" s="27">
        <v>1</v>
      </c>
      <c r="DY154" s="27">
        <v>9</v>
      </c>
      <c r="DZ154" s="27">
        <v>3</v>
      </c>
      <c r="EA154" s="27">
        <v>2</v>
      </c>
      <c r="EB154" s="27">
        <v>44</v>
      </c>
      <c r="EC154" s="27">
        <v>19</v>
      </c>
      <c r="ED154" s="27">
        <v>2538</v>
      </c>
      <c r="EE154" s="27">
        <v>257</v>
      </c>
      <c r="EF154" s="135">
        <v>24</v>
      </c>
      <c r="EG154" s="27">
        <v>96</v>
      </c>
      <c r="EH154" s="27" t="s">
        <v>2</v>
      </c>
      <c r="EI154" s="27" t="s">
        <v>2</v>
      </c>
      <c r="EJ154" s="27" t="s">
        <v>14</v>
      </c>
      <c r="EK154" s="27">
        <v>37</v>
      </c>
      <c r="EL154" s="27" t="s">
        <v>14</v>
      </c>
      <c r="EM154" s="27" t="s">
        <v>14</v>
      </c>
      <c r="EN154" s="27">
        <v>16</v>
      </c>
      <c r="EO154" s="27" t="s">
        <v>14</v>
      </c>
      <c r="EP154" s="27">
        <v>1684</v>
      </c>
      <c r="EQ154" s="27">
        <v>416</v>
      </c>
      <c r="ER154" s="27">
        <v>152297</v>
      </c>
      <c r="ES154" s="27">
        <v>257</v>
      </c>
      <c r="ET154" s="135" t="s">
        <v>14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>
        <v>1</v>
      </c>
      <c r="FE154" s="27">
        <v>1</v>
      </c>
      <c r="FF154" s="27">
        <v>7</v>
      </c>
      <c r="FG154" s="27">
        <v>2</v>
      </c>
      <c r="FH154" s="135">
        <v>1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1155</v>
      </c>
      <c r="FS154" s="27" t="s">
        <v>1155</v>
      </c>
      <c r="FT154" s="27">
        <v>1484</v>
      </c>
      <c r="FU154" s="27">
        <v>2</v>
      </c>
      <c r="FV154" s="135" t="s">
        <v>1155</v>
      </c>
      <c r="FW154" s="77">
        <v>680</v>
      </c>
      <c r="FX154" s="77">
        <v>84</v>
      </c>
      <c r="FY154" s="77">
        <v>621</v>
      </c>
      <c r="FZ154" s="77">
        <v>6</v>
      </c>
      <c r="GA154" s="77">
        <v>194</v>
      </c>
      <c r="GB154" s="77">
        <v>4</v>
      </c>
      <c r="GC154" s="77">
        <v>7</v>
      </c>
      <c r="GD154" s="77">
        <v>5</v>
      </c>
      <c r="GE154" s="143">
        <v>8</v>
      </c>
      <c r="GF154" s="77">
        <v>9</v>
      </c>
      <c r="GG154" s="77">
        <v>5</v>
      </c>
      <c r="GH154" s="77">
        <v>5</v>
      </c>
      <c r="GI154" s="77">
        <v>1</v>
      </c>
      <c r="GJ154" s="77">
        <v>3</v>
      </c>
      <c r="GK154" s="77" t="s">
        <v>2</v>
      </c>
      <c r="GL154" s="77">
        <v>2</v>
      </c>
      <c r="GM154" s="77">
        <v>1</v>
      </c>
      <c r="GN154" s="143">
        <v>1</v>
      </c>
      <c r="GO154" s="25">
        <v>60</v>
      </c>
      <c r="GP154" s="25">
        <v>14</v>
      </c>
      <c r="GQ154" s="25">
        <v>60</v>
      </c>
      <c r="GR154" s="25">
        <v>4</v>
      </c>
      <c r="GS154" s="136">
        <v>1</v>
      </c>
      <c r="GT154" s="77" t="s">
        <v>2</v>
      </c>
      <c r="GU154" s="77">
        <v>21</v>
      </c>
      <c r="GV154" s="17">
        <v>2546</v>
      </c>
      <c r="GW154" s="17">
        <v>261</v>
      </c>
      <c r="GX154" s="17">
        <v>1299</v>
      </c>
      <c r="GY154" s="17">
        <v>859</v>
      </c>
      <c r="GZ154" s="17">
        <v>112</v>
      </c>
      <c r="HA154" s="17">
        <v>15</v>
      </c>
      <c r="HB154" s="17">
        <v>10</v>
      </c>
      <c r="HC154" s="17">
        <v>3</v>
      </c>
      <c r="HD154" s="17">
        <v>2</v>
      </c>
      <c r="HE154" s="17">
        <v>10</v>
      </c>
      <c r="HF154" s="17">
        <v>1</v>
      </c>
      <c r="HG154" s="17">
        <v>1</v>
      </c>
      <c r="HH154" s="17">
        <v>1</v>
      </c>
      <c r="HI154" s="17">
        <v>2</v>
      </c>
      <c r="HJ154" s="17">
        <v>5</v>
      </c>
      <c r="HK154" s="17">
        <v>1</v>
      </c>
      <c r="HL154" s="17">
        <v>2</v>
      </c>
      <c r="HM154" s="17">
        <v>2</v>
      </c>
      <c r="HN154" s="659"/>
      <c r="HO154" s="657" t="s">
        <v>453</v>
      </c>
      <c r="HP154" s="657" t="s">
        <v>454</v>
      </c>
      <c r="HQ154" s="657" t="s">
        <v>487</v>
      </c>
      <c r="HR154" s="657" t="s">
        <v>464</v>
      </c>
      <c r="HS154" s="657" t="s">
        <v>455</v>
      </c>
    </row>
    <row r="155" spans="1:227" ht="14.25" customHeight="1">
      <c r="A155" s="614" t="s">
        <v>970</v>
      </c>
      <c r="B155" s="614" t="s">
        <v>744</v>
      </c>
      <c r="C155" s="614" t="s">
        <v>1084</v>
      </c>
      <c r="D155" s="4" t="s">
        <v>572</v>
      </c>
      <c r="E155" s="25">
        <v>363</v>
      </c>
      <c r="F155" s="25">
        <v>4</v>
      </c>
      <c r="G155" s="25" t="s">
        <v>2</v>
      </c>
      <c r="H155" s="25">
        <v>2</v>
      </c>
      <c r="I155" s="25">
        <v>1</v>
      </c>
      <c r="J155" s="25">
        <v>1</v>
      </c>
      <c r="K155" s="25" t="s">
        <v>2</v>
      </c>
      <c r="L155" s="25">
        <v>359</v>
      </c>
      <c r="M155" s="136">
        <v>27</v>
      </c>
      <c r="N155" s="25">
        <v>4</v>
      </c>
      <c r="O155" s="25">
        <v>4</v>
      </c>
      <c r="P155" s="25" t="s">
        <v>2</v>
      </c>
      <c r="Q155" s="25">
        <v>2</v>
      </c>
      <c r="R155" s="25">
        <v>1</v>
      </c>
      <c r="S155" s="25">
        <v>1</v>
      </c>
      <c r="T155" s="25" t="s">
        <v>2</v>
      </c>
      <c r="U155" s="25" t="s">
        <v>2</v>
      </c>
      <c r="V155" s="136" t="s">
        <v>2</v>
      </c>
      <c r="W155" s="25">
        <v>241</v>
      </c>
      <c r="X155" s="25">
        <v>22031</v>
      </c>
      <c r="Y155" s="25">
        <v>2</v>
      </c>
      <c r="Z155" s="25">
        <v>5360</v>
      </c>
      <c r="AA155" s="136">
        <v>122</v>
      </c>
      <c r="AB155" s="25">
        <v>2</v>
      </c>
      <c r="AC155" s="25">
        <v>5460</v>
      </c>
      <c r="AD155" s="25">
        <v>2</v>
      </c>
      <c r="AE155" s="25">
        <v>5360</v>
      </c>
      <c r="AF155" s="136">
        <v>2</v>
      </c>
      <c r="AG155" s="27">
        <v>361</v>
      </c>
      <c r="AH155" s="27">
        <v>62</v>
      </c>
      <c r="AI155" s="27">
        <v>99</v>
      </c>
      <c r="AJ155" s="27">
        <v>142</v>
      </c>
      <c r="AK155" s="27">
        <v>47</v>
      </c>
      <c r="AL155" s="27">
        <v>8</v>
      </c>
      <c r="AM155" s="27">
        <v>1</v>
      </c>
      <c r="AN155" s="27">
        <v>2</v>
      </c>
      <c r="AO155" s="27" t="s">
        <v>2</v>
      </c>
      <c r="AP155" s="27" t="s">
        <v>2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>
        <v>2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>
        <v>1</v>
      </c>
      <c r="BB155" s="27">
        <v>1</v>
      </c>
      <c r="BC155" s="27" t="s">
        <v>2</v>
      </c>
      <c r="BD155" s="27" t="s">
        <v>2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22820</v>
      </c>
      <c r="BJ155" s="27">
        <v>1290</v>
      </c>
      <c r="BK155" s="27">
        <v>3736</v>
      </c>
      <c r="BL155" s="27">
        <v>10030</v>
      </c>
      <c r="BM155" s="27">
        <v>5342</v>
      </c>
      <c r="BN155" s="27">
        <v>1302</v>
      </c>
      <c r="BO155" s="27">
        <v>290</v>
      </c>
      <c r="BP155" s="27">
        <v>830</v>
      </c>
      <c r="BQ155" s="27" t="s">
        <v>2</v>
      </c>
      <c r="BR155" s="27" t="s">
        <v>2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2504</v>
      </c>
      <c r="BX155" s="27">
        <v>740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>
        <v>290</v>
      </c>
      <c r="CE155" s="27">
        <v>450</v>
      </c>
      <c r="CF155" s="27" t="s">
        <v>2</v>
      </c>
      <c r="CG155" s="27" t="s">
        <v>2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 t="s">
        <v>2</v>
      </c>
      <c r="CM155" s="27">
        <v>353</v>
      </c>
      <c r="CN155" s="27" t="s">
        <v>2</v>
      </c>
      <c r="CO155" s="27" t="s">
        <v>2</v>
      </c>
      <c r="CP155" s="27">
        <v>1</v>
      </c>
      <c r="CQ155" s="27" t="s">
        <v>2</v>
      </c>
      <c r="CR155" s="27">
        <v>2</v>
      </c>
      <c r="CS155" s="27" t="s">
        <v>2</v>
      </c>
      <c r="CT155" s="27">
        <v>350</v>
      </c>
      <c r="CU155" s="27" t="s">
        <v>2</v>
      </c>
      <c r="CV155" s="27" t="s">
        <v>2</v>
      </c>
      <c r="CW155" s="27" t="s">
        <v>2</v>
      </c>
      <c r="CX155" s="27" t="s">
        <v>2</v>
      </c>
      <c r="CY155" s="27" t="s">
        <v>2</v>
      </c>
      <c r="CZ155" s="27" t="s">
        <v>2</v>
      </c>
      <c r="DA155" s="27" t="s">
        <v>2</v>
      </c>
      <c r="DB155" s="135" t="s">
        <v>2</v>
      </c>
      <c r="DC155" s="27">
        <v>2</v>
      </c>
      <c r="DD155" s="27" t="s">
        <v>2</v>
      </c>
      <c r="DE155" s="27" t="s">
        <v>2</v>
      </c>
      <c r="DF155" s="27" t="s">
        <v>2</v>
      </c>
      <c r="DG155" s="27" t="s">
        <v>2</v>
      </c>
      <c r="DH155" s="27" t="s">
        <v>2</v>
      </c>
      <c r="DI155" s="27" t="s">
        <v>2</v>
      </c>
      <c r="DJ155" s="27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 t="s">
        <v>2</v>
      </c>
      <c r="DT155" s="27" t="s">
        <v>2</v>
      </c>
      <c r="DU155" s="27" t="s">
        <v>2</v>
      </c>
      <c r="DV155" s="27" t="s">
        <v>2</v>
      </c>
      <c r="DW155" s="27">
        <v>3</v>
      </c>
      <c r="DX155" s="27">
        <v>1</v>
      </c>
      <c r="DY155" s="27">
        <v>2</v>
      </c>
      <c r="DZ155" s="27">
        <v>1</v>
      </c>
      <c r="EA155" s="27" t="s">
        <v>2</v>
      </c>
      <c r="EB155" s="27">
        <v>6</v>
      </c>
      <c r="EC155" s="27">
        <v>3</v>
      </c>
      <c r="ED155" s="27">
        <v>352</v>
      </c>
      <c r="EE155" s="27">
        <v>73</v>
      </c>
      <c r="EF155" s="135">
        <v>1</v>
      </c>
      <c r="EG155" s="27" t="s">
        <v>2</v>
      </c>
      <c r="EH155" s="27" t="s">
        <v>2</v>
      </c>
      <c r="EI155" s="27" t="s">
        <v>2</v>
      </c>
      <c r="EJ155" s="27" t="s">
        <v>2</v>
      </c>
      <c r="EK155" s="27">
        <v>9</v>
      </c>
      <c r="EL155" s="27" t="s">
        <v>14</v>
      </c>
      <c r="EM155" s="27" t="s">
        <v>14</v>
      </c>
      <c r="EN155" s="27" t="s">
        <v>14</v>
      </c>
      <c r="EO155" s="27" t="s">
        <v>2</v>
      </c>
      <c r="EP155" s="27">
        <v>127</v>
      </c>
      <c r="EQ155" s="27">
        <v>35</v>
      </c>
      <c r="ER155" s="27">
        <v>19777</v>
      </c>
      <c r="ES155" s="27">
        <v>73</v>
      </c>
      <c r="ET155" s="135" t="s">
        <v>14</v>
      </c>
      <c r="EU155" s="27" t="s">
        <v>2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>
        <v>1</v>
      </c>
      <c r="FE155" s="27">
        <v>1</v>
      </c>
      <c r="FF155" s="27">
        <v>2</v>
      </c>
      <c r="FG155" s="27">
        <v>1</v>
      </c>
      <c r="FH155" s="135" t="s">
        <v>2</v>
      </c>
      <c r="FI155" s="27" t="s">
        <v>2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1155</v>
      </c>
      <c r="FS155" s="27" t="s">
        <v>1155</v>
      </c>
      <c r="FT155" s="27" t="s">
        <v>1155</v>
      </c>
      <c r="FU155" s="27">
        <v>1</v>
      </c>
      <c r="FV155" s="135" t="s">
        <v>2</v>
      </c>
      <c r="FW155" s="77">
        <v>71</v>
      </c>
      <c r="FX155" s="77">
        <v>6</v>
      </c>
      <c r="FY155" s="77">
        <v>66</v>
      </c>
      <c r="FZ155" s="77">
        <v>1</v>
      </c>
      <c r="GA155" s="77">
        <v>32</v>
      </c>
      <c r="GB155" s="77" t="s">
        <v>2</v>
      </c>
      <c r="GC155" s="77" t="s">
        <v>2</v>
      </c>
      <c r="GD155" s="77" t="s">
        <v>2</v>
      </c>
      <c r="GE155" s="143">
        <v>2</v>
      </c>
      <c r="GF155" s="77">
        <v>2</v>
      </c>
      <c r="GG155" s="77">
        <v>1</v>
      </c>
      <c r="GH155" s="77">
        <v>2</v>
      </c>
      <c r="GI155" s="77">
        <v>1</v>
      </c>
      <c r="GJ155" s="77">
        <v>1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4</v>
      </c>
      <c r="GP155" s="25">
        <v>2</v>
      </c>
      <c r="GQ155" s="25">
        <v>4</v>
      </c>
      <c r="GR155" s="25" t="s">
        <v>2</v>
      </c>
      <c r="GS155" s="136">
        <v>1</v>
      </c>
      <c r="GT155" s="77" t="s">
        <v>2</v>
      </c>
      <c r="GU155" s="77">
        <v>2</v>
      </c>
      <c r="GV155" s="17">
        <v>353</v>
      </c>
      <c r="GW155" s="17">
        <v>37</v>
      </c>
      <c r="GX155" s="17">
        <v>190</v>
      </c>
      <c r="GY155" s="17">
        <v>101</v>
      </c>
      <c r="GZ155" s="17">
        <v>24</v>
      </c>
      <c r="HA155" s="17">
        <v>1</v>
      </c>
      <c r="HB155" s="17">
        <v>1</v>
      </c>
      <c r="HC155" s="17" t="s">
        <v>2</v>
      </c>
      <c r="HD155" s="17" t="s">
        <v>2</v>
      </c>
      <c r="HE155" s="17">
        <v>2</v>
      </c>
      <c r="HF155" s="17" t="s">
        <v>2</v>
      </c>
      <c r="HG155" s="17" t="s">
        <v>2</v>
      </c>
      <c r="HH155" s="17">
        <v>1</v>
      </c>
      <c r="HI155" s="17">
        <v>1</v>
      </c>
      <c r="HJ155" s="17" t="s">
        <v>2</v>
      </c>
      <c r="HK155" s="17" t="s">
        <v>2</v>
      </c>
      <c r="HL155" s="17" t="s">
        <v>2</v>
      </c>
      <c r="HM155" s="17" t="s">
        <v>2</v>
      </c>
      <c r="HN155" s="659"/>
      <c r="HO155" s="657" t="s">
        <v>453</v>
      </c>
      <c r="HP155" s="657" t="s">
        <v>454</v>
      </c>
      <c r="HQ155" s="657" t="s">
        <v>487</v>
      </c>
      <c r="HR155" s="657" t="s">
        <v>465</v>
      </c>
      <c r="HS155" s="657" t="s">
        <v>455</v>
      </c>
    </row>
    <row r="156" spans="1:227" ht="14.25" customHeight="1">
      <c r="A156" s="614" t="s">
        <v>970</v>
      </c>
      <c r="B156" s="614" t="s">
        <v>744</v>
      </c>
      <c r="C156" s="614" t="s">
        <v>1085</v>
      </c>
      <c r="D156" s="4" t="s">
        <v>573</v>
      </c>
      <c r="E156" s="25">
        <v>205</v>
      </c>
      <c r="F156" s="25">
        <v>3</v>
      </c>
      <c r="G156" s="25" t="s">
        <v>2</v>
      </c>
      <c r="H156" s="25">
        <v>2</v>
      </c>
      <c r="I156" s="25">
        <v>1</v>
      </c>
      <c r="J156" s="25" t="s">
        <v>2</v>
      </c>
      <c r="K156" s="25" t="s">
        <v>2</v>
      </c>
      <c r="L156" s="25">
        <v>202</v>
      </c>
      <c r="M156" s="136">
        <v>27</v>
      </c>
      <c r="N156" s="25">
        <v>2</v>
      </c>
      <c r="O156" s="25">
        <v>2</v>
      </c>
      <c r="P156" s="25" t="s">
        <v>2</v>
      </c>
      <c r="Q156" s="25">
        <v>1</v>
      </c>
      <c r="R156" s="25">
        <v>1</v>
      </c>
      <c r="S156" s="25" t="s">
        <v>2</v>
      </c>
      <c r="T156" s="25" t="s">
        <v>2</v>
      </c>
      <c r="U156" s="25" t="s">
        <v>2</v>
      </c>
      <c r="V156" s="136">
        <v>1</v>
      </c>
      <c r="W156" s="25">
        <v>132</v>
      </c>
      <c r="X156" s="25">
        <v>29326</v>
      </c>
      <c r="Y156" s="25">
        <v>3</v>
      </c>
      <c r="Z156" s="25">
        <v>23190</v>
      </c>
      <c r="AA156" s="136">
        <v>73</v>
      </c>
      <c r="AB156" s="25">
        <v>2</v>
      </c>
      <c r="AC156" s="25">
        <v>21940</v>
      </c>
      <c r="AD156" s="25">
        <v>1</v>
      </c>
      <c r="AE156" s="25">
        <v>21840</v>
      </c>
      <c r="AF156" s="136" t="s">
        <v>2</v>
      </c>
      <c r="AG156" s="27">
        <v>204</v>
      </c>
      <c r="AH156" s="27">
        <v>17</v>
      </c>
      <c r="AI156" s="27">
        <v>38</v>
      </c>
      <c r="AJ156" s="27">
        <v>110</v>
      </c>
      <c r="AK156" s="27">
        <v>32</v>
      </c>
      <c r="AL156" s="27">
        <v>6</v>
      </c>
      <c r="AM156" s="27">
        <v>1</v>
      </c>
      <c r="AN156" s="27" t="s">
        <v>2</v>
      </c>
      <c r="AO156" s="27" t="s">
        <v>2</v>
      </c>
      <c r="AP156" s="27" t="s">
        <v>2</v>
      </c>
      <c r="AQ156" s="27" t="s">
        <v>2</v>
      </c>
      <c r="AR156" s="27" t="s">
        <v>2</v>
      </c>
      <c r="AS156" s="27" t="s">
        <v>2</v>
      </c>
      <c r="AT156" s="135" t="s">
        <v>2</v>
      </c>
      <c r="AU156" s="27">
        <v>1</v>
      </c>
      <c r="AV156" s="27" t="s">
        <v>2</v>
      </c>
      <c r="AW156" s="27" t="s">
        <v>2</v>
      </c>
      <c r="AX156" s="27">
        <v>1</v>
      </c>
      <c r="AY156" s="27" t="s">
        <v>2</v>
      </c>
      <c r="AZ156" s="27" t="s">
        <v>2</v>
      </c>
      <c r="BA156" s="27" t="s">
        <v>2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14586</v>
      </c>
      <c r="BJ156" s="27">
        <v>371</v>
      </c>
      <c r="BK156" s="27">
        <v>1426</v>
      </c>
      <c r="BL156" s="27">
        <v>7924</v>
      </c>
      <c r="BM156" s="27">
        <v>3699</v>
      </c>
      <c r="BN156" s="27">
        <v>961</v>
      </c>
      <c r="BO156" s="27">
        <v>205</v>
      </c>
      <c r="BP156" s="27" t="s">
        <v>2</v>
      </c>
      <c r="BQ156" s="27" t="s">
        <v>2</v>
      </c>
      <c r="BR156" s="27" t="s">
        <v>2</v>
      </c>
      <c r="BS156" s="27" t="s">
        <v>2</v>
      </c>
      <c r="BT156" s="27" t="s">
        <v>2</v>
      </c>
      <c r="BU156" s="27" t="s">
        <v>2</v>
      </c>
      <c r="BV156" s="27" t="s">
        <v>2</v>
      </c>
      <c r="BW156" s="135">
        <v>2332</v>
      </c>
      <c r="BX156" s="27">
        <v>98</v>
      </c>
      <c r="BY156" s="27" t="s">
        <v>2</v>
      </c>
      <c r="BZ156" s="27" t="s">
        <v>2</v>
      </c>
      <c r="CA156" s="27">
        <v>98</v>
      </c>
      <c r="CB156" s="27" t="s">
        <v>2</v>
      </c>
      <c r="CC156" s="27" t="s">
        <v>2</v>
      </c>
      <c r="CD156" s="27" t="s">
        <v>2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203</v>
      </c>
      <c r="CN156" s="27" t="s">
        <v>2</v>
      </c>
      <c r="CO156" s="27" t="s">
        <v>2</v>
      </c>
      <c r="CP156" s="27" t="s">
        <v>2</v>
      </c>
      <c r="CQ156" s="27" t="s">
        <v>2</v>
      </c>
      <c r="CR156" s="27">
        <v>1</v>
      </c>
      <c r="CS156" s="27">
        <v>1</v>
      </c>
      <c r="CT156" s="27">
        <v>199</v>
      </c>
      <c r="CU156" s="27">
        <v>2</v>
      </c>
      <c r="CV156" s="27" t="s">
        <v>2</v>
      </c>
      <c r="CW156" s="27" t="s">
        <v>2</v>
      </c>
      <c r="CX156" s="27" t="s">
        <v>2</v>
      </c>
      <c r="CY156" s="27" t="s">
        <v>2</v>
      </c>
      <c r="CZ156" s="27" t="s">
        <v>2</v>
      </c>
      <c r="DA156" s="27" t="s">
        <v>2</v>
      </c>
      <c r="DB156" s="135" t="s">
        <v>2</v>
      </c>
      <c r="DC156" s="27">
        <v>1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>
        <v>1</v>
      </c>
      <c r="DL156" s="27" t="s">
        <v>2</v>
      </c>
      <c r="DM156" s="27" t="s">
        <v>2</v>
      </c>
      <c r="DN156" s="27" t="s">
        <v>2</v>
      </c>
      <c r="DO156" s="27" t="s">
        <v>2</v>
      </c>
      <c r="DP156" s="27" t="s">
        <v>2</v>
      </c>
      <c r="DQ156" s="27" t="s">
        <v>2</v>
      </c>
      <c r="DR156" s="135" t="s">
        <v>2</v>
      </c>
      <c r="DS156" s="27" t="s">
        <v>2</v>
      </c>
      <c r="DT156" s="27" t="s">
        <v>2</v>
      </c>
      <c r="DU156" s="27" t="s">
        <v>2</v>
      </c>
      <c r="DV156" s="27" t="s">
        <v>2</v>
      </c>
      <c r="DW156" s="27" t="s">
        <v>2</v>
      </c>
      <c r="DX156" s="27" t="s">
        <v>2</v>
      </c>
      <c r="DY156" s="27" t="s">
        <v>2</v>
      </c>
      <c r="DZ156" s="27" t="s">
        <v>2</v>
      </c>
      <c r="EA156" s="27" t="s">
        <v>2</v>
      </c>
      <c r="EB156" s="27">
        <v>3</v>
      </c>
      <c r="EC156" s="27">
        <v>3</v>
      </c>
      <c r="ED156" s="27">
        <v>202</v>
      </c>
      <c r="EE156" s="27">
        <v>27</v>
      </c>
      <c r="EF156" s="135">
        <v>3</v>
      </c>
      <c r="EG156" s="27" t="s">
        <v>2</v>
      </c>
      <c r="EH156" s="27" t="s">
        <v>2</v>
      </c>
      <c r="EI156" s="27" t="s">
        <v>2</v>
      </c>
      <c r="EJ156" s="27" t="s">
        <v>2</v>
      </c>
      <c r="EK156" s="27" t="s">
        <v>2</v>
      </c>
      <c r="EL156" s="27" t="s">
        <v>2</v>
      </c>
      <c r="EM156" s="27" t="s">
        <v>2</v>
      </c>
      <c r="EN156" s="27" t="s">
        <v>2</v>
      </c>
      <c r="EO156" s="27" t="s">
        <v>2</v>
      </c>
      <c r="EP156" s="27">
        <v>34</v>
      </c>
      <c r="EQ156" s="27">
        <v>123</v>
      </c>
      <c r="ER156" s="27">
        <v>13451</v>
      </c>
      <c r="ES156" s="27">
        <v>27</v>
      </c>
      <c r="ET156" s="135">
        <v>148</v>
      </c>
      <c r="EU156" s="27" t="s">
        <v>2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>
        <v>1</v>
      </c>
      <c r="FI156" s="27" t="s">
        <v>2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1155</v>
      </c>
      <c r="FW156" s="77">
        <v>56</v>
      </c>
      <c r="FX156" s="77">
        <v>5</v>
      </c>
      <c r="FY156" s="77">
        <v>51</v>
      </c>
      <c r="FZ156" s="77" t="s">
        <v>2</v>
      </c>
      <c r="GA156" s="77">
        <v>23</v>
      </c>
      <c r="GB156" s="77" t="s">
        <v>2</v>
      </c>
      <c r="GC156" s="77" t="s">
        <v>2</v>
      </c>
      <c r="GD156" s="77">
        <v>2</v>
      </c>
      <c r="GE156" s="143">
        <v>1</v>
      </c>
      <c r="GF156" s="77">
        <v>1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>
        <v>1</v>
      </c>
      <c r="GN156" s="143">
        <v>1</v>
      </c>
      <c r="GO156" s="25">
        <v>3</v>
      </c>
      <c r="GP156" s="25">
        <v>2</v>
      </c>
      <c r="GQ156" s="25">
        <v>3</v>
      </c>
      <c r="GR156" s="25" t="s">
        <v>2</v>
      </c>
      <c r="GS156" s="136" t="s">
        <v>2</v>
      </c>
      <c r="GT156" s="77" t="s">
        <v>2</v>
      </c>
      <c r="GU156" s="77">
        <v>2</v>
      </c>
      <c r="GV156" s="17">
        <v>203</v>
      </c>
      <c r="GW156" s="17">
        <v>12</v>
      </c>
      <c r="GX156" s="17">
        <v>83</v>
      </c>
      <c r="GY156" s="17">
        <v>94</v>
      </c>
      <c r="GZ156" s="17">
        <v>13</v>
      </c>
      <c r="HA156" s="17">
        <v>1</v>
      </c>
      <c r="HB156" s="17" t="s">
        <v>2</v>
      </c>
      <c r="HC156" s="17" t="s">
        <v>2</v>
      </c>
      <c r="HD156" s="17">
        <v>1</v>
      </c>
      <c r="HE156" s="17">
        <v>1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>
        <v>1</v>
      </c>
      <c r="HK156" s="17" t="s">
        <v>2</v>
      </c>
      <c r="HL156" s="17" t="s">
        <v>2</v>
      </c>
      <c r="HM156" s="17">
        <v>1</v>
      </c>
      <c r="HN156" s="659"/>
      <c r="HO156" s="657" t="s">
        <v>453</v>
      </c>
      <c r="HP156" s="657" t="s">
        <v>454</v>
      </c>
      <c r="HQ156" s="657" t="s">
        <v>487</v>
      </c>
      <c r="HR156" s="657" t="s">
        <v>466</v>
      </c>
      <c r="HS156" s="657" t="s">
        <v>455</v>
      </c>
    </row>
    <row r="157" spans="1:227" ht="14.25" customHeight="1">
      <c r="A157" s="614" t="s">
        <v>970</v>
      </c>
      <c r="B157" s="614" t="s">
        <v>744</v>
      </c>
      <c r="C157" s="614" t="s">
        <v>1086</v>
      </c>
      <c r="D157" s="4" t="s">
        <v>574</v>
      </c>
      <c r="E157" s="25">
        <v>236</v>
      </c>
      <c r="F157" s="25">
        <v>1</v>
      </c>
      <c r="G157" s="25" t="s">
        <v>2</v>
      </c>
      <c r="H157" s="25" t="s">
        <v>2</v>
      </c>
      <c r="I157" s="25">
        <v>1</v>
      </c>
      <c r="J157" s="25" t="s">
        <v>2</v>
      </c>
      <c r="K157" s="25" t="s">
        <v>2</v>
      </c>
      <c r="L157" s="25">
        <v>235</v>
      </c>
      <c r="M157" s="136">
        <v>15</v>
      </c>
      <c r="N157" s="25">
        <v>1</v>
      </c>
      <c r="O157" s="25">
        <v>1</v>
      </c>
      <c r="P157" s="25" t="s">
        <v>2</v>
      </c>
      <c r="Q157" s="25" t="s">
        <v>2</v>
      </c>
      <c r="R157" s="25">
        <v>1</v>
      </c>
      <c r="S157" s="25" t="s">
        <v>2</v>
      </c>
      <c r="T157" s="25" t="s">
        <v>2</v>
      </c>
      <c r="U157" s="25" t="s">
        <v>2</v>
      </c>
      <c r="V157" s="136" t="s">
        <v>2</v>
      </c>
      <c r="W157" s="25">
        <v>130</v>
      </c>
      <c r="X157" s="25">
        <v>9211</v>
      </c>
      <c r="Y157" s="25">
        <v>3</v>
      </c>
      <c r="Z157" s="25">
        <v>1060</v>
      </c>
      <c r="AA157" s="136">
        <v>106</v>
      </c>
      <c r="AB157" s="25">
        <v>1</v>
      </c>
      <c r="AC157" s="25">
        <v>98</v>
      </c>
      <c r="AD157" s="25" t="s">
        <v>2</v>
      </c>
      <c r="AE157" s="25" t="s">
        <v>2</v>
      </c>
      <c r="AF157" s="136" t="s">
        <v>2</v>
      </c>
      <c r="AG157" s="27">
        <v>234</v>
      </c>
      <c r="AH157" s="27">
        <v>20</v>
      </c>
      <c r="AI157" s="27">
        <v>66</v>
      </c>
      <c r="AJ157" s="27">
        <v>127</v>
      </c>
      <c r="AK157" s="27">
        <v>15</v>
      </c>
      <c r="AL157" s="27">
        <v>4</v>
      </c>
      <c r="AM157" s="27">
        <v>1</v>
      </c>
      <c r="AN157" s="27">
        <v>1</v>
      </c>
      <c r="AO157" s="27" t="s">
        <v>2</v>
      </c>
      <c r="AP157" s="27" t="s">
        <v>2</v>
      </c>
      <c r="AQ157" s="27" t="s">
        <v>2</v>
      </c>
      <c r="AR157" s="27" t="s">
        <v>2</v>
      </c>
      <c r="AS157" s="27" t="s">
        <v>2</v>
      </c>
      <c r="AT157" s="135" t="s">
        <v>2</v>
      </c>
      <c r="AU157" s="27" t="s">
        <v>2</v>
      </c>
      <c r="AV157" s="27" t="s">
        <v>2</v>
      </c>
      <c r="AW157" s="27" t="s">
        <v>2</v>
      </c>
      <c r="AX157" s="27" t="s">
        <v>2</v>
      </c>
      <c r="AY157" s="27" t="s">
        <v>2</v>
      </c>
      <c r="AZ157" s="27" t="s">
        <v>2</v>
      </c>
      <c r="BA157" s="27" t="s">
        <v>2</v>
      </c>
      <c r="BB157" s="27" t="s">
        <v>2</v>
      </c>
      <c r="BC157" s="27" t="s">
        <v>2</v>
      </c>
      <c r="BD157" s="27" t="s">
        <v>2</v>
      </c>
      <c r="BE157" s="27" t="s">
        <v>2</v>
      </c>
      <c r="BF157" s="27" t="s">
        <v>2</v>
      </c>
      <c r="BG157" s="27" t="s">
        <v>2</v>
      </c>
      <c r="BH157" s="135" t="s">
        <v>2</v>
      </c>
      <c r="BI157" s="27">
        <v>14174</v>
      </c>
      <c r="BJ157" s="27">
        <v>379</v>
      </c>
      <c r="BK157" s="27">
        <v>2431</v>
      </c>
      <c r="BL157" s="27">
        <v>8516</v>
      </c>
      <c r="BM157" s="27">
        <v>1684</v>
      </c>
      <c r="BN157" s="27">
        <v>664</v>
      </c>
      <c r="BO157" s="27">
        <v>200</v>
      </c>
      <c r="BP157" s="27">
        <v>300</v>
      </c>
      <c r="BQ157" s="27" t="s">
        <v>2</v>
      </c>
      <c r="BR157" s="27" t="s">
        <v>2</v>
      </c>
      <c r="BS157" s="27" t="s">
        <v>2</v>
      </c>
      <c r="BT157" s="27" t="s">
        <v>2</v>
      </c>
      <c r="BU157" s="27" t="s">
        <v>2</v>
      </c>
      <c r="BV157" s="27" t="s">
        <v>2</v>
      </c>
      <c r="BW157" s="135">
        <v>1769</v>
      </c>
      <c r="BX157" s="27" t="s">
        <v>2</v>
      </c>
      <c r="BY157" s="27" t="s">
        <v>2</v>
      </c>
      <c r="BZ157" s="27" t="s">
        <v>2</v>
      </c>
      <c r="CA157" s="27" t="s">
        <v>2</v>
      </c>
      <c r="CB157" s="27" t="s">
        <v>2</v>
      </c>
      <c r="CC157" s="27" t="s">
        <v>2</v>
      </c>
      <c r="CD157" s="27" t="s">
        <v>2</v>
      </c>
      <c r="CE157" s="27" t="s">
        <v>2</v>
      </c>
      <c r="CF157" s="27" t="s">
        <v>2</v>
      </c>
      <c r="CG157" s="27" t="s">
        <v>2</v>
      </c>
      <c r="CH157" s="27" t="s">
        <v>2</v>
      </c>
      <c r="CI157" s="27" t="s">
        <v>2</v>
      </c>
      <c r="CJ157" s="27" t="s">
        <v>2</v>
      </c>
      <c r="CK157" s="27" t="s">
        <v>2</v>
      </c>
      <c r="CL157" s="135" t="s">
        <v>2</v>
      </c>
      <c r="CM157" s="27">
        <v>232</v>
      </c>
      <c r="CN157" s="27" t="s">
        <v>2</v>
      </c>
      <c r="CO157" s="27" t="s">
        <v>2</v>
      </c>
      <c r="CP157" s="27" t="s">
        <v>2</v>
      </c>
      <c r="CQ157" s="27" t="s">
        <v>2</v>
      </c>
      <c r="CR157" s="27" t="s">
        <v>2</v>
      </c>
      <c r="CS157" s="27" t="s">
        <v>2</v>
      </c>
      <c r="CT157" s="27">
        <v>229</v>
      </c>
      <c r="CU157" s="27">
        <v>3</v>
      </c>
      <c r="CV157" s="27" t="s">
        <v>2</v>
      </c>
      <c r="CW157" s="27" t="s">
        <v>2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 t="s">
        <v>2</v>
      </c>
      <c r="DD157" s="27" t="s">
        <v>2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 t="s">
        <v>2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 t="s">
        <v>2</v>
      </c>
      <c r="DT157" s="27" t="s">
        <v>2</v>
      </c>
      <c r="DU157" s="27" t="s">
        <v>2</v>
      </c>
      <c r="DV157" s="27" t="s">
        <v>2</v>
      </c>
      <c r="DW157" s="27">
        <v>1</v>
      </c>
      <c r="DX157" s="27" t="s">
        <v>2</v>
      </c>
      <c r="DY157" s="27">
        <v>1</v>
      </c>
      <c r="DZ157" s="27" t="s">
        <v>2</v>
      </c>
      <c r="EA157" s="27" t="s">
        <v>2</v>
      </c>
      <c r="EB157" s="27">
        <v>2</v>
      </c>
      <c r="EC157" s="27" t="s">
        <v>2</v>
      </c>
      <c r="ED157" s="27">
        <v>231</v>
      </c>
      <c r="EE157" s="27">
        <v>11</v>
      </c>
      <c r="EF157" s="135">
        <v>6</v>
      </c>
      <c r="EG157" s="27" t="s">
        <v>2</v>
      </c>
      <c r="EH157" s="27" t="s">
        <v>2</v>
      </c>
      <c r="EI157" s="27" t="s">
        <v>2</v>
      </c>
      <c r="EJ157" s="27" t="s">
        <v>2</v>
      </c>
      <c r="EK157" s="27" t="s">
        <v>14</v>
      </c>
      <c r="EL157" s="27" t="s">
        <v>2</v>
      </c>
      <c r="EM157" s="27" t="s">
        <v>14</v>
      </c>
      <c r="EN157" s="27" t="s">
        <v>2</v>
      </c>
      <c r="EO157" s="27" t="s">
        <v>2</v>
      </c>
      <c r="EP157" s="27" t="s">
        <v>14</v>
      </c>
      <c r="EQ157" s="27" t="s">
        <v>2</v>
      </c>
      <c r="ER157" s="27">
        <v>13393</v>
      </c>
      <c r="ES157" s="27">
        <v>11</v>
      </c>
      <c r="ET157" s="135" t="s">
        <v>14</v>
      </c>
      <c r="EU157" s="27" t="s">
        <v>2</v>
      </c>
      <c r="EV157" s="27" t="s">
        <v>2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 t="s">
        <v>2</v>
      </c>
      <c r="FB157" s="27" t="s">
        <v>2</v>
      </c>
      <c r="FC157" s="27" t="s">
        <v>2</v>
      </c>
      <c r="FD157" s="27" t="s">
        <v>2</v>
      </c>
      <c r="FE157" s="27" t="s">
        <v>2</v>
      </c>
      <c r="FF157" s="27" t="s">
        <v>2</v>
      </c>
      <c r="FG157" s="27" t="s">
        <v>2</v>
      </c>
      <c r="FH157" s="135" t="s">
        <v>2</v>
      </c>
      <c r="FI157" s="27" t="s">
        <v>2</v>
      </c>
      <c r="FJ157" s="27" t="s">
        <v>2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</v>
      </c>
      <c r="FP157" s="27" t="s">
        <v>2</v>
      </c>
      <c r="FQ157" s="27" t="s">
        <v>2</v>
      </c>
      <c r="FR157" s="27" t="s">
        <v>2</v>
      </c>
      <c r="FS157" s="27" t="s">
        <v>2</v>
      </c>
      <c r="FT157" s="27" t="s">
        <v>2</v>
      </c>
      <c r="FU157" s="27" t="s">
        <v>2</v>
      </c>
      <c r="FV157" s="135" t="s">
        <v>2</v>
      </c>
      <c r="FW157" s="77">
        <v>36</v>
      </c>
      <c r="FX157" s="77">
        <v>3</v>
      </c>
      <c r="FY157" s="77">
        <v>35</v>
      </c>
      <c r="FZ157" s="77">
        <v>1</v>
      </c>
      <c r="GA157" s="77">
        <v>2</v>
      </c>
      <c r="GB157" s="77" t="s">
        <v>2</v>
      </c>
      <c r="GC157" s="77" t="s">
        <v>2</v>
      </c>
      <c r="GD157" s="77">
        <v>1</v>
      </c>
      <c r="GE157" s="143" t="s">
        <v>2</v>
      </c>
      <c r="GF157" s="77" t="s">
        <v>2</v>
      </c>
      <c r="GG157" s="77" t="s">
        <v>2</v>
      </c>
      <c r="GH157" s="77" t="s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5</v>
      </c>
      <c r="GP157" s="25">
        <v>1</v>
      </c>
      <c r="GQ157" s="25">
        <v>5</v>
      </c>
      <c r="GR157" s="25" t="s">
        <v>2</v>
      </c>
      <c r="GS157" s="136" t="s">
        <v>2</v>
      </c>
      <c r="GT157" s="77" t="s">
        <v>2</v>
      </c>
      <c r="GU157" s="77">
        <v>3</v>
      </c>
      <c r="GV157" s="17">
        <v>232</v>
      </c>
      <c r="GW157" s="17">
        <v>11</v>
      </c>
      <c r="GX157" s="17">
        <v>144</v>
      </c>
      <c r="GY157" s="17">
        <v>68</v>
      </c>
      <c r="GZ157" s="17">
        <v>7</v>
      </c>
      <c r="HA157" s="17">
        <v>2</v>
      </c>
      <c r="HB157" s="17">
        <v>2</v>
      </c>
      <c r="HC157" s="17" t="s">
        <v>2</v>
      </c>
      <c r="HD157" s="17" t="s">
        <v>2</v>
      </c>
      <c r="HE157" s="17" t="s">
        <v>2</v>
      </c>
      <c r="HF157" s="17" t="s">
        <v>2</v>
      </c>
      <c r="HG157" s="17" t="s">
        <v>2</v>
      </c>
      <c r="HH157" s="17" t="s">
        <v>2</v>
      </c>
      <c r="HI157" s="17" t="s">
        <v>2</v>
      </c>
      <c r="HJ157" s="17" t="s">
        <v>2</v>
      </c>
      <c r="HK157" s="17" t="s">
        <v>2</v>
      </c>
      <c r="HL157" s="17" t="s">
        <v>2</v>
      </c>
      <c r="HM157" s="17" t="s">
        <v>2</v>
      </c>
      <c r="HN157" s="659"/>
      <c r="HO157" s="657" t="s">
        <v>453</v>
      </c>
      <c r="HP157" s="657" t="s">
        <v>454</v>
      </c>
      <c r="HQ157" s="657" t="s">
        <v>488</v>
      </c>
      <c r="HR157" s="657" t="s">
        <v>454</v>
      </c>
      <c r="HS157" s="657" t="s">
        <v>455</v>
      </c>
    </row>
    <row r="158" spans="1:227" ht="14.25" customHeight="1">
      <c r="A158" s="614" t="s">
        <v>970</v>
      </c>
      <c r="B158" s="614" t="s">
        <v>744</v>
      </c>
      <c r="C158" s="614" t="s">
        <v>745</v>
      </c>
      <c r="D158" s="4" t="s">
        <v>575</v>
      </c>
      <c r="E158" s="25">
        <v>158</v>
      </c>
      <c r="F158" s="25">
        <v>2</v>
      </c>
      <c r="G158" s="25" t="s">
        <v>2</v>
      </c>
      <c r="H158" s="25">
        <v>1</v>
      </c>
      <c r="I158" s="25">
        <v>1</v>
      </c>
      <c r="J158" s="25" t="s">
        <v>2</v>
      </c>
      <c r="K158" s="25" t="s">
        <v>2</v>
      </c>
      <c r="L158" s="25">
        <v>156</v>
      </c>
      <c r="M158" s="136">
        <v>12</v>
      </c>
      <c r="N158" s="25">
        <v>2</v>
      </c>
      <c r="O158" s="25">
        <v>2</v>
      </c>
      <c r="P158" s="25" t="s">
        <v>2</v>
      </c>
      <c r="Q158" s="25">
        <v>1</v>
      </c>
      <c r="R158" s="25">
        <v>1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77</v>
      </c>
      <c r="X158" s="25">
        <v>4427</v>
      </c>
      <c r="Y158" s="25">
        <v>3</v>
      </c>
      <c r="Z158" s="25">
        <v>1030</v>
      </c>
      <c r="AA158" s="136">
        <v>81</v>
      </c>
      <c r="AB158" s="25">
        <v>1</v>
      </c>
      <c r="AC158" s="25">
        <v>230</v>
      </c>
      <c r="AD158" s="25">
        <v>1</v>
      </c>
      <c r="AE158" s="25">
        <v>230</v>
      </c>
      <c r="AF158" s="136">
        <v>1</v>
      </c>
      <c r="AG158" s="27">
        <v>157</v>
      </c>
      <c r="AH158" s="27">
        <v>11</v>
      </c>
      <c r="AI158" s="27">
        <v>49</v>
      </c>
      <c r="AJ158" s="27">
        <v>74</v>
      </c>
      <c r="AK158" s="27">
        <v>20</v>
      </c>
      <c r="AL158" s="27">
        <v>2</v>
      </c>
      <c r="AM158" s="27">
        <v>1</v>
      </c>
      <c r="AN158" s="27" t="s">
        <v>2</v>
      </c>
      <c r="AO158" s="27" t="s">
        <v>2</v>
      </c>
      <c r="AP158" s="27" t="s">
        <v>2</v>
      </c>
      <c r="AQ158" s="27" t="s">
        <v>2</v>
      </c>
      <c r="AR158" s="27" t="s">
        <v>2</v>
      </c>
      <c r="AS158" s="27" t="s">
        <v>2</v>
      </c>
      <c r="AT158" s="135" t="s">
        <v>2</v>
      </c>
      <c r="AU158" s="27">
        <v>1</v>
      </c>
      <c r="AV158" s="27" t="s">
        <v>2</v>
      </c>
      <c r="AW158" s="27" t="s">
        <v>2</v>
      </c>
      <c r="AX158" s="27">
        <v>1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 t="s">
        <v>2</v>
      </c>
      <c r="BG158" s="27" t="s">
        <v>2</v>
      </c>
      <c r="BH158" s="135" t="s">
        <v>2</v>
      </c>
      <c r="BI158" s="27">
        <v>9783</v>
      </c>
      <c r="BJ158" s="27">
        <v>232</v>
      </c>
      <c r="BK158" s="27">
        <v>1812</v>
      </c>
      <c r="BL158" s="27">
        <v>4978</v>
      </c>
      <c r="BM158" s="27">
        <v>2212</v>
      </c>
      <c r="BN158" s="27">
        <v>314</v>
      </c>
      <c r="BO158" s="27">
        <v>235</v>
      </c>
      <c r="BP158" s="27" t="s">
        <v>2</v>
      </c>
      <c r="BQ158" s="27" t="s">
        <v>2</v>
      </c>
      <c r="BR158" s="27" t="s">
        <v>2</v>
      </c>
      <c r="BS158" s="27" t="s">
        <v>2</v>
      </c>
      <c r="BT158" s="27" t="s">
        <v>2</v>
      </c>
      <c r="BU158" s="27" t="s">
        <v>2</v>
      </c>
      <c r="BV158" s="27" t="s">
        <v>2</v>
      </c>
      <c r="BW158" s="135">
        <v>1614</v>
      </c>
      <c r="BX158" s="27">
        <v>50</v>
      </c>
      <c r="BY158" s="27" t="s">
        <v>2</v>
      </c>
      <c r="BZ158" s="27" t="s">
        <v>2</v>
      </c>
      <c r="CA158" s="27">
        <v>50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 t="s">
        <v>2</v>
      </c>
      <c r="CJ158" s="27" t="s">
        <v>2</v>
      </c>
      <c r="CK158" s="27" t="s">
        <v>2</v>
      </c>
      <c r="CL158" s="135" t="s">
        <v>2</v>
      </c>
      <c r="CM158" s="27">
        <v>150</v>
      </c>
      <c r="CN158" s="27" t="s">
        <v>2</v>
      </c>
      <c r="CO158" s="27" t="s">
        <v>2</v>
      </c>
      <c r="CP158" s="27" t="s">
        <v>2</v>
      </c>
      <c r="CQ158" s="27" t="s">
        <v>2</v>
      </c>
      <c r="CR158" s="27">
        <v>1</v>
      </c>
      <c r="CS158" s="27" t="s">
        <v>2</v>
      </c>
      <c r="CT158" s="27">
        <v>144</v>
      </c>
      <c r="CU158" s="27">
        <v>2</v>
      </c>
      <c r="CV158" s="27">
        <v>2</v>
      </c>
      <c r="CW158" s="27" t="s">
        <v>2</v>
      </c>
      <c r="CX158" s="27" t="s">
        <v>2</v>
      </c>
      <c r="CY158" s="27">
        <v>1</v>
      </c>
      <c r="CZ158" s="27" t="s">
        <v>2</v>
      </c>
      <c r="DA158" s="27" t="s">
        <v>2</v>
      </c>
      <c r="DB158" s="135" t="s">
        <v>2</v>
      </c>
      <c r="DC158" s="27">
        <v>1</v>
      </c>
      <c r="DD158" s="27" t="s">
        <v>2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>
        <v>1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2</v>
      </c>
      <c r="DT158" s="27" t="s">
        <v>2</v>
      </c>
      <c r="DU158" s="27" t="s">
        <v>2</v>
      </c>
      <c r="DV158" s="27">
        <v>1</v>
      </c>
      <c r="DW158" s="27">
        <v>1</v>
      </c>
      <c r="DX158" s="27" t="s">
        <v>2</v>
      </c>
      <c r="DY158" s="27">
        <v>3</v>
      </c>
      <c r="DZ158" s="27" t="s">
        <v>2</v>
      </c>
      <c r="EA158" s="27">
        <v>2</v>
      </c>
      <c r="EB158" s="27">
        <v>6</v>
      </c>
      <c r="EC158" s="27">
        <v>2</v>
      </c>
      <c r="ED158" s="27">
        <v>151</v>
      </c>
      <c r="EE158" s="27" t="s">
        <v>2</v>
      </c>
      <c r="EF158" s="135">
        <v>4</v>
      </c>
      <c r="EG158" s="27" t="s">
        <v>14</v>
      </c>
      <c r="EH158" s="27" t="s">
        <v>2</v>
      </c>
      <c r="EI158" s="27" t="s">
        <v>2</v>
      </c>
      <c r="EJ158" s="27" t="s">
        <v>14</v>
      </c>
      <c r="EK158" s="27" t="s">
        <v>14</v>
      </c>
      <c r="EL158" s="27" t="s">
        <v>2</v>
      </c>
      <c r="EM158" s="27" t="s">
        <v>14</v>
      </c>
      <c r="EN158" s="27" t="s">
        <v>2</v>
      </c>
      <c r="EO158" s="27" t="s">
        <v>14</v>
      </c>
      <c r="EP158" s="27">
        <v>1058</v>
      </c>
      <c r="EQ158" s="27" t="s">
        <v>14</v>
      </c>
      <c r="ER158" s="27">
        <v>8526</v>
      </c>
      <c r="ES158" s="27" t="s">
        <v>2</v>
      </c>
      <c r="ET158" s="135" t="s">
        <v>14</v>
      </c>
      <c r="EU158" s="27" t="s">
        <v>2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 t="s">
        <v>2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18</v>
      </c>
      <c r="FX158" s="77">
        <v>3</v>
      </c>
      <c r="FY158" s="77">
        <v>17</v>
      </c>
      <c r="FZ158" s="77" t="s">
        <v>2</v>
      </c>
      <c r="GA158" s="77">
        <v>2</v>
      </c>
      <c r="GB158" s="77">
        <v>1</v>
      </c>
      <c r="GC158" s="77" t="s">
        <v>2</v>
      </c>
      <c r="GD158" s="77" t="s">
        <v>2</v>
      </c>
      <c r="GE158" s="143" t="s">
        <v>2</v>
      </c>
      <c r="GF158" s="77" t="s">
        <v>2</v>
      </c>
      <c r="GG158" s="77" t="s">
        <v>2</v>
      </c>
      <c r="GH158" s="77" t="s">
        <v>2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6</v>
      </c>
      <c r="GP158" s="25">
        <v>1</v>
      </c>
      <c r="GQ158" s="25">
        <v>6</v>
      </c>
      <c r="GR158" s="25">
        <v>1</v>
      </c>
      <c r="GS158" s="136" t="s">
        <v>2</v>
      </c>
      <c r="GT158" s="77" t="s">
        <v>2</v>
      </c>
      <c r="GU158" s="77">
        <v>3</v>
      </c>
      <c r="GV158" s="17">
        <v>150</v>
      </c>
      <c r="GW158" s="17">
        <v>18</v>
      </c>
      <c r="GX158" s="17">
        <v>87</v>
      </c>
      <c r="GY158" s="17">
        <v>41</v>
      </c>
      <c r="GZ158" s="17">
        <v>3</v>
      </c>
      <c r="HA158" s="17">
        <v>1</v>
      </c>
      <c r="HB158" s="17">
        <v>1</v>
      </c>
      <c r="HC158" s="17" t="s">
        <v>2</v>
      </c>
      <c r="HD158" s="17" t="s">
        <v>2</v>
      </c>
      <c r="HE158" s="17">
        <v>1</v>
      </c>
      <c r="HF158" s="17">
        <v>1</v>
      </c>
      <c r="HG158" s="17" t="s">
        <v>2</v>
      </c>
      <c r="HH158" s="17" t="s">
        <v>2</v>
      </c>
      <c r="HI158" s="17" t="s">
        <v>2</v>
      </c>
      <c r="HJ158" s="17" t="s">
        <v>2</v>
      </c>
      <c r="HK158" s="17" t="s">
        <v>2</v>
      </c>
      <c r="HL158" s="17" t="s">
        <v>2</v>
      </c>
      <c r="HM158" s="17" t="s">
        <v>2</v>
      </c>
      <c r="HN158" s="659"/>
      <c r="HO158" s="657" t="s">
        <v>453</v>
      </c>
      <c r="HP158" s="657" t="s">
        <v>454</v>
      </c>
      <c r="HQ158" s="657" t="s">
        <v>488</v>
      </c>
      <c r="HR158" s="657" t="s">
        <v>457</v>
      </c>
      <c r="HS158" s="657" t="s">
        <v>455</v>
      </c>
    </row>
    <row r="159" spans="1:227" ht="14.25" customHeight="1">
      <c r="A159" s="614" t="s">
        <v>970</v>
      </c>
      <c r="B159" s="614" t="s">
        <v>744</v>
      </c>
      <c r="C159" s="614" t="s">
        <v>1087</v>
      </c>
      <c r="D159" s="4" t="s">
        <v>576</v>
      </c>
      <c r="E159" s="25">
        <v>113</v>
      </c>
      <c r="F159" s="25">
        <v>1</v>
      </c>
      <c r="G159" s="25" t="s">
        <v>2</v>
      </c>
      <c r="H159" s="25" t="s">
        <v>2</v>
      </c>
      <c r="I159" s="25">
        <v>1</v>
      </c>
      <c r="J159" s="25" t="s">
        <v>2</v>
      </c>
      <c r="K159" s="25" t="s">
        <v>2</v>
      </c>
      <c r="L159" s="25">
        <v>112</v>
      </c>
      <c r="M159" s="136">
        <v>6</v>
      </c>
      <c r="N159" s="25">
        <v>1</v>
      </c>
      <c r="O159" s="25">
        <v>1</v>
      </c>
      <c r="P159" s="25" t="s">
        <v>2</v>
      </c>
      <c r="Q159" s="25" t="s">
        <v>2</v>
      </c>
      <c r="R159" s="25">
        <v>1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63</v>
      </c>
      <c r="X159" s="25">
        <v>3508</v>
      </c>
      <c r="Y159" s="25">
        <v>1</v>
      </c>
      <c r="Z159" s="25">
        <v>360</v>
      </c>
      <c r="AA159" s="136">
        <v>50</v>
      </c>
      <c r="AB159" s="25">
        <v>1</v>
      </c>
      <c r="AC159" s="25">
        <v>80</v>
      </c>
      <c r="AD159" s="25" t="s">
        <v>2</v>
      </c>
      <c r="AE159" s="25" t="s">
        <v>2</v>
      </c>
      <c r="AF159" s="136" t="s">
        <v>2</v>
      </c>
      <c r="AG159" s="27">
        <v>112</v>
      </c>
      <c r="AH159" s="27">
        <v>13</v>
      </c>
      <c r="AI159" s="27">
        <v>16</v>
      </c>
      <c r="AJ159" s="27">
        <v>65</v>
      </c>
      <c r="AK159" s="27">
        <v>15</v>
      </c>
      <c r="AL159" s="27">
        <v>3</v>
      </c>
      <c r="AM159" s="27" t="s">
        <v>2</v>
      </c>
      <c r="AN159" s="27" t="s">
        <v>2</v>
      </c>
      <c r="AO159" s="27" t="s">
        <v>2</v>
      </c>
      <c r="AP159" s="27" t="s">
        <v>2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7509</v>
      </c>
      <c r="BJ159" s="27">
        <v>257</v>
      </c>
      <c r="BK159" s="27">
        <v>617</v>
      </c>
      <c r="BL159" s="27">
        <v>4409</v>
      </c>
      <c r="BM159" s="27">
        <v>1727</v>
      </c>
      <c r="BN159" s="27">
        <v>499</v>
      </c>
      <c r="BO159" s="27" t="s">
        <v>2</v>
      </c>
      <c r="BP159" s="27" t="s">
        <v>2</v>
      </c>
      <c r="BQ159" s="27" t="s">
        <v>2</v>
      </c>
      <c r="BR159" s="27" t="s">
        <v>2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625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107</v>
      </c>
      <c r="CN159" s="27" t="s">
        <v>2</v>
      </c>
      <c r="CO159" s="27" t="s">
        <v>2</v>
      </c>
      <c r="CP159" s="27" t="s">
        <v>2</v>
      </c>
      <c r="CQ159" s="27" t="s">
        <v>2</v>
      </c>
      <c r="CR159" s="27">
        <v>2</v>
      </c>
      <c r="CS159" s="27" t="s">
        <v>2</v>
      </c>
      <c r="CT159" s="27">
        <v>104</v>
      </c>
      <c r="CU159" s="27">
        <v>1</v>
      </c>
      <c r="CV159" s="27" t="s">
        <v>2</v>
      </c>
      <c r="CW159" s="27" t="s">
        <v>2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1</v>
      </c>
      <c r="DT159" s="27" t="s">
        <v>2</v>
      </c>
      <c r="DU159" s="27" t="s">
        <v>2</v>
      </c>
      <c r="DV159" s="27" t="s">
        <v>2</v>
      </c>
      <c r="DW159" s="27">
        <v>1</v>
      </c>
      <c r="DX159" s="27" t="s">
        <v>2</v>
      </c>
      <c r="DY159" s="27">
        <v>1</v>
      </c>
      <c r="DZ159" s="27">
        <v>1</v>
      </c>
      <c r="EA159" s="27" t="s">
        <v>2</v>
      </c>
      <c r="EB159" s="27">
        <v>3</v>
      </c>
      <c r="EC159" s="27" t="s">
        <v>2</v>
      </c>
      <c r="ED159" s="27">
        <v>107</v>
      </c>
      <c r="EE159" s="27">
        <v>10</v>
      </c>
      <c r="EF159" s="135">
        <v>2</v>
      </c>
      <c r="EG159" s="27" t="s">
        <v>14</v>
      </c>
      <c r="EH159" s="27" t="s">
        <v>2</v>
      </c>
      <c r="EI159" s="27" t="s">
        <v>2</v>
      </c>
      <c r="EJ159" s="27" t="s">
        <v>2</v>
      </c>
      <c r="EK159" s="27" t="s">
        <v>14</v>
      </c>
      <c r="EL159" s="27" t="s">
        <v>2</v>
      </c>
      <c r="EM159" s="27" t="s">
        <v>14</v>
      </c>
      <c r="EN159" s="27" t="s">
        <v>14</v>
      </c>
      <c r="EO159" s="27" t="s">
        <v>2</v>
      </c>
      <c r="EP159" s="27">
        <v>58</v>
      </c>
      <c r="EQ159" s="27" t="s">
        <v>2</v>
      </c>
      <c r="ER159" s="27">
        <v>6350</v>
      </c>
      <c r="ES159" s="27">
        <v>10</v>
      </c>
      <c r="ET159" s="135" t="s">
        <v>14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16</v>
      </c>
      <c r="FX159" s="77">
        <v>2</v>
      </c>
      <c r="FY159" s="77">
        <v>14</v>
      </c>
      <c r="FZ159" s="77" t="s">
        <v>2</v>
      </c>
      <c r="GA159" s="77" t="s">
        <v>2</v>
      </c>
      <c r="GB159" s="77" t="s">
        <v>2</v>
      </c>
      <c r="GC159" s="77" t="s">
        <v>2</v>
      </c>
      <c r="GD159" s="77">
        <v>1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4</v>
      </c>
      <c r="GP159" s="25">
        <v>1</v>
      </c>
      <c r="GQ159" s="25">
        <v>4</v>
      </c>
      <c r="GR159" s="25">
        <v>1</v>
      </c>
      <c r="GS159" s="136" t="s">
        <v>2</v>
      </c>
      <c r="GT159" s="77" t="s">
        <v>2</v>
      </c>
      <c r="GU159" s="77">
        <v>1</v>
      </c>
      <c r="GV159" s="17">
        <v>107</v>
      </c>
      <c r="GW159" s="17">
        <v>16</v>
      </c>
      <c r="GX159" s="17">
        <v>65</v>
      </c>
      <c r="GY159" s="17">
        <v>22</v>
      </c>
      <c r="GZ159" s="17">
        <v>4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9"/>
      <c r="HO159" s="657" t="s">
        <v>453</v>
      </c>
      <c r="HP159" s="657" t="s">
        <v>454</v>
      </c>
      <c r="HQ159" s="657" t="s">
        <v>488</v>
      </c>
      <c r="HR159" s="657" t="s">
        <v>458</v>
      </c>
      <c r="HS159" s="657" t="s">
        <v>455</v>
      </c>
    </row>
    <row r="160" spans="1:227" ht="14.25" customHeight="1">
      <c r="A160" s="614" t="s">
        <v>970</v>
      </c>
      <c r="B160" s="614" t="s">
        <v>744</v>
      </c>
      <c r="C160" s="614" t="s">
        <v>746</v>
      </c>
      <c r="D160" s="4" t="s">
        <v>577</v>
      </c>
      <c r="E160" s="25">
        <v>376</v>
      </c>
      <c r="F160" s="25">
        <v>3</v>
      </c>
      <c r="G160" s="25" t="s">
        <v>2</v>
      </c>
      <c r="H160" s="25">
        <v>1</v>
      </c>
      <c r="I160" s="25">
        <v>2</v>
      </c>
      <c r="J160" s="25" t="s">
        <v>2</v>
      </c>
      <c r="K160" s="25" t="s">
        <v>2</v>
      </c>
      <c r="L160" s="25">
        <v>373</v>
      </c>
      <c r="M160" s="136">
        <v>24</v>
      </c>
      <c r="N160" s="25">
        <v>2</v>
      </c>
      <c r="O160" s="25">
        <v>2</v>
      </c>
      <c r="P160" s="25" t="s">
        <v>2</v>
      </c>
      <c r="Q160" s="25" t="s">
        <v>2</v>
      </c>
      <c r="R160" s="25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184</v>
      </c>
      <c r="X160" s="25">
        <v>16245</v>
      </c>
      <c r="Y160" s="25">
        <v>3</v>
      </c>
      <c r="Z160" s="25">
        <v>1300</v>
      </c>
      <c r="AA160" s="136">
        <v>192</v>
      </c>
      <c r="AB160" s="25">
        <v>2</v>
      </c>
      <c r="AC160" s="25">
        <v>4979</v>
      </c>
      <c r="AD160" s="25" t="s">
        <v>2</v>
      </c>
      <c r="AE160" s="25" t="s">
        <v>2</v>
      </c>
      <c r="AF160" s="136" t="s">
        <v>2</v>
      </c>
      <c r="AG160" s="27">
        <v>374</v>
      </c>
      <c r="AH160" s="27">
        <v>45</v>
      </c>
      <c r="AI160" s="27">
        <v>102</v>
      </c>
      <c r="AJ160" s="27">
        <v>194</v>
      </c>
      <c r="AK160" s="27">
        <v>29</v>
      </c>
      <c r="AL160" s="27">
        <v>2</v>
      </c>
      <c r="AM160" s="27">
        <v>2</v>
      </c>
      <c r="AN160" s="27" t="s">
        <v>2</v>
      </c>
      <c r="AO160" s="27" t="s">
        <v>2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21843</v>
      </c>
      <c r="BJ160" s="27">
        <v>948</v>
      </c>
      <c r="BK160" s="27">
        <v>3922</v>
      </c>
      <c r="BL160" s="27">
        <v>12992</v>
      </c>
      <c r="BM160" s="27">
        <v>3251</v>
      </c>
      <c r="BN160" s="27">
        <v>330</v>
      </c>
      <c r="BO160" s="27">
        <v>400</v>
      </c>
      <c r="BP160" s="27" t="s">
        <v>2</v>
      </c>
      <c r="BQ160" s="27" t="s">
        <v>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2073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368</v>
      </c>
      <c r="CN160" s="27" t="s">
        <v>2</v>
      </c>
      <c r="CO160" s="27" t="s">
        <v>2</v>
      </c>
      <c r="CP160" s="27" t="s">
        <v>2</v>
      </c>
      <c r="CQ160" s="27" t="s">
        <v>2</v>
      </c>
      <c r="CR160" s="27">
        <v>3</v>
      </c>
      <c r="CS160" s="27">
        <v>6</v>
      </c>
      <c r="CT160" s="27">
        <v>358</v>
      </c>
      <c r="CU160" s="27">
        <v>1</v>
      </c>
      <c r="CV160" s="27" t="s">
        <v>2</v>
      </c>
      <c r="CW160" s="27" t="s">
        <v>2</v>
      </c>
      <c r="CX160" s="27" t="s">
        <v>2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6</v>
      </c>
      <c r="DT160" s="27" t="s">
        <v>2</v>
      </c>
      <c r="DU160" s="27" t="s">
        <v>2</v>
      </c>
      <c r="DV160" s="27" t="s">
        <v>2</v>
      </c>
      <c r="DW160" s="27">
        <v>3</v>
      </c>
      <c r="DX160" s="27" t="s">
        <v>2</v>
      </c>
      <c r="DY160" s="27" t="s">
        <v>2</v>
      </c>
      <c r="DZ160" s="27" t="s">
        <v>2</v>
      </c>
      <c r="EA160" s="27" t="s">
        <v>2</v>
      </c>
      <c r="EB160" s="27">
        <v>9</v>
      </c>
      <c r="EC160" s="27">
        <v>8</v>
      </c>
      <c r="ED160" s="27">
        <v>366</v>
      </c>
      <c r="EE160" s="27">
        <v>21</v>
      </c>
      <c r="EF160" s="135">
        <v>1</v>
      </c>
      <c r="EG160" s="27">
        <v>64</v>
      </c>
      <c r="EH160" s="27" t="s">
        <v>2</v>
      </c>
      <c r="EI160" s="27" t="s">
        <v>2</v>
      </c>
      <c r="EJ160" s="27" t="s">
        <v>2</v>
      </c>
      <c r="EK160" s="27">
        <v>8</v>
      </c>
      <c r="EL160" s="27" t="s">
        <v>2</v>
      </c>
      <c r="EM160" s="27" t="s">
        <v>2</v>
      </c>
      <c r="EN160" s="27" t="s">
        <v>2</v>
      </c>
      <c r="EO160" s="27" t="s">
        <v>2</v>
      </c>
      <c r="EP160" s="27">
        <v>127</v>
      </c>
      <c r="EQ160" s="27">
        <v>160</v>
      </c>
      <c r="ER160" s="27">
        <v>19735</v>
      </c>
      <c r="ES160" s="27">
        <v>21</v>
      </c>
      <c r="ET160" s="135" t="s">
        <v>14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96</v>
      </c>
      <c r="FX160" s="77">
        <v>36</v>
      </c>
      <c r="FY160" s="77">
        <v>75</v>
      </c>
      <c r="FZ160" s="77" t="s">
        <v>2</v>
      </c>
      <c r="GA160" s="77">
        <v>5</v>
      </c>
      <c r="GB160" s="77" t="s">
        <v>2</v>
      </c>
      <c r="GC160" s="77" t="s">
        <v>2</v>
      </c>
      <c r="GD160" s="77">
        <v>1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10</v>
      </c>
      <c r="GP160" s="25">
        <v>2</v>
      </c>
      <c r="GQ160" s="25">
        <v>10</v>
      </c>
      <c r="GR160" s="25" t="s">
        <v>2</v>
      </c>
      <c r="GS160" s="136" t="s">
        <v>2</v>
      </c>
      <c r="GT160" s="77" t="s">
        <v>2</v>
      </c>
      <c r="GU160" s="77">
        <v>4</v>
      </c>
      <c r="GV160" s="17">
        <v>368</v>
      </c>
      <c r="GW160" s="17">
        <v>51</v>
      </c>
      <c r="GX160" s="17">
        <v>190</v>
      </c>
      <c r="GY160" s="17">
        <v>117</v>
      </c>
      <c r="GZ160" s="17">
        <v>10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9"/>
      <c r="HO160" s="657" t="s">
        <v>453</v>
      </c>
      <c r="HP160" s="657" t="s">
        <v>454</v>
      </c>
      <c r="HQ160" s="657" t="s">
        <v>488</v>
      </c>
      <c r="HR160" s="657" t="s">
        <v>459</v>
      </c>
      <c r="HS160" s="657" t="s">
        <v>455</v>
      </c>
    </row>
    <row r="161" spans="1:227" ht="14.25" customHeight="1">
      <c r="A161" s="614" t="s">
        <v>970</v>
      </c>
      <c r="B161" s="614" t="s">
        <v>744</v>
      </c>
      <c r="C161" s="614" t="s">
        <v>1088</v>
      </c>
      <c r="D161" s="4" t="s">
        <v>578</v>
      </c>
      <c r="E161" s="25">
        <v>290</v>
      </c>
      <c r="F161" s="25">
        <v>4</v>
      </c>
      <c r="G161" s="25" t="s">
        <v>2</v>
      </c>
      <c r="H161" s="25">
        <v>3</v>
      </c>
      <c r="I161" s="25">
        <v>1</v>
      </c>
      <c r="J161" s="25" t="s">
        <v>2</v>
      </c>
      <c r="K161" s="25" t="s">
        <v>2</v>
      </c>
      <c r="L161" s="25">
        <v>286</v>
      </c>
      <c r="M161" s="136">
        <v>20</v>
      </c>
      <c r="N161" s="25">
        <v>3</v>
      </c>
      <c r="O161" s="25">
        <v>3</v>
      </c>
      <c r="P161" s="25" t="s">
        <v>2</v>
      </c>
      <c r="Q161" s="25">
        <v>2</v>
      </c>
      <c r="R161" s="25">
        <v>1</v>
      </c>
      <c r="S161" s="25" t="s">
        <v>2</v>
      </c>
      <c r="T161" s="25" t="s">
        <v>2</v>
      </c>
      <c r="U161" s="25" t="s">
        <v>2</v>
      </c>
      <c r="V161" s="136">
        <v>1</v>
      </c>
      <c r="W161" s="25">
        <v>185</v>
      </c>
      <c r="X161" s="25">
        <v>21093</v>
      </c>
      <c r="Y161" s="25">
        <v>7</v>
      </c>
      <c r="Z161" s="25">
        <v>3201</v>
      </c>
      <c r="AA161" s="136">
        <v>105</v>
      </c>
      <c r="AB161" s="25">
        <v>3</v>
      </c>
      <c r="AC161" s="25">
        <v>3490</v>
      </c>
      <c r="AD161" s="25">
        <v>2</v>
      </c>
      <c r="AE161" s="25">
        <v>1150</v>
      </c>
      <c r="AF161" s="136" t="s">
        <v>2</v>
      </c>
      <c r="AG161" s="27">
        <v>290</v>
      </c>
      <c r="AH161" s="27">
        <v>41</v>
      </c>
      <c r="AI161" s="27">
        <v>51</v>
      </c>
      <c r="AJ161" s="27">
        <v>146</v>
      </c>
      <c r="AK161" s="27">
        <v>44</v>
      </c>
      <c r="AL161" s="27">
        <v>5</v>
      </c>
      <c r="AM161" s="27">
        <v>3</v>
      </c>
      <c r="AN161" s="27" t="s">
        <v>2</v>
      </c>
      <c r="AO161" s="27" t="s">
        <v>2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>
        <v>3</v>
      </c>
      <c r="AV161" s="27">
        <v>1</v>
      </c>
      <c r="AW161" s="27" t="s">
        <v>2</v>
      </c>
      <c r="AX161" s="27">
        <v>1</v>
      </c>
      <c r="AY161" s="27" t="s">
        <v>2</v>
      </c>
      <c r="AZ161" s="27" t="s">
        <v>2</v>
      </c>
      <c r="BA161" s="27">
        <v>1</v>
      </c>
      <c r="BB161" s="27" t="s">
        <v>2</v>
      </c>
      <c r="BC161" s="27" t="s">
        <v>2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19952</v>
      </c>
      <c r="BJ161" s="27">
        <v>843</v>
      </c>
      <c r="BK161" s="27">
        <v>1922</v>
      </c>
      <c r="BL161" s="27">
        <v>10536</v>
      </c>
      <c r="BM161" s="27">
        <v>5086</v>
      </c>
      <c r="BN161" s="27">
        <v>850</v>
      </c>
      <c r="BO161" s="27">
        <v>715</v>
      </c>
      <c r="BP161" s="27" t="s">
        <v>2</v>
      </c>
      <c r="BQ161" s="27" t="s">
        <v>2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2205</v>
      </c>
      <c r="BX161" s="27">
        <v>347</v>
      </c>
      <c r="BY161" s="27">
        <v>20</v>
      </c>
      <c r="BZ161" s="27" t="s">
        <v>2</v>
      </c>
      <c r="CA161" s="27">
        <v>64</v>
      </c>
      <c r="CB161" s="27" t="s">
        <v>2</v>
      </c>
      <c r="CC161" s="27" t="s">
        <v>2</v>
      </c>
      <c r="CD161" s="27">
        <v>263</v>
      </c>
      <c r="CE161" s="27" t="s">
        <v>2</v>
      </c>
      <c r="CF161" s="27" t="s">
        <v>2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>
        <v>135</v>
      </c>
      <c r="CM161" s="27">
        <v>288</v>
      </c>
      <c r="CN161" s="27" t="s">
        <v>2</v>
      </c>
      <c r="CO161" s="27" t="s">
        <v>2</v>
      </c>
      <c r="CP161" s="27" t="s">
        <v>2</v>
      </c>
      <c r="CQ161" s="27" t="s">
        <v>2</v>
      </c>
      <c r="CR161" s="27">
        <v>1</v>
      </c>
      <c r="CS161" s="27">
        <v>1</v>
      </c>
      <c r="CT161" s="27">
        <v>284</v>
      </c>
      <c r="CU161" s="27">
        <v>1</v>
      </c>
      <c r="CV161" s="27">
        <v>1</v>
      </c>
      <c r="CW161" s="27" t="s">
        <v>2</v>
      </c>
      <c r="CX161" s="27" t="s">
        <v>2</v>
      </c>
      <c r="CY161" s="27" t="s">
        <v>2</v>
      </c>
      <c r="CZ161" s="27" t="s">
        <v>2</v>
      </c>
      <c r="DA161" s="27" t="s">
        <v>2</v>
      </c>
      <c r="DB161" s="135" t="s">
        <v>2</v>
      </c>
      <c r="DC161" s="27">
        <v>2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 t="s">
        <v>2</v>
      </c>
      <c r="DT161" s="27" t="s">
        <v>2</v>
      </c>
      <c r="DU161" s="27" t="s">
        <v>2</v>
      </c>
      <c r="DV161" s="27" t="s">
        <v>2</v>
      </c>
      <c r="DW161" s="27" t="s">
        <v>2</v>
      </c>
      <c r="DX161" s="27" t="s">
        <v>2</v>
      </c>
      <c r="DY161" s="27" t="s">
        <v>2</v>
      </c>
      <c r="DZ161" s="27" t="s">
        <v>2</v>
      </c>
      <c r="EA161" s="27" t="s">
        <v>2</v>
      </c>
      <c r="EB161" s="27">
        <v>2</v>
      </c>
      <c r="EC161" s="27">
        <v>1</v>
      </c>
      <c r="ED161" s="27">
        <v>284</v>
      </c>
      <c r="EE161" s="27">
        <v>59</v>
      </c>
      <c r="EF161" s="135">
        <v>1</v>
      </c>
      <c r="EG161" s="27" t="s">
        <v>2</v>
      </c>
      <c r="EH161" s="27" t="s">
        <v>2</v>
      </c>
      <c r="EI161" s="27" t="s">
        <v>2</v>
      </c>
      <c r="EJ161" s="27" t="s">
        <v>2</v>
      </c>
      <c r="EK161" s="27" t="s">
        <v>2</v>
      </c>
      <c r="EL161" s="27" t="s">
        <v>2</v>
      </c>
      <c r="EM161" s="27" t="s">
        <v>2</v>
      </c>
      <c r="EN161" s="27" t="s">
        <v>2</v>
      </c>
      <c r="EO161" s="27" t="s">
        <v>2</v>
      </c>
      <c r="EP161" s="27" t="s">
        <v>14</v>
      </c>
      <c r="EQ161" s="27" t="s">
        <v>14</v>
      </c>
      <c r="ER161" s="27">
        <v>18110</v>
      </c>
      <c r="ES161" s="27">
        <v>59</v>
      </c>
      <c r="ET161" s="135" t="s">
        <v>14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>
        <v>2</v>
      </c>
      <c r="FG161" s="27">
        <v>1</v>
      </c>
      <c r="FH161" s="135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1155</v>
      </c>
      <c r="FU161" s="27">
        <v>1</v>
      </c>
      <c r="FV161" s="135" t="s">
        <v>2</v>
      </c>
      <c r="FW161" s="77">
        <v>129</v>
      </c>
      <c r="FX161" s="77">
        <v>8</v>
      </c>
      <c r="FY161" s="77">
        <v>122</v>
      </c>
      <c r="FZ161" s="77">
        <v>1</v>
      </c>
      <c r="GA161" s="77">
        <v>63</v>
      </c>
      <c r="GB161" s="77">
        <v>2</v>
      </c>
      <c r="GC161" s="77">
        <v>3</v>
      </c>
      <c r="GD161" s="77" t="s">
        <v>2</v>
      </c>
      <c r="GE161" s="143">
        <v>1</v>
      </c>
      <c r="GF161" s="77">
        <v>2</v>
      </c>
      <c r="GG161" s="77">
        <v>2</v>
      </c>
      <c r="GH161" s="77">
        <v>1</v>
      </c>
      <c r="GI161" s="77" t="s">
        <v>2</v>
      </c>
      <c r="GJ161" s="77">
        <v>1</v>
      </c>
      <c r="GK161" s="77" t="s">
        <v>2</v>
      </c>
      <c r="GL161" s="77">
        <v>1</v>
      </c>
      <c r="GM161" s="77" t="s">
        <v>2</v>
      </c>
      <c r="GN161" s="143" t="s">
        <v>2</v>
      </c>
      <c r="GO161" s="25">
        <v>10</v>
      </c>
      <c r="GP161" s="25">
        <v>2</v>
      </c>
      <c r="GQ161" s="25">
        <v>10</v>
      </c>
      <c r="GR161" s="25">
        <v>2</v>
      </c>
      <c r="GS161" s="136" t="s">
        <v>2</v>
      </c>
      <c r="GT161" s="77" t="s">
        <v>2</v>
      </c>
      <c r="GU161" s="77">
        <v>2</v>
      </c>
      <c r="GV161" s="17">
        <v>288</v>
      </c>
      <c r="GW161" s="17">
        <v>22</v>
      </c>
      <c r="GX161" s="17">
        <v>121</v>
      </c>
      <c r="GY161" s="17">
        <v>122</v>
      </c>
      <c r="GZ161" s="17">
        <v>18</v>
      </c>
      <c r="HA161" s="17">
        <v>5</v>
      </c>
      <c r="HB161" s="17">
        <v>3</v>
      </c>
      <c r="HC161" s="17">
        <v>2</v>
      </c>
      <c r="HD161" s="17" t="s">
        <v>2</v>
      </c>
      <c r="HE161" s="17">
        <v>2</v>
      </c>
      <c r="HF161" s="17" t="s">
        <v>2</v>
      </c>
      <c r="HG161" s="17">
        <v>1</v>
      </c>
      <c r="HH161" s="17" t="s">
        <v>2</v>
      </c>
      <c r="HI161" s="17" t="s">
        <v>2</v>
      </c>
      <c r="HJ161" s="17">
        <v>1</v>
      </c>
      <c r="HK161" s="17" t="s">
        <v>2</v>
      </c>
      <c r="HL161" s="17">
        <v>1</v>
      </c>
      <c r="HM161" s="17" t="s">
        <v>2</v>
      </c>
      <c r="HN161" s="659"/>
      <c r="HO161" s="657" t="s">
        <v>453</v>
      </c>
      <c r="HP161" s="657" t="s">
        <v>454</v>
      </c>
      <c r="HQ161" s="657" t="s">
        <v>488</v>
      </c>
      <c r="HR161" s="657" t="s">
        <v>460</v>
      </c>
      <c r="HS161" s="657" t="s">
        <v>455</v>
      </c>
    </row>
    <row r="162" spans="1:227" ht="14.25" customHeight="1">
      <c r="A162" s="614" t="s">
        <v>970</v>
      </c>
      <c r="B162" s="614" t="s">
        <v>744</v>
      </c>
      <c r="C162" s="614" t="s">
        <v>1089</v>
      </c>
      <c r="D162" s="4" t="s">
        <v>579</v>
      </c>
      <c r="E162" s="25">
        <v>327</v>
      </c>
      <c r="F162" s="25">
        <v>4</v>
      </c>
      <c r="G162" s="25" t="s">
        <v>2</v>
      </c>
      <c r="H162" s="25">
        <v>3</v>
      </c>
      <c r="I162" s="25">
        <v>1</v>
      </c>
      <c r="J162" s="25" t="s">
        <v>2</v>
      </c>
      <c r="K162" s="25" t="s">
        <v>2</v>
      </c>
      <c r="L162" s="25">
        <v>323</v>
      </c>
      <c r="M162" s="136">
        <v>13</v>
      </c>
      <c r="N162" s="25">
        <v>4</v>
      </c>
      <c r="O162" s="25">
        <v>4</v>
      </c>
      <c r="P162" s="25" t="s">
        <v>2</v>
      </c>
      <c r="Q162" s="25">
        <v>3</v>
      </c>
      <c r="R162" s="25">
        <v>1</v>
      </c>
      <c r="S162" s="25" t="s">
        <v>2</v>
      </c>
      <c r="T162" s="25" t="s">
        <v>2</v>
      </c>
      <c r="U162" s="25" t="s">
        <v>2</v>
      </c>
      <c r="V162" s="136">
        <v>1</v>
      </c>
      <c r="W162" s="25">
        <v>176</v>
      </c>
      <c r="X162" s="25">
        <v>14833</v>
      </c>
      <c r="Y162" s="25">
        <v>4</v>
      </c>
      <c r="Z162" s="25">
        <v>1550</v>
      </c>
      <c r="AA162" s="136">
        <v>151</v>
      </c>
      <c r="AB162" s="25">
        <v>4</v>
      </c>
      <c r="AC162" s="25">
        <v>3680</v>
      </c>
      <c r="AD162" s="25">
        <v>2</v>
      </c>
      <c r="AE162" s="25">
        <v>850</v>
      </c>
      <c r="AF162" s="136" t="s">
        <v>2</v>
      </c>
      <c r="AG162" s="27">
        <v>326</v>
      </c>
      <c r="AH162" s="27">
        <v>60</v>
      </c>
      <c r="AI162" s="27">
        <v>67</v>
      </c>
      <c r="AJ162" s="27">
        <v>166</v>
      </c>
      <c r="AK162" s="27">
        <v>23</v>
      </c>
      <c r="AL162" s="27">
        <v>7</v>
      </c>
      <c r="AM162" s="27">
        <v>2</v>
      </c>
      <c r="AN162" s="27">
        <v>1</v>
      </c>
      <c r="AO162" s="27" t="s">
        <v>2</v>
      </c>
      <c r="AP162" s="27" t="s">
        <v>2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>
        <v>3</v>
      </c>
      <c r="AV162" s="27" t="s">
        <v>2</v>
      </c>
      <c r="AW162" s="27" t="s">
        <v>2</v>
      </c>
      <c r="AX162" s="27" t="s">
        <v>2</v>
      </c>
      <c r="AY162" s="27">
        <v>1</v>
      </c>
      <c r="AZ162" s="27">
        <v>1</v>
      </c>
      <c r="BA162" s="27" t="s">
        <v>2</v>
      </c>
      <c r="BB162" s="27">
        <v>1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19625</v>
      </c>
      <c r="BJ162" s="27">
        <v>1149</v>
      </c>
      <c r="BK162" s="27">
        <v>2477</v>
      </c>
      <c r="BL162" s="27">
        <v>11560</v>
      </c>
      <c r="BM162" s="27">
        <v>2602</v>
      </c>
      <c r="BN162" s="27">
        <v>1060</v>
      </c>
      <c r="BO162" s="27">
        <v>400</v>
      </c>
      <c r="BP162" s="27">
        <v>377</v>
      </c>
      <c r="BQ162" s="27" t="s">
        <v>2</v>
      </c>
      <c r="BR162" s="27" t="s">
        <v>2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2064</v>
      </c>
      <c r="BX162" s="27">
        <v>627</v>
      </c>
      <c r="BY162" s="27" t="s">
        <v>2</v>
      </c>
      <c r="BZ162" s="27" t="s">
        <v>2</v>
      </c>
      <c r="CA162" s="27" t="s">
        <v>2</v>
      </c>
      <c r="CB162" s="27">
        <v>100</v>
      </c>
      <c r="CC162" s="27">
        <v>150</v>
      </c>
      <c r="CD162" s="27" t="s">
        <v>2</v>
      </c>
      <c r="CE162" s="27">
        <v>377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>
        <v>329</v>
      </c>
      <c r="CM162" s="27">
        <v>323</v>
      </c>
      <c r="CN162" s="27" t="s">
        <v>2</v>
      </c>
      <c r="CO162" s="27" t="s">
        <v>2</v>
      </c>
      <c r="CP162" s="27" t="s">
        <v>2</v>
      </c>
      <c r="CQ162" s="27" t="s">
        <v>2</v>
      </c>
      <c r="CR162" s="27" t="s">
        <v>2</v>
      </c>
      <c r="CS162" s="27" t="s">
        <v>2</v>
      </c>
      <c r="CT162" s="27">
        <v>323</v>
      </c>
      <c r="CU162" s="27" t="s">
        <v>2</v>
      </c>
      <c r="CV162" s="27" t="s">
        <v>2</v>
      </c>
      <c r="CW162" s="27" t="s">
        <v>2</v>
      </c>
      <c r="CX162" s="27" t="s">
        <v>2</v>
      </c>
      <c r="CY162" s="27" t="s">
        <v>2</v>
      </c>
      <c r="CZ162" s="27" t="s">
        <v>2</v>
      </c>
      <c r="DA162" s="27" t="s">
        <v>2</v>
      </c>
      <c r="DB162" s="135" t="s">
        <v>2</v>
      </c>
      <c r="DC162" s="27">
        <v>3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>
        <v>3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 t="s">
        <v>2</v>
      </c>
      <c r="DT162" s="27" t="s">
        <v>2</v>
      </c>
      <c r="DU162" s="27" t="s">
        <v>2</v>
      </c>
      <c r="DV162" s="27" t="s">
        <v>2</v>
      </c>
      <c r="DW162" s="27" t="s">
        <v>2</v>
      </c>
      <c r="DX162" s="27" t="s">
        <v>2</v>
      </c>
      <c r="DY162" s="27" t="s">
        <v>2</v>
      </c>
      <c r="DZ162" s="27" t="s">
        <v>2</v>
      </c>
      <c r="EA162" s="27" t="s">
        <v>2</v>
      </c>
      <c r="EB162" s="27" t="s">
        <v>2</v>
      </c>
      <c r="EC162" s="27" t="s">
        <v>2</v>
      </c>
      <c r="ED162" s="27">
        <v>322</v>
      </c>
      <c r="EE162" s="27">
        <v>25</v>
      </c>
      <c r="EF162" s="135" t="s">
        <v>2</v>
      </c>
      <c r="EG162" s="27" t="s">
        <v>2</v>
      </c>
      <c r="EH162" s="27" t="s">
        <v>2</v>
      </c>
      <c r="EI162" s="27" t="s">
        <v>2</v>
      </c>
      <c r="EJ162" s="27" t="s">
        <v>2</v>
      </c>
      <c r="EK162" s="27" t="s">
        <v>2</v>
      </c>
      <c r="EL162" s="27" t="s">
        <v>2</v>
      </c>
      <c r="EM162" s="27" t="s">
        <v>2</v>
      </c>
      <c r="EN162" s="27" t="s">
        <v>2</v>
      </c>
      <c r="EO162" s="27" t="s">
        <v>2</v>
      </c>
      <c r="EP162" s="27" t="s">
        <v>2</v>
      </c>
      <c r="EQ162" s="27" t="s">
        <v>2</v>
      </c>
      <c r="ER162" s="27">
        <v>18736</v>
      </c>
      <c r="ES162" s="27">
        <v>25</v>
      </c>
      <c r="ET162" s="135" t="s">
        <v>2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>
        <v>3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>
        <v>627</v>
      </c>
      <c r="FU162" s="27" t="s">
        <v>2</v>
      </c>
      <c r="FV162" s="135" t="s">
        <v>2</v>
      </c>
      <c r="FW162" s="77">
        <v>106</v>
      </c>
      <c r="FX162" s="77">
        <v>6</v>
      </c>
      <c r="FY162" s="77">
        <v>98</v>
      </c>
      <c r="FZ162" s="77">
        <v>1</v>
      </c>
      <c r="GA162" s="77">
        <v>43</v>
      </c>
      <c r="GB162" s="77" t="s">
        <v>2</v>
      </c>
      <c r="GC162" s="77">
        <v>2</v>
      </c>
      <c r="GD162" s="77" t="s">
        <v>2</v>
      </c>
      <c r="GE162" s="143">
        <v>3</v>
      </c>
      <c r="GF162" s="77">
        <v>3</v>
      </c>
      <c r="GG162" s="77">
        <v>2</v>
      </c>
      <c r="GH162" s="77">
        <v>1</v>
      </c>
      <c r="GI162" s="77" t="s">
        <v>2</v>
      </c>
      <c r="GJ162" s="77">
        <v>1</v>
      </c>
      <c r="GK162" s="77" t="s">
        <v>2</v>
      </c>
      <c r="GL162" s="77">
        <v>1</v>
      </c>
      <c r="GM162" s="77" t="s">
        <v>2</v>
      </c>
      <c r="GN162" s="143" t="s">
        <v>2</v>
      </c>
      <c r="GO162" s="25">
        <v>6</v>
      </c>
      <c r="GP162" s="25">
        <v>1</v>
      </c>
      <c r="GQ162" s="25">
        <v>6</v>
      </c>
      <c r="GR162" s="25" t="s">
        <v>2</v>
      </c>
      <c r="GS162" s="136" t="s">
        <v>2</v>
      </c>
      <c r="GT162" s="77" t="s">
        <v>2</v>
      </c>
      <c r="GU162" s="77">
        <v>3</v>
      </c>
      <c r="GV162" s="17">
        <v>323</v>
      </c>
      <c r="GW162" s="17">
        <v>31</v>
      </c>
      <c r="GX162" s="17">
        <v>180</v>
      </c>
      <c r="GY162" s="17">
        <v>100</v>
      </c>
      <c r="GZ162" s="17">
        <v>9</v>
      </c>
      <c r="HA162" s="17">
        <v>3</v>
      </c>
      <c r="HB162" s="17">
        <v>1</v>
      </c>
      <c r="HC162" s="17">
        <v>1</v>
      </c>
      <c r="HD162" s="17">
        <v>1</v>
      </c>
      <c r="HE162" s="17">
        <v>3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>
        <v>3</v>
      </c>
      <c r="HK162" s="17">
        <v>1</v>
      </c>
      <c r="HL162" s="17">
        <v>1</v>
      </c>
      <c r="HM162" s="17">
        <v>1</v>
      </c>
      <c r="HN162" s="659"/>
      <c r="HO162" s="657" t="s">
        <v>453</v>
      </c>
      <c r="HP162" s="657" t="s">
        <v>454</v>
      </c>
      <c r="HQ162" s="657" t="s">
        <v>488</v>
      </c>
      <c r="HR162" s="657" t="s">
        <v>461</v>
      </c>
      <c r="HS162" s="657" t="s">
        <v>455</v>
      </c>
    </row>
    <row r="163" spans="1:227" ht="14.25" customHeight="1">
      <c r="A163" s="614" t="s">
        <v>970</v>
      </c>
      <c r="B163" s="614" t="s">
        <v>744</v>
      </c>
      <c r="C163" s="614" t="s">
        <v>1090</v>
      </c>
      <c r="D163" s="4" t="s">
        <v>580</v>
      </c>
      <c r="E163" s="25">
        <v>283</v>
      </c>
      <c r="F163" s="25">
        <v>1</v>
      </c>
      <c r="G163" s="25" t="s">
        <v>2</v>
      </c>
      <c r="H163" s="25" t="s">
        <v>2</v>
      </c>
      <c r="I163" s="25">
        <v>1</v>
      </c>
      <c r="J163" s="25" t="s">
        <v>2</v>
      </c>
      <c r="K163" s="25" t="s">
        <v>2</v>
      </c>
      <c r="L163" s="25">
        <v>282</v>
      </c>
      <c r="M163" s="136">
        <v>15</v>
      </c>
      <c r="N163" s="25">
        <v>1</v>
      </c>
      <c r="O163" s="25">
        <v>1</v>
      </c>
      <c r="P163" s="25" t="s">
        <v>2</v>
      </c>
      <c r="Q163" s="25" t="s">
        <v>2</v>
      </c>
      <c r="R163" s="25">
        <v>1</v>
      </c>
      <c r="S163" s="25" t="s">
        <v>2</v>
      </c>
      <c r="T163" s="25" t="s">
        <v>2</v>
      </c>
      <c r="U163" s="25" t="s">
        <v>2</v>
      </c>
      <c r="V163" s="136" t="s">
        <v>2</v>
      </c>
      <c r="W163" s="25">
        <v>166</v>
      </c>
      <c r="X163" s="25">
        <v>15490</v>
      </c>
      <c r="Y163" s="25">
        <v>4</v>
      </c>
      <c r="Z163" s="25">
        <v>1720</v>
      </c>
      <c r="AA163" s="136">
        <v>117</v>
      </c>
      <c r="AB163" s="25">
        <v>1</v>
      </c>
      <c r="AC163" s="25">
        <v>1495</v>
      </c>
      <c r="AD163" s="25" t="s">
        <v>2</v>
      </c>
      <c r="AE163" s="25" t="s">
        <v>2</v>
      </c>
      <c r="AF163" s="136" t="s">
        <v>2</v>
      </c>
      <c r="AG163" s="27">
        <v>282</v>
      </c>
      <c r="AH163" s="27">
        <v>35</v>
      </c>
      <c r="AI163" s="27">
        <v>45</v>
      </c>
      <c r="AJ163" s="27">
        <v>149</v>
      </c>
      <c r="AK163" s="27">
        <v>43</v>
      </c>
      <c r="AL163" s="27">
        <v>9</v>
      </c>
      <c r="AM163" s="27" t="s">
        <v>2</v>
      </c>
      <c r="AN163" s="27">
        <v>1</v>
      </c>
      <c r="AO163" s="27" t="s">
        <v>2</v>
      </c>
      <c r="AP163" s="27" t="s">
        <v>2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 t="s">
        <v>2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19866</v>
      </c>
      <c r="BJ163" s="27">
        <v>720</v>
      </c>
      <c r="BK163" s="27">
        <v>1760</v>
      </c>
      <c r="BL163" s="27">
        <v>10680</v>
      </c>
      <c r="BM163" s="27">
        <v>4880</v>
      </c>
      <c r="BN163" s="27">
        <v>1496</v>
      </c>
      <c r="BO163" s="27" t="s">
        <v>2</v>
      </c>
      <c r="BP163" s="27">
        <v>330</v>
      </c>
      <c r="BQ163" s="27" t="s">
        <v>2</v>
      </c>
      <c r="BR163" s="27" t="s">
        <v>2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2143</v>
      </c>
      <c r="BX163" s="27" t="s">
        <v>2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281</v>
      </c>
      <c r="CN163" s="27" t="s">
        <v>2</v>
      </c>
      <c r="CO163" s="27" t="s">
        <v>2</v>
      </c>
      <c r="CP163" s="27" t="s">
        <v>2</v>
      </c>
      <c r="CQ163" s="27" t="s">
        <v>2</v>
      </c>
      <c r="CR163" s="27" t="s">
        <v>2</v>
      </c>
      <c r="CS163" s="27" t="s">
        <v>2</v>
      </c>
      <c r="CT163" s="27">
        <v>281</v>
      </c>
      <c r="CU163" s="27" t="s">
        <v>2</v>
      </c>
      <c r="CV163" s="27" t="s">
        <v>2</v>
      </c>
      <c r="CW163" s="27" t="s">
        <v>2</v>
      </c>
      <c r="CX163" s="27" t="s">
        <v>2</v>
      </c>
      <c r="CY163" s="27" t="s">
        <v>2</v>
      </c>
      <c r="CZ163" s="27" t="s">
        <v>2</v>
      </c>
      <c r="DA163" s="27" t="s">
        <v>2</v>
      </c>
      <c r="DB163" s="135" t="s">
        <v>2</v>
      </c>
      <c r="DC163" s="27" t="s">
        <v>2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 t="s">
        <v>2</v>
      </c>
      <c r="DT163" s="27" t="s">
        <v>2</v>
      </c>
      <c r="DU163" s="27" t="s">
        <v>2</v>
      </c>
      <c r="DV163" s="27" t="s">
        <v>2</v>
      </c>
      <c r="DW163" s="27" t="s">
        <v>2</v>
      </c>
      <c r="DX163" s="27" t="s">
        <v>2</v>
      </c>
      <c r="DY163" s="27" t="s">
        <v>2</v>
      </c>
      <c r="DZ163" s="27" t="s">
        <v>2</v>
      </c>
      <c r="EA163" s="27" t="s">
        <v>2</v>
      </c>
      <c r="EB163" s="27">
        <v>2</v>
      </c>
      <c r="EC163" s="27">
        <v>2</v>
      </c>
      <c r="ED163" s="27">
        <v>281</v>
      </c>
      <c r="EE163" s="27">
        <v>14</v>
      </c>
      <c r="EF163" s="135">
        <v>2</v>
      </c>
      <c r="EG163" s="27" t="s">
        <v>2</v>
      </c>
      <c r="EH163" s="27" t="s">
        <v>2</v>
      </c>
      <c r="EI163" s="27" t="s">
        <v>2</v>
      </c>
      <c r="EJ163" s="27" t="s">
        <v>2</v>
      </c>
      <c r="EK163" s="27" t="s">
        <v>2</v>
      </c>
      <c r="EL163" s="27" t="s">
        <v>2</v>
      </c>
      <c r="EM163" s="27" t="s">
        <v>2</v>
      </c>
      <c r="EN163" s="27" t="s">
        <v>2</v>
      </c>
      <c r="EO163" s="27" t="s">
        <v>2</v>
      </c>
      <c r="EP163" s="27" t="s">
        <v>14</v>
      </c>
      <c r="EQ163" s="27" t="s">
        <v>14</v>
      </c>
      <c r="ER163" s="27">
        <v>19303</v>
      </c>
      <c r="ES163" s="27">
        <v>14</v>
      </c>
      <c r="ET163" s="135" t="s">
        <v>14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89</v>
      </c>
      <c r="FX163" s="77">
        <v>7</v>
      </c>
      <c r="FY163" s="77">
        <v>84</v>
      </c>
      <c r="FZ163" s="77">
        <v>1</v>
      </c>
      <c r="GA163" s="77">
        <v>18</v>
      </c>
      <c r="GB163" s="77" t="s">
        <v>2</v>
      </c>
      <c r="GC163" s="77">
        <v>1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6</v>
      </c>
      <c r="GP163" s="25">
        <v>1</v>
      </c>
      <c r="GQ163" s="25">
        <v>6</v>
      </c>
      <c r="GR163" s="25" t="s">
        <v>2</v>
      </c>
      <c r="GS163" s="136" t="s">
        <v>2</v>
      </c>
      <c r="GT163" s="77" t="s">
        <v>2</v>
      </c>
      <c r="GU163" s="77">
        <v>1</v>
      </c>
      <c r="GV163" s="17">
        <v>281</v>
      </c>
      <c r="GW163" s="17">
        <v>24</v>
      </c>
      <c r="GX163" s="17">
        <v>130</v>
      </c>
      <c r="GY163" s="17">
        <v>119</v>
      </c>
      <c r="GZ163" s="17">
        <v>6</v>
      </c>
      <c r="HA163" s="17">
        <v>2</v>
      </c>
      <c r="HB163" s="17">
        <v>2</v>
      </c>
      <c r="HC163" s="17" t="s">
        <v>2</v>
      </c>
      <c r="HD163" s="17" t="s">
        <v>2</v>
      </c>
      <c r="HE163" s="17" t="s">
        <v>2</v>
      </c>
      <c r="HF163" s="17" t="s">
        <v>2</v>
      </c>
      <c r="HG163" s="17" t="s">
        <v>2</v>
      </c>
      <c r="HH163" s="17" t="s">
        <v>2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9"/>
      <c r="HO163" s="657" t="s">
        <v>453</v>
      </c>
      <c r="HP163" s="657" t="s">
        <v>454</v>
      </c>
      <c r="HQ163" s="657" t="s">
        <v>488</v>
      </c>
      <c r="HR163" s="657" t="s">
        <v>462</v>
      </c>
      <c r="HS163" s="657" t="s">
        <v>455</v>
      </c>
    </row>
    <row r="164" spans="1:227" ht="14.25" customHeight="1">
      <c r="A164" s="614" t="s">
        <v>970</v>
      </c>
      <c r="B164" s="614" t="s">
        <v>744</v>
      </c>
      <c r="C164" s="614" t="s">
        <v>1091</v>
      </c>
      <c r="D164" s="4" t="s">
        <v>581</v>
      </c>
      <c r="E164" s="25">
        <v>184</v>
      </c>
      <c r="F164" s="25">
        <v>2</v>
      </c>
      <c r="G164" s="25">
        <v>1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182</v>
      </c>
      <c r="M164" s="136">
        <v>12</v>
      </c>
      <c r="N164" s="25">
        <v>1</v>
      </c>
      <c r="O164" s="25">
        <v>1</v>
      </c>
      <c r="P164" s="25">
        <v>1</v>
      </c>
      <c r="Q164" s="25" t="s">
        <v>2</v>
      </c>
      <c r="R164" s="25" t="s">
        <v>2</v>
      </c>
      <c r="S164" s="25" t="s">
        <v>2</v>
      </c>
      <c r="T164" s="25" t="s">
        <v>2</v>
      </c>
      <c r="U164" s="25" t="s">
        <v>2</v>
      </c>
      <c r="V164" s="136" t="s">
        <v>2</v>
      </c>
      <c r="W164" s="25">
        <v>121</v>
      </c>
      <c r="X164" s="25">
        <v>8789</v>
      </c>
      <c r="Y164" s="25">
        <v>2</v>
      </c>
      <c r="Z164" s="25">
        <v>2340</v>
      </c>
      <c r="AA164" s="136">
        <v>63</v>
      </c>
      <c r="AB164" s="25" t="s">
        <v>2</v>
      </c>
      <c r="AC164" s="25" t="s">
        <v>2</v>
      </c>
      <c r="AD164" s="25" t="s">
        <v>2</v>
      </c>
      <c r="AE164" s="25" t="s">
        <v>2</v>
      </c>
      <c r="AF164" s="136">
        <v>1</v>
      </c>
      <c r="AG164" s="27">
        <v>183</v>
      </c>
      <c r="AH164" s="27">
        <v>18</v>
      </c>
      <c r="AI164" s="27">
        <v>42</v>
      </c>
      <c r="AJ164" s="27">
        <v>82</v>
      </c>
      <c r="AK164" s="27">
        <v>32</v>
      </c>
      <c r="AL164" s="27">
        <v>4</v>
      </c>
      <c r="AM164" s="27">
        <v>5</v>
      </c>
      <c r="AN164" s="27" t="s">
        <v>2</v>
      </c>
      <c r="AO164" s="27" t="s">
        <v>2</v>
      </c>
      <c r="AP164" s="27" t="s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 t="s">
        <v>2</v>
      </c>
      <c r="AV164" s="27" t="s">
        <v>2</v>
      </c>
      <c r="AW164" s="27" t="s">
        <v>2</v>
      </c>
      <c r="AX164" s="27" t="s">
        <v>2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 t="s">
        <v>2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13342</v>
      </c>
      <c r="BJ164" s="27">
        <v>369</v>
      </c>
      <c r="BK164" s="27">
        <v>1647</v>
      </c>
      <c r="BL164" s="27">
        <v>5813</v>
      </c>
      <c r="BM164" s="27">
        <v>3692</v>
      </c>
      <c r="BN164" s="27">
        <v>672</v>
      </c>
      <c r="BO164" s="27">
        <v>1149</v>
      </c>
      <c r="BP164" s="27" t="s">
        <v>2</v>
      </c>
      <c r="BQ164" s="27" t="s">
        <v>2</v>
      </c>
      <c r="BR164" s="27" t="s">
        <v>2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1403</v>
      </c>
      <c r="BX164" s="27" t="s">
        <v>2</v>
      </c>
      <c r="BY164" s="27" t="s">
        <v>2</v>
      </c>
      <c r="BZ164" s="27" t="s">
        <v>2</v>
      </c>
      <c r="CA164" s="27" t="s">
        <v>2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 t="s">
        <v>2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 t="s">
        <v>2</v>
      </c>
      <c r="CM164" s="27">
        <v>182</v>
      </c>
      <c r="CN164" s="27" t="s">
        <v>2</v>
      </c>
      <c r="CO164" s="27" t="s">
        <v>2</v>
      </c>
      <c r="CP164" s="27" t="s">
        <v>2</v>
      </c>
      <c r="CQ164" s="27" t="s">
        <v>2</v>
      </c>
      <c r="CR164" s="27" t="s">
        <v>2</v>
      </c>
      <c r="CS164" s="27" t="s">
        <v>2</v>
      </c>
      <c r="CT164" s="27">
        <v>180</v>
      </c>
      <c r="CU164" s="27">
        <v>2</v>
      </c>
      <c r="CV164" s="27" t="s">
        <v>2</v>
      </c>
      <c r="CW164" s="27" t="s">
        <v>2</v>
      </c>
      <c r="CX164" s="27" t="s">
        <v>2</v>
      </c>
      <c r="CY164" s="27" t="s">
        <v>2</v>
      </c>
      <c r="CZ164" s="27" t="s">
        <v>2</v>
      </c>
      <c r="DA164" s="27" t="s">
        <v>2</v>
      </c>
      <c r="DB164" s="135" t="s">
        <v>2</v>
      </c>
      <c r="DC164" s="27" t="s">
        <v>2</v>
      </c>
      <c r="DD164" s="27" t="s">
        <v>2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 t="s">
        <v>2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1</v>
      </c>
      <c r="DT164" s="27" t="s">
        <v>2</v>
      </c>
      <c r="DU164" s="27" t="s">
        <v>2</v>
      </c>
      <c r="DV164" s="27" t="s">
        <v>2</v>
      </c>
      <c r="DW164" s="27" t="s">
        <v>2</v>
      </c>
      <c r="DX164" s="27" t="s">
        <v>2</v>
      </c>
      <c r="DY164" s="27" t="s">
        <v>2</v>
      </c>
      <c r="DZ164" s="27" t="s">
        <v>2</v>
      </c>
      <c r="EA164" s="27" t="s">
        <v>2</v>
      </c>
      <c r="EB164" s="27" t="s">
        <v>2</v>
      </c>
      <c r="EC164" s="27" t="s">
        <v>2</v>
      </c>
      <c r="ED164" s="27">
        <v>182</v>
      </c>
      <c r="EE164" s="27">
        <v>17</v>
      </c>
      <c r="EF164" s="135">
        <v>3</v>
      </c>
      <c r="EG164" s="27" t="s">
        <v>14</v>
      </c>
      <c r="EH164" s="27" t="s">
        <v>2</v>
      </c>
      <c r="EI164" s="27" t="s">
        <v>2</v>
      </c>
      <c r="EJ164" s="27" t="s">
        <v>2</v>
      </c>
      <c r="EK164" s="27" t="s">
        <v>2</v>
      </c>
      <c r="EL164" s="27" t="s">
        <v>2</v>
      </c>
      <c r="EM164" s="27" t="s">
        <v>2</v>
      </c>
      <c r="EN164" s="27" t="s">
        <v>2</v>
      </c>
      <c r="EO164" s="27" t="s">
        <v>2</v>
      </c>
      <c r="EP164" s="27" t="s">
        <v>2</v>
      </c>
      <c r="EQ164" s="27" t="s">
        <v>2</v>
      </c>
      <c r="ER164" s="27">
        <v>12673</v>
      </c>
      <c r="ES164" s="27">
        <v>17</v>
      </c>
      <c r="ET164" s="135" t="s">
        <v>14</v>
      </c>
      <c r="EU164" s="27" t="s">
        <v>2</v>
      </c>
      <c r="EV164" s="27" t="s">
        <v>2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 t="s">
        <v>2</v>
      </c>
      <c r="FB164" s="27" t="s">
        <v>2</v>
      </c>
      <c r="FC164" s="27" t="s">
        <v>2</v>
      </c>
      <c r="FD164" s="27" t="s">
        <v>2</v>
      </c>
      <c r="FE164" s="27" t="s">
        <v>2</v>
      </c>
      <c r="FF164" s="27" t="s">
        <v>2</v>
      </c>
      <c r="FG164" s="27" t="s">
        <v>2</v>
      </c>
      <c r="FH164" s="135" t="s">
        <v>2</v>
      </c>
      <c r="FI164" s="27" t="s">
        <v>2</v>
      </c>
      <c r="FJ164" s="27" t="s">
        <v>2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</v>
      </c>
      <c r="FP164" s="27" t="s">
        <v>2</v>
      </c>
      <c r="FQ164" s="27" t="s">
        <v>2</v>
      </c>
      <c r="FR164" s="27" t="s">
        <v>2</v>
      </c>
      <c r="FS164" s="27" t="s">
        <v>2</v>
      </c>
      <c r="FT164" s="27" t="s">
        <v>2</v>
      </c>
      <c r="FU164" s="27" t="s">
        <v>2</v>
      </c>
      <c r="FV164" s="135" t="s">
        <v>2</v>
      </c>
      <c r="FW164" s="77">
        <v>48</v>
      </c>
      <c r="FX164" s="77">
        <v>4</v>
      </c>
      <c r="FY164" s="77">
        <v>46</v>
      </c>
      <c r="FZ164" s="77">
        <v>1</v>
      </c>
      <c r="GA164" s="77">
        <v>6</v>
      </c>
      <c r="GB164" s="77">
        <v>1</v>
      </c>
      <c r="GC164" s="77">
        <v>1</v>
      </c>
      <c r="GD164" s="77" t="s">
        <v>2</v>
      </c>
      <c r="GE164" s="143">
        <v>1</v>
      </c>
      <c r="GF164" s="77" t="s">
        <v>2</v>
      </c>
      <c r="GG164" s="77" t="s">
        <v>2</v>
      </c>
      <c r="GH164" s="77" t="s">
        <v>2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5</v>
      </c>
      <c r="GP164" s="25">
        <v>1</v>
      </c>
      <c r="GQ164" s="25">
        <v>5</v>
      </c>
      <c r="GR164" s="25" t="s">
        <v>2</v>
      </c>
      <c r="GS164" s="136" t="s">
        <v>2</v>
      </c>
      <c r="GT164" s="77" t="s">
        <v>2</v>
      </c>
      <c r="GU164" s="77" t="s">
        <v>2</v>
      </c>
      <c r="GV164" s="17">
        <v>182</v>
      </c>
      <c r="GW164" s="17">
        <v>11</v>
      </c>
      <c r="GX164" s="17">
        <v>81</v>
      </c>
      <c r="GY164" s="17">
        <v>74</v>
      </c>
      <c r="GZ164" s="17">
        <v>16</v>
      </c>
      <c r="HA164" s="17" t="s">
        <v>2</v>
      </c>
      <c r="HB164" s="17" t="s">
        <v>2</v>
      </c>
      <c r="HC164" s="17" t="s">
        <v>2</v>
      </c>
      <c r="HD164" s="17" t="s">
        <v>2</v>
      </c>
      <c r="HE164" s="17" t="s">
        <v>2</v>
      </c>
      <c r="HF164" s="17" t="s">
        <v>2</v>
      </c>
      <c r="HG164" s="17" t="s">
        <v>2</v>
      </c>
      <c r="HH164" s="17" t="s">
        <v>2</v>
      </c>
      <c r="HI164" s="17" t="s">
        <v>2</v>
      </c>
      <c r="HJ164" s="17" t="s">
        <v>2</v>
      </c>
      <c r="HK164" s="17" t="s">
        <v>2</v>
      </c>
      <c r="HL164" s="17" t="s">
        <v>2</v>
      </c>
      <c r="HM164" s="17" t="s">
        <v>2</v>
      </c>
      <c r="HN164" s="659"/>
      <c r="HO164" s="657" t="s">
        <v>453</v>
      </c>
      <c r="HP164" s="657" t="s">
        <v>454</v>
      </c>
      <c r="HQ164" s="657" t="s">
        <v>488</v>
      </c>
      <c r="HR164" s="657" t="s">
        <v>463</v>
      </c>
      <c r="HS164" s="657" t="s">
        <v>455</v>
      </c>
    </row>
    <row r="165" spans="1:227" ht="14.25" customHeight="1">
      <c r="A165" s="614" t="s">
        <v>970</v>
      </c>
      <c r="B165" s="614" t="s">
        <v>744</v>
      </c>
      <c r="C165" s="614" t="s">
        <v>1092</v>
      </c>
      <c r="D165" s="4" t="s">
        <v>582</v>
      </c>
      <c r="E165" s="25">
        <v>88</v>
      </c>
      <c r="F165" s="25">
        <v>1</v>
      </c>
      <c r="G165" s="25" t="s">
        <v>2</v>
      </c>
      <c r="H165" s="25">
        <v>1</v>
      </c>
      <c r="I165" s="25" t="s">
        <v>2</v>
      </c>
      <c r="J165" s="25" t="s">
        <v>2</v>
      </c>
      <c r="K165" s="25" t="s">
        <v>2</v>
      </c>
      <c r="L165" s="25">
        <v>87</v>
      </c>
      <c r="M165" s="136">
        <v>1</v>
      </c>
      <c r="N165" s="25">
        <v>1</v>
      </c>
      <c r="O165" s="25">
        <v>1</v>
      </c>
      <c r="P165" s="25" t="s">
        <v>2</v>
      </c>
      <c r="Q165" s="25">
        <v>1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17</v>
      </c>
      <c r="X165" s="25">
        <v>1597</v>
      </c>
      <c r="Y165" s="25">
        <v>1</v>
      </c>
      <c r="Z165" s="25">
        <v>740</v>
      </c>
      <c r="AA165" s="136">
        <v>71</v>
      </c>
      <c r="AB165" s="25">
        <v>1</v>
      </c>
      <c r="AC165" s="25">
        <v>740</v>
      </c>
      <c r="AD165" s="25">
        <v>1</v>
      </c>
      <c r="AE165" s="25">
        <v>740</v>
      </c>
      <c r="AF165" s="136" t="s">
        <v>2</v>
      </c>
      <c r="AG165" s="27">
        <v>88</v>
      </c>
      <c r="AH165" s="27">
        <v>29</v>
      </c>
      <c r="AI165" s="27">
        <v>35</v>
      </c>
      <c r="AJ165" s="27">
        <v>24</v>
      </c>
      <c r="AK165" s="27" t="s">
        <v>2</v>
      </c>
      <c r="AL165" s="27" t="s">
        <v>2</v>
      </c>
      <c r="AM165" s="27" t="s">
        <v>2</v>
      </c>
      <c r="AN165" s="27" t="s">
        <v>2</v>
      </c>
      <c r="AO165" s="27" t="s">
        <v>2</v>
      </c>
      <c r="AP165" s="27" t="s">
        <v>2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>
        <v>1</v>
      </c>
      <c r="AV165" s="27">
        <v>1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3363</v>
      </c>
      <c r="BJ165" s="27">
        <v>582</v>
      </c>
      <c r="BK165" s="27">
        <v>1264</v>
      </c>
      <c r="BL165" s="27">
        <v>1517</v>
      </c>
      <c r="BM165" s="27" t="s">
        <v>2</v>
      </c>
      <c r="BN165" s="27" t="s">
        <v>2</v>
      </c>
      <c r="BO165" s="27" t="s">
        <v>2</v>
      </c>
      <c r="BP165" s="27" t="s">
        <v>2</v>
      </c>
      <c r="BQ165" s="27" t="s">
        <v>2</v>
      </c>
      <c r="BR165" s="27" t="s">
        <v>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453</v>
      </c>
      <c r="BX165" s="27">
        <v>6</v>
      </c>
      <c r="BY165" s="27">
        <v>6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59</v>
      </c>
      <c r="CN165" s="27" t="s">
        <v>2</v>
      </c>
      <c r="CO165" s="27" t="s">
        <v>2</v>
      </c>
      <c r="CP165" s="27">
        <v>1</v>
      </c>
      <c r="CQ165" s="27" t="s">
        <v>2</v>
      </c>
      <c r="CR165" s="27">
        <v>1</v>
      </c>
      <c r="CS165" s="27" t="s">
        <v>2</v>
      </c>
      <c r="CT165" s="27">
        <v>56</v>
      </c>
      <c r="CU165" s="27" t="s">
        <v>2</v>
      </c>
      <c r="CV165" s="27">
        <v>1</v>
      </c>
      <c r="CW165" s="27" t="s">
        <v>2</v>
      </c>
      <c r="CX165" s="27" t="s">
        <v>2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>
        <v>1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>
        <v>1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 t="s">
        <v>2</v>
      </c>
      <c r="DT165" s="27" t="s">
        <v>2</v>
      </c>
      <c r="DU165" s="27" t="s">
        <v>2</v>
      </c>
      <c r="DV165" s="27">
        <v>5</v>
      </c>
      <c r="DW165" s="27">
        <v>6</v>
      </c>
      <c r="DX165" s="27" t="s">
        <v>2</v>
      </c>
      <c r="DY165" s="27">
        <v>2</v>
      </c>
      <c r="DZ165" s="27">
        <v>1</v>
      </c>
      <c r="EA165" s="27" t="s">
        <v>2</v>
      </c>
      <c r="EB165" s="27">
        <v>11</v>
      </c>
      <c r="EC165" s="27" t="s">
        <v>2</v>
      </c>
      <c r="ED165" s="27">
        <v>60</v>
      </c>
      <c r="EE165" s="27" t="s">
        <v>2</v>
      </c>
      <c r="EF165" s="135">
        <v>1</v>
      </c>
      <c r="EG165" s="27" t="s">
        <v>2</v>
      </c>
      <c r="EH165" s="27" t="s">
        <v>2</v>
      </c>
      <c r="EI165" s="27" t="s">
        <v>2</v>
      </c>
      <c r="EJ165" s="27" t="s">
        <v>14</v>
      </c>
      <c r="EK165" s="27">
        <v>15</v>
      </c>
      <c r="EL165" s="27" t="s">
        <v>2</v>
      </c>
      <c r="EM165" s="27" t="s">
        <v>14</v>
      </c>
      <c r="EN165" s="27" t="s">
        <v>14</v>
      </c>
      <c r="EO165" s="27" t="s">
        <v>2</v>
      </c>
      <c r="EP165" s="27">
        <v>125</v>
      </c>
      <c r="EQ165" s="27" t="s">
        <v>2</v>
      </c>
      <c r="ER165" s="27">
        <v>2243</v>
      </c>
      <c r="ES165" s="27" t="s">
        <v>2</v>
      </c>
      <c r="ET165" s="135" t="s">
        <v>14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15</v>
      </c>
      <c r="FX165" s="77">
        <v>4</v>
      </c>
      <c r="FY165" s="77">
        <v>13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>
        <v>1</v>
      </c>
      <c r="GG165" s="77" t="s">
        <v>2</v>
      </c>
      <c r="GH165" s="77">
        <v>1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1</v>
      </c>
      <c r="GP165" s="25" t="s">
        <v>2</v>
      </c>
      <c r="GQ165" s="25">
        <v>1</v>
      </c>
      <c r="GR165" s="25" t="s">
        <v>2</v>
      </c>
      <c r="GS165" s="136" t="s">
        <v>2</v>
      </c>
      <c r="GT165" s="77" t="s">
        <v>2</v>
      </c>
      <c r="GU165" s="77" t="s">
        <v>2</v>
      </c>
      <c r="GV165" s="17">
        <v>59</v>
      </c>
      <c r="GW165" s="17">
        <v>28</v>
      </c>
      <c r="GX165" s="17">
        <v>28</v>
      </c>
      <c r="GY165" s="17">
        <v>1</v>
      </c>
      <c r="GZ165" s="17">
        <v>2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>
        <v>1</v>
      </c>
      <c r="HF165" s="17" t="s">
        <v>2</v>
      </c>
      <c r="HG165" s="17" t="s">
        <v>2</v>
      </c>
      <c r="HH165" s="17" t="s">
        <v>2</v>
      </c>
      <c r="HI165" s="17">
        <v>1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9"/>
      <c r="HO165" s="657" t="s">
        <v>453</v>
      </c>
      <c r="HP165" s="657" t="s">
        <v>454</v>
      </c>
      <c r="HQ165" s="657" t="s">
        <v>488</v>
      </c>
      <c r="HR165" s="657" t="s">
        <v>453</v>
      </c>
      <c r="HS165" s="657" t="s">
        <v>455</v>
      </c>
    </row>
    <row r="166" spans="1:227" ht="14.25" customHeight="1">
      <c r="A166" s="614" t="s">
        <v>970</v>
      </c>
      <c r="B166" s="614" t="s">
        <v>747</v>
      </c>
      <c r="C166" s="614"/>
      <c r="D166" s="4" t="s">
        <v>336</v>
      </c>
      <c r="E166" s="25">
        <v>756</v>
      </c>
      <c r="F166" s="25">
        <v>13</v>
      </c>
      <c r="G166" s="25">
        <v>1</v>
      </c>
      <c r="H166" s="25">
        <v>8</v>
      </c>
      <c r="I166" s="25">
        <v>4</v>
      </c>
      <c r="J166" s="25" t="s">
        <v>2</v>
      </c>
      <c r="K166" s="25" t="s">
        <v>2</v>
      </c>
      <c r="L166" s="25">
        <v>743</v>
      </c>
      <c r="M166" s="136">
        <v>84</v>
      </c>
      <c r="N166" s="25">
        <v>10</v>
      </c>
      <c r="O166" s="25">
        <v>10</v>
      </c>
      <c r="P166" s="25">
        <v>1</v>
      </c>
      <c r="Q166" s="25">
        <v>5</v>
      </c>
      <c r="R166" s="25">
        <v>4</v>
      </c>
      <c r="S166" s="25" t="s">
        <v>2</v>
      </c>
      <c r="T166" s="25" t="s">
        <v>2</v>
      </c>
      <c r="U166" s="25" t="s">
        <v>2</v>
      </c>
      <c r="V166" s="136">
        <v>5</v>
      </c>
      <c r="W166" s="25">
        <v>226</v>
      </c>
      <c r="X166" s="25">
        <v>41548</v>
      </c>
      <c r="Y166" s="25">
        <v>21</v>
      </c>
      <c r="Z166" s="25">
        <v>29872</v>
      </c>
      <c r="AA166" s="136">
        <v>530</v>
      </c>
      <c r="AB166" s="25">
        <v>8</v>
      </c>
      <c r="AC166" s="25">
        <v>22052</v>
      </c>
      <c r="AD166" s="25">
        <v>6</v>
      </c>
      <c r="AE166" s="25">
        <v>21247</v>
      </c>
      <c r="AF166" s="136">
        <v>2</v>
      </c>
      <c r="AG166" s="27">
        <v>750</v>
      </c>
      <c r="AH166" s="27">
        <v>15</v>
      </c>
      <c r="AI166" s="27">
        <v>199</v>
      </c>
      <c r="AJ166" s="27">
        <v>368</v>
      </c>
      <c r="AK166" s="27">
        <v>128</v>
      </c>
      <c r="AL166" s="27">
        <v>27</v>
      </c>
      <c r="AM166" s="27">
        <v>11</v>
      </c>
      <c r="AN166" s="27" t="s">
        <v>2</v>
      </c>
      <c r="AO166" s="27">
        <v>2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>
        <v>5</v>
      </c>
      <c r="AV166" s="27" t="s">
        <v>2</v>
      </c>
      <c r="AW166" s="27" t="s">
        <v>2</v>
      </c>
      <c r="AX166" s="27">
        <v>2</v>
      </c>
      <c r="AY166" s="27">
        <v>1</v>
      </c>
      <c r="AZ166" s="27" t="s">
        <v>2</v>
      </c>
      <c r="BA166" s="27">
        <v>1</v>
      </c>
      <c r="BB166" s="27" t="s">
        <v>2</v>
      </c>
      <c r="BC166" s="27">
        <v>1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56432</v>
      </c>
      <c r="BJ166" s="27">
        <v>299</v>
      </c>
      <c r="BK166" s="27">
        <v>7626</v>
      </c>
      <c r="BL166" s="27">
        <v>25118</v>
      </c>
      <c r="BM166" s="27">
        <v>14929</v>
      </c>
      <c r="BN166" s="27">
        <v>4443</v>
      </c>
      <c r="BO166" s="27">
        <v>2417</v>
      </c>
      <c r="BP166" s="27" t="s">
        <v>2</v>
      </c>
      <c r="BQ166" s="27">
        <v>1600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7263</v>
      </c>
      <c r="BX166" s="27">
        <v>1385</v>
      </c>
      <c r="BY166" s="27" t="s">
        <v>2</v>
      </c>
      <c r="BZ166" s="27" t="s">
        <v>2</v>
      </c>
      <c r="CA166" s="27">
        <v>135</v>
      </c>
      <c r="CB166" s="27">
        <v>120</v>
      </c>
      <c r="CC166" s="27" t="s">
        <v>2</v>
      </c>
      <c r="CD166" s="27">
        <v>230</v>
      </c>
      <c r="CE166" s="27" t="s">
        <v>2</v>
      </c>
      <c r="CF166" s="27">
        <v>900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>
        <v>1190</v>
      </c>
      <c r="CM166" s="27">
        <v>647</v>
      </c>
      <c r="CN166" s="27">
        <v>199</v>
      </c>
      <c r="CO166" s="27" t="s">
        <v>2</v>
      </c>
      <c r="CP166" s="27">
        <v>5</v>
      </c>
      <c r="CQ166" s="27">
        <v>1</v>
      </c>
      <c r="CR166" s="27">
        <v>191</v>
      </c>
      <c r="CS166" s="27">
        <v>124</v>
      </c>
      <c r="CT166" s="27">
        <v>95</v>
      </c>
      <c r="CU166" s="27">
        <v>14</v>
      </c>
      <c r="CV166" s="27">
        <v>2</v>
      </c>
      <c r="CW166" s="27">
        <v>4</v>
      </c>
      <c r="CX166" s="27">
        <v>4</v>
      </c>
      <c r="CY166" s="27">
        <v>7</v>
      </c>
      <c r="CZ166" s="27">
        <v>1</v>
      </c>
      <c r="DA166" s="27" t="s">
        <v>2</v>
      </c>
      <c r="DB166" s="135" t="s">
        <v>2</v>
      </c>
      <c r="DC166" s="27">
        <v>6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>
        <v>2</v>
      </c>
      <c r="DJ166" s="27" t="s">
        <v>2</v>
      </c>
      <c r="DK166" s="27">
        <v>3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>
        <v>1</v>
      </c>
      <c r="DQ166" s="27" t="s">
        <v>2</v>
      </c>
      <c r="DR166" s="135" t="s">
        <v>2</v>
      </c>
      <c r="DS166" s="27">
        <v>405</v>
      </c>
      <c r="DT166" s="27">
        <v>4</v>
      </c>
      <c r="DU166" s="27" t="s">
        <v>2</v>
      </c>
      <c r="DV166" s="27">
        <v>12</v>
      </c>
      <c r="DW166" s="27">
        <v>72</v>
      </c>
      <c r="DX166" s="27">
        <v>14</v>
      </c>
      <c r="DY166" s="27">
        <v>45</v>
      </c>
      <c r="DZ166" s="27">
        <v>38</v>
      </c>
      <c r="EA166" s="27">
        <v>3</v>
      </c>
      <c r="EB166" s="27">
        <v>383</v>
      </c>
      <c r="EC166" s="27">
        <v>141</v>
      </c>
      <c r="ED166" s="27">
        <v>225</v>
      </c>
      <c r="EE166" s="27" t="s">
        <v>2</v>
      </c>
      <c r="EF166" s="135">
        <v>33</v>
      </c>
      <c r="EG166" s="27">
        <v>19077</v>
      </c>
      <c r="EH166" s="27">
        <v>49</v>
      </c>
      <c r="EI166" s="27" t="s">
        <v>2</v>
      </c>
      <c r="EJ166" s="27" t="s">
        <v>14</v>
      </c>
      <c r="EK166" s="27">
        <v>261</v>
      </c>
      <c r="EL166" s="27">
        <v>47</v>
      </c>
      <c r="EM166" s="27">
        <v>321</v>
      </c>
      <c r="EN166" s="27">
        <v>275</v>
      </c>
      <c r="EO166" s="27">
        <v>46</v>
      </c>
      <c r="EP166" s="27">
        <v>10075</v>
      </c>
      <c r="EQ166" s="27">
        <v>3633</v>
      </c>
      <c r="ER166" s="27">
        <v>6934</v>
      </c>
      <c r="ES166" s="27" t="s">
        <v>2</v>
      </c>
      <c r="ET166" s="135" t="s">
        <v>14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>
        <v>1</v>
      </c>
      <c r="FE166" s="27">
        <v>2</v>
      </c>
      <c r="FF166" s="27">
        <v>1</v>
      </c>
      <c r="FG166" s="27" t="s">
        <v>2</v>
      </c>
      <c r="FH166" s="135">
        <v>3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1155</v>
      </c>
      <c r="FS166" s="27" t="s">
        <v>1155</v>
      </c>
      <c r="FT166" s="27" t="s">
        <v>1155</v>
      </c>
      <c r="FU166" s="27" t="s">
        <v>2</v>
      </c>
      <c r="FV166" s="135" t="s">
        <v>1155</v>
      </c>
      <c r="FW166" s="77">
        <v>133</v>
      </c>
      <c r="FX166" s="77">
        <v>12</v>
      </c>
      <c r="FY166" s="77">
        <v>126</v>
      </c>
      <c r="FZ166" s="77">
        <v>1</v>
      </c>
      <c r="GA166" s="77">
        <v>6</v>
      </c>
      <c r="GB166" s="77" t="s">
        <v>2</v>
      </c>
      <c r="GC166" s="77">
        <v>1</v>
      </c>
      <c r="GD166" s="77" t="s">
        <v>2</v>
      </c>
      <c r="GE166" s="143">
        <v>3</v>
      </c>
      <c r="GF166" s="77">
        <v>5</v>
      </c>
      <c r="GG166" s="77">
        <v>1</v>
      </c>
      <c r="GH166" s="77">
        <v>5</v>
      </c>
      <c r="GI166" s="77">
        <v>1</v>
      </c>
      <c r="GJ166" s="77">
        <v>1</v>
      </c>
      <c r="GK166" s="77" t="s">
        <v>2</v>
      </c>
      <c r="GL166" s="77">
        <v>1</v>
      </c>
      <c r="GM166" s="77" t="s">
        <v>2</v>
      </c>
      <c r="GN166" s="143" t="s">
        <v>2</v>
      </c>
      <c r="GO166" s="25">
        <v>38</v>
      </c>
      <c r="GP166" s="25">
        <v>4</v>
      </c>
      <c r="GQ166" s="25">
        <v>38</v>
      </c>
      <c r="GR166" s="25">
        <v>29</v>
      </c>
      <c r="GS166" s="136">
        <v>5</v>
      </c>
      <c r="GT166" s="77">
        <v>1</v>
      </c>
      <c r="GU166" s="77">
        <v>9</v>
      </c>
      <c r="GV166" s="17">
        <v>647</v>
      </c>
      <c r="GW166" s="17">
        <v>192</v>
      </c>
      <c r="GX166" s="17">
        <v>260</v>
      </c>
      <c r="GY166" s="17">
        <v>152</v>
      </c>
      <c r="GZ166" s="17">
        <v>35</v>
      </c>
      <c r="HA166" s="17">
        <v>8</v>
      </c>
      <c r="HB166" s="17">
        <v>1</v>
      </c>
      <c r="HC166" s="17">
        <v>4</v>
      </c>
      <c r="HD166" s="17">
        <v>3</v>
      </c>
      <c r="HE166" s="17">
        <v>6</v>
      </c>
      <c r="HF166" s="17" t="s">
        <v>2</v>
      </c>
      <c r="HG166" s="17" t="s">
        <v>2</v>
      </c>
      <c r="HH166" s="17" t="s">
        <v>2</v>
      </c>
      <c r="HI166" s="17">
        <v>1</v>
      </c>
      <c r="HJ166" s="17">
        <v>5</v>
      </c>
      <c r="HK166" s="17" t="s">
        <v>2</v>
      </c>
      <c r="HL166" s="17">
        <v>3</v>
      </c>
      <c r="HM166" s="17">
        <v>2</v>
      </c>
      <c r="HN166" s="659"/>
      <c r="HO166" s="657" t="s">
        <v>453</v>
      </c>
      <c r="HP166" s="657" t="s">
        <v>454</v>
      </c>
      <c r="HQ166" s="657" t="s">
        <v>488</v>
      </c>
      <c r="HR166" s="657" t="s">
        <v>464</v>
      </c>
      <c r="HS166" s="657" t="s">
        <v>455</v>
      </c>
    </row>
    <row r="167" spans="1:227" ht="14.25" customHeight="1">
      <c r="A167" s="614" t="s">
        <v>970</v>
      </c>
      <c r="B167" s="614" t="s">
        <v>747</v>
      </c>
      <c r="C167" s="614" t="s">
        <v>1093</v>
      </c>
      <c r="D167" s="4" t="s">
        <v>337</v>
      </c>
      <c r="E167" s="25">
        <v>245</v>
      </c>
      <c r="F167" s="25">
        <v>2</v>
      </c>
      <c r="G167" s="25" t="s">
        <v>2</v>
      </c>
      <c r="H167" s="25">
        <v>1</v>
      </c>
      <c r="I167" s="25">
        <v>1</v>
      </c>
      <c r="J167" s="25" t="s">
        <v>2</v>
      </c>
      <c r="K167" s="25" t="s">
        <v>2</v>
      </c>
      <c r="L167" s="25">
        <v>243</v>
      </c>
      <c r="M167" s="136">
        <v>60</v>
      </c>
      <c r="N167" s="25">
        <v>1</v>
      </c>
      <c r="O167" s="25">
        <v>1</v>
      </c>
      <c r="P167" s="25" t="s">
        <v>2</v>
      </c>
      <c r="Q167" s="25" t="s">
        <v>2</v>
      </c>
      <c r="R167" s="25">
        <v>1</v>
      </c>
      <c r="S167" s="25" t="s">
        <v>2</v>
      </c>
      <c r="T167" s="25" t="s">
        <v>2</v>
      </c>
      <c r="U167" s="25" t="s">
        <v>2</v>
      </c>
      <c r="V167" s="136" t="s">
        <v>2</v>
      </c>
      <c r="W167" s="25">
        <v>75</v>
      </c>
      <c r="X167" s="25">
        <v>6474</v>
      </c>
      <c r="Y167" s="25">
        <v>7</v>
      </c>
      <c r="Z167" s="25">
        <v>3400</v>
      </c>
      <c r="AA167" s="136">
        <v>170</v>
      </c>
      <c r="AB167" s="25">
        <v>1</v>
      </c>
      <c r="AC167" s="25">
        <v>450</v>
      </c>
      <c r="AD167" s="25">
        <v>1</v>
      </c>
      <c r="AE167" s="25">
        <v>450</v>
      </c>
      <c r="AF167" s="136" t="s">
        <v>2</v>
      </c>
      <c r="AG167" s="27">
        <v>243</v>
      </c>
      <c r="AH167" s="27">
        <v>8</v>
      </c>
      <c r="AI167" s="27">
        <v>58</v>
      </c>
      <c r="AJ167" s="27">
        <v>124</v>
      </c>
      <c r="AK167" s="27">
        <v>40</v>
      </c>
      <c r="AL167" s="27">
        <v>10</v>
      </c>
      <c r="AM167" s="27">
        <v>3</v>
      </c>
      <c r="AN167" s="27" t="s">
        <v>2</v>
      </c>
      <c r="AO167" s="27" t="s">
        <v>2</v>
      </c>
      <c r="AP167" s="27" t="s">
        <v>2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 t="s">
        <v>2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 t="s">
        <v>2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17935</v>
      </c>
      <c r="BJ167" s="27">
        <v>174</v>
      </c>
      <c r="BK167" s="27">
        <v>2233</v>
      </c>
      <c r="BL167" s="27">
        <v>8640</v>
      </c>
      <c r="BM167" s="27">
        <v>4587</v>
      </c>
      <c r="BN167" s="27">
        <v>1652</v>
      </c>
      <c r="BO167" s="27">
        <v>649</v>
      </c>
      <c r="BP167" s="27" t="s">
        <v>2</v>
      </c>
      <c r="BQ167" s="27" t="s">
        <v>2</v>
      </c>
      <c r="BR167" s="27" t="s">
        <v>2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2796</v>
      </c>
      <c r="BX167" s="27" t="s">
        <v>2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 t="s">
        <v>2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214</v>
      </c>
      <c r="CN167" s="27">
        <v>7</v>
      </c>
      <c r="CO167" s="27" t="s">
        <v>2</v>
      </c>
      <c r="CP167" s="27">
        <v>3</v>
      </c>
      <c r="CQ167" s="27">
        <v>1</v>
      </c>
      <c r="CR167" s="27">
        <v>98</v>
      </c>
      <c r="CS167" s="27">
        <v>3</v>
      </c>
      <c r="CT167" s="27">
        <v>87</v>
      </c>
      <c r="CU167" s="27">
        <v>6</v>
      </c>
      <c r="CV167" s="27">
        <v>2</v>
      </c>
      <c r="CW167" s="27" t="s">
        <v>2</v>
      </c>
      <c r="CX167" s="27">
        <v>3</v>
      </c>
      <c r="CY167" s="27">
        <v>4</v>
      </c>
      <c r="CZ167" s="27" t="s">
        <v>2</v>
      </c>
      <c r="DA167" s="27" t="s">
        <v>2</v>
      </c>
      <c r="DB167" s="135" t="s">
        <v>2</v>
      </c>
      <c r="DC167" s="27" t="s">
        <v>2</v>
      </c>
      <c r="DD167" s="27" t="s">
        <v>2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44</v>
      </c>
      <c r="DT167" s="27">
        <v>2</v>
      </c>
      <c r="DU167" s="27" t="s">
        <v>2</v>
      </c>
      <c r="DV167" s="27">
        <v>9</v>
      </c>
      <c r="DW167" s="27">
        <v>34</v>
      </c>
      <c r="DX167" s="27">
        <v>8</v>
      </c>
      <c r="DY167" s="27">
        <v>26</v>
      </c>
      <c r="DZ167" s="27">
        <v>24</v>
      </c>
      <c r="EA167" s="27">
        <v>1</v>
      </c>
      <c r="EB167" s="27">
        <v>167</v>
      </c>
      <c r="EC167" s="27">
        <v>7</v>
      </c>
      <c r="ED167" s="27">
        <v>146</v>
      </c>
      <c r="EE167" s="27" t="s">
        <v>2</v>
      </c>
      <c r="EF167" s="135">
        <v>11</v>
      </c>
      <c r="EG167" s="27">
        <v>990</v>
      </c>
      <c r="EH167" s="27" t="s">
        <v>14</v>
      </c>
      <c r="EI167" s="27" t="s">
        <v>2</v>
      </c>
      <c r="EJ167" s="27" t="s">
        <v>14</v>
      </c>
      <c r="EK167" s="27">
        <v>127</v>
      </c>
      <c r="EL167" s="27">
        <v>40</v>
      </c>
      <c r="EM167" s="27">
        <v>219</v>
      </c>
      <c r="EN167" s="27">
        <v>198</v>
      </c>
      <c r="EO167" s="27" t="s">
        <v>14</v>
      </c>
      <c r="EP167" s="27">
        <v>5367</v>
      </c>
      <c r="EQ167" s="27">
        <v>113</v>
      </c>
      <c r="ER167" s="27">
        <v>5697</v>
      </c>
      <c r="ES167" s="27" t="s">
        <v>2</v>
      </c>
      <c r="ET167" s="135" t="s">
        <v>14</v>
      </c>
      <c r="EU167" s="27" t="s">
        <v>2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50</v>
      </c>
      <c r="FX167" s="77">
        <v>7</v>
      </c>
      <c r="FY167" s="77">
        <v>47</v>
      </c>
      <c r="FZ167" s="77" t="s">
        <v>2</v>
      </c>
      <c r="GA167" s="77">
        <v>1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10</v>
      </c>
      <c r="GP167" s="25">
        <v>1</v>
      </c>
      <c r="GQ167" s="25">
        <v>10</v>
      </c>
      <c r="GR167" s="25">
        <v>4</v>
      </c>
      <c r="GS167" s="136">
        <v>3</v>
      </c>
      <c r="GT167" s="77">
        <v>1</v>
      </c>
      <c r="GU167" s="77">
        <v>5</v>
      </c>
      <c r="GV167" s="17">
        <v>214</v>
      </c>
      <c r="GW167" s="17">
        <v>40</v>
      </c>
      <c r="GX167" s="17">
        <v>116</v>
      </c>
      <c r="GY167" s="17">
        <v>51</v>
      </c>
      <c r="GZ167" s="17">
        <v>6</v>
      </c>
      <c r="HA167" s="17">
        <v>1</v>
      </c>
      <c r="HB167" s="17">
        <v>1</v>
      </c>
      <c r="HC167" s="17" t="s">
        <v>2</v>
      </c>
      <c r="HD167" s="17" t="s">
        <v>2</v>
      </c>
      <c r="HE167" s="17" t="s">
        <v>2</v>
      </c>
      <c r="HF167" s="17" t="s">
        <v>2</v>
      </c>
      <c r="HG167" s="17" t="s">
        <v>2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9"/>
      <c r="HO167" s="657" t="s">
        <v>453</v>
      </c>
      <c r="HP167" s="657" t="s">
        <v>454</v>
      </c>
      <c r="HQ167" s="657" t="s">
        <v>488</v>
      </c>
      <c r="HR167" s="657" t="s">
        <v>465</v>
      </c>
      <c r="HS167" s="657" t="s">
        <v>455</v>
      </c>
    </row>
    <row r="168" spans="1:227" ht="14.25" customHeight="1">
      <c r="A168" s="614" t="s">
        <v>970</v>
      </c>
      <c r="B168" s="614" t="s">
        <v>747</v>
      </c>
      <c r="C168" s="614" t="s">
        <v>1094</v>
      </c>
      <c r="D168" s="4" t="s">
        <v>338</v>
      </c>
      <c r="E168" s="25">
        <v>142</v>
      </c>
      <c r="F168" s="25">
        <v>4</v>
      </c>
      <c r="G168" s="25" t="s">
        <v>2</v>
      </c>
      <c r="H168" s="25">
        <v>3</v>
      </c>
      <c r="I168" s="25">
        <v>1</v>
      </c>
      <c r="J168" s="25" t="s">
        <v>2</v>
      </c>
      <c r="K168" s="25" t="s">
        <v>2</v>
      </c>
      <c r="L168" s="25">
        <v>138</v>
      </c>
      <c r="M168" s="136">
        <v>4</v>
      </c>
      <c r="N168" s="25">
        <v>4</v>
      </c>
      <c r="O168" s="25">
        <v>4</v>
      </c>
      <c r="P168" s="25" t="s">
        <v>2</v>
      </c>
      <c r="Q168" s="25">
        <v>3</v>
      </c>
      <c r="R168" s="25">
        <v>1</v>
      </c>
      <c r="S168" s="25" t="s">
        <v>2</v>
      </c>
      <c r="T168" s="25" t="s">
        <v>2</v>
      </c>
      <c r="U168" s="25" t="s">
        <v>2</v>
      </c>
      <c r="V168" s="136">
        <v>3</v>
      </c>
      <c r="W168" s="25">
        <v>35</v>
      </c>
      <c r="X168" s="25">
        <v>20753</v>
      </c>
      <c r="Y168" s="25">
        <v>5</v>
      </c>
      <c r="Z168" s="25">
        <v>18359</v>
      </c>
      <c r="AA168" s="136">
        <v>107</v>
      </c>
      <c r="AB168" s="25">
        <v>4</v>
      </c>
      <c r="AC168" s="25">
        <v>18329</v>
      </c>
      <c r="AD168" s="25">
        <v>4</v>
      </c>
      <c r="AE168" s="25">
        <v>17959</v>
      </c>
      <c r="AF168" s="136" t="s">
        <v>2</v>
      </c>
      <c r="AG168" s="27">
        <v>140</v>
      </c>
      <c r="AH168" s="27" t="s">
        <v>2</v>
      </c>
      <c r="AI168" s="27">
        <v>40</v>
      </c>
      <c r="AJ168" s="27">
        <v>70</v>
      </c>
      <c r="AK168" s="27">
        <v>22</v>
      </c>
      <c r="AL168" s="27">
        <v>4</v>
      </c>
      <c r="AM168" s="27">
        <v>4</v>
      </c>
      <c r="AN168" s="27" t="s">
        <v>2</v>
      </c>
      <c r="AO168" s="27" t="s">
        <v>2</v>
      </c>
      <c r="AP168" s="27" t="s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>
        <v>2</v>
      </c>
      <c r="AV168" s="27" t="s">
        <v>2</v>
      </c>
      <c r="AW168" s="27" t="s">
        <v>2</v>
      </c>
      <c r="AX168" s="27">
        <v>1</v>
      </c>
      <c r="AY168" s="27" t="s">
        <v>2</v>
      </c>
      <c r="AZ168" s="27" t="s">
        <v>2</v>
      </c>
      <c r="BA168" s="27">
        <v>1</v>
      </c>
      <c r="BB168" s="27" t="s">
        <v>2</v>
      </c>
      <c r="BC168" s="27" t="s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10407</v>
      </c>
      <c r="BJ168" s="27" t="s">
        <v>2</v>
      </c>
      <c r="BK168" s="27">
        <v>1521</v>
      </c>
      <c r="BL168" s="27">
        <v>4778</v>
      </c>
      <c r="BM168" s="27">
        <v>2563</v>
      </c>
      <c r="BN168" s="27">
        <v>640</v>
      </c>
      <c r="BO168" s="27">
        <v>905</v>
      </c>
      <c r="BP168" s="27" t="s">
        <v>2</v>
      </c>
      <c r="BQ168" s="27" t="s">
        <v>2</v>
      </c>
      <c r="BR168" s="27" t="s">
        <v>2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1291</v>
      </c>
      <c r="BX168" s="27">
        <v>305</v>
      </c>
      <c r="BY168" s="27" t="s">
        <v>2</v>
      </c>
      <c r="BZ168" s="27" t="s">
        <v>2</v>
      </c>
      <c r="CA168" s="27">
        <v>75</v>
      </c>
      <c r="CB168" s="27" t="s">
        <v>2</v>
      </c>
      <c r="CC168" s="27" t="s">
        <v>2</v>
      </c>
      <c r="CD168" s="27">
        <v>230</v>
      </c>
      <c r="CE168" s="27" t="s">
        <v>2</v>
      </c>
      <c r="CF168" s="27" t="s">
        <v>2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>
        <v>230</v>
      </c>
      <c r="CM168" s="27">
        <v>118</v>
      </c>
      <c r="CN168" s="27">
        <v>84</v>
      </c>
      <c r="CO168" s="27" t="s">
        <v>2</v>
      </c>
      <c r="CP168" s="27" t="s">
        <v>2</v>
      </c>
      <c r="CQ168" s="27" t="s">
        <v>2</v>
      </c>
      <c r="CR168" s="27">
        <v>24</v>
      </c>
      <c r="CS168" s="27">
        <v>2</v>
      </c>
      <c r="CT168" s="27" t="s">
        <v>2</v>
      </c>
      <c r="CU168" s="27">
        <v>3</v>
      </c>
      <c r="CV168" s="27" t="s">
        <v>2</v>
      </c>
      <c r="CW168" s="27">
        <v>1</v>
      </c>
      <c r="CX168" s="27">
        <v>1</v>
      </c>
      <c r="CY168" s="27">
        <v>2</v>
      </c>
      <c r="CZ168" s="27">
        <v>1</v>
      </c>
      <c r="DA168" s="27" t="s">
        <v>2</v>
      </c>
      <c r="DB168" s="135" t="s">
        <v>2</v>
      </c>
      <c r="DC168" s="27">
        <v>3</v>
      </c>
      <c r="DD168" s="27" t="s">
        <v>2</v>
      </c>
      <c r="DE168" s="27" t="s">
        <v>2</v>
      </c>
      <c r="DF168" s="27" t="s">
        <v>2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>
        <v>2</v>
      </c>
      <c r="DL168" s="27" t="s">
        <v>2</v>
      </c>
      <c r="DM168" s="27" t="s">
        <v>2</v>
      </c>
      <c r="DN168" s="27" t="s">
        <v>2</v>
      </c>
      <c r="DO168" s="27" t="s">
        <v>2</v>
      </c>
      <c r="DP168" s="27">
        <v>1</v>
      </c>
      <c r="DQ168" s="27" t="s">
        <v>2</v>
      </c>
      <c r="DR168" s="135" t="s">
        <v>2</v>
      </c>
      <c r="DS168" s="27">
        <v>111</v>
      </c>
      <c r="DT168" s="27" t="s">
        <v>2</v>
      </c>
      <c r="DU168" s="27" t="s">
        <v>2</v>
      </c>
      <c r="DV168" s="27">
        <v>1</v>
      </c>
      <c r="DW168" s="27">
        <v>6</v>
      </c>
      <c r="DX168" s="27">
        <v>2</v>
      </c>
      <c r="DY168" s="27">
        <v>5</v>
      </c>
      <c r="DZ168" s="27">
        <v>4</v>
      </c>
      <c r="EA168" s="27" t="s">
        <v>2</v>
      </c>
      <c r="EB168" s="27">
        <v>42</v>
      </c>
      <c r="EC168" s="27">
        <v>3</v>
      </c>
      <c r="ED168" s="27">
        <v>12</v>
      </c>
      <c r="EE168" s="27" t="s">
        <v>2</v>
      </c>
      <c r="EF168" s="135">
        <v>4</v>
      </c>
      <c r="EG168" s="27">
        <v>5767</v>
      </c>
      <c r="EH168" s="27" t="s">
        <v>2</v>
      </c>
      <c r="EI168" s="27" t="s">
        <v>2</v>
      </c>
      <c r="EJ168" s="27" t="s">
        <v>14</v>
      </c>
      <c r="EK168" s="27">
        <v>12</v>
      </c>
      <c r="EL168" s="27" t="s">
        <v>14</v>
      </c>
      <c r="EM168" s="27" t="s">
        <v>14</v>
      </c>
      <c r="EN168" s="27" t="s">
        <v>14</v>
      </c>
      <c r="EO168" s="27" t="s">
        <v>2</v>
      </c>
      <c r="EP168" s="27">
        <v>879</v>
      </c>
      <c r="EQ168" s="27">
        <v>78</v>
      </c>
      <c r="ER168" s="27">
        <v>115</v>
      </c>
      <c r="ES168" s="27" t="s">
        <v>2</v>
      </c>
      <c r="ET168" s="135" t="s">
        <v>14</v>
      </c>
      <c r="EU168" s="27" t="s">
        <v>2</v>
      </c>
      <c r="EV168" s="27" t="s">
        <v>2</v>
      </c>
      <c r="EW168" s="27" t="s">
        <v>2</v>
      </c>
      <c r="EX168" s="27" t="s">
        <v>2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 t="s">
        <v>2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>
        <v>2</v>
      </c>
      <c r="FI168" s="27" t="s">
        <v>2</v>
      </c>
      <c r="FJ168" s="27" t="s">
        <v>2</v>
      </c>
      <c r="FK168" s="27" t="s">
        <v>2</v>
      </c>
      <c r="FL168" s="27" t="s">
        <v>2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1155</v>
      </c>
      <c r="FW168" s="77">
        <v>21</v>
      </c>
      <c r="FX168" s="77">
        <v>1</v>
      </c>
      <c r="FY168" s="77">
        <v>21</v>
      </c>
      <c r="FZ168" s="77" t="s">
        <v>2</v>
      </c>
      <c r="GA168" s="77">
        <v>1</v>
      </c>
      <c r="GB168" s="77" t="s">
        <v>2</v>
      </c>
      <c r="GC168" s="77" t="s">
        <v>2</v>
      </c>
      <c r="GD168" s="77" t="s">
        <v>2</v>
      </c>
      <c r="GE168" s="143" t="s">
        <v>2</v>
      </c>
      <c r="GF168" s="77">
        <v>3</v>
      </c>
      <c r="GG168" s="77">
        <v>1</v>
      </c>
      <c r="GH168" s="77">
        <v>3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>
        <v>11</v>
      </c>
      <c r="GP168" s="25">
        <v>1</v>
      </c>
      <c r="GQ168" s="25">
        <v>11</v>
      </c>
      <c r="GR168" s="25">
        <v>11</v>
      </c>
      <c r="GS168" s="136" t="s">
        <v>2</v>
      </c>
      <c r="GT168" s="77" t="s">
        <v>2</v>
      </c>
      <c r="GU168" s="77" t="s">
        <v>2</v>
      </c>
      <c r="GV168" s="17">
        <v>118</v>
      </c>
      <c r="GW168" s="17">
        <v>60</v>
      </c>
      <c r="GX168" s="17">
        <v>42</v>
      </c>
      <c r="GY168" s="17">
        <v>10</v>
      </c>
      <c r="GZ168" s="17">
        <v>3</v>
      </c>
      <c r="HA168" s="17">
        <v>3</v>
      </c>
      <c r="HB168" s="17" t="s">
        <v>2</v>
      </c>
      <c r="HC168" s="17">
        <v>1</v>
      </c>
      <c r="HD168" s="17">
        <v>2</v>
      </c>
      <c r="HE168" s="17">
        <v>3</v>
      </c>
      <c r="HF168" s="17" t="s">
        <v>2</v>
      </c>
      <c r="HG168" s="17" t="s">
        <v>2</v>
      </c>
      <c r="HH168" s="17" t="s">
        <v>2</v>
      </c>
      <c r="HI168" s="17" t="s">
        <v>2</v>
      </c>
      <c r="HJ168" s="17">
        <v>3</v>
      </c>
      <c r="HK168" s="17" t="s">
        <v>2</v>
      </c>
      <c r="HL168" s="17">
        <v>1</v>
      </c>
      <c r="HM168" s="17">
        <v>2</v>
      </c>
      <c r="HN168" s="659"/>
      <c r="HO168" s="657" t="s">
        <v>453</v>
      </c>
      <c r="HP168" s="657" t="s">
        <v>454</v>
      </c>
      <c r="HQ168" s="657" t="s">
        <v>489</v>
      </c>
      <c r="HR168" s="657" t="s">
        <v>454</v>
      </c>
      <c r="HS168" s="657" t="s">
        <v>455</v>
      </c>
    </row>
    <row r="169" spans="1:227" ht="14.25" customHeight="1">
      <c r="A169" s="614" t="s">
        <v>970</v>
      </c>
      <c r="B169" s="614" t="s">
        <v>747</v>
      </c>
      <c r="C169" s="614" t="s">
        <v>1095</v>
      </c>
      <c r="D169" s="4" t="s">
        <v>339</v>
      </c>
      <c r="E169" s="25">
        <v>86</v>
      </c>
      <c r="F169" s="25" t="s">
        <v>2</v>
      </c>
      <c r="G169" s="25" t="s">
        <v>2</v>
      </c>
      <c r="H169" s="25" t="s">
        <v>2</v>
      </c>
      <c r="I169" s="25" t="s">
        <v>2</v>
      </c>
      <c r="J169" s="25" t="s">
        <v>2</v>
      </c>
      <c r="K169" s="25" t="s">
        <v>2</v>
      </c>
      <c r="L169" s="25">
        <v>86</v>
      </c>
      <c r="M169" s="136">
        <v>3</v>
      </c>
      <c r="N169" s="25" t="s">
        <v>2</v>
      </c>
      <c r="O169" s="25" t="s">
        <v>2</v>
      </c>
      <c r="P169" s="25" t="s">
        <v>2</v>
      </c>
      <c r="Q169" s="25" t="s">
        <v>2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24</v>
      </c>
      <c r="X169" s="25">
        <v>1336</v>
      </c>
      <c r="Y169" s="25" t="s">
        <v>2</v>
      </c>
      <c r="Z169" s="25" t="s">
        <v>2</v>
      </c>
      <c r="AA169" s="136">
        <v>62</v>
      </c>
      <c r="AB169" s="25" t="s">
        <v>2</v>
      </c>
      <c r="AC169" s="25" t="s">
        <v>2</v>
      </c>
      <c r="AD169" s="25" t="s">
        <v>2</v>
      </c>
      <c r="AE169" s="25" t="s">
        <v>2</v>
      </c>
      <c r="AF169" s="136" t="s">
        <v>2</v>
      </c>
      <c r="AG169" s="27">
        <v>86</v>
      </c>
      <c r="AH169" s="27" t="s">
        <v>2</v>
      </c>
      <c r="AI169" s="27">
        <v>26</v>
      </c>
      <c r="AJ169" s="27">
        <v>39</v>
      </c>
      <c r="AK169" s="27">
        <v>16</v>
      </c>
      <c r="AL169" s="27">
        <v>1</v>
      </c>
      <c r="AM169" s="27">
        <v>4</v>
      </c>
      <c r="AN169" s="27" t="s">
        <v>2</v>
      </c>
      <c r="AO169" s="27" t="s">
        <v>2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 t="s">
        <v>2</v>
      </c>
      <c r="AV169" s="27" t="s">
        <v>2</v>
      </c>
      <c r="AW169" s="27" t="s">
        <v>2</v>
      </c>
      <c r="AX169" s="27" t="s">
        <v>2</v>
      </c>
      <c r="AY169" s="27" t="s">
        <v>2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6520</v>
      </c>
      <c r="BJ169" s="27" t="s">
        <v>2</v>
      </c>
      <c r="BK169" s="27">
        <v>997</v>
      </c>
      <c r="BL169" s="27">
        <v>2613</v>
      </c>
      <c r="BM169" s="27">
        <v>1897</v>
      </c>
      <c r="BN169" s="27">
        <v>150</v>
      </c>
      <c r="BO169" s="27">
        <v>863</v>
      </c>
      <c r="BP169" s="27" t="s">
        <v>2</v>
      </c>
      <c r="BQ169" s="27" t="s">
        <v>2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678</v>
      </c>
      <c r="BX169" s="27" t="s">
        <v>2</v>
      </c>
      <c r="BY169" s="27" t="s">
        <v>2</v>
      </c>
      <c r="BZ169" s="27" t="s">
        <v>2</v>
      </c>
      <c r="CA169" s="27" t="s">
        <v>2</v>
      </c>
      <c r="CB169" s="27" t="s">
        <v>2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 t="s">
        <v>2</v>
      </c>
      <c r="CM169" s="27">
        <v>73</v>
      </c>
      <c r="CN169" s="27">
        <v>40</v>
      </c>
      <c r="CO169" s="27" t="s">
        <v>2</v>
      </c>
      <c r="CP169" s="27">
        <v>1</v>
      </c>
      <c r="CQ169" s="27" t="s">
        <v>2</v>
      </c>
      <c r="CR169" s="27">
        <v>26</v>
      </c>
      <c r="CS169" s="27">
        <v>4</v>
      </c>
      <c r="CT169" s="27">
        <v>1</v>
      </c>
      <c r="CU169" s="27">
        <v>1</v>
      </c>
      <c r="CV169" s="27" t="s">
        <v>2</v>
      </c>
      <c r="CW169" s="27" t="s">
        <v>2</v>
      </c>
      <c r="CX169" s="27" t="s">
        <v>2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 t="s">
        <v>2</v>
      </c>
      <c r="DD169" s="27" t="s">
        <v>2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68</v>
      </c>
      <c r="DT169" s="27">
        <v>1</v>
      </c>
      <c r="DU169" s="27" t="s">
        <v>2</v>
      </c>
      <c r="DV169" s="27">
        <v>2</v>
      </c>
      <c r="DW169" s="27">
        <v>3</v>
      </c>
      <c r="DX169" s="27" t="s">
        <v>2</v>
      </c>
      <c r="DY169" s="27">
        <v>4</v>
      </c>
      <c r="DZ169" s="27">
        <v>2</v>
      </c>
      <c r="EA169" s="27" t="s">
        <v>2</v>
      </c>
      <c r="EB169" s="27">
        <v>46</v>
      </c>
      <c r="EC169" s="27">
        <v>7</v>
      </c>
      <c r="ED169" s="27">
        <v>9</v>
      </c>
      <c r="EE169" s="27" t="s">
        <v>2</v>
      </c>
      <c r="EF169" s="135">
        <v>2</v>
      </c>
      <c r="EG169" s="27">
        <v>4121</v>
      </c>
      <c r="EH169" s="27" t="s">
        <v>14</v>
      </c>
      <c r="EI169" s="27" t="s">
        <v>2</v>
      </c>
      <c r="EJ169" s="27" t="s">
        <v>14</v>
      </c>
      <c r="EK169" s="27">
        <v>38</v>
      </c>
      <c r="EL169" s="27" t="s">
        <v>2</v>
      </c>
      <c r="EM169" s="27" t="s">
        <v>14</v>
      </c>
      <c r="EN169" s="27" t="s">
        <v>14</v>
      </c>
      <c r="EO169" s="27" t="s">
        <v>2</v>
      </c>
      <c r="EP169" s="27">
        <v>1255</v>
      </c>
      <c r="EQ169" s="27">
        <v>86</v>
      </c>
      <c r="ER169" s="27">
        <v>73</v>
      </c>
      <c r="ES169" s="27" t="s">
        <v>2</v>
      </c>
      <c r="ET169" s="135" t="s">
        <v>14</v>
      </c>
      <c r="EU169" s="27" t="s">
        <v>2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14</v>
      </c>
      <c r="FX169" s="77" t="s">
        <v>2</v>
      </c>
      <c r="FY169" s="77">
        <v>13</v>
      </c>
      <c r="FZ169" s="77" t="s">
        <v>2</v>
      </c>
      <c r="GA169" s="77">
        <v>1</v>
      </c>
      <c r="GB169" s="77" t="s">
        <v>2</v>
      </c>
      <c r="GC169" s="77" t="s">
        <v>2</v>
      </c>
      <c r="GD169" s="77" t="s">
        <v>2</v>
      </c>
      <c r="GE169" s="143">
        <v>1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6</v>
      </c>
      <c r="GP169" s="25" t="s">
        <v>2</v>
      </c>
      <c r="GQ169" s="25">
        <v>6</v>
      </c>
      <c r="GR169" s="25">
        <v>6</v>
      </c>
      <c r="GS169" s="136" t="s">
        <v>2</v>
      </c>
      <c r="GT169" s="77" t="s">
        <v>2</v>
      </c>
      <c r="GU169" s="77">
        <v>1</v>
      </c>
      <c r="GV169" s="17">
        <v>73</v>
      </c>
      <c r="GW169" s="17">
        <v>29</v>
      </c>
      <c r="GX169" s="17">
        <v>29</v>
      </c>
      <c r="GY169" s="17">
        <v>14</v>
      </c>
      <c r="GZ169" s="17">
        <v>1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2</v>
      </c>
      <c r="HF169" s="17" t="s">
        <v>2</v>
      </c>
      <c r="HG169" s="17" t="s">
        <v>2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9"/>
      <c r="HO169" s="657" t="s">
        <v>453</v>
      </c>
      <c r="HP169" s="657" t="s">
        <v>454</v>
      </c>
      <c r="HQ169" s="657" t="s">
        <v>489</v>
      </c>
      <c r="HR169" s="657" t="s">
        <v>457</v>
      </c>
      <c r="HS169" s="657" t="s">
        <v>455</v>
      </c>
    </row>
    <row r="170" spans="1:227" ht="14.25" customHeight="1">
      <c r="A170" s="614" t="s">
        <v>970</v>
      </c>
      <c r="B170" s="614" t="s">
        <v>747</v>
      </c>
      <c r="C170" s="614" t="s">
        <v>748</v>
      </c>
      <c r="D170" s="4" t="s">
        <v>340</v>
      </c>
      <c r="E170" s="25">
        <v>283</v>
      </c>
      <c r="F170" s="25">
        <v>7</v>
      </c>
      <c r="G170" s="25">
        <v>1</v>
      </c>
      <c r="H170" s="25">
        <v>4</v>
      </c>
      <c r="I170" s="25">
        <v>2</v>
      </c>
      <c r="J170" s="25" t="s">
        <v>2</v>
      </c>
      <c r="K170" s="25" t="s">
        <v>2</v>
      </c>
      <c r="L170" s="25">
        <v>276</v>
      </c>
      <c r="M170" s="136">
        <v>17</v>
      </c>
      <c r="N170" s="25">
        <v>5</v>
      </c>
      <c r="O170" s="25">
        <v>5</v>
      </c>
      <c r="P170" s="25">
        <v>1</v>
      </c>
      <c r="Q170" s="25">
        <v>2</v>
      </c>
      <c r="R170" s="25">
        <v>2</v>
      </c>
      <c r="S170" s="25" t="s">
        <v>2</v>
      </c>
      <c r="T170" s="25" t="s">
        <v>2</v>
      </c>
      <c r="U170" s="25" t="s">
        <v>2</v>
      </c>
      <c r="V170" s="136">
        <v>2</v>
      </c>
      <c r="W170" s="25">
        <v>92</v>
      </c>
      <c r="X170" s="25">
        <v>12985</v>
      </c>
      <c r="Y170" s="25">
        <v>9</v>
      </c>
      <c r="Z170" s="25">
        <v>8113</v>
      </c>
      <c r="AA170" s="136">
        <v>191</v>
      </c>
      <c r="AB170" s="25">
        <v>3</v>
      </c>
      <c r="AC170" s="25">
        <v>3273</v>
      </c>
      <c r="AD170" s="25">
        <v>1</v>
      </c>
      <c r="AE170" s="25">
        <v>2838</v>
      </c>
      <c r="AF170" s="136">
        <v>2</v>
      </c>
      <c r="AG170" s="27">
        <v>281</v>
      </c>
      <c r="AH170" s="27">
        <v>7</v>
      </c>
      <c r="AI170" s="27">
        <v>75</v>
      </c>
      <c r="AJ170" s="27">
        <v>135</v>
      </c>
      <c r="AK170" s="27">
        <v>50</v>
      </c>
      <c r="AL170" s="27">
        <v>12</v>
      </c>
      <c r="AM170" s="27" t="s">
        <v>2</v>
      </c>
      <c r="AN170" s="27" t="s">
        <v>2</v>
      </c>
      <c r="AO170" s="27">
        <v>2</v>
      </c>
      <c r="AP170" s="27" t="s">
        <v>2</v>
      </c>
      <c r="AQ170" s="27" t="s">
        <v>2</v>
      </c>
      <c r="AR170" s="27" t="s">
        <v>2</v>
      </c>
      <c r="AS170" s="27" t="s">
        <v>2</v>
      </c>
      <c r="AT170" s="135" t="s">
        <v>2</v>
      </c>
      <c r="AU170" s="27">
        <v>3</v>
      </c>
      <c r="AV170" s="27" t="s">
        <v>2</v>
      </c>
      <c r="AW170" s="27" t="s">
        <v>2</v>
      </c>
      <c r="AX170" s="27">
        <v>1</v>
      </c>
      <c r="AY170" s="27">
        <v>1</v>
      </c>
      <c r="AZ170" s="27" t="s">
        <v>2</v>
      </c>
      <c r="BA170" s="27" t="s">
        <v>2</v>
      </c>
      <c r="BB170" s="27" t="s">
        <v>2</v>
      </c>
      <c r="BC170" s="27">
        <v>1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21570</v>
      </c>
      <c r="BJ170" s="27">
        <v>125</v>
      </c>
      <c r="BK170" s="27">
        <v>2875</v>
      </c>
      <c r="BL170" s="27">
        <v>9087</v>
      </c>
      <c r="BM170" s="27">
        <v>5882</v>
      </c>
      <c r="BN170" s="27">
        <v>2001</v>
      </c>
      <c r="BO170" s="27" t="s">
        <v>2</v>
      </c>
      <c r="BP170" s="27" t="s">
        <v>2</v>
      </c>
      <c r="BQ170" s="27">
        <v>1600</v>
      </c>
      <c r="BR170" s="27" t="s">
        <v>2</v>
      </c>
      <c r="BS170" s="27" t="s">
        <v>2</v>
      </c>
      <c r="BT170" s="27" t="s">
        <v>2</v>
      </c>
      <c r="BU170" s="27" t="s">
        <v>2</v>
      </c>
      <c r="BV170" s="27" t="s">
        <v>2</v>
      </c>
      <c r="BW170" s="135">
        <v>2498</v>
      </c>
      <c r="BX170" s="27">
        <v>1080</v>
      </c>
      <c r="BY170" s="27" t="s">
        <v>2</v>
      </c>
      <c r="BZ170" s="27" t="s">
        <v>2</v>
      </c>
      <c r="CA170" s="27">
        <v>60</v>
      </c>
      <c r="CB170" s="27">
        <v>120</v>
      </c>
      <c r="CC170" s="27" t="s">
        <v>2</v>
      </c>
      <c r="CD170" s="27" t="s">
        <v>2</v>
      </c>
      <c r="CE170" s="27" t="s">
        <v>2</v>
      </c>
      <c r="CF170" s="27">
        <v>900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>
        <v>960</v>
      </c>
      <c r="CM170" s="27">
        <v>242</v>
      </c>
      <c r="CN170" s="27">
        <v>68</v>
      </c>
      <c r="CO170" s="27" t="s">
        <v>2</v>
      </c>
      <c r="CP170" s="27">
        <v>1</v>
      </c>
      <c r="CQ170" s="27" t="s">
        <v>2</v>
      </c>
      <c r="CR170" s="27">
        <v>43</v>
      </c>
      <c r="CS170" s="27">
        <v>115</v>
      </c>
      <c r="CT170" s="27">
        <v>7</v>
      </c>
      <c r="CU170" s="27">
        <v>4</v>
      </c>
      <c r="CV170" s="27" t="s">
        <v>2</v>
      </c>
      <c r="CW170" s="27">
        <v>3</v>
      </c>
      <c r="CX170" s="27" t="s">
        <v>2</v>
      </c>
      <c r="CY170" s="27">
        <v>1</v>
      </c>
      <c r="CZ170" s="27" t="s">
        <v>2</v>
      </c>
      <c r="DA170" s="27" t="s">
        <v>2</v>
      </c>
      <c r="DB170" s="135" t="s">
        <v>2</v>
      </c>
      <c r="DC170" s="27">
        <v>3</v>
      </c>
      <c r="DD170" s="27" t="s">
        <v>2</v>
      </c>
      <c r="DE170" s="27" t="s">
        <v>2</v>
      </c>
      <c r="DF170" s="27" t="s">
        <v>2</v>
      </c>
      <c r="DG170" s="27" t="s">
        <v>2</v>
      </c>
      <c r="DH170" s="27" t="s">
        <v>2</v>
      </c>
      <c r="DI170" s="27">
        <v>2</v>
      </c>
      <c r="DJ170" s="27" t="s">
        <v>2</v>
      </c>
      <c r="DK170" s="27">
        <v>1</v>
      </c>
      <c r="DL170" s="27" t="s">
        <v>2</v>
      </c>
      <c r="DM170" s="27" t="s">
        <v>2</v>
      </c>
      <c r="DN170" s="27" t="s">
        <v>2</v>
      </c>
      <c r="DO170" s="27" t="s">
        <v>2</v>
      </c>
      <c r="DP170" s="27" t="s">
        <v>2</v>
      </c>
      <c r="DQ170" s="27" t="s">
        <v>2</v>
      </c>
      <c r="DR170" s="135" t="s">
        <v>2</v>
      </c>
      <c r="DS170" s="27">
        <v>182</v>
      </c>
      <c r="DT170" s="27">
        <v>1</v>
      </c>
      <c r="DU170" s="27" t="s">
        <v>2</v>
      </c>
      <c r="DV170" s="27" t="s">
        <v>2</v>
      </c>
      <c r="DW170" s="27">
        <v>29</v>
      </c>
      <c r="DX170" s="27">
        <v>4</v>
      </c>
      <c r="DY170" s="27">
        <v>10</v>
      </c>
      <c r="DZ170" s="27">
        <v>8</v>
      </c>
      <c r="EA170" s="27">
        <v>2</v>
      </c>
      <c r="EB170" s="27">
        <v>128</v>
      </c>
      <c r="EC170" s="27">
        <v>124</v>
      </c>
      <c r="ED170" s="27">
        <v>58</v>
      </c>
      <c r="EE170" s="27" t="s">
        <v>2</v>
      </c>
      <c r="EF170" s="135">
        <v>16</v>
      </c>
      <c r="EG170" s="27">
        <v>8199</v>
      </c>
      <c r="EH170" s="27" t="s">
        <v>14</v>
      </c>
      <c r="EI170" s="27" t="s">
        <v>2</v>
      </c>
      <c r="EJ170" s="27" t="s">
        <v>2</v>
      </c>
      <c r="EK170" s="27">
        <v>84</v>
      </c>
      <c r="EL170" s="27" t="s">
        <v>14</v>
      </c>
      <c r="EM170" s="27">
        <v>36</v>
      </c>
      <c r="EN170" s="27">
        <v>26</v>
      </c>
      <c r="EO170" s="27" t="s">
        <v>14</v>
      </c>
      <c r="EP170" s="27">
        <v>2574</v>
      </c>
      <c r="EQ170" s="27">
        <v>3356</v>
      </c>
      <c r="ER170" s="27">
        <v>1049</v>
      </c>
      <c r="ES170" s="27" t="s">
        <v>2</v>
      </c>
      <c r="ET170" s="135" t="s">
        <v>14</v>
      </c>
      <c r="EU170" s="27" t="s">
        <v>2</v>
      </c>
      <c r="EV170" s="27" t="s">
        <v>2</v>
      </c>
      <c r="EW170" s="27" t="s">
        <v>2</v>
      </c>
      <c r="EX170" s="27" t="s">
        <v>2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>
        <v>1</v>
      </c>
      <c r="FE170" s="27">
        <v>2</v>
      </c>
      <c r="FF170" s="27">
        <v>1</v>
      </c>
      <c r="FG170" s="27" t="s">
        <v>2</v>
      </c>
      <c r="FH170" s="135">
        <v>1</v>
      </c>
      <c r="FI170" s="27" t="s">
        <v>2</v>
      </c>
      <c r="FJ170" s="27" t="s">
        <v>2</v>
      </c>
      <c r="FK170" s="27" t="s">
        <v>2</v>
      </c>
      <c r="FL170" s="27" t="s">
        <v>2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1155</v>
      </c>
      <c r="FS170" s="27" t="s">
        <v>1155</v>
      </c>
      <c r="FT170" s="27" t="s">
        <v>1155</v>
      </c>
      <c r="FU170" s="27" t="s">
        <v>2</v>
      </c>
      <c r="FV170" s="135" t="s">
        <v>1155</v>
      </c>
      <c r="FW170" s="77">
        <v>48</v>
      </c>
      <c r="FX170" s="77">
        <v>4</v>
      </c>
      <c r="FY170" s="77">
        <v>45</v>
      </c>
      <c r="FZ170" s="77">
        <v>1</v>
      </c>
      <c r="GA170" s="77">
        <v>3</v>
      </c>
      <c r="GB170" s="77" t="s">
        <v>2</v>
      </c>
      <c r="GC170" s="77">
        <v>1</v>
      </c>
      <c r="GD170" s="77" t="s">
        <v>2</v>
      </c>
      <c r="GE170" s="143">
        <v>2</v>
      </c>
      <c r="GF170" s="77">
        <v>2</v>
      </c>
      <c r="GG170" s="77" t="s">
        <v>2</v>
      </c>
      <c r="GH170" s="77">
        <v>2</v>
      </c>
      <c r="GI170" s="77">
        <v>1</v>
      </c>
      <c r="GJ170" s="77">
        <v>1</v>
      </c>
      <c r="GK170" s="77" t="s">
        <v>2</v>
      </c>
      <c r="GL170" s="77">
        <v>1</v>
      </c>
      <c r="GM170" s="77" t="s">
        <v>2</v>
      </c>
      <c r="GN170" s="143" t="s">
        <v>2</v>
      </c>
      <c r="GO170" s="25">
        <v>11</v>
      </c>
      <c r="GP170" s="25">
        <v>2</v>
      </c>
      <c r="GQ170" s="25">
        <v>11</v>
      </c>
      <c r="GR170" s="25">
        <v>8</v>
      </c>
      <c r="GS170" s="136">
        <v>2</v>
      </c>
      <c r="GT170" s="77" t="s">
        <v>2</v>
      </c>
      <c r="GU170" s="77">
        <v>3</v>
      </c>
      <c r="GV170" s="17">
        <v>242</v>
      </c>
      <c r="GW170" s="17">
        <v>63</v>
      </c>
      <c r="GX170" s="17">
        <v>73</v>
      </c>
      <c r="GY170" s="17">
        <v>77</v>
      </c>
      <c r="GZ170" s="17">
        <v>25</v>
      </c>
      <c r="HA170" s="17">
        <v>4</v>
      </c>
      <c r="HB170" s="17" t="s">
        <v>2</v>
      </c>
      <c r="HC170" s="17">
        <v>3</v>
      </c>
      <c r="HD170" s="17">
        <v>1</v>
      </c>
      <c r="HE170" s="17">
        <v>3</v>
      </c>
      <c r="HF170" s="17" t="s">
        <v>2</v>
      </c>
      <c r="HG170" s="17" t="s">
        <v>2</v>
      </c>
      <c r="HH170" s="17" t="s">
        <v>2</v>
      </c>
      <c r="HI170" s="17">
        <v>1</v>
      </c>
      <c r="HJ170" s="17">
        <v>2</v>
      </c>
      <c r="HK170" s="17" t="s">
        <v>2</v>
      </c>
      <c r="HL170" s="17">
        <v>2</v>
      </c>
      <c r="HM170" s="17" t="s">
        <v>2</v>
      </c>
      <c r="HN170" s="659"/>
      <c r="HO170" s="657" t="s">
        <v>453</v>
      </c>
      <c r="HP170" s="657" t="s">
        <v>454</v>
      </c>
      <c r="HQ170" s="657" t="s">
        <v>489</v>
      </c>
      <c r="HR170" s="657" t="s">
        <v>458</v>
      </c>
      <c r="HS170" s="657" t="s">
        <v>455</v>
      </c>
    </row>
    <row r="171" spans="1:227" ht="14.25" customHeight="1">
      <c r="A171" s="614" t="s">
        <v>970</v>
      </c>
      <c r="B171" s="614" t="s">
        <v>1096</v>
      </c>
      <c r="C171" s="614"/>
      <c r="D171" s="4" t="s">
        <v>585</v>
      </c>
      <c r="E171" s="25">
        <v>270</v>
      </c>
      <c r="F171" s="25">
        <v>5</v>
      </c>
      <c r="G171" s="25" t="s">
        <v>2</v>
      </c>
      <c r="H171" s="25">
        <v>1</v>
      </c>
      <c r="I171" s="25">
        <v>4</v>
      </c>
      <c r="J171" s="25" t="s">
        <v>2</v>
      </c>
      <c r="K171" s="25" t="s">
        <v>2</v>
      </c>
      <c r="L171" s="25">
        <v>265</v>
      </c>
      <c r="M171" s="136">
        <v>26</v>
      </c>
      <c r="N171" s="25">
        <v>5</v>
      </c>
      <c r="O171" s="25">
        <v>5</v>
      </c>
      <c r="P171" s="25" t="s">
        <v>2</v>
      </c>
      <c r="Q171" s="25">
        <v>1</v>
      </c>
      <c r="R171" s="25">
        <v>4</v>
      </c>
      <c r="S171" s="25" t="s">
        <v>2</v>
      </c>
      <c r="T171" s="25" t="s">
        <v>2</v>
      </c>
      <c r="U171" s="25" t="s">
        <v>2</v>
      </c>
      <c r="V171" s="136">
        <v>1</v>
      </c>
      <c r="W171" s="25">
        <v>95</v>
      </c>
      <c r="X171" s="25">
        <v>6512</v>
      </c>
      <c r="Y171" s="25">
        <v>6</v>
      </c>
      <c r="Z171" s="25">
        <v>1535</v>
      </c>
      <c r="AA171" s="136">
        <v>175</v>
      </c>
      <c r="AB171" s="25">
        <v>1</v>
      </c>
      <c r="AC171" s="25">
        <v>180</v>
      </c>
      <c r="AD171" s="25">
        <v>1</v>
      </c>
      <c r="AE171" s="25">
        <v>180</v>
      </c>
      <c r="AF171" s="136">
        <v>4</v>
      </c>
      <c r="AG171" s="27">
        <v>266</v>
      </c>
      <c r="AH171" s="27">
        <v>11</v>
      </c>
      <c r="AI171" s="27">
        <v>77</v>
      </c>
      <c r="AJ171" s="27">
        <v>111</v>
      </c>
      <c r="AK171" s="27">
        <v>46</v>
      </c>
      <c r="AL171" s="27">
        <v>14</v>
      </c>
      <c r="AM171" s="27">
        <v>7</v>
      </c>
      <c r="AN171" s="27" t="s">
        <v>2</v>
      </c>
      <c r="AO171" s="27" t="s">
        <v>2</v>
      </c>
      <c r="AP171" s="27" t="s">
        <v>2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>
        <v>1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>
        <v>1</v>
      </c>
      <c r="BB171" s="27" t="s">
        <v>2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19996</v>
      </c>
      <c r="BJ171" s="27">
        <v>214</v>
      </c>
      <c r="BK171" s="27">
        <v>2970</v>
      </c>
      <c r="BL171" s="27">
        <v>7541</v>
      </c>
      <c r="BM171" s="27">
        <v>5412</v>
      </c>
      <c r="BN171" s="27">
        <v>2344</v>
      </c>
      <c r="BO171" s="27">
        <v>1515</v>
      </c>
      <c r="BP171" s="27" t="s">
        <v>2</v>
      </c>
      <c r="BQ171" s="27" t="s">
        <v>2</v>
      </c>
      <c r="BR171" s="27" t="s">
        <v>2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3683</v>
      </c>
      <c r="BX171" s="27">
        <v>220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>
        <v>220</v>
      </c>
      <c r="CE171" s="27" t="s">
        <v>2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>
        <v>220</v>
      </c>
      <c r="CM171" s="27">
        <v>213</v>
      </c>
      <c r="CN171" s="27">
        <v>41</v>
      </c>
      <c r="CO171" s="27" t="s">
        <v>2</v>
      </c>
      <c r="CP171" s="27">
        <v>1</v>
      </c>
      <c r="CQ171" s="27" t="s">
        <v>2</v>
      </c>
      <c r="CR171" s="27">
        <v>67</v>
      </c>
      <c r="CS171" s="27" t="s">
        <v>2</v>
      </c>
      <c r="CT171" s="27">
        <v>101</v>
      </c>
      <c r="CU171" s="27">
        <v>1</v>
      </c>
      <c r="CV171" s="27" t="s">
        <v>2</v>
      </c>
      <c r="CW171" s="27" t="s">
        <v>2</v>
      </c>
      <c r="CX171" s="27">
        <v>1</v>
      </c>
      <c r="CY171" s="27" t="s">
        <v>2</v>
      </c>
      <c r="CZ171" s="27" t="s">
        <v>2</v>
      </c>
      <c r="DA171" s="27">
        <v>1</v>
      </c>
      <c r="DB171" s="135" t="s">
        <v>2</v>
      </c>
      <c r="DC171" s="27">
        <v>1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>
        <v>1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 t="s">
        <v>2</v>
      </c>
      <c r="DO171" s="27" t="s">
        <v>2</v>
      </c>
      <c r="DP171" s="27" t="s">
        <v>2</v>
      </c>
      <c r="DQ171" s="27" t="s">
        <v>2</v>
      </c>
      <c r="DR171" s="135" t="s">
        <v>2</v>
      </c>
      <c r="DS171" s="27">
        <v>132</v>
      </c>
      <c r="DT171" s="27">
        <v>7</v>
      </c>
      <c r="DU171" s="27">
        <v>1</v>
      </c>
      <c r="DV171" s="27">
        <v>5</v>
      </c>
      <c r="DW171" s="27">
        <v>33</v>
      </c>
      <c r="DX171" s="27">
        <v>8</v>
      </c>
      <c r="DY171" s="27">
        <v>22</v>
      </c>
      <c r="DZ171" s="27">
        <v>18</v>
      </c>
      <c r="EA171" s="27">
        <v>2</v>
      </c>
      <c r="EB171" s="27">
        <v>125</v>
      </c>
      <c r="EC171" s="27">
        <v>3</v>
      </c>
      <c r="ED171" s="27">
        <v>162</v>
      </c>
      <c r="EE171" s="27">
        <v>2</v>
      </c>
      <c r="EF171" s="135">
        <v>6</v>
      </c>
      <c r="EG171" s="27">
        <v>4376</v>
      </c>
      <c r="EH171" s="27">
        <v>35</v>
      </c>
      <c r="EI171" s="27" t="s">
        <v>14</v>
      </c>
      <c r="EJ171" s="27" t="s">
        <v>14</v>
      </c>
      <c r="EK171" s="27">
        <v>78</v>
      </c>
      <c r="EL171" s="27">
        <v>13</v>
      </c>
      <c r="EM171" s="27">
        <v>172</v>
      </c>
      <c r="EN171" s="27">
        <v>152</v>
      </c>
      <c r="EO171" s="27" t="s">
        <v>14</v>
      </c>
      <c r="EP171" s="27">
        <v>4643</v>
      </c>
      <c r="EQ171" s="27">
        <v>6</v>
      </c>
      <c r="ER171" s="27">
        <v>6109</v>
      </c>
      <c r="ES171" s="27">
        <v>2</v>
      </c>
      <c r="ET171" s="135">
        <v>60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 t="s">
        <v>2</v>
      </c>
      <c r="FD171" s="27">
        <v>1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</v>
      </c>
      <c r="FR171" s="27" t="s">
        <v>1155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67</v>
      </c>
      <c r="FX171" s="77">
        <v>10</v>
      </c>
      <c r="FY171" s="77">
        <v>62</v>
      </c>
      <c r="FZ171" s="77">
        <v>1</v>
      </c>
      <c r="GA171" s="77">
        <v>1</v>
      </c>
      <c r="GB171" s="77" t="s">
        <v>2</v>
      </c>
      <c r="GC171" s="77" t="s">
        <v>2</v>
      </c>
      <c r="GD171" s="77" t="s">
        <v>2</v>
      </c>
      <c r="GE171" s="143">
        <v>1</v>
      </c>
      <c r="GF171" s="77">
        <v>1</v>
      </c>
      <c r="GG171" s="77" t="s">
        <v>2</v>
      </c>
      <c r="GH171" s="77">
        <v>1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22</v>
      </c>
      <c r="GP171" s="25">
        <v>4</v>
      </c>
      <c r="GQ171" s="25">
        <v>22</v>
      </c>
      <c r="GR171" s="25">
        <v>20</v>
      </c>
      <c r="GS171" s="136">
        <v>1</v>
      </c>
      <c r="GT171" s="77" t="s">
        <v>2</v>
      </c>
      <c r="GU171" s="77">
        <v>3</v>
      </c>
      <c r="GV171" s="17">
        <v>213</v>
      </c>
      <c r="GW171" s="17">
        <v>71</v>
      </c>
      <c r="GX171" s="17">
        <v>98</v>
      </c>
      <c r="GY171" s="17">
        <v>41</v>
      </c>
      <c r="GZ171" s="17">
        <v>3</v>
      </c>
      <c r="HA171" s="17" t="s">
        <v>2</v>
      </c>
      <c r="HB171" s="17" t="s">
        <v>2</v>
      </c>
      <c r="HC171" s="17" t="s">
        <v>2</v>
      </c>
      <c r="HD171" s="17" t="s">
        <v>2</v>
      </c>
      <c r="HE171" s="17">
        <v>1</v>
      </c>
      <c r="HF171" s="17">
        <v>1</v>
      </c>
      <c r="HG171" s="17" t="s">
        <v>2</v>
      </c>
      <c r="HH171" s="17" t="s">
        <v>2</v>
      </c>
      <c r="HI171" s="17" t="s">
        <v>2</v>
      </c>
      <c r="HJ171" s="17" t="s">
        <v>2</v>
      </c>
      <c r="HK171" s="17" t="s">
        <v>2</v>
      </c>
      <c r="HL171" s="17" t="s">
        <v>2</v>
      </c>
      <c r="HM171" s="17" t="s">
        <v>2</v>
      </c>
      <c r="HN171" s="659"/>
      <c r="HO171" s="657" t="s">
        <v>453</v>
      </c>
      <c r="HP171" s="657" t="s">
        <v>454</v>
      </c>
      <c r="HQ171" s="657" t="s">
        <v>489</v>
      </c>
      <c r="HR171" s="657" t="s">
        <v>459</v>
      </c>
      <c r="HS171" s="657" t="s">
        <v>455</v>
      </c>
    </row>
    <row r="172" spans="1:227" ht="14.25" customHeight="1">
      <c r="A172" s="614" t="s">
        <v>970</v>
      </c>
      <c r="B172" s="614" t="s">
        <v>1096</v>
      </c>
      <c r="C172" s="614" t="s">
        <v>749</v>
      </c>
      <c r="D172" s="4" t="s">
        <v>586</v>
      </c>
      <c r="E172" s="25">
        <v>57</v>
      </c>
      <c r="F172" s="25" t="s">
        <v>2</v>
      </c>
      <c r="G172" s="25" t="s">
        <v>2</v>
      </c>
      <c r="H172" s="25" t="s">
        <v>2</v>
      </c>
      <c r="I172" s="25" t="s">
        <v>2</v>
      </c>
      <c r="J172" s="25" t="s">
        <v>2</v>
      </c>
      <c r="K172" s="25" t="s">
        <v>2</v>
      </c>
      <c r="L172" s="25">
        <v>57</v>
      </c>
      <c r="M172" s="136">
        <v>3</v>
      </c>
      <c r="N172" s="25" t="s">
        <v>2</v>
      </c>
      <c r="O172" s="25" t="s">
        <v>2</v>
      </c>
      <c r="P172" s="25" t="s">
        <v>2</v>
      </c>
      <c r="Q172" s="25" t="s">
        <v>2</v>
      </c>
      <c r="R172" s="25" t="s">
        <v>2</v>
      </c>
      <c r="S172" s="25" t="s">
        <v>2</v>
      </c>
      <c r="T172" s="25" t="s">
        <v>2</v>
      </c>
      <c r="U172" s="25" t="s">
        <v>2</v>
      </c>
      <c r="V172" s="136" t="s">
        <v>2</v>
      </c>
      <c r="W172" s="25">
        <v>14</v>
      </c>
      <c r="X172" s="25">
        <v>635</v>
      </c>
      <c r="Y172" s="25" t="s">
        <v>2</v>
      </c>
      <c r="Z172" s="25" t="s">
        <v>2</v>
      </c>
      <c r="AA172" s="136">
        <v>43</v>
      </c>
      <c r="AB172" s="25" t="s">
        <v>2</v>
      </c>
      <c r="AC172" s="25" t="s">
        <v>2</v>
      </c>
      <c r="AD172" s="25" t="s">
        <v>2</v>
      </c>
      <c r="AE172" s="25" t="s">
        <v>2</v>
      </c>
      <c r="AF172" s="136" t="s">
        <v>2</v>
      </c>
      <c r="AG172" s="27">
        <v>57</v>
      </c>
      <c r="AH172" s="27">
        <v>2</v>
      </c>
      <c r="AI172" s="27">
        <v>19</v>
      </c>
      <c r="AJ172" s="27">
        <v>26</v>
      </c>
      <c r="AK172" s="27">
        <v>7</v>
      </c>
      <c r="AL172" s="27">
        <v>2</v>
      </c>
      <c r="AM172" s="27">
        <v>1</v>
      </c>
      <c r="AN172" s="27" t="s">
        <v>2</v>
      </c>
      <c r="AO172" s="27" t="s">
        <v>2</v>
      </c>
      <c r="AP172" s="27" t="s">
        <v>2</v>
      </c>
      <c r="AQ172" s="27" t="s">
        <v>2</v>
      </c>
      <c r="AR172" s="27" t="s">
        <v>2</v>
      </c>
      <c r="AS172" s="27" t="s">
        <v>2</v>
      </c>
      <c r="AT172" s="135" t="s">
        <v>2</v>
      </c>
      <c r="AU172" s="27" t="s">
        <v>2</v>
      </c>
      <c r="AV172" s="27" t="s">
        <v>2</v>
      </c>
      <c r="AW172" s="27" t="s">
        <v>2</v>
      </c>
      <c r="AX172" s="27" t="s">
        <v>2</v>
      </c>
      <c r="AY172" s="27" t="s">
        <v>2</v>
      </c>
      <c r="AZ172" s="27" t="s">
        <v>2</v>
      </c>
      <c r="BA172" s="27" t="s">
        <v>2</v>
      </c>
      <c r="BB172" s="27" t="s">
        <v>2</v>
      </c>
      <c r="BC172" s="27" t="s">
        <v>2</v>
      </c>
      <c r="BD172" s="27" t="s">
        <v>2</v>
      </c>
      <c r="BE172" s="27" t="s">
        <v>2</v>
      </c>
      <c r="BF172" s="27" t="s">
        <v>2</v>
      </c>
      <c r="BG172" s="27" t="s">
        <v>2</v>
      </c>
      <c r="BH172" s="135" t="s">
        <v>2</v>
      </c>
      <c r="BI172" s="27">
        <v>3972</v>
      </c>
      <c r="BJ172" s="27">
        <v>40</v>
      </c>
      <c r="BK172" s="27">
        <v>756</v>
      </c>
      <c r="BL172" s="27">
        <v>1826</v>
      </c>
      <c r="BM172" s="27">
        <v>789</v>
      </c>
      <c r="BN172" s="27">
        <v>336</v>
      </c>
      <c r="BO172" s="27">
        <v>225</v>
      </c>
      <c r="BP172" s="27" t="s">
        <v>2</v>
      </c>
      <c r="BQ172" s="27" t="s">
        <v>2</v>
      </c>
      <c r="BR172" s="27" t="s">
        <v>2</v>
      </c>
      <c r="BS172" s="27" t="s">
        <v>2</v>
      </c>
      <c r="BT172" s="27" t="s">
        <v>2</v>
      </c>
      <c r="BU172" s="27" t="s">
        <v>2</v>
      </c>
      <c r="BV172" s="27" t="s">
        <v>2</v>
      </c>
      <c r="BW172" s="135">
        <v>452</v>
      </c>
      <c r="BX172" s="27" t="s">
        <v>2</v>
      </c>
      <c r="BY172" s="27" t="s">
        <v>2</v>
      </c>
      <c r="BZ172" s="27" t="s">
        <v>2</v>
      </c>
      <c r="CA172" s="27" t="s">
        <v>2</v>
      </c>
      <c r="CB172" s="27" t="s">
        <v>2</v>
      </c>
      <c r="CC172" s="27" t="s">
        <v>2</v>
      </c>
      <c r="CD172" s="27" t="s">
        <v>2</v>
      </c>
      <c r="CE172" s="27" t="s">
        <v>2</v>
      </c>
      <c r="CF172" s="27" t="s">
        <v>2</v>
      </c>
      <c r="CG172" s="27" t="s">
        <v>2</v>
      </c>
      <c r="CH172" s="27" t="s">
        <v>2</v>
      </c>
      <c r="CI172" s="27" t="s">
        <v>2</v>
      </c>
      <c r="CJ172" s="27" t="s">
        <v>2</v>
      </c>
      <c r="CK172" s="27" t="s">
        <v>2</v>
      </c>
      <c r="CL172" s="135" t="s">
        <v>2</v>
      </c>
      <c r="CM172" s="27">
        <v>40</v>
      </c>
      <c r="CN172" s="27">
        <v>17</v>
      </c>
      <c r="CO172" s="27" t="s">
        <v>2</v>
      </c>
      <c r="CP172" s="27">
        <v>1</v>
      </c>
      <c r="CQ172" s="27" t="s">
        <v>2</v>
      </c>
      <c r="CR172" s="27">
        <v>11</v>
      </c>
      <c r="CS172" s="27" t="s">
        <v>2</v>
      </c>
      <c r="CT172" s="27">
        <v>10</v>
      </c>
      <c r="CU172" s="27">
        <v>1</v>
      </c>
      <c r="CV172" s="27" t="s">
        <v>2</v>
      </c>
      <c r="CW172" s="27" t="s">
        <v>2</v>
      </c>
      <c r="CX172" s="27" t="s">
        <v>2</v>
      </c>
      <c r="CY172" s="27" t="s">
        <v>2</v>
      </c>
      <c r="CZ172" s="27" t="s">
        <v>2</v>
      </c>
      <c r="DA172" s="27" t="s">
        <v>2</v>
      </c>
      <c r="DB172" s="135" t="s">
        <v>2</v>
      </c>
      <c r="DC172" s="27" t="s">
        <v>2</v>
      </c>
      <c r="DD172" s="27" t="s">
        <v>2</v>
      </c>
      <c r="DE172" s="27" t="s">
        <v>2</v>
      </c>
      <c r="DF172" s="27" t="s">
        <v>2</v>
      </c>
      <c r="DG172" s="27" t="s">
        <v>2</v>
      </c>
      <c r="DH172" s="27" t="s">
        <v>2</v>
      </c>
      <c r="DI172" s="27" t="s">
        <v>2</v>
      </c>
      <c r="DJ172" s="27" t="s">
        <v>2</v>
      </c>
      <c r="DK172" s="27" t="s">
        <v>2</v>
      </c>
      <c r="DL172" s="27" t="s">
        <v>2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34</v>
      </c>
      <c r="DT172" s="27">
        <v>1</v>
      </c>
      <c r="DU172" s="27">
        <v>1</v>
      </c>
      <c r="DV172" s="27">
        <v>3</v>
      </c>
      <c r="DW172" s="27">
        <v>8</v>
      </c>
      <c r="DX172" s="27">
        <v>3</v>
      </c>
      <c r="DY172" s="27">
        <v>5</v>
      </c>
      <c r="DZ172" s="27">
        <v>5</v>
      </c>
      <c r="EA172" s="27" t="s">
        <v>2</v>
      </c>
      <c r="EB172" s="27">
        <v>24</v>
      </c>
      <c r="EC172" s="27">
        <v>1</v>
      </c>
      <c r="ED172" s="27">
        <v>17</v>
      </c>
      <c r="EE172" s="27">
        <v>1</v>
      </c>
      <c r="EF172" s="135">
        <v>2</v>
      </c>
      <c r="EG172" s="27">
        <v>1177</v>
      </c>
      <c r="EH172" s="27" t="s">
        <v>14</v>
      </c>
      <c r="EI172" s="27" t="s">
        <v>14</v>
      </c>
      <c r="EJ172" s="27">
        <v>88</v>
      </c>
      <c r="EK172" s="27">
        <v>18</v>
      </c>
      <c r="EL172" s="27">
        <v>6</v>
      </c>
      <c r="EM172" s="27" t="s">
        <v>14</v>
      </c>
      <c r="EN172" s="27">
        <v>79</v>
      </c>
      <c r="EO172" s="27" t="s">
        <v>2</v>
      </c>
      <c r="EP172" s="27">
        <v>592</v>
      </c>
      <c r="EQ172" s="27" t="s">
        <v>14</v>
      </c>
      <c r="ER172" s="27">
        <v>371</v>
      </c>
      <c r="ES172" s="27">
        <v>1</v>
      </c>
      <c r="ET172" s="135" t="s">
        <v>14</v>
      </c>
      <c r="EU172" s="27" t="s">
        <v>2</v>
      </c>
      <c r="EV172" s="27" t="s">
        <v>2</v>
      </c>
      <c r="EW172" s="27" t="s">
        <v>2</v>
      </c>
      <c r="EX172" s="27" t="s">
        <v>2</v>
      </c>
      <c r="EY172" s="27" t="s">
        <v>2</v>
      </c>
      <c r="EZ172" s="27" t="s">
        <v>2</v>
      </c>
      <c r="FA172" s="27" t="s">
        <v>2</v>
      </c>
      <c r="FB172" s="27" t="s">
        <v>2</v>
      </c>
      <c r="FC172" s="27" t="s">
        <v>2</v>
      </c>
      <c r="FD172" s="27" t="s">
        <v>2</v>
      </c>
      <c r="FE172" s="27" t="s">
        <v>2</v>
      </c>
      <c r="FF172" s="27" t="s">
        <v>2</v>
      </c>
      <c r="FG172" s="27" t="s">
        <v>2</v>
      </c>
      <c r="FH172" s="135" t="s">
        <v>2</v>
      </c>
      <c r="FI172" s="27" t="s">
        <v>2</v>
      </c>
      <c r="FJ172" s="27" t="s">
        <v>2</v>
      </c>
      <c r="FK172" s="27" t="s">
        <v>2</v>
      </c>
      <c r="FL172" s="27" t="s">
        <v>2</v>
      </c>
      <c r="FM172" s="27" t="s">
        <v>2</v>
      </c>
      <c r="FN172" s="27" t="s">
        <v>2</v>
      </c>
      <c r="FO172" s="27" t="s">
        <v>2</v>
      </c>
      <c r="FP172" s="27" t="s">
        <v>2</v>
      </c>
      <c r="FQ172" s="27" t="s">
        <v>2</v>
      </c>
      <c r="FR172" s="27" t="s">
        <v>2</v>
      </c>
      <c r="FS172" s="27" t="s">
        <v>2</v>
      </c>
      <c r="FT172" s="27" t="s">
        <v>2</v>
      </c>
      <c r="FU172" s="27" t="s">
        <v>2</v>
      </c>
      <c r="FV172" s="135" t="s">
        <v>2</v>
      </c>
      <c r="FW172" s="77">
        <v>15</v>
      </c>
      <c r="FX172" s="77">
        <v>1</v>
      </c>
      <c r="FY172" s="77">
        <v>15</v>
      </c>
      <c r="FZ172" s="77" t="s">
        <v>2</v>
      </c>
      <c r="GA172" s="77" t="s">
        <v>2</v>
      </c>
      <c r="GB172" s="77" t="s">
        <v>2</v>
      </c>
      <c r="GC172" s="77" t="s">
        <v>2</v>
      </c>
      <c r="GD172" s="77" t="s">
        <v>2</v>
      </c>
      <c r="GE172" s="143" t="s">
        <v>2</v>
      </c>
      <c r="GF172" s="77" t="s">
        <v>2</v>
      </c>
      <c r="GG172" s="77" t="s">
        <v>2</v>
      </c>
      <c r="GH172" s="77" t="s">
        <v>2</v>
      </c>
      <c r="GI172" s="77" t="s">
        <v>2</v>
      </c>
      <c r="GJ172" s="77" t="s">
        <v>2</v>
      </c>
      <c r="GK172" s="77" t="s">
        <v>2</v>
      </c>
      <c r="GL172" s="77" t="s">
        <v>2</v>
      </c>
      <c r="GM172" s="77" t="s">
        <v>2</v>
      </c>
      <c r="GN172" s="143" t="s">
        <v>2</v>
      </c>
      <c r="GO172" s="25">
        <v>3</v>
      </c>
      <c r="GP172" s="25" t="s">
        <v>2</v>
      </c>
      <c r="GQ172" s="25">
        <v>3</v>
      </c>
      <c r="GR172" s="25">
        <v>3</v>
      </c>
      <c r="GS172" s="136" t="s">
        <v>2</v>
      </c>
      <c r="GT172" s="77" t="s">
        <v>2</v>
      </c>
      <c r="GU172" s="77">
        <v>1</v>
      </c>
      <c r="GV172" s="17">
        <v>40</v>
      </c>
      <c r="GW172" s="17">
        <v>26</v>
      </c>
      <c r="GX172" s="17">
        <v>10</v>
      </c>
      <c r="GY172" s="17">
        <v>4</v>
      </c>
      <c r="GZ172" s="17" t="s">
        <v>2</v>
      </c>
      <c r="HA172" s="17" t="s">
        <v>2</v>
      </c>
      <c r="HB172" s="17" t="s">
        <v>2</v>
      </c>
      <c r="HC172" s="17" t="s">
        <v>2</v>
      </c>
      <c r="HD172" s="17" t="s">
        <v>2</v>
      </c>
      <c r="HE172" s="17" t="s">
        <v>2</v>
      </c>
      <c r="HF172" s="17" t="s">
        <v>2</v>
      </c>
      <c r="HG172" s="17" t="s">
        <v>2</v>
      </c>
      <c r="HH172" s="17" t="s">
        <v>2</v>
      </c>
      <c r="HI172" s="17" t="s">
        <v>2</v>
      </c>
      <c r="HJ172" s="17" t="s">
        <v>2</v>
      </c>
      <c r="HK172" s="17" t="s">
        <v>2</v>
      </c>
      <c r="HL172" s="17" t="s">
        <v>2</v>
      </c>
      <c r="HM172" s="17" t="s">
        <v>2</v>
      </c>
      <c r="HN172" s="659"/>
      <c r="HO172" s="657" t="s">
        <v>453</v>
      </c>
      <c r="HP172" s="657" t="s">
        <v>454</v>
      </c>
      <c r="HQ172" s="657" t="s">
        <v>490</v>
      </c>
      <c r="HR172" s="657" t="s">
        <v>454</v>
      </c>
      <c r="HS172" s="657" t="s">
        <v>455</v>
      </c>
    </row>
    <row r="173" spans="1:227" ht="14.25" customHeight="1">
      <c r="A173" s="614" t="s">
        <v>970</v>
      </c>
      <c r="B173" s="614" t="s">
        <v>1096</v>
      </c>
      <c r="C173" s="614" t="s">
        <v>1097</v>
      </c>
      <c r="D173" s="4" t="s">
        <v>587</v>
      </c>
      <c r="E173" s="25">
        <v>128</v>
      </c>
      <c r="F173" s="25" t="s">
        <v>2</v>
      </c>
      <c r="G173" s="25" t="s">
        <v>2</v>
      </c>
      <c r="H173" s="25" t="s">
        <v>2</v>
      </c>
      <c r="I173" s="25" t="s">
        <v>2</v>
      </c>
      <c r="J173" s="25" t="s">
        <v>2</v>
      </c>
      <c r="K173" s="25" t="s">
        <v>2</v>
      </c>
      <c r="L173" s="25">
        <v>128</v>
      </c>
      <c r="M173" s="136">
        <v>16</v>
      </c>
      <c r="N173" s="25" t="s">
        <v>2</v>
      </c>
      <c r="O173" s="25" t="s">
        <v>2</v>
      </c>
      <c r="P173" s="25" t="s">
        <v>2</v>
      </c>
      <c r="Q173" s="25" t="s">
        <v>2</v>
      </c>
      <c r="R173" s="25" t="s">
        <v>2</v>
      </c>
      <c r="S173" s="25" t="s">
        <v>2</v>
      </c>
      <c r="T173" s="25" t="s">
        <v>2</v>
      </c>
      <c r="U173" s="25" t="s">
        <v>2</v>
      </c>
      <c r="V173" s="136" t="s">
        <v>2</v>
      </c>
      <c r="W173" s="25">
        <v>58</v>
      </c>
      <c r="X173" s="25">
        <v>4594</v>
      </c>
      <c r="Y173" s="25">
        <v>5</v>
      </c>
      <c r="Z173" s="25">
        <v>1355</v>
      </c>
      <c r="AA173" s="136">
        <v>70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 t="s">
        <v>2</v>
      </c>
      <c r="AG173" s="27">
        <v>128</v>
      </c>
      <c r="AH173" s="27">
        <v>1</v>
      </c>
      <c r="AI173" s="27">
        <v>22</v>
      </c>
      <c r="AJ173" s="27">
        <v>60</v>
      </c>
      <c r="AK173" s="27">
        <v>30</v>
      </c>
      <c r="AL173" s="27">
        <v>10</v>
      </c>
      <c r="AM173" s="27">
        <v>5</v>
      </c>
      <c r="AN173" s="27" t="s">
        <v>2</v>
      </c>
      <c r="AO173" s="27" t="s">
        <v>2</v>
      </c>
      <c r="AP173" s="27" t="s">
        <v>2</v>
      </c>
      <c r="AQ173" s="27" t="s">
        <v>2</v>
      </c>
      <c r="AR173" s="27" t="s">
        <v>2</v>
      </c>
      <c r="AS173" s="27" t="s">
        <v>2</v>
      </c>
      <c r="AT173" s="135" t="s">
        <v>2</v>
      </c>
      <c r="AU173" s="27" t="s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11543</v>
      </c>
      <c r="BJ173" s="27">
        <v>10</v>
      </c>
      <c r="BK173" s="27">
        <v>909</v>
      </c>
      <c r="BL173" s="27">
        <v>4304</v>
      </c>
      <c r="BM173" s="27">
        <v>3579</v>
      </c>
      <c r="BN173" s="27">
        <v>1671</v>
      </c>
      <c r="BO173" s="27">
        <v>1070</v>
      </c>
      <c r="BP173" s="27" t="s">
        <v>2</v>
      </c>
      <c r="BQ173" s="27" t="s">
        <v>2</v>
      </c>
      <c r="BR173" s="27" t="s">
        <v>2</v>
      </c>
      <c r="BS173" s="27" t="s">
        <v>2</v>
      </c>
      <c r="BT173" s="27" t="s">
        <v>2</v>
      </c>
      <c r="BU173" s="27" t="s">
        <v>2</v>
      </c>
      <c r="BV173" s="27" t="s">
        <v>2</v>
      </c>
      <c r="BW173" s="135">
        <v>2148</v>
      </c>
      <c r="BX173" s="27" t="s">
        <v>2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 t="s">
        <v>2</v>
      </c>
      <c r="CM173" s="27">
        <v>124</v>
      </c>
      <c r="CN173" s="27">
        <v>1</v>
      </c>
      <c r="CO173" s="27" t="s">
        <v>2</v>
      </c>
      <c r="CP173" s="27" t="s">
        <v>2</v>
      </c>
      <c r="CQ173" s="27" t="s">
        <v>2</v>
      </c>
      <c r="CR173" s="27">
        <v>53</v>
      </c>
      <c r="CS173" s="27" t="s">
        <v>2</v>
      </c>
      <c r="CT173" s="27">
        <v>69</v>
      </c>
      <c r="CU173" s="27" t="s">
        <v>2</v>
      </c>
      <c r="CV173" s="27" t="s">
        <v>2</v>
      </c>
      <c r="CW173" s="27" t="s">
        <v>2</v>
      </c>
      <c r="CX173" s="27">
        <v>1</v>
      </c>
      <c r="CY173" s="27" t="s">
        <v>2</v>
      </c>
      <c r="CZ173" s="27" t="s">
        <v>2</v>
      </c>
      <c r="DA173" s="27" t="s">
        <v>2</v>
      </c>
      <c r="DB173" s="135" t="s">
        <v>2</v>
      </c>
      <c r="DC173" s="27" t="s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70</v>
      </c>
      <c r="DT173" s="27">
        <v>3</v>
      </c>
      <c r="DU173" s="27" t="s">
        <v>2</v>
      </c>
      <c r="DV173" s="27" t="s">
        <v>2</v>
      </c>
      <c r="DW173" s="27">
        <v>19</v>
      </c>
      <c r="DX173" s="27">
        <v>4</v>
      </c>
      <c r="DY173" s="27">
        <v>11</v>
      </c>
      <c r="DZ173" s="27">
        <v>8</v>
      </c>
      <c r="EA173" s="27">
        <v>1</v>
      </c>
      <c r="EB173" s="27">
        <v>93</v>
      </c>
      <c r="EC173" s="27">
        <v>2</v>
      </c>
      <c r="ED173" s="27">
        <v>119</v>
      </c>
      <c r="EE173" s="27" t="s">
        <v>2</v>
      </c>
      <c r="EF173" s="135">
        <v>3</v>
      </c>
      <c r="EG173" s="27">
        <v>2266</v>
      </c>
      <c r="EH173" s="27">
        <v>10</v>
      </c>
      <c r="EI173" s="27" t="s">
        <v>2</v>
      </c>
      <c r="EJ173" s="27" t="s">
        <v>2</v>
      </c>
      <c r="EK173" s="27">
        <v>42</v>
      </c>
      <c r="EL173" s="27">
        <v>6</v>
      </c>
      <c r="EM173" s="27" t="s">
        <v>14</v>
      </c>
      <c r="EN173" s="27">
        <v>46</v>
      </c>
      <c r="EO173" s="27" t="s">
        <v>14</v>
      </c>
      <c r="EP173" s="27">
        <v>3952</v>
      </c>
      <c r="EQ173" s="27" t="s">
        <v>14</v>
      </c>
      <c r="ER173" s="27">
        <v>4535</v>
      </c>
      <c r="ES173" s="27" t="s">
        <v>2</v>
      </c>
      <c r="ET173" s="135" t="s">
        <v>14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27</v>
      </c>
      <c r="FX173" s="77">
        <v>4</v>
      </c>
      <c r="FY173" s="77">
        <v>24</v>
      </c>
      <c r="FZ173" s="77">
        <v>1</v>
      </c>
      <c r="GA173" s="77">
        <v>1</v>
      </c>
      <c r="GB173" s="77" t="s">
        <v>2</v>
      </c>
      <c r="GC173" s="77" t="s">
        <v>2</v>
      </c>
      <c r="GD173" s="77" t="s">
        <v>2</v>
      </c>
      <c r="GE173" s="143">
        <v>1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9</v>
      </c>
      <c r="GP173" s="25" t="s">
        <v>2</v>
      </c>
      <c r="GQ173" s="25">
        <v>9</v>
      </c>
      <c r="GR173" s="25">
        <v>7</v>
      </c>
      <c r="GS173" s="136" t="s">
        <v>2</v>
      </c>
      <c r="GT173" s="77" t="s">
        <v>2</v>
      </c>
      <c r="GU173" s="77" t="s">
        <v>2</v>
      </c>
      <c r="GV173" s="17">
        <v>124</v>
      </c>
      <c r="GW173" s="17">
        <v>17</v>
      </c>
      <c r="GX173" s="17">
        <v>72</v>
      </c>
      <c r="GY173" s="17">
        <v>32</v>
      </c>
      <c r="GZ173" s="17">
        <v>3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9"/>
      <c r="HO173" s="657" t="s">
        <v>453</v>
      </c>
      <c r="HP173" s="657" t="s">
        <v>454</v>
      </c>
      <c r="HQ173" s="657" t="s">
        <v>490</v>
      </c>
      <c r="HR173" s="657" t="s">
        <v>457</v>
      </c>
      <c r="HS173" s="657" t="s">
        <v>455</v>
      </c>
    </row>
    <row r="174" spans="1:227" ht="14.25" customHeight="1">
      <c r="A174" s="614" t="s">
        <v>970</v>
      </c>
      <c r="B174" s="614" t="s">
        <v>1096</v>
      </c>
      <c r="C174" s="614" t="s">
        <v>1098</v>
      </c>
      <c r="D174" s="4" t="s">
        <v>588</v>
      </c>
      <c r="E174" s="25" t="s">
        <v>2</v>
      </c>
      <c r="F174" s="25" t="s">
        <v>2</v>
      </c>
      <c r="G174" s="25" t="s">
        <v>2</v>
      </c>
      <c r="H174" s="25" t="s">
        <v>2</v>
      </c>
      <c r="I174" s="25" t="s">
        <v>2</v>
      </c>
      <c r="J174" s="25" t="s">
        <v>2</v>
      </c>
      <c r="K174" s="25" t="s">
        <v>2</v>
      </c>
      <c r="L174" s="25" t="s">
        <v>2</v>
      </c>
      <c r="M174" s="136" t="s">
        <v>2</v>
      </c>
      <c r="N174" s="25" t="s">
        <v>2</v>
      </c>
      <c r="O174" s="25" t="s">
        <v>2</v>
      </c>
      <c r="P174" s="25" t="s">
        <v>2</v>
      </c>
      <c r="Q174" s="25" t="s">
        <v>2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 t="s">
        <v>2</v>
      </c>
      <c r="W174" s="25" t="s">
        <v>2</v>
      </c>
      <c r="X174" s="25" t="s">
        <v>2</v>
      </c>
      <c r="Y174" s="25" t="s">
        <v>2</v>
      </c>
      <c r="Z174" s="25" t="s">
        <v>2</v>
      </c>
      <c r="AA174" s="136" t="s">
        <v>2</v>
      </c>
      <c r="AB174" s="25" t="s">
        <v>2</v>
      </c>
      <c r="AC174" s="25" t="s">
        <v>2</v>
      </c>
      <c r="AD174" s="25" t="s">
        <v>2</v>
      </c>
      <c r="AE174" s="25" t="s">
        <v>2</v>
      </c>
      <c r="AF174" s="136" t="s">
        <v>2</v>
      </c>
      <c r="AG174" s="27" t="s">
        <v>2</v>
      </c>
      <c r="AH174" s="27" t="s">
        <v>2</v>
      </c>
      <c r="AI174" s="27" t="s">
        <v>2</v>
      </c>
      <c r="AJ174" s="27" t="s">
        <v>2</v>
      </c>
      <c r="AK174" s="27" t="s">
        <v>2</v>
      </c>
      <c r="AL174" s="27" t="s">
        <v>2</v>
      </c>
      <c r="AM174" s="27" t="s">
        <v>2</v>
      </c>
      <c r="AN174" s="27" t="s">
        <v>2</v>
      </c>
      <c r="AO174" s="27" t="s">
        <v>2</v>
      </c>
      <c r="AP174" s="27" t="s">
        <v>2</v>
      </c>
      <c r="AQ174" s="27" t="s">
        <v>2</v>
      </c>
      <c r="AR174" s="27" t="s">
        <v>2</v>
      </c>
      <c r="AS174" s="27" t="s">
        <v>2</v>
      </c>
      <c r="AT174" s="135" t="s">
        <v>2</v>
      </c>
      <c r="AU174" s="27" t="s">
        <v>2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 t="s">
        <v>2</v>
      </c>
      <c r="BF174" s="27" t="s">
        <v>2</v>
      </c>
      <c r="BG174" s="27" t="s">
        <v>2</v>
      </c>
      <c r="BH174" s="135" t="s">
        <v>2</v>
      </c>
      <c r="BI174" s="27" t="s">
        <v>2</v>
      </c>
      <c r="BJ174" s="27" t="s">
        <v>2</v>
      </c>
      <c r="BK174" s="27" t="s">
        <v>2</v>
      </c>
      <c r="BL174" s="27" t="s">
        <v>2</v>
      </c>
      <c r="BM174" s="27" t="s">
        <v>2</v>
      </c>
      <c r="BN174" s="27" t="s">
        <v>2</v>
      </c>
      <c r="BO174" s="27" t="s">
        <v>2</v>
      </c>
      <c r="BP174" s="27" t="s">
        <v>2</v>
      </c>
      <c r="BQ174" s="27" t="s">
        <v>2</v>
      </c>
      <c r="BR174" s="27" t="s">
        <v>2</v>
      </c>
      <c r="BS174" s="27" t="s">
        <v>2</v>
      </c>
      <c r="BT174" s="27" t="s">
        <v>2</v>
      </c>
      <c r="BU174" s="27" t="s">
        <v>2</v>
      </c>
      <c r="BV174" s="27" t="s">
        <v>2</v>
      </c>
      <c r="BW174" s="135" t="s">
        <v>2</v>
      </c>
      <c r="BX174" s="27" t="s">
        <v>2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 t="s">
        <v>2</v>
      </c>
      <c r="CI174" s="27" t="s">
        <v>2</v>
      </c>
      <c r="CJ174" s="27" t="s">
        <v>2</v>
      </c>
      <c r="CK174" s="27" t="s">
        <v>2</v>
      </c>
      <c r="CL174" s="135" t="s">
        <v>2</v>
      </c>
      <c r="CM174" s="27" t="s">
        <v>2</v>
      </c>
      <c r="CN174" s="27" t="s">
        <v>2</v>
      </c>
      <c r="CO174" s="27" t="s">
        <v>2</v>
      </c>
      <c r="CP174" s="27" t="s">
        <v>2</v>
      </c>
      <c r="CQ174" s="27" t="s">
        <v>2</v>
      </c>
      <c r="CR174" s="27" t="s">
        <v>2</v>
      </c>
      <c r="CS174" s="27" t="s">
        <v>2</v>
      </c>
      <c r="CT174" s="27" t="s">
        <v>2</v>
      </c>
      <c r="CU174" s="27" t="s">
        <v>2</v>
      </c>
      <c r="CV174" s="27" t="s">
        <v>2</v>
      </c>
      <c r="CW174" s="27" t="s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 t="s">
        <v>2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 t="s">
        <v>2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 t="s">
        <v>2</v>
      </c>
      <c r="DT174" s="27" t="s">
        <v>2</v>
      </c>
      <c r="DU174" s="27" t="s">
        <v>2</v>
      </c>
      <c r="DV174" s="27" t="s">
        <v>2</v>
      </c>
      <c r="DW174" s="27" t="s">
        <v>2</v>
      </c>
      <c r="DX174" s="27" t="s">
        <v>2</v>
      </c>
      <c r="DY174" s="27" t="s">
        <v>2</v>
      </c>
      <c r="DZ174" s="27" t="s">
        <v>2</v>
      </c>
      <c r="EA174" s="27" t="s">
        <v>2</v>
      </c>
      <c r="EB174" s="27" t="s">
        <v>2</v>
      </c>
      <c r="EC174" s="27" t="s">
        <v>2</v>
      </c>
      <c r="ED174" s="27" t="s">
        <v>2</v>
      </c>
      <c r="EE174" s="27" t="s">
        <v>2</v>
      </c>
      <c r="EF174" s="135" t="s">
        <v>2</v>
      </c>
      <c r="EG174" s="27" t="s">
        <v>2</v>
      </c>
      <c r="EH174" s="27" t="s">
        <v>2</v>
      </c>
      <c r="EI174" s="27" t="s">
        <v>2</v>
      </c>
      <c r="EJ174" s="27" t="s">
        <v>2</v>
      </c>
      <c r="EK174" s="27" t="s">
        <v>2</v>
      </c>
      <c r="EL174" s="27" t="s">
        <v>2</v>
      </c>
      <c r="EM174" s="27" t="s">
        <v>2</v>
      </c>
      <c r="EN174" s="27" t="s">
        <v>2</v>
      </c>
      <c r="EO174" s="27" t="s">
        <v>2</v>
      </c>
      <c r="EP174" s="27" t="s">
        <v>2</v>
      </c>
      <c r="EQ174" s="27" t="s">
        <v>2</v>
      </c>
      <c r="ER174" s="27" t="s">
        <v>2</v>
      </c>
      <c r="ES174" s="27" t="s">
        <v>2</v>
      </c>
      <c r="ET174" s="135" t="s">
        <v>2</v>
      </c>
      <c r="EU174" s="27" t="s">
        <v>2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 t="s">
        <v>2</v>
      </c>
      <c r="FF174" s="27" t="s">
        <v>2</v>
      </c>
      <c r="FG174" s="27" t="s">
        <v>2</v>
      </c>
      <c r="FH174" s="135" t="s">
        <v>2</v>
      </c>
      <c r="FI174" s="27" t="s">
        <v>2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</v>
      </c>
      <c r="FT174" s="27" t="s">
        <v>2</v>
      </c>
      <c r="FU174" s="27" t="s">
        <v>2</v>
      </c>
      <c r="FV174" s="135" t="s">
        <v>2</v>
      </c>
      <c r="FW174" s="77" t="s">
        <v>2</v>
      </c>
      <c r="FX174" s="77" t="s">
        <v>2</v>
      </c>
      <c r="FY174" s="77" t="s">
        <v>2</v>
      </c>
      <c r="FZ174" s="77" t="s">
        <v>2</v>
      </c>
      <c r="GA174" s="77" t="s">
        <v>2</v>
      </c>
      <c r="GB174" s="77" t="s">
        <v>2</v>
      </c>
      <c r="GC174" s="77" t="s">
        <v>2</v>
      </c>
      <c r="GD174" s="77" t="s">
        <v>2</v>
      </c>
      <c r="GE174" s="143" t="s">
        <v>2</v>
      </c>
      <c r="GF174" s="77" t="s">
        <v>2</v>
      </c>
      <c r="GG174" s="77" t="s">
        <v>2</v>
      </c>
      <c r="GH174" s="77" t="s">
        <v>2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 t="s">
        <v>2</v>
      </c>
      <c r="GP174" s="25" t="s">
        <v>2</v>
      </c>
      <c r="GQ174" s="25" t="s">
        <v>2</v>
      </c>
      <c r="GR174" s="25" t="s">
        <v>2</v>
      </c>
      <c r="GS174" s="136" t="s">
        <v>2</v>
      </c>
      <c r="GT174" s="77" t="s">
        <v>2</v>
      </c>
      <c r="GU174" s="77" t="s">
        <v>2</v>
      </c>
      <c r="GV174" s="17" t="s">
        <v>2</v>
      </c>
      <c r="GW174" s="17" t="s">
        <v>2</v>
      </c>
      <c r="GX174" s="17" t="s">
        <v>2</v>
      </c>
      <c r="GY174" s="17" t="s">
        <v>2</v>
      </c>
      <c r="GZ174" s="17" t="s">
        <v>2</v>
      </c>
      <c r="HA174" s="17" t="s">
        <v>2</v>
      </c>
      <c r="HB174" s="17" t="s">
        <v>2</v>
      </c>
      <c r="HC174" s="17" t="s">
        <v>2</v>
      </c>
      <c r="HD174" s="17" t="s">
        <v>2</v>
      </c>
      <c r="HE174" s="17" t="s">
        <v>2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 t="s">
        <v>2</v>
      </c>
      <c r="HK174" s="17" t="s">
        <v>2</v>
      </c>
      <c r="HL174" s="17" t="s">
        <v>2</v>
      </c>
      <c r="HM174" s="17" t="s">
        <v>2</v>
      </c>
      <c r="HN174" s="659"/>
      <c r="HO174" s="657" t="s">
        <v>453</v>
      </c>
      <c r="HP174" s="657" t="s">
        <v>454</v>
      </c>
      <c r="HQ174" s="657" t="s">
        <v>490</v>
      </c>
      <c r="HR174" s="657" t="s">
        <v>458</v>
      </c>
      <c r="HS174" s="657" t="s">
        <v>455</v>
      </c>
    </row>
    <row r="175" spans="1:227" ht="14.25" customHeight="1">
      <c r="A175" s="614" t="s">
        <v>970</v>
      </c>
      <c r="B175" s="614" t="s">
        <v>1099</v>
      </c>
      <c r="C175" s="614" t="s">
        <v>1100</v>
      </c>
      <c r="D175" s="4" t="s">
        <v>589</v>
      </c>
      <c r="E175" s="25">
        <v>15</v>
      </c>
      <c r="F175" s="25">
        <v>2</v>
      </c>
      <c r="G175" s="25" t="s">
        <v>2</v>
      </c>
      <c r="H175" s="25">
        <v>1</v>
      </c>
      <c r="I175" s="25">
        <v>1</v>
      </c>
      <c r="J175" s="25" t="s">
        <v>2</v>
      </c>
      <c r="K175" s="25" t="s">
        <v>2</v>
      </c>
      <c r="L175" s="25">
        <v>13</v>
      </c>
      <c r="M175" s="136">
        <v>2</v>
      </c>
      <c r="N175" s="25">
        <v>2</v>
      </c>
      <c r="O175" s="25">
        <v>2</v>
      </c>
      <c r="P175" s="25" t="s">
        <v>2</v>
      </c>
      <c r="Q175" s="25">
        <v>1</v>
      </c>
      <c r="R175" s="25">
        <v>1</v>
      </c>
      <c r="S175" s="25" t="s">
        <v>2</v>
      </c>
      <c r="T175" s="25" t="s">
        <v>2</v>
      </c>
      <c r="U175" s="25" t="s">
        <v>2</v>
      </c>
      <c r="V175" s="136">
        <v>1</v>
      </c>
      <c r="W175" s="25">
        <v>8</v>
      </c>
      <c r="X175" s="25">
        <v>770</v>
      </c>
      <c r="Y175" s="25">
        <v>1</v>
      </c>
      <c r="Z175" s="25">
        <v>180</v>
      </c>
      <c r="AA175" s="136">
        <v>7</v>
      </c>
      <c r="AB175" s="25">
        <v>1</v>
      </c>
      <c r="AC175" s="25">
        <v>180</v>
      </c>
      <c r="AD175" s="25">
        <v>1</v>
      </c>
      <c r="AE175" s="25">
        <v>180</v>
      </c>
      <c r="AF175" s="136">
        <v>1</v>
      </c>
      <c r="AG175" s="27">
        <v>14</v>
      </c>
      <c r="AH175" s="27">
        <v>4</v>
      </c>
      <c r="AI175" s="27">
        <v>7</v>
      </c>
      <c r="AJ175" s="27" t="s">
        <v>2</v>
      </c>
      <c r="AK175" s="27">
        <v>2</v>
      </c>
      <c r="AL175" s="27" t="s">
        <v>2</v>
      </c>
      <c r="AM175" s="27">
        <v>1</v>
      </c>
      <c r="AN175" s="27" t="s">
        <v>2</v>
      </c>
      <c r="AO175" s="27" t="s">
        <v>2</v>
      </c>
      <c r="AP175" s="27" t="s">
        <v>2</v>
      </c>
      <c r="AQ175" s="27" t="s">
        <v>2</v>
      </c>
      <c r="AR175" s="27" t="s">
        <v>2</v>
      </c>
      <c r="AS175" s="27" t="s">
        <v>2</v>
      </c>
      <c r="AT175" s="135" t="s">
        <v>2</v>
      </c>
      <c r="AU175" s="27">
        <v>1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>
        <v>1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751</v>
      </c>
      <c r="BJ175" s="27">
        <v>83</v>
      </c>
      <c r="BK175" s="27">
        <v>247</v>
      </c>
      <c r="BL175" s="27" t="s">
        <v>2</v>
      </c>
      <c r="BM175" s="27">
        <v>201</v>
      </c>
      <c r="BN175" s="27" t="s">
        <v>2</v>
      </c>
      <c r="BO175" s="27">
        <v>220</v>
      </c>
      <c r="BP175" s="27" t="s">
        <v>2</v>
      </c>
      <c r="BQ175" s="27" t="s">
        <v>2</v>
      </c>
      <c r="BR175" s="27" t="s">
        <v>2</v>
      </c>
      <c r="BS175" s="27" t="s">
        <v>2</v>
      </c>
      <c r="BT175" s="27" t="s">
        <v>2</v>
      </c>
      <c r="BU175" s="27" t="s">
        <v>2</v>
      </c>
      <c r="BV175" s="27" t="s">
        <v>2</v>
      </c>
      <c r="BW175" s="135">
        <v>260</v>
      </c>
      <c r="BX175" s="27">
        <v>220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>
        <v>220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>
        <v>220</v>
      </c>
      <c r="CM175" s="27">
        <v>12</v>
      </c>
      <c r="CN175" s="27">
        <v>3</v>
      </c>
      <c r="CO175" s="27" t="s">
        <v>2</v>
      </c>
      <c r="CP175" s="27" t="s">
        <v>2</v>
      </c>
      <c r="CQ175" s="27" t="s">
        <v>2</v>
      </c>
      <c r="CR175" s="27">
        <v>1</v>
      </c>
      <c r="CS175" s="27" t="s">
        <v>2</v>
      </c>
      <c r="CT175" s="27">
        <v>8</v>
      </c>
      <c r="CU175" s="27" t="s">
        <v>2</v>
      </c>
      <c r="CV175" s="27" t="s">
        <v>2</v>
      </c>
      <c r="CW175" s="27" t="s">
        <v>2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>
        <v>1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>
        <v>1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3</v>
      </c>
      <c r="DT175" s="27" t="s">
        <v>2</v>
      </c>
      <c r="DU175" s="27" t="s">
        <v>2</v>
      </c>
      <c r="DV175" s="27" t="s">
        <v>2</v>
      </c>
      <c r="DW175" s="27" t="s">
        <v>2</v>
      </c>
      <c r="DX175" s="27" t="s">
        <v>2</v>
      </c>
      <c r="DY175" s="27" t="s">
        <v>2</v>
      </c>
      <c r="DZ175" s="27" t="s">
        <v>2</v>
      </c>
      <c r="EA175" s="27" t="s">
        <v>2</v>
      </c>
      <c r="EB175" s="27">
        <v>1</v>
      </c>
      <c r="EC175" s="27" t="s">
        <v>2</v>
      </c>
      <c r="ED175" s="27">
        <v>9</v>
      </c>
      <c r="EE175" s="27" t="s">
        <v>2</v>
      </c>
      <c r="EF175" s="135" t="s">
        <v>2</v>
      </c>
      <c r="EG175" s="27">
        <v>164</v>
      </c>
      <c r="EH175" s="27" t="s">
        <v>2</v>
      </c>
      <c r="EI175" s="27" t="s">
        <v>2</v>
      </c>
      <c r="EJ175" s="27" t="s">
        <v>2</v>
      </c>
      <c r="EK175" s="27" t="s">
        <v>2</v>
      </c>
      <c r="EL175" s="27" t="s">
        <v>2</v>
      </c>
      <c r="EM175" s="27" t="s">
        <v>2</v>
      </c>
      <c r="EN175" s="27" t="s">
        <v>2</v>
      </c>
      <c r="EO175" s="27" t="s">
        <v>2</v>
      </c>
      <c r="EP175" s="27" t="s">
        <v>14</v>
      </c>
      <c r="EQ175" s="27" t="s">
        <v>2</v>
      </c>
      <c r="ER175" s="27">
        <v>184</v>
      </c>
      <c r="ES175" s="27" t="s">
        <v>2</v>
      </c>
      <c r="ET175" s="135" t="s">
        <v>2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>
        <v>1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1155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5</v>
      </c>
      <c r="FX175" s="77" t="s">
        <v>2</v>
      </c>
      <c r="FY175" s="77">
        <v>5</v>
      </c>
      <c r="FZ175" s="77" t="s">
        <v>2</v>
      </c>
      <c r="GA175" s="77" t="s">
        <v>2</v>
      </c>
      <c r="GB175" s="77" t="s">
        <v>2</v>
      </c>
      <c r="GC175" s="77" t="s">
        <v>2</v>
      </c>
      <c r="GD175" s="77" t="s">
        <v>2</v>
      </c>
      <c r="GE175" s="143" t="s">
        <v>2</v>
      </c>
      <c r="GF175" s="77">
        <v>1</v>
      </c>
      <c r="GG175" s="77" t="s">
        <v>2</v>
      </c>
      <c r="GH175" s="77">
        <v>1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2</v>
      </c>
      <c r="GP175" s="25">
        <v>1</v>
      </c>
      <c r="GQ175" s="25">
        <v>2</v>
      </c>
      <c r="GR175" s="25">
        <v>2</v>
      </c>
      <c r="GS175" s="136">
        <v>1</v>
      </c>
      <c r="GT175" s="77" t="s">
        <v>2</v>
      </c>
      <c r="GU175" s="77">
        <v>1</v>
      </c>
      <c r="GV175" s="17">
        <v>12</v>
      </c>
      <c r="GW175" s="17">
        <v>4</v>
      </c>
      <c r="GX175" s="17">
        <v>8</v>
      </c>
      <c r="GY175" s="17" t="s">
        <v>2</v>
      </c>
      <c r="GZ175" s="17" t="s">
        <v>2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>
        <v>1</v>
      </c>
      <c r="HF175" s="17">
        <v>1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9"/>
      <c r="HO175" s="657" t="s">
        <v>453</v>
      </c>
      <c r="HP175" s="657" t="s">
        <v>454</v>
      </c>
      <c r="HQ175" s="657" t="s">
        <v>490</v>
      </c>
      <c r="HR175" s="657" t="s">
        <v>459</v>
      </c>
      <c r="HS175" s="657" t="s">
        <v>455</v>
      </c>
    </row>
    <row r="176" spans="1:227" ht="14.25" customHeight="1">
      <c r="A176" s="614" t="s">
        <v>970</v>
      </c>
      <c r="B176" s="614" t="s">
        <v>1099</v>
      </c>
      <c r="C176" s="614" t="s">
        <v>750</v>
      </c>
      <c r="D176" s="4" t="s">
        <v>590</v>
      </c>
      <c r="E176" s="25">
        <v>18</v>
      </c>
      <c r="F176" s="25">
        <v>1</v>
      </c>
      <c r="G176" s="25" t="s">
        <v>2</v>
      </c>
      <c r="H176" s="25" t="s">
        <v>2</v>
      </c>
      <c r="I176" s="25">
        <v>1</v>
      </c>
      <c r="J176" s="25" t="s">
        <v>2</v>
      </c>
      <c r="K176" s="25" t="s">
        <v>2</v>
      </c>
      <c r="L176" s="25">
        <v>17</v>
      </c>
      <c r="M176" s="136">
        <v>4</v>
      </c>
      <c r="N176" s="25">
        <v>1</v>
      </c>
      <c r="O176" s="25">
        <v>1</v>
      </c>
      <c r="P176" s="25" t="s">
        <v>2</v>
      </c>
      <c r="Q176" s="25" t="s">
        <v>2</v>
      </c>
      <c r="R176" s="25">
        <v>1</v>
      </c>
      <c r="S176" s="25" t="s">
        <v>2</v>
      </c>
      <c r="T176" s="25" t="s">
        <v>2</v>
      </c>
      <c r="U176" s="25" t="s">
        <v>2</v>
      </c>
      <c r="V176" s="136" t="s">
        <v>2</v>
      </c>
      <c r="W176" s="25">
        <v>7</v>
      </c>
      <c r="X176" s="25">
        <v>366</v>
      </c>
      <c r="Y176" s="25" t="s">
        <v>2</v>
      </c>
      <c r="Z176" s="25" t="s">
        <v>2</v>
      </c>
      <c r="AA176" s="136">
        <v>11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36">
        <v>1</v>
      </c>
      <c r="AG176" s="27">
        <v>17</v>
      </c>
      <c r="AH176" s="27">
        <v>1</v>
      </c>
      <c r="AI176" s="27">
        <v>6</v>
      </c>
      <c r="AJ176" s="27">
        <v>5</v>
      </c>
      <c r="AK176" s="27">
        <v>3</v>
      </c>
      <c r="AL176" s="27">
        <v>2</v>
      </c>
      <c r="AM176" s="27" t="s">
        <v>2</v>
      </c>
      <c r="AN176" s="27" t="s">
        <v>2</v>
      </c>
      <c r="AO176" s="27" t="s">
        <v>2</v>
      </c>
      <c r="AP176" s="27" t="s">
        <v>2</v>
      </c>
      <c r="AQ176" s="27" t="s">
        <v>2</v>
      </c>
      <c r="AR176" s="27" t="s">
        <v>2</v>
      </c>
      <c r="AS176" s="27" t="s">
        <v>2</v>
      </c>
      <c r="AT176" s="135" t="s">
        <v>2</v>
      </c>
      <c r="AU176" s="27" t="s">
        <v>2</v>
      </c>
      <c r="AV176" s="27" t="s">
        <v>2</v>
      </c>
      <c r="AW176" s="27" t="s">
        <v>2</v>
      </c>
      <c r="AX176" s="27" t="s">
        <v>2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1236</v>
      </c>
      <c r="BJ176" s="27">
        <v>26</v>
      </c>
      <c r="BK176" s="27">
        <v>221</v>
      </c>
      <c r="BL176" s="27">
        <v>292</v>
      </c>
      <c r="BM176" s="27">
        <v>360</v>
      </c>
      <c r="BN176" s="27">
        <v>337</v>
      </c>
      <c r="BO176" s="27" t="s">
        <v>2</v>
      </c>
      <c r="BP176" s="27" t="s">
        <v>2</v>
      </c>
      <c r="BQ176" s="27" t="s">
        <v>2</v>
      </c>
      <c r="BR176" s="27" t="s">
        <v>2</v>
      </c>
      <c r="BS176" s="27" t="s">
        <v>2</v>
      </c>
      <c r="BT176" s="27" t="s">
        <v>2</v>
      </c>
      <c r="BU176" s="27" t="s">
        <v>2</v>
      </c>
      <c r="BV176" s="27" t="s">
        <v>2</v>
      </c>
      <c r="BW176" s="135">
        <v>266</v>
      </c>
      <c r="BX176" s="27" t="s">
        <v>2</v>
      </c>
      <c r="BY176" s="27" t="s">
        <v>2</v>
      </c>
      <c r="BZ176" s="27" t="s">
        <v>2</v>
      </c>
      <c r="CA176" s="27" t="s">
        <v>2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10</v>
      </c>
      <c r="CN176" s="27">
        <v>3</v>
      </c>
      <c r="CO176" s="27" t="s">
        <v>2</v>
      </c>
      <c r="CP176" s="27" t="s">
        <v>2</v>
      </c>
      <c r="CQ176" s="27" t="s">
        <v>2</v>
      </c>
      <c r="CR176" s="27" t="s">
        <v>2</v>
      </c>
      <c r="CS176" s="27" t="s">
        <v>2</v>
      </c>
      <c r="CT176" s="27">
        <v>7</v>
      </c>
      <c r="CU176" s="27" t="s">
        <v>2</v>
      </c>
      <c r="CV176" s="27" t="s">
        <v>2</v>
      </c>
      <c r="CW176" s="27" t="s">
        <v>2</v>
      </c>
      <c r="CX176" s="27" t="s">
        <v>2</v>
      </c>
      <c r="CY176" s="27" t="s">
        <v>2</v>
      </c>
      <c r="CZ176" s="27" t="s">
        <v>2</v>
      </c>
      <c r="DA176" s="27" t="s">
        <v>2</v>
      </c>
      <c r="DB176" s="135" t="s">
        <v>2</v>
      </c>
      <c r="DC176" s="27" t="s">
        <v>2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>
        <v>3</v>
      </c>
      <c r="DT176" s="27" t="s">
        <v>2</v>
      </c>
      <c r="DU176" s="27" t="s">
        <v>2</v>
      </c>
      <c r="DV176" s="27" t="s">
        <v>2</v>
      </c>
      <c r="DW176" s="27" t="s">
        <v>2</v>
      </c>
      <c r="DX176" s="27" t="s">
        <v>2</v>
      </c>
      <c r="DY176" s="27" t="s">
        <v>2</v>
      </c>
      <c r="DZ176" s="27" t="s">
        <v>2</v>
      </c>
      <c r="EA176" s="27" t="s">
        <v>2</v>
      </c>
      <c r="EB176" s="27" t="s">
        <v>2</v>
      </c>
      <c r="EC176" s="27" t="s">
        <v>2</v>
      </c>
      <c r="ED176" s="27">
        <v>8</v>
      </c>
      <c r="EE176" s="27">
        <v>1</v>
      </c>
      <c r="EF176" s="135" t="s">
        <v>2</v>
      </c>
      <c r="EG176" s="27">
        <v>85</v>
      </c>
      <c r="EH176" s="27" t="s">
        <v>2</v>
      </c>
      <c r="EI176" s="27" t="s">
        <v>2</v>
      </c>
      <c r="EJ176" s="27" t="s">
        <v>2</v>
      </c>
      <c r="EK176" s="27" t="s">
        <v>2</v>
      </c>
      <c r="EL176" s="27" t="s">
        <v>2</v>
      </c>
      <c r="EM176" s="27" t="s">
        <v>2</v>
      </c>
      <c r="EN176" s="27" t="s">
        <v>2</v>
      </c>
      <c r="EO176" s="27" t="s">
        <v>2</v>
      </c>
      <c r="EP176" s="27" t="s">
        <v>2</v>
      </c>
      <c r="EQ176" s="27" t="s">
        <v>2</v>
      </c>
      <c r="ER176" s="27">
        <v>742</v>
      </c>
      <c r="ES176" s="27">
        <v>1</v>
      </c>
      <c r="ET176" s="135" t="s">
        <v>2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6</v>
      </c>
      <c r="FX176" s="77">
        <v>3</v>
      </c>
      <c r="FY176" s="77">
        <v>5</v>
      </c>
      <c r="FZ176" s="77" t="s">
        <v>2</v>
      </c>
      <c r="GA176" s="77" t="s">
        <v>2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3</v>
      </c>
      <c r="GP176" s="25">
        <v>1</v>
      </c>
      <c r="GQ176" s="25">
        <v>3</v>
      </c>
      <c r="GR176" s="25">
        <v>3</v>
      </c>
      <c r="GS176" s="136" t="s">
        <v>2</v>
      </c>
      <c r="GT176" s="77" t="s">
        <v>2</v>
      </c>
      <c r="GU176" s="77" t="s">
        <v>2</v>
      </c>
      <c r="GV176" s="17">
        <v>10</v>
      </c>
      <c r="GW176" s="17">
        <v>4</v>
      </c>
      <c r="GX176" s="17">
        <v>1</v>
      </c>
      <c r="GY176" s="17">
        <v>5</v>
      </c>
      <c r="GZ176" s="17" t="s">
        <v>2</v>
      </c>
      <c r="HA176" s="17" t="s">
        <v>2</v>
      </c>
      <c r="HB176" s="17" t="s">
        <v>2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9"/>
      <c r="HO176" s="657" t="s">
        <v>453</v>
      </c>
      <c r="HP176" s="657" t="s">
        <v>454</v>
      </c>
      <c r="HQ176" s="657" t="s">
        <v>490</v>
      </c>
      <c r="HR176" s="657" t="s">
        <v>460</v>
      </c>
      <c r="HS176" s="657" t="s">
        <v>455</v>
      </c>
    </row>
    <row r="177" spans="1:227" ht="14.25" customHeight="1">
      <c r="A177" s="614" t="s">
        <v>970</v>
      </c>
      <c r="B177" s="614" t="s">
        <v>1096</v>
      </c>
      <c r="C177" s="614" t="s">
        <v>1101</v>
      </c>
      <c r="D177" s="4" t="s">
        <v>591</v>
      </c>
      <c r="E177" s="25">
        <v>8</v>
      </c>
      <c r="F177" s="25" t="s">
        <v>2</v>
      </c>
      <c r="G177" s="25" t="s">
        <v>2</v>
      </c>
      <c r="H177" s="25" t="s">
        <v>2</v>
      </c>
      <c r="I177" s="25" t="s">
        <v>2</v>
      </c>
      <c r="J177" s="25" t="s">
        <v>2</v>
      </c>
      <c r="K177" s="25" t="s">
        <v>2</v>
      </c>
      <c r="L177" s="25">
        <v>8</v>
      </c>
      <c r="M177" s="136" t="s">
        <v>2</v>
      </c>
      <c r="N177" s="25" t="s">
        <v>2</v>
      </c>
      <c r="O177" s="25" t="s">
        <v>2</v>
      </c>
      <c r="P177" s="25" t="s">
        <v>2</v>
      </c>
      <c r="Q177" s="25" t="s">
        <v>2</v>
      </c>
      <c r="R177" s="25" t="s">
        <v>2</v>
      </c>
      <c r="S177" s="25" t="s">
        <v>2</v>
      </c>
      <c r="T177" s="25" t="s">
        <v>2</v>
      </c>
      <c r="U177" s="25" t="s">
        <v>2</v>
      </c>
      <c r="V177" s="136" t="s">
        <v>2</v>
      </c>
      <c r="W177" s="25">
        <v>1</v>
      </c>
      <c r="X177" s="25">
        <v>10</v>
      </c>
      <c r="Y177" s="25" t="s">
        <v>2</v>
      </c>
      <c r="Z177" s="25" t="s">
        <v>2</v>
      </c>
      <c r="AA177" s="136">
        <v>7</v>
      </c>
      <c r="AB177" s="25" t="s">
        <v>2</v>
      </c>
      <c r="AC177" s="25" t="s">
        <v>2</v>
      </c>
      <c r="AD177" s="25" t="s">
        <v>2</v>
      </c>
      <c r="AE177" s="25" t="s">
        <v>2</v>
      </c>
      <c r="AF177" s="136" t="s">
        <v>2</v>
      </c>
      <c r="AG177" s="27">
        <v>8</v>
      </c>
      <c r="AH177" s="27">
        <v>2</v>
      </c>
      <c r="AI177" s="27">
        <v>3</v>
      </c>
      <c r="AJ177" s="27">
        <v>3</v>
      </c>
      <c r="AK177" s="27" t="s">
        <v>2</v>
      </c>
      <c r="AL177" s="27" t="s">
        <v>2</v>
      </c>
      <c r="AM177" s="27" t="s">
        <v>2</v>
      </c>
      <c r="AN177" s="27" t="s">
        <v>2</v>
      </c>
      <c r="AO177" s="27" t="s">
        <v>2</v>
      </c>
      <c r="AP177" s="27" t="s">
        <v>2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 t="s">
        <v>2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 t="s">
        <v>2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291</v>
      </c>
      <c r="BJ177" s="27">
        <v>35</v>
      </c>
      <c r="BK177" s="27">
        <v>99</v>
      </c>
      <c r="BL177" s="27">
        <v>157</v>
      </c>
      <c r="BM177" s="27" t="s">
        <v>2</v>
      </c>
      <c r="BN177" s="27" t="s">
        <v>2</v>
      </c>
      <c r="BO177" s="27" t="s">
        <v>2</v>
      </c>
      <c r="BP177" s="27" t="s">
        <v>2</v>
      </c>
      <c r="BQ177" s="27" t="s">
        <v>2</v>
      </c>
      <c r="BR177" s="27" t="s">
        <v>2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9</v>
      </c>
      <c r="BX177" s="27" t="s">
        <v>2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 t="s">
        <v>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 t="s">
        <v>2</v>
      </c>
      <c r="CM177" s="27">
        <v>2</v>
      </c>
      <c r="CN177" s="27">
        <v>1</v>
      </c>
      <c r="CO177" s="27" t="s">
        <v>2</v>
      </c>
      <c r="CP177" s="27" t="s">
        <v>2</v>
      </c>
      <c r="CQ177" s="27" t="s">
        <v>2</v>
      </c>
      <c r="CR177" s="27" t="s">
        <v>2</v>
      </c>
      <c r="CS177" s="27" t="s">
        <v>2</v>
      </c>
      <c r="CT177" s="27" t="s">
        <v>2</v>
      </c>
      <c r="CU177" s="27" t="s">
        <v>2</v>
      </c>
      <c r="CV177" s="27" t="s">
        <v>2</v>
      </c>
      <c r="CW177" s="27" t="s">
        <v>2</v>
      </c>
      <c r="CX177" s="27" t="s">
        <v>2</v>
      </c>
      <c r="CY177" s="27" t="s">
        <v>2</v>
      </c>
      <c r="CZ177" s="27" t="s">
        <v>2</v>
      </c>
      <c r="DA177" s="27">
        <v>1</v>
      </c>
      <c r="DB177" s="135" t="s">
        <v>2</v>
      </c>
      <c r="DC177" s="27" t="s">
        <v>2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 t="s">
        <v>2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1</v>
      </c>
      <c r="DT177" s="27" t="s">
        <v>2</v>
      </c>
      <c r="DU177" s="27" t="s">
        <v>2</v>
      </c>
      <c r="DV177" s="27" t="s">
        <v>2</v>
      </c>
      <c r="DW177" s="27" t="s">
        <v>2</v>
      </c>
      <c r="DX177" s="27" t="s">
        <v>2</v>
      </c>
      <c r="DY177" s="27" t="s">
        <v>2</v>
      </c>
      <c r="DZ177" s="27" t="s">
        <v>2</v>
      </c>
      <c r="EA177" s="27" t="s">
        <v>2</v>
      </c>
      <c r="EB177" s="27" t="s">
        <v>2</v>
      </c>
      <c r="EC177" s="27" t="s">
        <v>2</v>
      </c>
      <c r="ED177" s="27" t="s">
        <v>2</v>
      </c>
      <c r="EE177" s="27" t="s">
        <v>2</v>
      </c>
      <c r="EF177" s="135" t="s">
        <v>2</v>
      </c>
      <c r="EG177" s="27" t="s">
        <v>14</v>
      </c>
      <c r="EH177" s="27" t="s">
        <v>2</v>
      </c>
      <c r="EI177" s="27" t="s">
        <v>2</v>
      </c>
      <c r="EJ177" s="27" t="s">
        <v>2</v>
      </c>
      <c r="EK177" s="27" t="s">
        <v>2</v>
      </c>
      <c r="EL177" s="27" t="s">
        <v>2</v>
      </c>
      <c r="EM177" s="27" t="s">
        <v>2</v>
      </c>
      <c r="EN177" s="27" t="s">
        <v>2</v>
      </c>
      <c r="EO177" s="27" t="s">
        <v>2</v>
      </c>
      <c r="EP177" s="27" t="s">
        <v>2</v>
      </c>
      <c r="EQ177" s="27" t="s">
        <v>2</v>
      </c>
      <c r="ER177" s="27" t="s">
        <v>2</v>
      </c>
      <c r="ES177" s="27" t="s">
        <v>2</v>
      </c>
      <c r="ET177" s="135" t="s">
        <v>2</v>
      </c>
      <c r="EU177" s="27" t="s">
        <v>2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 t="s">
        <v>2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 t="s">
        <v>2</v>
      </c>
      <c r="FX177" s="77" t="s">
        <v>2</v>
      </c>
      <c r="FY177" s="77" t="s">
        <v>2</v>
      </c>
      <c r="FZ177" s="77" t="s">
        <v>2</v>
      </c>
      <c r="GA177" s="77" t="s">
        <v>2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1</v>
      </c>
      <c r="GP177" s="25" t="s">
        <v>2</v>
      </c>
      <c r="GQ177" s="25">
        <v>1</v>
      </c>
      <c r="GR177" s="25">
        <v>1</v>
      </c>
      <c r="GS177" s="136" t="s">
        <v>2</v>
      </c>
      <c r="GT177" s="77" t="s">
        <v>2</v>
      </c>
      <c r="GU177" s="77" t="s">
        <v>2</v>
      </c>
      <c r="GV177" s="17">
        <v>2</v>
      </c>
      <c r="GW177" s="17">
        <v>2</v>
      </c>
      <c r="GX177" s="17" t="s">
        <v>2</v>
      </c>
      <c r="GY177" s="17" t="s">
        <v>2</v>
      </c>
      <c r="GZ177" s="17" t="s">
        <v>2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 t="s">
        <v>2</v>
      </c>
      <c r="HF177" s="17" t="s">
        <v>2</v>
      </c>
      <c r="HG177" s="17" t="s">
        <v>2</v>
      </c>
      <c r="HH177" s="17" t="s">
        <v>2</v>
      </c>
      <c r="HI177" s="17" t="s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9"/>
      <c r="HO177" s="657" t="s">
        <v>453</v>
      </c>
      <c r="HP177" s="657" t="s">
        <v>454</v>
      </c>
      <c r="HQ177" s="657" t="s">
        <v>490</v>
      </c>
      <c r="HR177" s="657" t="s">
        <v>461</v>
      </c>
      <c r="HS177" s="657" t="s">
        <v>455</v>
      </c>
    </row>
    <row r="178" spans="1:227" ht="14.25" customHeight="1">
      <c r="A178" s="614" t="s">
        <v>970</v>
      </c>
      <c r="B178" s="614" t="s">
        <v>1099</v>
      </c>
      <c r="C178" s="614" t="s">
        <v>1102</v>
      </c>
      <c r="D178" s="4" t="s">
        <v>592</v>
      </c>
      <c r="E178" s="25">
        <v>12</v>
      </c>
      <c r="F178" s="25">
        <v>1</v>
      </c>
      <c r="G178" s="25" t="s">
        <v>2</v>
      </c>
      <c r="H178" s="25" t="s">
        <v>2</v>
      </c>
      <c r="I178" s="25">
        <v>1</v>
      </c>
      <c r="J178" s="25" t="s">
        <v>2</v>
      </c>
      <c r="K178" s="25" t="s">
        <v>2</v>
      </c>
      <c r="L178" s="25">
        <v>11</v>
      </c>
      <c r="M178" s="136" t="s">
        <v>2</v>
      </c>
      <c r="N178" s="25">
        <v>1</v>
      </c>
      <c r="O178" s="25">
        <v>1</v>
      </c>
      <c r="P178" s="25" t="s">
        <v>2</v>
      </c>
      <c r="Q178" s="25" t="s">
        <v>2</v>
      </c>
      <c r="R178" s="25">
        <v>1</v>
      </c>
      <c r="S178" s="25" t="s">
        <v>2</v>
      </c>
      <c r="T178" s="25" t="s">
        <v>2</v>
      </c>
      <c r="U178" s="25" t="s">
        <v>2</v>
      </c>
      <c r="V178" s="136" t="s">
        <v>2</v>
      </c>
      <c r="W178" s="25">
        <v>1</v>
      </c>
      <c r="X178" s="25">
        <v>30</v>
      </c>
      <c r="Y178" s="25" t="s">
        <v>2</v>
      </c>
      <c r="Z178" s="25" t="s">
        <v>2</v>
      </c>
      <c r="AA178" s="136">
        <v>11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36">
        <v>1</v>
      </c>
      <c r="AG178" s="27">
        <v>11</v>
      </c>
      <c r="AH178" s="27">
        <v>1</v>
      </c>
      <c r="AI178" s="27">
        <v>7</v>
      </c>
      <c r="AJ178" s="27">
        <v>3</v>
      </c>
      <c r="AK178" s="27" t="s">
        <v>2</v>
      </c>
      <c r="AL178" s="27" t="s">
        <v>2</v>
      </c>
      <c r="AM178" s="27" t="s">
        <v>2</v>
      </c>
      <c r="AN178" s="27" t="s">
        <v>2</v>
      </c>
      <c r="AO178" s="27" t="s">
        <v>2</v>
      </c>
      <c r="AP178" s="27" t="s">
        <v>2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 t="s">
        <v>2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435</v>
      </c>
      <c r="BJ178" s="27">
        <v>20</v>
      </c>
      <c r="BK178" s="27">
        <v>249</v>
      </c>
      <c r="BL178" s="27">
        <v>166</v>
      </c>
      <c r="BM178" s="27" t="s">
        <v>2</v>
      </c>
      <c r="BN178" s="27" t="s">
        <v>2</v>
      </c>
      <c r="BO178" s="27" t="s">
        <v>2</v>
      </c>
      <c r="BP178" s="27" t="s">
        <v>2</v>
      </c>
      <c r="BQ178" s="27" t="s">
        <v>2</v>
      </c>
      <c r="BR178" s="27" t="s">
        <v>2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50</v>
      </c>
      <c r="BX178" s="27" t="s">
        <v>2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 t="s">
        <v>2</v>
      </c>
      <c r="CM178" s="27">
        <v>4</v>
      </c>
      <c r="CN178" s="27">
        <v>2</v>
      </c>
      <c r="CO178" s="27" t="s">
        <v>2</v>
      </c>
      <c r="CP178" s="27" t="s">
        <v>2</v>
      </c>
      <c r="CQ178" s="27" t="s">
        <v>2</v>
      </c>
      <c r="CR178" s="27" t="s">
        <v>2</v>
      </c>
      <c r="CS178" s="27" t="s">
        <v>2</v>
      </c>
      <c r="CT178" s="27">
        <v>2</v>
      </c>
      <c r="CU178" s="27" t="s">
        <v>2</v>
      </c>
      <c r="CV178" s="27" t="s">
        <v>2</v>
      </c>
      <c r="CW178" s="27" t="s">
        <v>2</v>
      </c>
      <c r="CX178" s="27" t="s">
        <v>2</v>
      </c>
      <c r="CY178" s="27" t="s">
        <v>2</v>
      </c>
      <c r="CZ178" s="27" t="s">
        <v>2</v>
      </c>
      <c r="DA178" s="27" t="s">
        <v>2</v>
      </c>
      <c r="DB178" s="135" t="s">
        <v>2</v>
      </c>
      <c r="DC178" s="27" t="s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4</v>
      </c>
      <c r="DT178" s="27" t="s">
        <v>2</v>
      </c>
      <c r="DU178" s="27" t="s">
        <v>2</v>
      </c>
      <c r="DV178" s="27" t="s">
        <v>2</v>
      </c>
      <c r="DW178" s="27" t="s">
        <v>2</v>
      </c>
      <c r="DX178" s="27" t="s">
        <v>2</v>
      </c>
      <c r="DY178" s="27">
        <v>1</v>
      </c>
      <c r="DZ178" s="27">
        <v>1</v>
      </c>
      <c r="EA178" s="27" t="s">
        <v>2</v>
      </c>
      <c r="EB178" s="27">
        <v>1</v>
      </c>
      <c r="EC178" s="27" t="s">
        <v>2</v>
      </c>
      <c r="ED178" s="27">
        <v>3</v>
      </c>
      <c r="EE178" s="27" t="s">
        <v>2</v>
      </c>
      <c r="EF178" s="135" t="s">
        <v>2</v>
      </c>
      <c r="EG178" s="27">
        <v>56</v>
      </c>
      <c r="EH178" s="27" t="s">
        <v>2</v>
      </c>
      <c r="EI178" s="27" t="s">
        <v>2</v>
      </c>
      <c r="EJ178" s="27" t="s">
        <v>2</v>
      </c>
      <c r="EK178" s="27" t="s">
        <v>2</v>
      </c>
      <c r="EL178" s="27" t="s">
        <v>2</v>
      </c>
      <c r="EM178" s="27" t="s">
        <v>14</v>
      </c>
      <c r="EN178" s="27" t="s">
        <v>14</v>
      </c>
      <c r="EO178" s="27" t="s">
        <v>2</v>
      </c>
      <c r="EP178" s="27" t="s">
        <v>14</v>
      </c>
      <c r="EQ178" s="27" t="s">
        <v>2</v>
      </c>
      <c r="ER178" s="27">
        <v>37</v>
      </c>
      <c r="ES178" s="27" t="s">
        <v>2</v>
      </c>
      <c r="ET178" s="135" t="s">
        <v>2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1</v>
      </c>
      <c r="FX178" s="77" t="s">
        <v>2</v>
      </c>
      <c r="FY178" s="77">
        <v>1</v>
      </c>
      <c r="FZ178" s="77" t="s">
        <v>2</v>
      </c>
      <c r="GA178" s="77" t="s">
        <v>2</v>
      </c>
      <c r="GB178" s="77" t="s">
        <v>2</v>
      </c>
      <c r="GC178" s="77" t="s">
        <v>2</v>
      </c>
      <c r="GD178" s="77" t="s">
        <v>2</v>
      </c>
      <c r="GE178" s="143" t="s">
        <v>2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1</v>
      </c>
      <c r="GP178" s="25">
        <v>1</v>
      </c>
      <c r="GQ178" s="25">
        <v>1</v>
      </c>
      <c r="GR178" s="25">
        <v>1</v>
      </c>
      <c r="GS178" s="136" t="s">
        <v>2</v>
      </c>
      <c r="GT178" s="77" t="s">
        <v>2</v>
      </c>
      <c r="GU178" s="77" t="s">
        <v>2</v>
      </c>
      <c r="GV178" s="17">
        <v>4</v>
      </c>
      <c r="GW178" s="17">
        <v>4</v>
      </c>
      <c r="GX178" s="17" t="s">
        <v>2</v>
      </c>
      <c r="GY178" s="17" t="s">
        <v>2</v>
      </c>
      <c r="GZ178" s="17" t="s">
        <v>2</v>
      </c>
      <c r="HA178" s="17" t="s">
        <v>2</v>
      </c>
      <c r="HB178" s="17" t="s">
        <v>2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9"/>
      <c r="HO178" s="657" t="s">
        <v>453</v>
      </c>
      <c r="HP178" s="657" t="s">
        <v>454</v>
      </c>
      <c r="HQ178" s="657" t="s">
        <v>490</v>
      </c>
      <c r="HR178" s="657" t="s">
        <v>462</v>
      </c>
      <c r="HS178" s="657" t="s">
        <v>455</v>
      </c>
    </row>
    <row r="179" spans="1:227" ht="14.25" customHeight="1">
      <c r="A179" s="614" t="s">
        <v>970</v>
      </c>
      <c r="B179" s="614" t="s">
        <v>1099</v>
      </c>
      <c r="C179" s="614" t="s">
        <v>1103</v>
      </c>
      <c r="D179" s="4" t="s">
        <v>593</v>
      </c>
      <c r="E179" s="25">
        <v>7</v>
      </c>
      <c r="F179" s="25" t="s">
        <v>2</v>
      </c>
      <c r="G179" s="25" t="s">
        <v>2</v>
      </c>
      <c r="H179" s="25" t="s">
        <v>2</v>
      </c>
      <c r="I179" s="25" t="s">
        <v>2</v>
      </c>
      <c r="J179" s="25" t="s">
        <v>2</v>
      </c>
      <c r="K179" s="25" t="s">
        <v>2</v>
      </c>
      <c r="L179" s="25">
        <v>7</v>
      </c>
      <c r="M179" s="136" t="s">
        <v>2</v>
      </c>
      <c r="N179" s="25" t="s">
        <v>2</v>
      </c>
      <c r="O179" s="25" t="s">
        <v>2</v>
      </c>
      <c r="P179" s="25" t="s">
        <v>2</v>
      </c>
      <c r="Q179" s="25" t="s">
        <v>2</v>
      </c>
      <c r="R179" s="25" t="s">
        <v>2</v>
      </c>
      <c r="S179" s="25" t="s">
        <v>2</v>
      </c>
      <c r="T179" s="25" t="s">
        <v>2</v>
      </c>
      <c r="U179" s="25" t="s">
        <v>2</v>
      </c>
      <c r="V179" s="136" t="s">
        <v>2</v>
      </c>
      <c r="W179" s="25">
        <v>1</v>
      </c>
      <c r="X179" s="25">
        <v>20</v>
      </c>
      <c r="Y179" s="25" t="s">
        <v>2</v>
      </c>
      <c r="Z179" s="25" t="s">
        <v>2</v>
      </c>
      <c r="AA179" s="136">
        <v>6</v>
      </c>
      <c r="AB179" s="25" t="s">
        <v>2</v>
      </c>
      <c r="AC179" s="25" t="s">
        <v>2</v>
      </c>
      <c r="AD179" s="25" t="s">
        <v>2</v>
      </c>
      <c r="AE179" s="25" t="s">
        <v>2</v>
      </c>
      <c r="AF179" s="136" t="s">
        <v>2</v>
      </c>
      <c r="AG179" s="27">
        <v>7</v>
      </c>
      <c r="AH179" s="27" t="s">
        <v>2</v>
      </c>
      <c r="AI179" s="27">
        <v>1</v>
      </c>
      <c r="AJ179" s="27">
        <v>6</v>
      </c>
      <c r="AK179" s="27" t="s">
        <v>2</v>
      </c>
      <c r="AL179" s="27" t="s">
        <v>2</v>
      </c>
      <c r="AM179" s="27" t="s">
        <v>2</v>
      </c>
      <c r="AN179" s="27" t="s">
        <v>2</v>
      </c>
      <c r="AO179" s="27" t="s">
        <v>2</v>
      </c>
      <c r="AP179" s="27" t="s">
        <v>2</v>
      </c>
      <c r="AQ179" s="27" t="s">
        <v>2</v>
      </c>
      <c r="AR179" s="27" t="s">
        <v>2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383</v>
      </c>
      <c r="BJ179" s="27" t="s">
        <v>2</v>
      </c>
      <c r="BK179" s="27">
        <v>43</v>
      </c>
      <c r="BL179" s="27">
        <v>340</v>
      </c>
      <c r="BM179" s="27" t="s">
        <v>2</v>
      </c>
      <c r="BN179" s="27" t="s">
        <v>2</v>
      </c>
      <c r="BO179" s="27" t="s">
        <v>2</v>
      </c>
      <c r="BP179" s="27" t="s">
        <v>2</v>
      </c>
      <c r="BQ179" s="27" t="s">
        <v>2</v>
      </c>
      <c r="BR179" s="27" t="s">
        <v>2</v>
      </c>
      <c r="BS179" s="27" t="s">
        <v>2</v>
      </c>
      <c r="BT179" s="27" t="s">
        <v>2</v>
      </c>
      <c r="BU179" s="27" t="s">
        <v>2</v>
      </c>
      <c r="BV179" s="27" t="s">
        <v>2</v>
      </c>
      <c r="BW179" s="135">
        <v>79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6</v>
      </c>
      <c r="CN179" s="27">
        <v>1</v>
      </c>
      <c r="CO179" s="27" t="s">
        <v>2</v>
      </c>
      <c r="CP179" s="27" t="s">
        <v>2</v>
      </c>
      <c r="CQ179" s="27" t="s">
        <v>2</v>
      </c>
      <c r="CR179" s="27" t="s">
        <v>2</v>
      </c>
      <c r="CS179" s="27" t="s">
        <v>2</v>
      </c>
      <c r="CT179" s="27">
        <v>5</v>
      </c>
      <c r="CU179" s="27" t="s">
        <v>2</v>
      </c>
      <c r="CV179" s="27" t="s">
        <v>2</v>
      </c>
      <c r="CW179" s="27" t="s">
        <v>2</v>
      </c>
      <c r="CX179" s="27" t="s">
        <v>2</v>
      </c>
      <c r="CY179" s="27" t="s">
        <v>2</v>
      </c>
      <c r="CZ179" s="27" t="s">
        <v>2</v>
      </c>
      <c r="DA179" s="27" t="s">
        <v>2</v>
      </c>
      <c r="DB179" s="135" t="s">
        <v>2</v>
      </c>
      <c r="DC179" s="27" t="s">
        <v>2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2</v>
      </c>
      <c r="DT179" s="27">
        <v>1</v>
      </c>
      <c r="DU179" s="27" t="s">
        <v>2</v>
      </c>
      <c r="DV179" s="27">
        <v>1</v>
      </c>
      <c r="DW179" s="27">
        <v>1</v>
      </c>
      <c r="DX179" s="27" t="s">
        <v>2</v>
      </c>
      <c r="DY179" s="27">
        <v>1</v>
      </c>
      <c r="DZ179" s="27" t="s">
        <v>2</v>
      </c>
      <c r="EA179" s="27" t="s">
        <v>2</v>
      </c>
      <c r="EB179" s="27">
        <v>1</v>
      </c>
      <c r="EC179" s="27" t="s">
        <v>2</v>
      </c>
      <c r="ED179" s="27">
        <v>5</v>
      </c>
      <c r="EE179" s="27" t="s">
        <v>2</v>
      </c>
      <c r="EF179" s="135" t="s">
        <v>2</v>
      </c>
      <c r="EG179" s="27" t="s">
        <v>14</v>
      </c>
      <c r="EH179" s="27" t="s">
        <v>14</v>
      </c>
      <c r="EI179" s="27" t="s">
        <v>2</v>
      </c>
      <c r="EJ179" s="27" t="s">
        <v>14</v>
      </c>
      <c r="EK179" s="27" t="s">
        <v>14</v>
      </c>
      <c r="EL179" s="27" t="s">
        <v>2</v>
      </c>
      <c r="EM179" s="27" t="s">
        <v>14</v>
      </c>
      <c r="EN179" s="27" t="s">
        <v>2</v>
      </c>
      <c r="EO179" s="27" t="s">
        <v>2</v>
      </c>
      <c r="EP179" s="27" t="s">
        <v>14</v>
      </c>
      <c r="EQ179" s="27" t="s">
        <v>2</v>
      </c>
      <c r="ER179" s="27">
        <v>235</v>
      </c>
      <c r="ES179" s="27" t="s">
        <v>2</v>
      </c>
      <c r="ET179" s="135" t="s">
        <v>2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1</v>
      </c>
      <c r="FX179" s="77">
        <v>1</v>
      </c>
      <c r="FY179" s="77" t="s">
        <v>2</v>
      </c>
      <c r="FZ179" s="77" t="s">
        <v>2</v>
      </c>
      <c r="GA179" s="77" t="s">
        <v>2</v>
      </c>
      <c r="GB179" s="77" t="s">
        <v>2</v>
      </c>
      <c r="GC179" s="77" t="s">
        <v>2</v>
      </c>
      <c r="GD179" s="77" t="s">
        <v>2</v>
      </c>
      <c r="GE179" s="143" t="s">
        <v>2</v>
      </c>
      <c r="GF179" s="77" t="s">
        <v>2</v>
      </c>
      <c r="GG179" s="77" t="s">
        <v>2</v>
      </c>
      <c r="GH179" s="77" t="s">
        <v>2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1</v>
      </c>
      <c r="GP179" s="25" t="s">
        <v>2</v>
      </c>
      <c r="GQ179" s="25">
        <v>1</v>
      </c>
      <c r="GR179" s="25">
        <v>1</v>
      </c>
      <c r="GS179" s="136" t="s">
        <v>2</v>
      </c>
      <c r="GT179" s="77" t="s">
        <v>2</v>
      </c>
      <c r="GU179" s="77" t="s">
        <v>2</v>
      </c>
      <c r="GV179" s="17">
        <v>6</v>
      </c>
      <c r="GW179" s="17">
        <v>2</v>
      </c>
      <c r="GX179" s="17">
        <v>4</v>
      </c>
      <c r="GY179" s="17" t="s">
        <v>2</v>
      </c>
      <c r="GZ179" s="17" t="s">
        <v>2</v>
      </c>
      <c r="HA179" s="17" t="s">
        <v>2</v>
      </c>
      <c r="HB179" s="17" t="s">
        <v>2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9"/>
      <c r="HO179" s="657" t="s">
        <v>453</v>
      </c>
      <c r="HP179" s="657" t="s">
        <v>454</v>
      </c>
      <c r="HQ179" s="657" t="s">
        <v>490</v>
      </c>
      <c r="HR179" s="657" t="s">
        <v>463</v>
      </c>
      <c r="HS179" s="657" t="s">
        <v>455</v>
      </c>
    </row>
    <row r="180" spans="1:227" ht="14.25" customHeight="1">
      <c r="A180" s="614" t="s">
        <v>970</v>
      </c>
      <c r="B180" s="614" t="s">
        <v>1096</v>
      </c>
      <c r="C180" s="614" t="s">
        <v>1104</v>
      </c>
      <c r="D180" s="4" t="s">
        <v>594</v>
      </c>
      <c r="E180" s="25">
        <v>6</v>
      </c>
      <c r="F180" s="25">
        <v>1</v>
      </c>
      <c r="G180" s="25" t="s">
        <v>2</v>
      </c>
      <c r="H180" s="25" t="s">
        <v>2</v>
      </c>
      <c r="I180" s="25">
        <v>1</v>
      </c>
      <c r="J180" s="25" t="s">
        <v>2</v>
      </c>
      <c r="K180" s="25" t="s">
        <v>2</v>
      </c>
      <c r="L180" s="25">
        <v>5</v>
      </c>
      <c r="M180" s="136">
        <v>1</v>
      </c>
      <c r="N180" s="25">
        <v>1</v>
      </c>
      <c r="O180" s="25">
        <v>1</v>
      </c>
      <c r="P180" s="25" t="s">
        <v>2</v>
      </c>
      <c r="Q180" s="25" t="s">
        <v>2</v>
      </c>
      <c r="R180" s="25">
        <v>1</v>
      </c>
      <c r="S180" s="25" t="s">
        <v>2</v>
      </c>
      <c r="T180" s="25" t="s">
        <v>2</v>
      </c>
      <c r="U180" s="25" t="s">
        <v>2</v>
      </c>
      <c r="V180" s="136" t="s">
        <v>2</v>
      </c>
      <c r="W180" s="25" t="s">
        <v>2</v>
      </c>
      <c r="X180" s="25" t="s">
        <v>2</v>
      </c>
      <c r="Y180" s="25" t="s">
        <v>2</v>
      </c>
      <c r="Z180" s="25" t="s">
        <v>2</v>
      </c>
      <c r="AA180" s="136">
        <v>6</v>
      </c>
      <c r="AB180" s="25" t="s">
        <v>2</v>
      </c>
      <c r="AC180" s="25" t="s">
        <v>2</v>
      </c>
      <c r="AD180" s="25" t="s">
        <v>2</v>
      </c>
      <c r="AE180" s="25" t="s">
        <v>2</v>
      </c>
      <c r="AF180" s="136">
        <v>1</v>
      </c>
      <c r="AG180" s="27">
        <v>5</v>
      </c>
      <c r="AH180" s="27" t="s">
        <v>2</v>
      </c>
      <c r="AI180" s="27">
        <v>2</v>
      </c>
      <c r="AJ180" s="27">
        <v>2</v>
      </c>
      <c r="AK180" s="27">
        <v>1</v>
      </c>
      <c r="AL180" s="27" t="s">
        <v>2</v>
      </c>
      <c r="AM180" s="27" t="s">
        <v>2</v>
      </c>
      <c r="AN180" s="27" t="s">
        <v>2</v>
      </c>
      <c r="AO180" s="27" t="s">
        <v>2</v>
      </c>
      <c r="AP180" s="27" t="s">
        <v>2</v>
      </c>
      <c r="AQ180" s="27" t="s">
        <v>2</v>
      </c>
      <c r="AR180" s="27" t="s">
        <v>2</v>
      </c>
      <c r="AS180" s="27" t="s">
        <v>2</v>
      </c>
      <c r="AT180" s="135" t="s">
        <v>2</v>
      </c>
      <c r="AU180" s="27" t="s">
        <v>2</v>
      </c>
      <c r="AV180" s="27" t="s">
        <v>2</v>
      </c>
      <c r="AW180" s="27" t="s">
        <v>2</v>
      </c>
      <c r="AX180" s="27" t="s">
        <v>2</v>
      </c>
      <c r="AY180" s="27" t="s">
        <v>2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271</v>
      </c>
      <c r="BJ180" s="27" t="s">
        <v>2</v>
      </c>
      <c r="BK180" s="27">
        <v>68</v>
      </c>
      <c r="BL180" s="27">
        <v>103</v>
      </c>
      <c r="BM180" s="27">
        <v>100</v>
      </c>
      <c r="BN180" s="27" t="s">
        <v>2</v>
      </c>
      <c r="BO180" s="27" t="s">
        <v>2</v>
      </c>
      <c r="BP180" s="27" t="s">
        <v>2</v>
      </c>
      <c r="BQ180" s="27" t="s">
        <v>2</v>
      </c>
      <c r="BR180" s="27" t="s">
        <v>2</v>
      </c>
      <c r="BS180" s="27" t="s">
        <v>2</v>
      </c>
      <c r="BT180" s="27" t="s">
        <v>2</v>
      </c>
      <c r="BU180" s="27" t="s">
        <v>2</v>
      </c>
      <c r="BV180" s="27" t="s">
        <v>2</v>
      </c>
      <c r="BW180" s="135">
        <v>90</v>
      </c>
      <c r="BX180" s="27" t="s">
        <v>2</v>
      </c>
      <c r="BY180" s="27" t="s">
        <v>2</v>
      </c>
      <c r="BZ180" s="27" t="s">
        <v>2</v>
      </c>
      <c r="CA180" s="27" t="s">
        <v>2</v>
      </c>
      <c r="CB180" s="27" t="s">
        <v>2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 t="s">
        <v>2</v>
      </c>
      <c r="CM180" s="27">
        <v>2</v>
      </c>
      <c r="CN180" s="27">
        <v>1</v>
      </c>
      <c r="CO180" s="27" t="s">
        <v>2</v>
      </c>
      <c r="CP180" s="27" t="s">
        <v>2</v>
      </c>
      <c r="CQ180" s="27" t="s">
        <v>2</v>
      </c>
      <c r="CR180" s="27">
        <v>1</v>
      </c>
      <c r="CS180" s="27" t="s">
        <v>2</v>
      </c>
      <c r="CT180" s="27" t="s">
        <v>2</v>
      </c>
      <c r="CU180" s="27" t="s">
        <v>2</v>
      </c>
      <c r="CV180" s="27" t="s">
        <v>2</v>
      </c>
      <c r="CW180" s="27" t="s">
        <v>2</v>
      </c>
      <c r="CX180" s="27" t="s">
        <v>2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 t="s">
        <v>2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 t="s">
        <v>2</v>
      </c>
      <c r="DJ180" s="27" t="s">
        <v>2</v>
      </c>
      <c r="DK180" s="27" t="s">
        <v>2</v>
      </c>
      <c r="DL180" s="27" t="s">
        <v>2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2</v>
      </c>
      <c r="DT180" s="27">
        <v>1</v>
      </c>
      <c r="DU180" s="27" t="s">
        <v>2</v>
      </c>
      <c r="DV180" s="27" t="s">
        <v>2</v>
      </c>
      <c r="DW180" s="27">
        <v>2</v>
      </c>
      <c r="DX180" s="27" t="s">
        <v>2</v>
      </c>
      <c r="DY180" s="27">
        <v>2</v>
      </c>
      <c r="DZ180" s="27">
        <v>2</v>
      </c>
      <c r="EA180" s="27">
        <v>1</v>
      </c>
      <c r="EB180" s="27">
        <v>1</v>
      </c>
      <c r="EC180" s="27" t="s">
        <v>2</v>
      </c>
      <c r="ED180" s="27" t="s">
        <v>2</v>
      </c>
      <c r="EE180" s="27" t="s">
        <v>2</v>
      </c>
      <c r="EF180" s="135" t="s">
        <v>2</v>
      </c>
      <c r="EG180" s="27" t="s">
        <v>14</v>
      </c>
      <c r="EH180" s="27" t="s">
        <v>14</v>
      </c>
      <c r="EI180" s="27" t="s">
        <v>2</v>
      </c>
      <c r="EJ180" s="27" t="s">
        <v>2</v>
      </c>
      <c r="EK180" s="27" t="s">
        <v>14</v>
      </c>
      <c r="EL180" s="27" t="s">
        <v>2</v>
      </c>
      <c r="EM180" s="27" t="s">
        <v>14</v>
      </c>
      <c r="EN180" s="27" t="s">
        <v>14</v>
      </c>
      <c r="EO180" s="27" t="s">
        <v>14</v>
      </c>
      <c r="EP180" s="27" t="s">
        <v>14</v>
      </c>
      <c r="EQ180" s="27" t="s">
        <v>2</v>
      </c>
      <c r="ER180" s="27" t="s">
        <v>2</v>
      </c>
      <c r="ES180" s="27" t="s">
        <v>2</v>
      </c>
      <c r="ET180" s="135" t="s">
        <v>2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 t="s">
        <v>2</v>
      </c>
      <c r="FE180" s="27" t="s">
        <v>2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</v>
      </c>
      <c r="FS180" s="27" t="s">
        <v>2</v>
      </c>
      <c r="FT180" s="27" t="s">
        <v>2</v>
      </c>
      <c r="FU180" s="27" t="s">
        <v>2</v>
      </c>
      <c r="FV180" s="135" t="s">
        <v>2</v>
      </c>
      <c r="FW180" s="77">
        <v>2</v>
      </c>
      <c r="FX180" s="77">
        <v>1</v>
      </c>
      <c r="FY180" s="77">
        <v>2</v>
      </c>
      <c r="FZ180" s="77" t="s">
        <v>2</v>
      </c>
      <c r="GA180" s="77" t="s">
        <v>2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 t="s">
        <v>2</v>
      </c>
      <c r="GG180" s="77" t="s">
        <v>2</v>
      </c>
      <c r="GH180" s="77" t="s">
        <v>2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1</v>
      </c>
      <c r="GP180" s="25">
        <v>1</v>
      </c>
      <c r="GQ180" s="25">
        <v>1</v>
      </c>
      <c r="GR180" s="25">
        <v>1</v>
      </c>
      <c r="GS180" s="136" t="s">
        <v>2</v>
      </c>
      <c r="GT180" s="77" t="s">
        <v>2</v>
      </c>
      <c r="GU180" s="77">
        <v>1</v>
      </c>
      <c r="GV180" s="17">
        <v>2</v>
      </c>
      <c r="GW180" s="17">
        <v>1</v>
      </c>
      <c r="GX180" s="17">
        <v>1</v>
      </c>
      <c r="GY180" s="17" t="s">
        <v>2</v>
      </c>
      <c r="GZ180" s="17" t="s">
        <v>2</v>
      </c>
      <c r="HA180" s="17" t="s">
        <v>2</v>
      </c>
      <c r="HB180" s="17" t="s">
        <v>2</v>
      </c>
      <c r="HC180" s="17" t="s">
        <v>2</v>
      </c>
      <c r="HD180" s="17" t="s">
        <v>2</v>
      </c>
      <c r="HE180" s="17" t="s">
        <v>2</v>
      </c>
      <c r="HF180" s="17" t="s">
        <v>2</v>
      </c>
      <c r="HG180" s="17" t="s">
        <v>2</v>
      </c>
      <c r="HH180" s="17" t="s">
        <v>2</v>
      </c>
      <c r="HI180" s="17" t="s">
        <v>2</v>
      </c>
      <c r="HJ180" s="17" t="s">
        <v>2</v>
      </c>
      <c r="HK180" s="17" t="s">
        <v>2</v>
      </c>
      <c r="HL180" s="17" t="s">
        <v>2</v>
      </c>
      <c r="HM180" s="17" t="s">
        <v>2</v>
      </c>
      <c r="HN180" s="659"/>
      <c r="HO180" s="657" t="s">
        <v>453</v>
      </c>
      <c r="HP180" s="657" t="s">
        <v>454</v>
      </c>
      <c r="HQ180" s="657" t="s">
        <v>490</v>
      </c>
      <c r="HR180" s="657" t="s">
        <v>453</v>
      </c>
      <c r="HS180" s="657" t="s">
        <v>455</v>
      </c>
    </row>
    <row r="181" spans="1:227" ht="14.25" customHeight="1">
      <c r="A181" s="614" t="s">
        <v>970</v>
      </c>
      <c r="B181" s="614" t="s">
        <v>1096</v>
      </c>
      <c r="C181" s="614" t="s">
        <v>751</v>
      </c>
      <c r="D181" s="4" t="s">
        <v>595</v>
      </c>
      <c r="E181" s="25">
        <v>1</v>
      </c>
      <c r="F181" s="25" t="s">
        <v>14</v>
      </c>
      <c r="G181" s="25" t="s">
        <v>14</v>
      </c>
      <c r="H181" s="25" t="s">
        <v>14</v>
      </c>
      <c r="I181" s="25" t="s">
        <v>14</v>
      </c>
      <c r="J181" s="25" t="s">
        <v>14</v>
      </c>
      <c r="K181" s="25" t="s">
        <v>14</v>
      </c>
      <c r="L181" s="25" t="s">
        <v>14</v>
      </c>
      <c r="M181" s="136" t="s">
        <v>2</v>
      </c>
      <c r="N181" s="25" t="s">
        <v>2</v>
      </c>
      <c r="O181" s="25" t="s">
        <v>1155</v>
      </c>
      <c r="P181" s="25" t="s">
        <v>1155</v>
      </c>
      <c r="Q181" s="25" t="s">
        <v>1155</v>
      </c>
      <c r="R181" s="25" t="s">
        <v>1155</v>
      </c>
      <c r="S181" s="25" t="s">
        <v>1155</v>
      </c>
      <c r="T181" s="25" t="s">
        <v>1155</v>
      </c>
      <c r="U181" s="25" t="s">
        <v>1155</v>
      </c>
      <c r="V181" s="136" t="s">
        <v>2</v>
      </c>
      <c r="W181" s="25" t="s">
        <v>14</v>
      </c>
      <c r="X181" s="25" t="s">
        <v>14</v>
      </c>
      <c r="Y181" s="25" t="s">
        <v>14</v>
      </c>
      <c r="Z181" s="25" t="s">
        <v>14</v>
      </c>
      <c r="AA181" s="136" t="s">
        <v>1155</v>
      </c>
      <c r="AB181" s="25" t="s">
        <v>1155</v>
      </c>
      <c r="AC181" s="25" t="s">
        <v>1155</v>
      </c>
      <c r="AD181" s="25" t="s">
        <v>1155</v>
      </c>
      <c r="AE181" s="25" t="s">
        <v>1155</v>
      </c>
      <c r="AF181" s="136" t="s">
        <v>1155</v>
      </c>
      <c r="AG181" s="27" t="s">
        <v>14</v>
      </c>
      <c r="AH181" s="27" t="s">
        <v>14</v>
      </c>
      <c r="AI181" s="27" t="s">
        <v>14</v>
      </c>
      <c r="AJ181" s="27" t="s">
        <v>14</v>
      </c>
      <c r="AK181" s="27" t="s">
        <v>14</v>
      </c>
      <c r="AL181" s="27" t="s">
        <v>14</v>
      </c>
      <c r="AM181" s="27" t="s">
        <v>14</v>
      </c>
      <c r="AN181" s="27" t="s">
        <v>14</v>
      </c>
      <c r="AO181" s="27" t="s">
        <v>14</v>
      </c>
      <c r="AP181" s="27" t="s">
        <v>14</v>
      </c>
      <c r="AQ181" s="27" t="s">
        <v>14</v>
      </c>
      <c r="AR181" s="27" t="s">
        <v>14</v>
      </c>
      <c r="AS181" s="27" t="s">
        <v>14</v>
      </c>
      <c r="AT181" s="135" t="s">
        <v>14</v>
      </c>
      <c r="AU181" s="27" t="s">
        <v>1155</v>
      </c>
      <c r="AV181" s="27" t="s">
        <v>1155</v>
      </c>
      <c r="AW181" s="27" t="s">
        <v>1155</v>
      </c>
      <c r="AX181" s="27" t="s">
        <v>1155</v>
      </c>
      <c r="AY181" s="27" t="s">
        <v>1155</v>
      </c>
      <c r="AZ181" s="27" t="s">
        <v>1155</v>
      </c>
      <c r="BA181" s="27" t="s">
        <v>1155</v>
      </c>
      <c r="BB181" s="27" t="s">
        <v>1155</v>
      </c>
      <c r="BC181" s="27" t="s">
        <v>1155</v>
      </c>
      <c r="BD181" s="27" t="s">
        <v>1155</v>
      </c>
      <c r="BE181" s="27" t="s">
        <v>1155</v>
      </c>
      <c r="BF181" s="27" t="s">
        <v>1155</v>
      </c>
      <c r="BG181" s="27" t="s">
        <v>1155</v>
      </c>
      <c r="BH181" s="135" t="s">
        <v>1155</v>
      </c>
      <c r="BI181" s="27" t="s">
        <v>14</v>
      </c>
      <c r="BJ181" s="27" t="s">
        <v>14</v>
      </c>
      <c r="BK181" s="27" t="s">
        <v>14</v>
      </c>
      <c r="BL181" s="27" t="s">
        <v>14</v>
      </c>
      <c r="BM181" s="27" t="s">
        <v>14</v>
      </c>
      <c r="BN181" s="27" t="s">
        <v>14</v>
      </c>
      <c r="BO181" s="27" t="s">
        <v>14</v>
      </c>
      <c r="BP181" s="27" t="s">
        <v>14</v>
      </c>
      <c r="BQ181" s="27" t="s">
        <v>14</v>
      </c>
      <c r="BR181" s="27" t="s">
        <v>14</v>
      </c>
      <c r="BS181" s="27" t="s">
        <v>14</v>
      </c>
      <c r="BT181" s="27" t="s">
        <v>14</v>
      </c>
      <c r="BU181" s="27" t="s">
        <v>14</v>
      </c>
      <c r="BV181" s="27" t="s">
        <v>14</v>
      </c>
      <c r="BW181" s="135" t="s">
        <v>14</v>
      </c>
      <c r="BX181" s="27" t="s">
        <v>1155</v>
      </c>
      <c r="BY181" s="27" t="s">
        <v>1155</v>
      </c>
      <c r="BZ181" s="27" t="s">
        <v>1155</v>
      </c>
      <c r="CA181" s="27" t="s">
        <v>1155</v>
      </c>
      <c r="CB181" s="27" t="s">
        <v>1155</v>
      </c>
      <c r="CC181" s="27" t="s">
        <v>1155</v>
      </c>
      <c r="CD181" s="27" t="s">
        <v>1155</v>
      </c>
      <c r="CE181" s="27" t="s">
        <v>1155</v>
      </c>
      <c r="CF181" s="27" t="s">
        <v>1155</v>
      </c>
      <c r="CG181" s="27" t="s">
        <v>1155</v>
      </c>
      <c r="CH181" s="27" t="s">
        <v>1155</v>
      </c>
      <c r="CI181" s="27" t="s">
        <v>1155</v>
      </c>
      <c r="CJ181" s="27" t="s">
        <v>1155</v>
      </c>
      <c r="CK181" s="27" t="s">
        <v>1155</v>
      </c>
      <c r="CL181" s="135" t="s">
        <v>1155</v>
      </c>
      <c r="CM181" s="27" t="s">
        <v>14</v>
      </c>
      <c r="CN181" s="27" t="s">
        <v>14</v>
      </c>
      <c r="CO181" s="27" t="s">
        <v>14</v>
      </c>
      <c r="CP181" s="27" t="s">
        <v>14</v>
      </c>
      <c r="CQ181" s="27" t="s">
        <v>14</v>
      </c>
      <c r="CR181" s="27" t="s">
        <v>14</v>
      </c>
      <c r="CS181" s="27" t="s">
        <v>14</v>
      </c>
      <c r="CT181" s="27" t="s">
        <v>14</v>
      </c>
      <c r="CU181" s="27" t="s">
        <v>14</v>
      </c>
      <c r="CV181" s="27" t="s">
        <v>14</v>
      </c>
      <c r="CW181" s="27" t="s">
        <v>14</v>
      </c>
      <c r="CX181" s="27" t="s">
        <v>14</v>
      </c>
      <c r="CY181" s="27" t="s">
        <v>14</v>
      </c>
      <c r="CZ181" s="27" t="s">
        <v>14</v>
      </c>
      <c r="DA181" s="27" t="s">
        <v>14</v>
      </c>
      <c r="DB181" s="135" t="s">
        <v>14</v>
      </c>
      <c r="DC181" s="27" t="s">
        <v>1155</v>
      </c>
      <c r="DD181" s="27" t="s">
        <v>1155</v>
      </c>
      <c r="DE181" s="27" t="s">
        <v>1155</v>
      </c>
      <c r="DF181" s="27" t="s">
        <v>1155</v>
      </c>
      <c r="DG181" s="27" t="s">
        <v>1155</v>
      </c>
      <c r="DH181" s="27" t="s">
        <v>1155</v>
      </c>
      <c r="DI181" s="27" t="s">
        <v>1155</v>
      </c>
      <c r="DJ181" s="27" t="s">
        <v>1155</v>
      </c>
      <c r="DK181" s="27" t="s">
        <v>1155</v>
      </c>
      <c r="DL181" s="27" t="s">
        <v>1155</v>
      </c>
      <c r="DM181" s="27" t="s">
        <v>1155</v>
      </c>
      <c r="DN181" s="27" t="s">
        <v>1155</v>
      </c>
      <c r="DO181" s="27" t="s">
        <v>1155</v>
      </c>
      <c r="DP181" s="27" t="s">
        <v>1155</v>
      </c>
      <c r="DQ181" s="27" t="s">
        <v>1155</v>
      </c>
      <c r="DR181" s="135" t="s">
        <v>1155</v>
      </c>
      <c r="DS181" s="27" t="s">
        <v>14</v>
      </c>
      <c r="DT181" s="27" t="s">
        <v>14</v>
      </c>
      <c r="DU181" s="27" t="s">
        <v>14</v>
      </c>
      <c r="DV181" s="27" t="s">
        <v>14</v>
      </c>
      <c r="DW181" s="27" t="s">
        <v>14</v>
      </c>
      <c r="DX181" s="27" t="s">
        <v>14</v>
      </c>
      <c r="DY181" s="27" t="s">
        <v>14</v>
      </c>
      <c r="DZ181" s="27" t="s">
        <v>14</v>
      </c>
      <c r="EA181" s="27" t="s">
        <v>14</v>
      </c>
      <c r="EB181" s="27" t="s">
        <v>14</v>
      </c>
      <c r="EC181" s="27" t="s">
        <v>14</v>
      </c>
      <c r="ED181" s="27" t="s">
        <v>14</v>
      </c>
      <c r="EE181" s="27" t="s">
        <v>14</v>
      </c>
      <c r="EF181" s="135" t="s">
        <v>14</v>
      </c>
      <c r="EG181" s="27" t="s">
        <v>14</v>
      </c>
      <c r="EH181" s="27" t="s">
        <v>14</v>
      </c>
      <c r="EI181" s="27" t="s">
        <v>14</v>
      </c>
      <c r="EJ181" s="27" t="s">
        <v>14</v>
      </c>
      <c r="EK181" s="27" t="s">
        <v>14</v>
      </c>
      <c r="EL181" s="27" t="s">
        <v>14</v>
      </c>
      <c r="EM181" s="27" t="s">
        <v>14</v>
      </c>
      <c r="EN181" s="27" t="s">
        <v>14</v>
      </c>
      <c r="EO181" s="27" t="s">
        <v>14</v>
      </c>
      <c r="EP181" s="27" t="s">
        <v>14</v>
      </c>
      <c r="EQ181" s="27" t="s">
        <v>14</v>
      </c>
      <c r="ER181" s="27" t="s">
        <v>14</v>
      </c>
      <c r="ES181" s="27" t="s">
        <v>14</v>
      </c>
      <c r="ET181" s="135" t="s">
        <v>14</v>
      </c>
      <c r="EU181" s="27" t="s">
        <v>1155</v>
      </c>
      <c r="EV181" s="27" t="s">
        <v>1155</v>
      </c>
      <c r="EW181" s="27" t="s">
        <v>1155</v>
      </c>
      <c r="EX181" s="27" t="s">
        <v>1155</v>
      </c>
      <c r="EY181" s="27" t="s">
        <v>1155</v>
      </c>
      <c r="EZ181" s="27" t="s">
        <v>1155</v>
      </c>
      <c r="FA181" s="27" t="s">
        <v>1155</v>
      </c>
      <c r="FB181" s="27" t="s">
        <v>1155</v>
      </c>
      <c r="FC181" s="27" t="s">
        <v>1155</v>
      </c>
      <c r="FD181" s="27" t="s">
        <v>1155</v>
      </c>
      <c r="FE181" s="27" t="s">
        <v>1155</v>
      </c>
      <c r="FF181" s="27" t="s">
        <v>1155</v>
      </c>
      <c r="FG181" s="27" t="s">
        <v>1155</v>
      </c>
      <c r="FH181" s="135" t="s">
        <v>1155</v>
      </c>
      <c r="FI181" s="27" t="s">
        <v>1155</v>
      </c>
      <c r="FJ181" s="27" t="s">
        <v>1155</v>
      </c>
      <c r="FK181" s="27" t="s">
        <v>1155</v>
      </c>
      <c r="FL181" s="27" t="s">
        <v>1155</v>
      </c>
      <c r="FM181" s="27" t="s">
        <v>1155</v>
      </c>
      <c r="FN181" s="27" t="s">
        <v>1155</v>
      </c>
      <c r="FO181" s="27" t="s">
        <v>1155</v>
      </c>
      <c r="FP181" s="27" t="s">
        <v>1155</v>
      </c>
      <c r="FQ181" s="27" t="s">
        <v>1155</v>
      </c>
      <c r="FR181" s="27" t="s">
        <v>1155</v>
      </c>
      <c r="FS181" s="27" t="s">
        <v>1155</v>
      </c>
      <c r="FT181" s="27" t="s">
        <v>1155</v>
      </c>
      <c r="FU181" s="27" t="s">
        <v>1155</v>
      </c>
      <c r="FV181" s="135" t="s">
        <v>1155</v>
      </c>
      <c r="FW181" s="77" t="s">
        <v>14</v>
      </c>
      <c r="FX181" s="77" t="s">
        <v>14</v>
      </c>
      <c r="FY181" s="77" t="s">
        <v>14</v>
      </c>
      <c r="FZ181" s="77" t="s">
        <v>14</v>
      </c>
      <c r="GA181" s="77" t="s">
        <v>14</v>
      </c>
      <c r="GB181" s="77" t="s">
        <v>14</v>
      </c>
      <c r="GC181" s="77" t="s">
        <v>14</v>
      </c>
      <c r="GD181" s="77" t="s">
        <v>14</v>
      </c>
      <c r="GE181" s="143" t="s">
        <v>14</v>
      </c>
      <c r="GF181" s="77" t="s">
        <v>1155</v>
      </c>
      <c r="GG181" s="77" t="s">
        <v>1155</v>
      </c>
      <c r="GH181" s="77" t="s">
        <v>1155</v>
      </c>
      <c r="GI181" s="77" t="s">
        <v>1155</v>
      </c>
      <c r="GJ181" s="77" t="s">
        <v>1155</v>
      </c>
      <c r="GK181" s="77" t="s">
        <v>1155</v>
      </c>
      <c r="GL181" s="77" t="s">
        <v>1155</v>
      </c>
      <c r="GM181" s="77" t="s">
        <v>1155</v>
      </c>
      <c r="GN181" s="143" t="s">
        <v>1155</v>
      </c>
      <c r="GO181" s="25" t="s">
        <v>14</v>
      </c>
      <c r="GP181" s="25" t="s">
        <v>1155</v>
      </c>
      <c r="GQ181" s="25" t="s">
        <v>14</v>
      </c>
      <c r="GR181" s="25" t="s">
        <v>14</v>
      </c>
      <c r="GS181" s="136" t="s">
        <v>14</v>
      </c>
      <c r="GT181" s="77" t="s">
        <v>14</v>
      </c>
      <c r="GU181" s="77" t="s">
        <v>1155</v>
      </c>
      <c r="GV181" s="17" t="s">
        <v>14</v>
      </c>
      <c r="GW181" s="17" t="s">
        <v>14</v>
      </c>
      <c r="GX181" s="17" t="s">
        <v>1155</v>
      </c>
      <c r="GY181" s="17" t="s">
        <v>1155</v>
      </c>
      <c r="GZ181" s="17" t="s">
        <v>1155</v>
      </c>
      <c r="HA181" s="17" t="s">
        <v>1155</v>
      </c>
      <c r="HB181" s="17" t="s">
        <v>14</v>
      </c>
      <c r="HC181" s="17" t="s">
        <v>14</v>
      </c>
      <c r="HD181" s="17" t="s">
        <v>1155</v>
      </c>
      <c r="HE181" s="17" t="s">
        <v>1155</v>
      </c>
      <c r="HF181" s="17" t="s">
        <v>1155</v>
      </c>
      <c r="HG181" s="17" t="s">
        <v>1155</v>
      </c>
      <c r="HH181" s="17" t="s">
        <v>1155</v>
      </c>
      <c r="HI181" s="17" t="s">
        <v>1155</v>
      </c>
      <c r="HJ181" s="17" t="s">
        <v>1155</v>
      </c>
      <c r="HK181" s="17" t="s">
        <v>1155</v>
      </c>
      <c r="HL181" s="17" t="s">
        <v>1155</v>
      </c>
      <c r="HM181" s="17" t="s">
        <v>1155</v>
      </c>
      <c r="HN181" s="659"/>
      <c r="HO181" s="657" t="s">
        <v>453</v>
      </c>
      <c r="HP181" s="657" t="s">
        <v>454</v>
      </c>
      <c r="HQ181" s="657" t="s">
        <v>490</v>
      </c>
      <c r="HR181" s="657" t="s">
        <v>464</v>
      </c>
      <c r="HS181" s="657" t="s">
        <v>455</v>
      </c>
    </row>
    <row r="182" spans="1:227" ht="14.25" customHeight="1">
      <c r="A182" s="614" t="s">
        <v>970</v>
      </c>
      <c r="B182" s="614" t="s">
        <v>1096</v>
      </c>
      <c r="C182" s="614" t="s">
        <v>1105</v>
      </c>
      <c r="D182" s="4" t="s">
        <v>596</v>
      </c>
      <c r="E182" s="25">
        <v>3</v>
      </c>
      <c r="F182" s="25" t="s">
        <v>14</v>
      </c>
      <c r="G182" s="25" t="s">
        <v>14</v>
      </c>
      <c r="H182" s="25" t="s">
        <v>14</v>
      </c>
      <c r="I182" s="25" t="s">
        <v>14</v>
      </c>
      <c r="J182" s="25" t="s">
        <v>14</v>
      </c>
      <c r="K182" s="25" t="s">
        <v>14</v>
      </c>
      <c r="L182" s="25" t="s">
        <v>14</v>
      </c>
      <c r="M182" s="136" t="s">
        <v>2</v>
      </c>
      <c r="N182" s="25" t="s">
        <v>2</v>
      </c>
      <c r="O182" s="25" t="s">
        <v>1155</v>
      </c>
      <c r="P182" s="25" t="s">
        <v>1155</v>
      </c>
      <c r="Q182" s="25" t="s">
        <v>1155</v>
      </c>
      <c r="R182" s="25" t="s">
        <v>1155</v>
      </c>
      <c r="S182" s="25" t="s">
        <v>1155</v>
      </c>
      <c r="T182" s="25" t="s">
        <v>1155</v>
      </c>
      <c r="U182" s="25" t="s">
        <v>1155</v>
      </c>
      <c r="V182" s="136" t="s">
        <v>2</v>
      </c>
      <c r="W182" s="25" t="s">
        <v>14</v>
      </c>
      <c r="X182" s="25" t="s">
        <v>14</v>
      </c>
      <c r="Y182" s="25" t="s">
        <v>14</v>
      </c>
      <c r="Z182" s="25" t="s">
        <v>14</v>
      </c>
      <c r="AA182" s="136" t="s">
        <v>1155</v>
      </c>
      <c r="AB182" s="25" t="s">
        <v>1155</v>
      </c>
      <c r="AC182" s="25" t="s">
        <v>1155</v>
      </c>
      <c r="AD182" s="25" t="s">
        <v>1155</v>
      </c>
      <c r="AE182" s="25" t="s">
        <v>1155</v>
      </c>
      <c r="AF182" s="136" t="s">
        <v>1155</v>
      </c>
      <c r="AG182" s="27" t="s">
        <v>14</v>
      </c>
      <c r="AH182" s="27" t="s">
        <v>14</v>
      </c>
      <c r="AI182" s="27" t="s">
        <v>14</v>
      </c>
      <c r="AJ182" s="27" t="s">
        <v>14</v>
      </c>
      <c r="AK182" s="27" t="s">
        <v>14</v>
      </c>
      <c r="AL182" s="27" t="s">
        <v>14</v>
      </c>
      <c r="AM182" s="27" t="s">
        <v>14</v>
      </c>
      <c r="AN182" s="27" t="s">
        <v>14</v>
      </c>
      <c r="AO182" s="27" t="s">
        <v>14</v>
      </c>
      <c r="AP182" s="27" t="s">
        <v>14</v>
      </c>
      <c r="AQ182" s="27" t="s">
        <v>14</v>
      </c>
      <c r="AR182" s="27" t="s">
        <v>14</v>
      </c>
      <c r="AS182" s="27" t="s">
        <v>14</v>
      </c>
      <c r="AT182" s="135" t="s">
        <v>14</v>
      </c>
      <c r="AU182" s="27" t="s">
        <v>1155</v>
      </c>
      <c r="AV182" s="27" t="s">
        <v>1155</v>
      </c>
      <c r="AW182" s="27" t="s">
        <v>1155</v>
      </c>
      <c r="AX182" s="27" t="s">
        <v>1155</v>
      </c>
      <c r="AY182" s="27" t="s">
        <v>1155</v>
      </c>
      <c r="AZ182" s="27" t="s">
        <v>1155</v>
      </c>
      <c r="BA182" s="27" t="s">
        <v>1155</v>
      </c>
      <c r="BB182" s="27" t="s">
        <v>1155</v>
      </c>
      <c r="BC182" s="27" t="s">
        <v>1155</v>
      </c>
      <c r="BD182" s="27" t="s">
        <v>1155</v>
      </c>
      <c r="BE182" s="27" t="s">
        <v>1155</v>
      </c>
      <c r="BF182" s="27" t="s">
        <v>1155</v>
      </c>
      <c r="BG182" s="27" t="s">
        <v>1155</v>
      </c>
      <c r="BH182" s="135" t="s">
        <v>1155</v>
      </c>
      <c r="BI182" s="27" t="s">
        <v>14</v>
      </c>
      <c r="BJ182" s="27" t="s">
        <v>14</v>
      </c>
      <c r="BK182" s="27" t="s">
        <v>14</v>
      </c>
      <c r="BL182" s="27" t="s">
        <v>14</v>
      </c>
      <c r="BM182" s="27" t="s">
        <v>14</v>
      </c>
      <c r="BN182" s="27" t="s">
        <v>14</v>
      </c>
      <c r="BO182" s="27" t="s">
        <v>14</v>
      </c>
      <c r="BP182" s="27" t="s">
        <v>14</v>
      </c>
      <c r="BQ182" s="27" t="s">
        <v>14</v>
      </c>
      <c r="BR182" s="27" t="s">
        <v>14</v>
      </c>
      <c r="BS182" s="27" t="s">
        <v>14</v>
      </c>
      <c r="BT182" s="27" t="s">
        <v>14</v>
      </c>
      <c r="BU182" s="27" t="s">
        <v>14</v>
      </c>
      <c r="BV182" s="27" t="s">
        <v>14</v>
      </c>
      <c r="BW182" s="135" t="s">
        <v>14</v>
      </c>
      <c r="BX182" s="27" t="s">
        <v>1155</v>
      </c>
      <c r="BY182" s="27" t="s">
        <v>1155</v>
      </c>
      <c r="BZ182" s="27" t="s">
        <v>1155</v>
      </c>
      <c r="CA182" s="27" t="s">
        <v>1155</v>
      </c>
      <c r="CB182" s="27" t="s">
        <v>1155</v>
      </c>
      <c r="CC182" s="27" t="s">
        <v>1155</v>
      </c>
      <c r="CD182" s="27" t="s">
        <v>1155</v>
      </c>
      <c r="CE182" s="27" t="s">
        <v>1155</v>
      </c>
      <c r="CF182" s="27" t="s">
        <v>1155</v>
      </c>
      <c r="CG182" s="27" t="s">
        <v>1155</v>
      </c>
      <c r="CH182" s="27" t="s">
        <v>1155</v>
      </c>
      <c r="CI182" s="27" t="s">
        <v>1155</v>
      </c>
      <c r="CJ182" s="27" t="s">
        <v>1155</v>
      </c>
      <c r="CK182" s="27" t="s">
        <v>1155</v>
      </c>
      <c r="CL182" s="135" t="s">
        <v>1155</v>
      </c>
      <c r="CM182" s="27" t="s">
        <v>14</v>
      </c>
      <c r="CN182" s="27" t="s">
        <v>14</v>
      </c>
      <c r="CO182" s="27" t="s">
        <v>14</v>
      </c>
      <c r="CP182" s="27" t="s">
        <v>14</v>
      </c>
      <c r="CQ182" s="27" t="s">
        <v>14</v>
      </c>
      <c r="CR182" s="27" t="s">
        <v>14</v>
      </c>
      <c r="CS182" s="27" t="s">
        <v>14</v>
      </c>
      <c r="CT182" s="27" t="s">
        <v>14</v>
      </c>
      <c r="CU182" s="27" t="s">
        <v>14</v>
      </c>
      <c r="CV182" s="27" t="s">
        <v>14</v>
      </c>
      <c r="CW182" s="27" t="s">
        <v>14</v>
      </c>
      <c r="CX182" s="27" t="s">
        <v>14</v>
      </c>
      <c r="CY182" s="27" t="s">
        <v>14</v>
      </c>
      <c r="CZ182" s="27" t="s">
        <v>14</v>
      </c>
      <c r="DA182" s="27" t="s">
        <v>14</v>
      </c>
      <c r="DB182" s="135" t="s">
        <v>14</v>
      </c>
      <c r="DC182" s="27" t="s">
        <v>1155</v>
      </c>
      <c r="DD182" s="27" t="s">
        <v>1155</v>
      </c>
      <c r="DE182" s="27" t="s">
        <v>1155</v>
      </c>
      <c r="DF182" s="27" t="s">
        <v>1155</v>
      </c>
      <c r="DG182" s="27" t="s">
        <v>1155</v>
      </c>
      <c r="DH182" s="27" t="s">
        <v>1155</v>
      </c>
      <c r="DI182" s="27" t="s">
        <v>1155</v>
      </c>
      <c r="DJ182" s="27" t="s">
        <v>1155</v>
      </c>
      <c r="DK182" s="27" t="s">
        <v>1155</v>
      </c>
      <c r="DL182" s="27" t="s">
        <v>1155</v>
      </c>
      <c r="DM182" s="27" t="s">
        <v>1155</v>
      </c>
      <c r="DN182" s="27" t="s">
        <v>1155</v>
      </c>
      <c r="DO182" s="27" t="s">
        <v>1155</v>
      </c>
      <c r="DP182" s="27" t="s">
        <v>1155</v>
      </c>
      <c r="DQ182" s="27" t="s">
        <v>1155</v>
      </c>
      <c r="DR182" s="135" t="s">
        <v>1155</v>
      </c>
      <c r="DS182" s="27" t="s">
        <v>14</v>
      </c>
      <c r="DT182" s="27" t="s">
        <v>14</v>
      </c>
      <c r="DU182" s="27" t="s">
        <v>14</v>
      </c>
      <c r="DV182" s="27" t="s">
        <v>14</v>
      </c>
      <c r="DW182" s="27" t="s">
        <v>14</v>
      </c>
      <c r="DX182" s="27" t="s">
        <v>14</v>
      </c>
      <c r="DY182" s="27" t="s">
        <v>14</v>
      </c>
      <c r="DZ182" s="27" t="s">
        <v>14</v>
      </c>
      <c r="EA182" s="27" t="s">
        <v>14</v>
      </c>
      <c r="EB182" s="27" t="s">
        <v>14</v>
      </c>
      <c r="EC182" s="27" t="s">
        <v>14</v>
      </c>
      <c r="ED182" s="27" t="s">
        <v>14</v>
      </c>
      <c r="EE182" s="27" t="s">
        <v>14</v>
      </c>
      <c r="EF182" s="135" t="s">
        <v>14</v>
      </c>
      <c r="EG182" s="27" t="s">
        <v>14</v>
      </c>
      <c r="EH182" s="27" t="s">
        <v>14</v>
      </c>
      <c r="EI182" s="27" t="s">
        <v>14</v>
      </c>
      <c r="EJ182" s="27" t="s">
        <v>14</v>
      </c>
      <c r="EK182" s="27" t="s">
        <v>14</v>
      </c>
      <c r="EL182" s="27" t="s">
        <v>14</v>
      </c>
      <c r="EM182" s="27" t="s">
        <v>14</v>
      </c>
      <c r="EN182" s="27" t="s">
        <v>14</v>
      </c>
      <c r="EO182" s="27" t="s">
        <v>14</v>
      </c>
      <c r="EP182" s="27" t="s">
        <v>14</v>
      </c>
      <c r="EQ182" s="27" t="s">
        <v>14</v>
      </c>
      <c r="ER182" s="27" t="s">
        <v>14</v>
      </c>
      <c r="ES182" s="27" t="s">
        <v>14</v>
      </c>
      <c r="ET182" s="135" t="s">
        <v>14</v>
      </c>
      <c r="EU182" s="27" t="s">
        <v>1155</v>
      </c>
      <c r="EV182" s="27" t="s">
        <v>1155</v>
      </c>
      <c r="EW182" s="27" t="s">
        <v>1155</v>
      </c>
      <c r="EX182" s="27" t="s">
        <v>1155</v>
      </c>
      <c r="EY182" s="27" t="s">
        <v>1155</v>
      </c>
      <c r="EZ182" s="27" t="s">
        <v>1155</v>
      </c>
      <c r="FA182" s="27" t="s">
        <v>1155</v>
      </c>
      <c r="FB182" s="27" t="s">
        <v>1155</v>
      </c>
      <c r="FC182" s="27" t="s">
        <v>1155</v>
      </c>
      <c r="FD182" s="27" t="s">
        <v>1155</v>
      </c>
      <c r="FE182" s="27" t="s">
        <v>1155</v>
      </c>
      <c r="FF182" s="27" t="s">
        <v>1155</v>
      </c>
      <c r="FG182" s="27" t="s">
        <v>1155</v>
      </c>
      <c r="FH182" s="135" t="s">
        <v>1155</v>
      </c>
      <c r="FI182" s="27" t="s">
        <v>1155</v>
      </c>
      <c r="FJ182" s="27" t="s">
        <v>1155</v>
      </c>
      <c r="FK182" s="27" t="s">
        <v>1155</v>
      </c>
      <c r="FL182" s="27" t="s">
        <v>1155</v>
      </c>
      <c r="FM182" s="27" t="s">
        <v>1155</v>
      </c>
      <c r="FN182" s="27" t="s">
        <v>1155</v>
      </c>
      <c r="FO182" s="27" t="s">
        <v>1155</v>
      </c>
      <c r="FP182" s="27" t="s">
        <v>1155</v>
      </c>
      <c r="FQ182" s="27" t="s">
        <v>1155</v>
      </c>
      <c r="FR182" s="27" t="s">
        <v>1155</v>
      </c>
      <c r="FS182" s="27" t="s">
        <v>1155</v>
      </c>
      <c r="FT182" s="27" t="s">
        <v>1155</v>
      </c>
      <c r="FU182" s="27" t="s">
        <v>1155</v>
      </c>
      <c r="FV182" s="135" t="s">
        <v>1155</v>
      </c>
      <c r="FW182" s="77" t="s">
        <v>14</v>
      </c>
      <c r="FX182" s="77" t="s">
        <v>14</v>
      </c>
      <c r="FY182" s="77" t="s">
        <v>14</v>
      </c>
      <c r="FZ182" s="77" t="s">
        <v>14</v>
      </c>
      <c r="GA182" s="77" t="s">
        <v>14</v>
      </c>
      <c r="GB182" s="77" t="s">
        <v>14</v>
      </c>
      <c r="GC182" s="77" t="s">
        <v>14</v>
      </c>
      <c r="GD182" s="77" t="s">
        <v>14</v>
      </c>
      <c r="GE182" s="143" t="s">
        <v>14</v>
      </c>
      <c r="GF182" s="77" t="s">
        <v>1155</v>
      </c>
      <c r="GG182" s="77" t="s">
        <v>1155</v>
      </c>
      <c r="GH182" s="77" t="s">
        <v>1155</v>
      </c>
      <c r="GI182" s="77" t="s">
        <v>1155</v>
      </c>
      <c r="GJ182" s="77" t="s">
        <v>1155</v>
      </c>
      <c r="GK182" s="77" t="s">
        <v>1155</v>
      </c>
      <c r="GL182" s="77" t="s">
        <v>1155</v>
      </c>
      <c r="GM182" s="77" t="s">
        <v>1155</v>
      </c>
      <c r="GN182" s="143" t="s">
        <v>1155</v>
      </c>
      <c r="GO182" s="25" t="s">
        <v>14</v>
      </c>
      <c r="GP182" s="25" t="s">
        <v>1155</v>
      </c>
      <c r="GQ182" s="25" t="s">
        <v>14</v>
      </c>
      <c r="GR182" s="25" t="s">
        <v>14</v>
      </c>
      <c r="GS182" s="136" t="s">
        <v>14</v>
      </c>
      <c r="GT182" s="77" t="s">
        <v>14</v>
      </c>
      <c r="GU182" s="77" t="s">
        <v>1155</v>
      </c>
      <c r="GV182" s="17" t="s">
        <v>14</v>
      </c>
      <c r="GW182" s="17" t="s">
        <v>14</v>
      </c>
      <c r="GX182" s="17" t="s">
        <v>1155</v>
      </c>
      <c r="GY182" s="17" t="s">
        <v>1155</v>
      </c>
      <c r="GZ182" s="17" t="s">
        <v>1155</v>
      </c>
      <c r="HA182" s="17" t="s">
        <v>1155</v>
      </c>
      <c r="HB182" s="17" t="s">
        <v>14</v>
      </c>
      <c r="HC182" s="17" t="s">
        <v>14</v>
      </c>
      <c r="HD182" s="17" t="s">
        <v>1155</v>
      </c>
      <c r="HE182" s="17" t="s">
        <v>1155</v>
      </c>
      <c r="HF182" s="17" t="s">
        <v>1155</v>
      </c>
      <c r="HG182" s="17" t="s">
        <v>1155</v>
      </c>
      <c r="HH182" s="17" t="s">
        <v>1155</v>
      </c>
      <c r="HI182" s="17" t="s">
        <v>1155</v>
      </c>
      <c r="HJ182" s="17" t="s">
        <v>1155</v>
      </c>
      <c r="HK182" s="17" t="s">
        <v>1155</v>
      </c>
      <c r="HL182" s="17" t="s">
        <v>1155</v>
      </c>
      <c r="HM182" s="17" t="s">
        <v>1155</v>
      </c>
      <c r="HN182" s="659"/>
      <c r="HO182" s="657" t="s">
        <v>453</v>
      </c>
      <c r="HP182" s="657" t="s">
        <v>454</v>
      </c>
      <c r="HQ182" s="657" t="s">
        <v>490</v>
      </c>
      <c r="HR182" s="657" t="s">
        <v>465</v>
      </c>
      <c r="HS182" s="657" t="s">
        <v>455</v>
      </c>
    </row>
    <row r="183" spans="1:227" ht="14.25" customHeight="1">
      <c r="A183" s="614" t="s">
        <v>970</v>
      </c>
      <c r="B183" s="614" t="s">
        <v>1096</v>
      </c>
      <c r="C183" s="614" t="s">
        <v>1106</v>
      </c>
      <c r="D183" s="4" t="s">
        <v>597</v>
      </c>
      <c r="E183" s="25">
        <v>8</v>
      </c>
      <c r="F183" s="25" t="s">
        <v>2</v>
      </c>
      <c r="G183" s="25" t="s">
        <v>2</v>
      </c>
      <c r="H183" s="25" t="s">
        <v>2</v>
      </c>
      <c r="I183" s="25" t="s">
        <v>2</v>
      </c>
      <c r="J183" s="25" t="s">
        <v>2</v>
      </c>
      <c r="K183" s="25" t="s">
        <v>2</v>
      </c>
      <c r="L183" s="25">
        <v>8</v>
      </c>
      <c r="M183" s="136" t="s">
        <v>2</v>
      </c>
      <c r="N183" s="25" t="s">
        <v>2</v>
      </c>
      <c r="O183" s="25" t="s">
        <v>2</v>
      </c>
      <c r="P183" s="25" t="s">
        <v>2</v>
      </c>
      <c r="Q183" s="25" t="s">
        <v>2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 t="s">
        <v>2</v>
      </c>
      <c r="W183" s="25">
        <v>2</v>
      </c>
      <c r="X183" s="25">
        <v>43</v>
      </c>
      <c r="Y183" s="25" t="s">
        <v>2</v>
      </c>
      <c r="Z183" s="25" t="s">
        <v>2</v>
      </c>
      <c r="AA183" s="136">
        <v>6</v>
      </c>
      <c r="AB183" s="25" t="s">
        <v>2</v>
      </c>
      <c r="AC183" s="25" t="s">
        <v>2</v>
      </c>
      <c r="AD183" s="25" t="s">
        <v>2</v>
      </c>
      <c r="AE183" s="25" t="s">
        <v>2</v>
      </c>
      <c r="AF183" s="136" t="s">
        <v>2</v>
      </c>
      <c r="AG183" s="27">
        <v>8</v>
      </c>
      <c r="AH183" s="27" t="s">
        <v>2</v>
      </c>
      <c r="AI183" s="27">
        <v>4</v>
      </c>
      <c r="AJ183" s="27">
        <v>3</v>
      </c>
      <c r="AK183" s="27">
        <v>1</v>
      </c>
      <c r="AL183" s="27" t="s">
        <v>2</v>
      </c>
      <c r="AM183" s="27" t="s">
        <v>2</v>
      </c>
      <c r="AN183" s="27" t="s">
        <v>2</v>
      </c>
      <c r="AO183" s="27" t="s">
        <v>2</v>
      </c>
      <c r="AP183" s="27" t="s">
        <v>2</v>
      </c>
      <c r="AQ183" s="27" t="s">
        <v>2</v>
      </c>
      <c r="AR183" s="27" t="s">
        <v>2</v>
      </c>
      <c r="AS183" s="27" t="s">
        <v>2</v>
      </c>
      <c r="AT183" s="135" t="s">
        <v>2</v>
      </c>
      <c r="AU183" s="27" t="s">
        <v>2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 t="s">
        <v>2</v>
      </c>
      <c r="BD183" s="27" t="s">
        <v>2</v>
      </c>
      <c r="BE183" s="27" t="s">
        <v>2</v>
      </c>
      <c r="BF183" s="27" t="s">
        <v>2</v>
      </c>
      <c r="BG183" s="27" t="s">
        <v>2</v>
      </c>
      <c r="BH183" s="135" t="s">
        <v>2</v>
      </c>
      <c r="BI183" s="27">
        <v>423</v>
      </c>
      <c r="BJ183" s="27" t="s">
        <v>2</v>
      </c>
      <c r="BK183" s="27">
        <v>155</v>
      </c>
      <c r="BL183" s="27">
        <v>168</v>
      </c>
      <c r="BM183" s="27">
        <v>100</v>
      </c>
      <c r="BN183" s="27" t="s">
        <v>2</v>
      </c>
      <c r="BO183" s="27" t="s">
        <v>2</v>
      </c>
      <c r="BP183" s="27" t="s">
        <v>2</v>
      </c>
      <c r="BQ183" s="27" t="s">
        <v>2</v>
      </c>
      <c r="BR183" s="27" t="s">
        <v>2</v>
      </c>
      <c r="BS183" s="27" t="s">
        <v>2</v>
      </c>
      <c r="BT183" s="27" t="s">
        <v>2</v>
      </c>
      <c r="BU183" s="27" t="s">
        <v>2</v>
      </c>
      <c r="BV183" s="27" t="s">
        <v>2</v>
      </c>
      <c r="BW183" s="135">
        <v>131</v>
      </c>
      <c r="BX183" s="27" t="s">
        <v>2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 t="s">
        <v>2</v>
      </c>
      <c r="CG183" s="27" t="s">
        <v>2</v>
      </c>
      <c r="CH183" s="27" t="s">
        <v>2</v>
      </c>
      <c r="CI183" s="27" t="s">
        <v>2</v>
      </c>
      <c r="CJ183" s="27" t="s">
        <v>2</v>
      </c>
      <c r="CK183" s="27" t="s">
        <v>2</v>
      </c>
      <c r="CL183" s="135" t="s">
        <v>2</v>
      </c>
      <c r="CM183" s="27">
        <v>5</v>
      </c>
      <c r="CN183" s="27">
        <v>5</v>
      </c>
      <c r="CO183" s="27" t="s">
        <v>2</v>
      </c>
      <c r="CP183" s="27" t="s">
        <v>2</v>
      </c>
      <c r="CQ183" s="27" t="s">
        <v>2</v>
      </c>
      <c r="CR183" s="27" t="s">
        <v>2</v>
      </c>
      <c r="CS183" s="27" t="s">
        <v>2</v>
      </c>
      <c r="CT183" s="27" t="s">
        <v>2</v>
      </c>
      <c r="CU183" s="27" t="s">
        <v>2</v>
      </c>
      <c r="CV183" s="27" t="s">
        <v>2</v>
      </c>
      <c r="CW183" s="27" t="s">
        <v>2</v>
      </c>
      <c r="CX183" s="27" t="s">
        <v>2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 t="s">
        <v>2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 t="s">
        <v>2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6</v>
      </c>
      <c r="DT183" s="27" t="s">
        <v>2</v>
      </c>
      <c r="DU183" s="27" t="s">
        <v>2</v>
      </c>
      <c r="DV183" s="27" t="s">
        <v>2</v>
      </c>
      <c r="DW183" s="27">
        <v>3</v>
      </c>
      <c r="DX183" s="27">
        <v>1</v>
      </c>
      <c r="DY183" s="27">
        <v>2</v>
      </c>
      <c r="DZ183" s="27">
        <v>2</v>
      </c>
      <c r="EA183" s="27" t="s">
        <v>2</v>
      </c>
      <c r="EB183" s="27">
        <v>3</v>
      </c>
      <c r="EC183" s="27" t="s">
        <v>2</v>
      </c>
      <c r="ED183" s="27" t="s">
        <v>2</v>
      </c>
      <c r="EE183" s="27" t="s">
        <v>2</v>
      </c>
      <c r="EF183" s="135" t="s">
        <v>2</v>
      </c>
      <c r="EG183" s="27">
        <v>242</v>
      </c>
      <c r="EH183" s="27" t="s">
        <v>2</v>
      </c>
      <c r="EI183" s="27" t="s">
        <v>2</v>
      </c>
      <c r="EJ183" s="27" t="s">
        <v>2</v>
      </c>
      <c r="EK183" s="27">
        <v>6</v>
      </c>
      <c r="EL183" s="27" t="s">
        <v>14</v>
      </c>
      <c r="EM183" s="27" t="s">
        <v>14</v>
      </c>
      <c r="EN183" s="27" t="s">
        <v>14</v>
      </c>
      <c r="EO183" s="27" t="s">
        <v>2</v>
      </c>
      <c r="EP183" s="27">
        <v>12</v>
      </c>
      <c r="EQ183" s="27" t="s">
        <v>2</v>
      </c>
      <c r="ER183" s="27" t="s">
        <v>2</v>
      </c>
      <c r="ES183" s="27" t="s">
        <v>2</v>
      </c>
      <c r="ET183" s="135" t="s">
        <v>2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4</v>
      </c>
      <c r="FX183" s="77" t="s">
        <v>2</v>
      </c>
      <c r="FY183" s="77">
        <v>4</v>
      </c>
      <c r="FZ183" s="77" t="s">
        <v>2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 t="s">
        <v>2</v>
      </c>
      <c r="GF183" s="77" t="s">
        <v>2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 t="s">
        <v>2</v>
      </c>
      <c r="GO183" s="25" t="s">
        <v>2</v>
      </c>
      <c r="GP183" s="25" t="s">
        <v>2</v>
      </c>
      <c r="GQ183" s="25" t="s">
        <v>2</v>
      </c>
      <c r="GR183" s="25" t="s">
        <v>2</v>
      </c>
      <c r="GS183" s="136" t="s">
        <v>2</v>
      </c>
      <c r="GT183" s="77" t="s">
        <v>2</v>
      </c>
      <c r="GU183" s="77" t="s">
        <v>2</v>
      </c>
      <c r="GV183" s="17">
        <v>5</v>
      </c>
      <c r="GW183" s="17">
        <v>5</v>
      </c>
      <c r="GX183" s="17" t="s">
        <v>2</v>
      </c>
      <c r="GY183" s="17" t="s">
        <v>2</v>
      </c>
      <c r="GZ183" s="17" t="s">
        <v>2</v>
      </c>
      <c r="HA183" s="17" t="s">
        <v>2</v>
      </c>
      <c r="HB183" s="17" t="s">
        <v>2</v>
      </c>
      <c r="HC183" s="17" t="s">
        <v>2</v>
      </c>
      <c r="HD183" s="17" t="s">
        <v>2</v>
      </c>
      <c r="HE183" s="17" t="s">
        <v>2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 t="s">
        <v>2</v>
      </c>
      <c r="HK183" s="17" t="s">
        <v>2</v>
      </c>
      <c r="HL183" s="17" t="s">
        <v>2</v>
      </c>
      <c r="HM183" s="17" t="s">
        <v>2</v>
      </c>
      <c r="HN183" s="659"/>
      <c r="HO183" s="657" t="s">
        <v>453</v>
      </c>
      <c r="HP183" s="657" t="s">
        <v>454</v>
      </c>
      <c r="HQ183" s="657" t="s">
        <v>490</v>
      </c>
      <c r="HR183" s="657" t="s">
        <v>466</v>
      </c>
      <c r="HS183" s="657" t="s">
        <v>455</v>
      </c>
    </row>
    <row r="184" spans="1:227" ht="14.25" customHeight="1">
      <c r="A184" s="614" t="s">
        <v>970</v>
      </c>
      <c r="B184" s="614" t="s">
        <v>1096</v>
      </c>
      <c r="C184" s="614" t="s">
        <v>1107</v>
      </c>
      <c r="D184" s="4" t="s">
        <v>598</v>
      </c>
      <c r="E184" s="25">
        <v>7</v>
      </c>
      <c r="F184" s="25" t="s">
        <v>2</v>
      </c>
      <c r="G184" s="25" t="s">
        <v>2</v>
      </c>
      <c r="H184" s="25" t="s">
        <v>2</v>
      </c>
      <c r="I184" s="25" t="s">
        <v>2</v>
      </c>
      <c r="J184" s="25" t="s">
        <v>2</v>
      </c>
      <c r="K184" s="25" t="s">
        <v>2</v>
      </c>
      <c r="L184" s="25">
        <v>7</v>
      </c>
      <c r="M184" s="136" t="s">
        <v>2</v>
      </c>
      <c r="N184" s="25" t="s">
        <v>2</v>
      </c>
      <c r="O184" s="25" t="s">
        <v>2</v>
      </c>
      <c r="P184" s="25" t="s">
        <v>2</v>
      </c>
      <c r="Q184" s="25" t="s">
        <v>2</v>
      </c>
      <c r="R184" s="25" t="s">
        <v>2</v>
      </c>
      <c r="S184" s="25" t="s">
        <v>2</v>
      </c>
      <c r="T184" s="25" t="s">
        <v>2</v>
      </c>
      <c r="U184" s="25" t="s">
        <v>2</v>
      </c>
      <c r="V184" s="136" t="s">
        <v>2</v>
      </c>
      <c r="W184" s="25">
        <v>1</v>
      </c>
      <c r="X184" s="25">
        <v>4</v>
      </c>
      <c r="Y184" s="25" t="s">
        <v>2</v>
      </c>
      <c r="Z184" s="25" t="s">
        <v>2</v>
      </c>
      <c r="AA184" s="136">
        <v>6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36" t="s">
        <v>2</v>
      </c>
      <c r="AG184" s="27">
        <v>7</v>
      </c>
      <c r="AH184" s="27" t="s">
        <v>2</v>
      </c>
      <c r="AI184" s="27">
        <v>3</v>
      </c>
      <c r="AJ184" s="27">
        <v>2</v>
      </c>
      <c r="AK184" s="27">
        <v>2</v>
      </c>
      <c r="AL184" s="27" t="s">
        <v>2</v>
      </c>
      <c r="AM184" s="27" t="s">
        <v>2</v>
      </c>
      <c r="AN184" s="27" t="s">
        <v>2</v>
      </c>
      <c r="AO184" s="27" t="s">
        <v>2</v>
      </c>
      <c r="AP184" s="27" t="s">
        <v>2</v>
      </c>
      <c r="AQ184" s="27" t="s">
        <v>2</v>
      </c>
      <c r="AR184" s="27" t="s">
        <v>2</v>
      </c>
      <c r="AS184" s="27" t="s">
        <v>2</v>
      </c>
      <c r="AT184" s="135" t="s">
        <v>2</v>
      </c>
      <c r="AU184" s="27" t="s">
        <v>2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 t="s">
        <v>2</v>
      </c>
      <c r="BG184" s="27" t="s">
        <v>2</v>
      </c>
      <c r="BH184" s="135" t="s">
        <v>2</v>
      </c>
      <c r="BI184" s="27">
        <v>524</v>
      </c>
      <c r="BJ184" s="27" t="s">
        <v>2</v>
      </c>
      <c r="BK184" s="27">
        <v>107</v>
      </c>
      <c r="BL184" s="27">
        <v>134</v>
      </c>
      <c r="BM184" s="27">
        <v>283</v>
      </c>
      <c r="BN184" s="27" t="s">
        <v>2</v>
      </c>
      <c r="BO184" s="27" t="s">
        <v>2</v>
      </c>
      <c r="BP184" s="27" t="s">
        <v>2</v>
      </c>
      <c r="BQ184" s="27" t="s">
        <v>2</v>
      </c>
      <c r="BR184" s="27" t="s">
        <v>2</v>
      </c>
      <c r="BS184" s="27" t="s">
        <v>2</v>
      </c>
      <c r="BT184" s="27" t="s">
        <v>2</v>
      </c>
      <c r="BU184" s="27" t="s">
        <v>2</v>
      </c>
      <c r="BV184" s="27" t="s">
        <v>2</v>
      </c>
      <c r="BW184" s="135">
        <v>137</v>
      </c>
      <c r="BX184" s="27" t="s">
        <v>2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 t="s">
        <v>2</v>
      </c>
      <c r="CJ184" s="27" t="s">
        <v>2</v>
      </c>
      <c r="CK184" s="27" t="s">
        <v>2</v>
      </c>
      <c r="CL184" s="135" t="s">
        <v>2</v>
      </c>
      <c r="CM184" s="27">
        <v>5</v>
      </c>
      <c r="CN184" s="27">
        <v>5</v>
      </c>
      <c r="CO184" s="27" t="s">
        <v>2</v>
      </c>
      <c r="CP184" s="27" t="s">
        <v>2</v>
      </c>
      <c r="CQ184" s="27" t="s">
        <v>2</v>
      </c>
      <c r="CR184" s="27" t="s">
        <v>2</v>
      </c>
      <c r="CS184" s="27" t="s">
        <v>2</v>
      </c>
      <c r="CT184" s="27" t="s">
        <v>2</v>
      </c>
      <c r="CU184" s="27" t="s">
        <v>2</v>
      </c>
      <c r="CV184" s="27" t="s">
        <v>2</v>
      </c>
      <c r="CW184" s="27" t="s">
        <v>2</v>
      </c>
      <c r="CX184" s="27" t="s">
        <v>2</v>
      </c>
      <c r="CY184" s="27" t="s">
        <v>2</v>
      </c>
      <c r="CZ184" s="27" t="s">
        <v>2</v>
      </c>
      <c r="DA184" s="27" t="s">
        <v>2</v>
      </c>
      <c r="DB184" s="135" t="s">
        <v>2</v>
      </c>
      <c r="DC184" s="27" t="s">
        <v>2</v>
      </c>
      <c r="DD184" s="27" t="s">
        <v>2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5</v>
      </c>
      <c r="DT184" s="27">
        <v>1</v>
      </c>
      <c r="DU184" s="27" t="s">
        <v>2</v>
      </c>
      <c r="DV184" s="27">
        <v>1</v>
      </c>
      <c r="DW184" s="27" t="s">
        <v>2</v>
      </c>
      <c r="DX184" s="27" t="s">
        <v>2</v>
      </c>
      <c r="DY184" s="27" t="s">
        <v>2</v>
      </c>
      <c r="DZ184" s="27" t="s">
        <v>2</v>
      </c>
      <c r="EA184" s="27" t="s">
        <v>2</v>
      </c>
      <c r="EB184" s="27" t="s">
        <v>2</v>
      </c>
      <c r="EC184" s="27" t="s">
        <v>2</v>
      </c>
      <c r="ED184" s="27">
        <v>1</v>
      </c>
      <c r="EE184" s="27" t="s">
        <v>2</v>
      </c>
      <c r="EF184" s="135">
        <v>1</v>
      </c>
      <c r="EG184" s="27">
        <v>245</v>
      </c>
      <c r="EH184" s="27" t="s">
        <v>14</v>
      </c>
      <c r="EI184" s="27" t="s">
        <v>2</v>
      </c>
      <c r="EJ184" s="27" t="s">
        <v>14</v>
      </c>
      <c r="EK184" s="27" t="s">
        <v>2</v>
      </c>
      <c r="EL184" s="27" t="s">
        <v>2</v>
      </c>
      <c r="EM184" s="27" t="s">
        <v>2</v>
      </c>
      <c r="EN184" s="27" t="s">
        <v>2</v>
      </c>
      <c r="EO184" s="27" t="s">
        <v>2</v>
      </c>
      <c r="EP184" s="27" t="s">
        <v>2</v>
      </c>
      <c r="EQ184" s="27" t="s">
        <v>2</v>
      </c>
      <c r="ER184" s="27" t="s">
        <v>14</v>
      </c>
      <c r="ES184" s="27" t="s">
        <v>2</v>
      </c>
      <c r="ET184" s="135" t="s">
        <v>14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135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135" t="s">
        <v>2</v>
      </c>
      <c r="FW184" s="77">
        <v>5</v>
      </c>
      <c r="FX184" s="77" t="s">
        <v>2</v>
      </c>
      <c r="FY184" s="77">
        <v>5</v>
      </c>
      <c r="FZ184" s="77" t="s">
        <v>2</v>
      </c>
      <c r="GA184" s="77" t="s">
        <v>2</v>
      </c>
      <c r="GB184" s="77" t="s">
        <v>2</v>
      </c>
      <c r="GC184" s="77" t="s">
        <v>2</v>
      </c>
      <c r="GD184" s="77" t="s">
        <v>2</v>
      </c>
      <c r="GE184" s="143" t="s">
        <v>2</v>
      </c>
      <c r="GF184" s="77" t="s">
        <v>2</v>
      </c>
      <c r="GG184" s="77" t="s">
        <v>2</v>
      </c>
      <c r="GH184" s="77" t="s">
        <v>2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1</v>
      </c>
      <c r="GP184" s="25" t="s">
        <v>2</v>
      </c>
      <c r="GQ184" s="25">
        <v>1</v>
      </c>
      <c r="GR184" s="25">
        <v>1</v>
      </c>
      <c r="GS184" s="136" t="s">
        <v>2</v>
      </c>
      <c r="GT184" s="77" t="s">
        <v>2</v>
      </c>
      <c r="GU184" s="77" t="s">
        <v>2</v>
      </c>
      <c r="GV184" s="17">
        <v>5</v>
      </c>
      <c r="GW184" s="17">
        <v>3</v>
      </c>
      <c r="GX184" s="17">
        <v>2</v>
      </c>
      <c r="GY184" s="17" t="s">
        <v>2</v>
      </c>
      <c r="GZ184" s="17" t="s">
        <v>2</v>
      </c>
      <c r="HA184" s="17" t="s">
        <v>2</v>
      </c>
      <c r="HB184" s="17" t="s">
        <v>2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9"/>
      <c r="HO184" s="657" t="s">
        <v>453</v>
      </c>
      <c r="HP184" s="657" t="s">
        <v>454</v>
      </c>
      <c r="HQ184" s="657" t="s">
        <v>490</v>
      </c>
      <c r="HR184" s="657" t="s">
        <v>467</v>
      </c>
      <c r="HS184" s="657" t="s">
        <v>455</v>
      </c>
    </row>
    <row r="185" spans="1:227" ht="14.25" customHeight="1">
      <c r="A185" s="614" t="s">
        <v>970</v>
      </c>
      <c r="B185" s="614" t="s">
        <v>1108</v>
      </c>
      <c r="C185" s="614"/>
      <c r="D185" s="4" t="s">
        <v>439</v>
      </c>
      <c r="E185" s="25">
        <v>8</v>
      </c>
      <c r="F185" s="25">
        <v>4</v>
      </c>
      <c r="G185" s="25" t="s">
        <v>2</v>
      </c>
      <c r="H185" s="25">
        <v>1</v>
      </c>
      <c r="I185" s="25">
        <v>3</v>
      </c>
      <c r="J185" s="25" t="s">
        <v>2</v>
      </c>
      <c r="K185" s="25" t="s">
        <v>2</v>
      </c>
      <c r="L185" s="25">
        <v>4</v>
      </c>
      <c r="M185" s="136">
        <v>1</v>
      </c>
      <c r="N185" s="25">
        <v>4</v>
      </c>
      <c r="O185" s="25">
        <v>4</v>
      </c>
      <c r="P185" s="25" t="s">
        <v>2</v>
      </c>
      <c r="Q185" s="25">
        <v>1</v>
      </c>
      <c r="R185" s="25">
        <v>3</v>
      </c>
      <c r="S185" s="25" t="s">
        <v>2</v>
      </c>
      <c r="T185" s="25" t="s">
        <v>2</v>
      </c>
      <c r="U185" s="25" t="s">
        <v>2</v>
      </c>
      <c r="V185" s="136" t="s">
        <v>2</v>
      </c>
      <c r="W185" s="25">
        <v>4</v>
      </c>
      <c r="X185" s="25">
        <v>1447</v>
      </c>
      <c r="Y185" s="25">
        <v>1</v>
      </c>
      <c r="Z185" s="25">
        <v>1283</v>
      </c>
      <c r="AA185" s="136">
        <v>4</v>
      </c>
      <c r="AB185" s="25">
        <v>3</v>
      </c>
      <c r="AC185" s="25">
        <v>1372</v>
      </c>
      <c r="AD185" s="25">
        <v>1</v>
      </c>
      <c r="AE185" s="25">
        <v>1283</v>
      </c>
      <c r="AF185" s="136">
        <v>1</v>
      </c>
      <c r="AG185" s="27">
        <v>5</v>
      </c>
      <c r="AH185" s="27">
        <v>2</v>
      </c>
      <c r="AI185" s="27">
        <v>2</v>
      </c>
      <c r="AJ185" s="27">
        <v>1</v>
      </c>
      <c r="AK185" s="27" t="s">
        <v>2</v>
      </c>
      <c r="AL185" s="27" t="s">
        <v>2</v>
      </c>
      <c r="AM185" s="27" t="s">
        <v>2</v>
      </c>
      <c r="AN185" s="27" t="s">
        <v>2</v>
      </c>
      <c r="AO185" s="27" t="s">
        <v>2</v>
      </c>
      <c r="AP185" s="27" t="s">
        <v>2</v>
      </c>
      <c r="AQ185" s="27" t="s">
        <v>2</v>
      </c>
      <c r="AR185" s="27" t="s">
        <v>2</v>
      </c>
      <c r="AS185" s="27" t="s">
        <v>2</v>
      </c>
      <c r="AT185" s="135" t="s">
        <v>2</v>
      </c>
      <c r="AU185" s="27">
        <v>1</v>
      </c>
      <c r="AV185" s="27" t="s">
        <v>2</v>
      </c>
      <c r="AW185" s="27">
        <v>1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 t="s">
        <v>2</v>
      </c>
      <c r="BE185" s="27" t="s">
        <v>2</v>
      </c>
      <c r="BF185" s="27" t="s">
        <v>2</v>
      </c>
      <c r="BG185" s="27" t="s">
        <v>2</v>
      </c>
      <c r="BH185" s="135" t="s">
        <v>2</v>
      </c>
      <c r="BI185" s="27">
        <v>138</v>
      </c>
      <c r="BJ185" s="27">
        <v>16</v>
      </c>
      <c r="BK185" s="27">
        <v>72</v>
      </c>
      <c r="BL185" s="27">
        <v>50</v>
      </c>
      <c r="BM185" s="27" t="s">
        <v>2</v>
      </c>
      <c r="BN185" s="27" t="s">
        <v>2</v>
      </c>
      <c r="BO185" s="27" t="s">
        <v>2</v>
      </c>
      <c r="BP185" s="27" t="s">
        <v>2</v>
      </c>
      <c r="BQ185" s="27" t="s">
        <v>2</v>
      </c>
      <c r="BR185" s="27" t="s">
        <v>2</v>
      </c>
      <c r="BS185" s="27" t="s">
        <v>2</v>
      </c>
      <c r="BT185" s="27" t="s">
        <v>2</v>
      </c>
      <c r="BU185" s="27" t="s">
        <v>2</v>
      </c>
      <c r="BV185" s="27" t="s">
        <v>2</v>
      </c>
      <c r="BW185" s="135">
        <v>16</v>
      </c>
      <c r="BX185" s="27">
        <v>40</v>
      </c>
      <c r="BY185" s="27" t="s">
        <v>2</v>
      </c>
      <c r="BZ185" s="27">
        <v>40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 t="s">
        <v>2</v>
      </c>
      <c r="CH185" s="27" t="s">
        <v>2</v>
      </c>
      <c r="CI185" s="27" t="s">
        <v>2</v>
      </c>
      <c r="CJ185" s="27" t="s">
        <v>2</v>
      </c>
      <c r="CK185" s="27" t="s">
        <v>2</v>
      </c>
      <c r="CL185" s="135" t="s">
        <v>2</v>
      </c>
      <c r="CM185" s="27">
        <v>7</v>
      </c>
      <c r="CN185" s="27" t="s">
        <v>2</v>
      </c>
      <c r="CO185" s="27" t="s">
        <v>2</v>
      </c>
      <c r="CP185" s="27">
        <v>2</v>
      </c>
      <c r="CQ185" s="27" t="s">
        <v>2</v>
      </c>
      <c r="CR185" s="27">
        <v>1</v>
      </c>
      <c r="CS185" s="27" t="s">
        <v>2</v>
      </c>
      <c r="CT185" s="27" t="s">
        <v>2</v>
      </c>
      <c r="CU185" s="27" t="s">
        <v>2</v>
      </c>
      <c r="CV185" s="27">
        <v>3</v>
      </c>
      <c r="CW185" s="27" t="s">
        <v>2</v>
      </c>
      <c r="CX185" s="27" t="s">
        <v>2</v>
      </c>
      <c r="CY185" s="27">
        <v>1</v>
      </c>
      <c r="CZ185" s="27" t="s">
        <v>2</v>
      </c>
      <c r="DA185" s="27" t="s">
        <v>2</v>
      </c>
      <c r="DB185" s="135" t="s">
        <v>2</v>
      </c>
      <c r="DC185" s="27">
        <v>3</v>
      </c>
      <c r="DD185" s="27" t="s">
        <v>2</v>
      </c>
      <c r="DE185" s="27" t="s">
        <v>2</v>
      </c>
      <c r="DF185" s="27">
        <v>1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>
        <v>1</v>
      </c>
      <c r="DM185" s="27" t="s">
        <v>2</v>
      </c>
      <c r="DN185" s="27" t="s">
        <v>2</v>
      </c>
      <c r="DO185" s="27">
        <v>1</v>
      </c>
      <c r="DP185" s="27" t="s">
        <v>2</v>
      </c>
      <c r="DQ185" s="27" t="s">
        <v>2</v>
      </c>
      <c r="DR185" s="135" t="s">
        <v>2</v>
      </c>
      <c r="DS185" s="27" t="s">
        <v>2</v>
      </c>
      <c r="DT185" s="27" t="s">
        <v>2</v>
      </c>
      <c r="DU185" s="27" t="s">
        <v>2</v>
      </c>
      <c r="DV185" s="27">
        <v>1</v>
      </c>
      <c r="DW185" s="27">
        <v>1</v>
      </c>
      <c r="DX185" s="27">
        <v>2</v>
      </c>
      <c r="DY185" s="27">
        <v>2</v>
      </c>
      <c r="DZ185" s="27" t="s">
        <v>2</v>
      </c>
      <c r="EA185" s="27">
        <v>1</v>
      </c>
      <c r="EB185" s="27">
        <v>3</v>
      </c>
      <c r="EC185" s="27" t="s">
        <v>2</v>
      </c>
      <c r="ED185" s="27">
        <v>1</v>
      </c>
      <c r="EE185" s="27" t="s">
        <v>2</v>
      </c>
      <c r="EF185" s="135" t="s">
        <v>2</v>
      </c>
      <c r="EG185" s="27" t="s">
        <v>2</v>
      </c>
      <c r="EH185" s="27" t="s">
        <v>2</v>
      </c>
      <c r="EI185" s="27" t="s">
        <v>2</v>
      </c>
      <c r="EJ185" s="27" t="s">
        <v>14</v>
      </c>
      <c r="EK185" s="27" t="s">
        <v>14</v>
      </c>
      <c r="EL185" s="27" t="s">
        <v>14</v>
      </c>
      <c r="EM185" s="27" t="s">
        <v>14</v>
      </c>
      <c r="EN185" s="27" t="s">
        <v>2</v>
      </c>
      <c r="EO185" s="27" t="s">
        <v>14</v>
      </c>
      <c r="EP185" s="27">
        <v>15</v>
      </c>
      <c r="EQ185" s="27" t="s">
        <v>2</v>
      </c>
      <c r="ER185" s="27" t="s">
        <v>14</v>
      </c>
      <c r="ES185" s="27" t="s">
        <v>2</v>
      </c>
      <c r="ET185" s="135" t="s">
        <v>2</v>
      </c>
      <c r="EU185" s="27" t="s">
        <v>2</v>
      </c>
      <c r="EV185" s="27" t="s">
        <v>2</v>
      </c>
      <c r="EW185" s="27" t="s">
        <v>2</v>
      </c>
      <c r="EX185" s="27">
        <v>1</v>
      </c>
      <c r="EY185" s="27" t="s">
        <v>2</v>
      </c>
      <c r="EZ185" s="27" t="s">
        <v>2</v>
      </c>
      <c r="FA185" s="27">
        <v>1</v>
      </c>
      <c r="FB185" s="27" t="s">
        <v>2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</v>
      </c>
      <c r="FJ185" s="27" t="s">
        <v>2</v>
      </c>
      <c r="FK185" s="27" t="s">
        <v>2</v>
      </c>
      <c r="FL185" s="27" t="s">
        <v>1155</v>
      </c>
      <c r="FM185" s="27" t="s">
        <v>2</v>
      </c>
      <c r="FN185" s="27" t="s">
        <v>2</v>
      </c>
      <c r="FO185" s="27" t="s">
        <v>1155</v>
      </c>
      <c r="FP185" s="27" t="s">
        <v>2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5</v>
      </c>
      <c r="FX185" s="77" t="s">
        <v>2</v>
      </c>
      <c r="FY185" s="77">
        <v>5</v>
      </c>
      <c r="FZ185" s="77" t="s">
        <v>2</v>
      </c>
      <c r="GA185" s="77" t="s">
        <v>2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>
        <v>2</v>
      </c>
      <c r="GG185" s="77" t="s">
        <v>2</v>
      </c>
      <c r="GH185" s="77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1</v>
      </c>
      <c r="GP185" s="25">
        <v>1</v>
      </c>
      <c r="GQ185" s="25">
        <v>1</v>
      </c>
      <c r="GR185" s="25" t="s">
        <v>2</v>
      </c>
      <c r="GS185" s="136" t="s">
        <v>2</v>
      </c>
      <c r="GT185" s="77" t="s">
        <v>2</v>
      </c>
      <c r="GU185" s="77">
        <v>1</v>
      </c>
      <c r="GV185" s="17">
        <v>7</v>
      </c>
      <c r="GW185" s="17">
        <v>4</v>
      </c>
      <c r="GX185" s="17" t="s">
        <v>2</v>
      </c>
      <c r="GY185" s="17">
        <v>1</v>
      </c>
      <c r="GZ185" s="17">
        <v>1</v>
      </c>
      <c r="HA185" s="17">
        <v>1</v>
      </c>
      <c r="HB185" s="17" t="s">
        <v>2</v>
      </c>
      <c r="HC185" s="17">
        <v>1</v>
      </c>
      <c r="HD185" s="17" t="s">
        <v>2</v>
      </c>
      <c r="HE185" s="17">
        <v>3</v>
      </c>
      <c r="HF185" s="17">
        <v>1</v>
      </c>
      <c r="HG185" s="17" t="s">
        <v>2</v>
      </c>
      <c r="HH185" s="17" t="s">
        <v>2</v>
      </c>
      <c r="HI185" s="17">
        <v>1</v>
      </c>
      <c r="HJ185" s="17">
        <v>1</v>
      </c>
      <c r="HK185" s="17" t="s">
        <v>2</v>
      </c>
      <c r="HL185" s="17">
        <v>1</v>
      </c>
      <c r="HM185" s="17" t="s">
        <v>2</v>
      </c>
      <c r="HN185" s="659"/>
      <c r="HO185" s="657" t="s">
        <v>453</v>
      </c>
      <c r="HP185" s="657" t="s">
        <v>454</v>
      </c>
      <c r="HQ185" s="657" t="s">
        <v>490</v>
      </c>
      <c r="HR185" s="657" t="s">
        <v>468</v>
      </c>
      <c r="HS185" s="657" t="s">
        <v>455</v>
      </c>
    </row>
    <row r="186" spans="1:227" ht="14.25" customHeight="1">
      <c r="A186" s="614" t="s">
        <v>970</v>
      </c>
      <c r="B186" s="614" t="s">
        <v>1108</v>
      </c>
      <c r="C186" s="614" t="s">
        <v>1109</v>
      </c>
      <c r="D186" s="4" t="s">
        <v>440</v>
      </c>
      <c r="E186" s="25">
        <v>2</v>
      </c>
      <c r="F186" s="25" t="s">
        <v>14</v>
      </c>
      <c r="G186" s="25" t="s">
        <v>14</v>
      </c>
      <c r="H186" s="25" t="s">
        <v>14</v>
      </c>
      <c r="I186" s="25" t="s">
        <v>14</v>
      </c>
      <c r="J186" s="25" t="s">
        <v>14</v>
      </c>
      <c r="K186" s="25" t="s">
        <v>14</v>
      </c>
      <c r="L186" s="25" t="s">
        <v>14</v>
      </c>
      <c r="M186" s="136" t="s">
        <v>2</v>
      </c>
      <c r="N186" s="25">
        <v>1</v>
      </c>
      <c r="O186" s="25" t="s">
        <v>1155</v>
      </c>
      <c r="P186" s="25" t="s">
        <v>1155</v>
      </c>
      <c r="Q186" s="25" t="s">
        <v>1155</v>
      </c>
      <c r="R186" s="25" t="s">
        <v>1155</v>
      </c>
      <c r="S186" s="25" t="s">
        <v>1155</v>
      </c>
      <c r="T186" s="25" t="s">
        <v>1155</v>
      </c>
      <c r="U186" s="25" t="s">
        <v>1155</v>
      </c>
      <c r="V186" s="136" t="s">
        <v>2</v>
      </c>
      <c r="W186" s="25" t="s">
        <v>14</v>
      </c>
      <c r="X186" s="25" t="s">
        <v>14</v>
      </c>
      <c r="Y186" s="25" t="s">
        <v>14</v>
      </c>
      <c r="Z186" s="25" t="s">
        <v>14</v>
      </c>
      <c r="AA186" s="136" t="s">
        <v>1155</v>
      </c>
      <c r="AB186" s="25" t="s">
        <v>1155</v>
      </c>
      <c r="AC186" s="25" t="s">
        <v>1155</v>
      </c>
      <c r="AD186" s="25" t="s">
        <v>1155</v>
      </c>
      <c r="AE186" s="25" t="s">
        <v>1155</v>
      </c>
      <c r="AF186" s="136" t="s">
        <v>1155</v>
      </c>
      <c r="AG186" s="27" t="s">
        <v>14</v>
      </c>
      <c r="AH186" s="27" t="s">
        <v>14</v>
      </c>
      <c r="AI186" s="27" t="s">
        <v>14</v>
      </c>
      <c r="AJ186" s="27" t="s">
        <v>14</v>
      </c>
      <c r="AK186" s="27" t="s">
        <v>14</v>
      </c>
      <c r="AL186" s="27" t="s">
        <v>14</v>
      </c>
      <c r="AM186" s="27" t="s">
        <v>14</v>
      </c>
      <c r="AN186" s="27" t="s">
        <v>14</v>
      </c>
      <c r="AO186" s="27" t="s">
        <v>14</v>
      </c>
      <c r="AP186" s="27" t="s">
        <v>14</v>
      </c>
      <c r="AQ186" s="27" t="s">
        <v>14</v>
      </c>
      <c r="AR186" s="27" t="s">
        <v>14</v>
      </c>
      <c r="AS186" s="27" t="s">
        <v>14</v>
      </c>
      <c r="AT186" s="135" t="s">
        <v>14</v>
      </c>
      <c r="AU186" s="27" t="s">
        <v>1155</v>
      </c>
      <c r="AV186" s="27" t="s">
        <v>1155</v>
      </c>
      <c r="AW186" s="27" t="s">
        <v>1155</v>
      </c>
      <c r="AX186" s="27" t="s">
        <v>1155</v>
      </c>
      <c r="AY186" s="27" t="s">
        <v>1155</v>
      </c>
      <c r="AZ186" s="27" t="s">
        <v>1155</v>
      </c>
      <c r="BA186" s="27" t="s">
        <v>1155</v>
      </c>
      <c r="BB186" s="27" t="s">
        <v>1155</v>
      </c>
      <c r="BC186" s="27" t="s">
        <v>1155</v>
      </c>
      <c r="BD186" s="27" t="s">
        <v>1155</v>
      </c>
      <c r="BE186" s="27" t="s">
        <v>1155</v>
      </c>
      <c r="BF186" s="27" t="s">
        <v>1155</v>
      </c>
      <c r="BG186" s="27" t="s">
        <v>1155</v>
      </c>
      <c r="BH186" s="135" t="s">
        <v>1155</v>
      </c>
      <c r="BI186" s="27" t="s">
        <v>14</v>
      </c>
      <c r="BJ186" s="27" t="s">
        <v>14</v>
      </c>
      <c r="BK186" s="27" t="s">
        <v>14</v>
      </c>
      <c r="BL186" s="27" t="s">
        <v>14</v>
      </c>
      <c r="BM186" s="27" t="s">
        <v>14</v>
      </c>
      <c r="BN186" s="27" t="s">
        <v>14</v>
      </c>
      <c r="BO186" s="27" t="s">
        <v>14</v>
      </c>
      <c r="BP186" s="27" t="s">
        <v>14</v>
      </c>
      <c r="BQ186" s="27" t="s">
        <v>14</v>
      </c>
      <c r="BR186" s="27" t="s">
        <v>14</v>
      </c>
      <c r="BS186" s="27" t="s">
        <v>14</v>
      </c>
      <c r="BT186" s="27" t="s">
        <v>14</v>
      </c>
      <c r="BU186" s="27" t="s">
        <v>14</v>
      </c>
      <c r="BV186" s="27" t="s">
        <v>14</v>
      </c>
      <c r="BW186" s="135" t="s">
        <v>14</v>
      </c>
      <c r="BX186" s="27" t="s">
        <v>1155</v>
      </c>
      <c r="BY186" s="27" t="s">
        <v>1155</v>
      </c>
      <c r="BZ186" s="27" t="s">
        <v>1155</v>
      </c>
      <c r="CA186" s="27" t="s">
        <v>1155</v>
      </c>
      <c r="CB186" s="27" t="s">
        <v>1155</v>
      </c>
      <c r="CC186" s="27" t="s">
        <v>1155</v>
      </c>
      <c r="CD186" s="27" t="s">
        <v>1155</v>
      </c>
      <c r="CE186" s="27" t="s">
        <v>1155</v>
      </c>
      <c r="CF186" s="27" t="s">
        <v>1155</v>
      </c>
      <c r="CG186" s="27" t="s">
        <v>1155</v>
      </c>
      <c r="CH186" s="27" t="s">
        <v>1155</v>
      </c>
      <c r="CI186" s="27" t="s">
        <v>1155</v>
      </c>
      <c r="CJ186" s="27" t="s">
        <v>1155</v>
      </c>
      <c r="CK186" s="27" t="s">
        <v>1155</v>
      </c>
      <c r="CL186" s="135" t="s">
        <v>1155</v>
      </c>
      <c r="CM186" s="27" t="s">
        <v>14</v>
      </c>
      <c r="CN186" s="27" t="s">
        <v>14</v>
      </c>
      <c r="CO186" s="27" t="s">
        <v>14</v>
      </c>
      <c r="CP186" s="27" t="s">
        <v>14</v>
      </c>
      <c r="CQ186" s="27" t="s">
        <v>14</v>
      </c>
      <c r="CR186" s="27" t="s">
        <v>14</v>
      </c>
      <c r="CS186" s="27" t="s">
        <v>14</v>
      </c>
      <c r="CT186" s="27" t="s">
        <v>14</v>
      </c>
      <c r="CU186" s="27" t="s">
        <v>14</v>
      </c>
      <c r="CV186" s="27" t="s">
        <v>14</v>
      </c>
      <c r="CW186" s="27" t="s">
        <v>14</v>
      </c>
      <c r="CX186" s="27" t="s">
        <v>14</v>
      </c>
      <c r="CY186" s="27" t="s">
        <v>14</v>
      </c>
      <c r="CZ186" s="27" t="s">
        <v>14</v>
      </c>
      <c r="DA186" s="27" t="s">
        <v>14</v>
      </c>
      <c r="DB186" s="135" t="s">
        <v>14</v>
      </c>
      <c r="DC186" s="27" t="s">
        <v>1155</v>
      </c>
      <c r="DD186" s="27" t="s">
        <v>1155</v>
      </c>
      <c r="DE186" s="27" t="s">
        <v>1155</v>
      </c>
      <c r="DF186" s="27" t="s">
        <v>1155</v>
      </c>
      <c r="DG186" s="27" t="s">
        <v>1155</v>
      </c>
      <c r="DH186" s="27" t="s">
        <v>1155</v>
      </c>
      <c r="DI186" s="27" t="s">
        <v>1155</v>
      </c>
      <c r="DJ186" s="27" t="s">
        <v>1155</v>
      </c>
      <c r="DK186" s="27" t="s">
        <v>1155</v>
      </c>
      <c r="DL186" s="27" t="s">
        <v>1155</v>
      </c>
      <c r="DM186" s="27" t="s">
        <v>1155</v>
      </c>
      <c r="DN186" s="27" t="s">
        <v>1155</v>
      </c>
      <c r="DO186" s="27" t="s">
        <v>1155</v>
      </c>
      <c r="DP186" s="27" t="s">
        <v>1155</v>
      </c>
      <c r="DQ186" s="27" t="s">
        <v>1155</v>
      </c>
      <c r="DR186" s="135" t="s">
        <v>1155</v>
      </c>
      <c r="DS186" s="27" t="s">
        <v>14</v>
      </c>
      <c r="DT186" s="27" t="s">
        <v>14</v>
      </c>
      <c r="DU186" s="27" t="s">
        <v>14</v>
      </c>
      <c r="DV186" s="27" t="s">
        <v>14</v>
      </c>
      <c r="DW186" s="27" t="s">
        <v>14</v>
      </c>
      <c r="DX186" s="27" t="s">
        <v>14</v>
      </c>
      <c r="DY186" s="27" t="s">
        <v>14</v>
      </c>
      <c r="DZ186" s="27" t="s">
        <v>14</v>
      </c>
      <c r="EA186" s="27" t="s">
        <v>14</v>
      </c>
      <c r="EB186" s="27" t="s">
        <v>14</v>
      </c>
      <c r="EC186" s="27" t="s">
        <v>14</v>
      </c>
      <c r="ED186" s="27" t="s">
        <v>14</v>
      </c>
      <c r="EE186" s="27" t="s">
        <v>14</v>
      </c>
      <c r="EF186" s="135" t="s">
        <v>14</v>
      </c>
      <c r="EG186" s="27" t="s">
        <v>14</v>
      </c>
      <c r="EH186" s="27" t="s">
        <v>14</v>
      </c>
      <c r="EI186" s="27" t="s">
        <v>14</v>
      </c>
      <c r="EJ186" s="27" t="s">
        <v>14</v>
      </c>
      <c r="EK186" s="27" t="s">
        <v>14</v>
      </c>
      <c r="EL186" s="27" t="s">
        <v>14</v>
      </c>
      <c r="EM186" s="27" t="s">
        <v>14</v>
      </c>
      <c r="EN186" s="27" t="s">
        <v>14</v>
      </c>
      <c r="EO186" s="27" t="s">
        <v>14</v>
      </c>
      <c r="EP186" s="27" t="s">
        <v>14</v>
      </c>
      <c r="EQ186" s="27" t="s">
        <v>14</v>
      </c>
      <c r="ER186" s="27" t="s">
        <v>14</v>
      </c>
      <c r="ES186" s="27" t="s">
        <v>14</v>
      </c>
      <c r="ET186" s="135" t="s">
        <v>14</v>
      </c>
      <c r="EU186" s="27" t="s">
        <v>1155</v>
      </c>
      <c r="EV186" s="27" t="s">
        <v>1155</v>
      </c>
      <c r="EW186" s="27" t="s">
        <v>1155</v>
      </c>
      <c r="EX186" s="27" t="s">
        <v>1155</v>
      </c>
      <c r="EY186" s="27" t="s">
        <v>1155</v>
      </c>
      <c r="EZ186" s="27" t="s">
        <v>1155</v>
      </c>
      <c r="FA186" s="27" t="s">
        <v>1155</v>
      </c>
      <c r="FB186" s="27" t="s">
        <v>1155</v>
      </c>
      <c r="FC186" s="27" t="s">
        <v>1155</v>
      </c>
      <c r="FD186" s="27" t="s">
        <v>1155</v>
      </c>
      <c r="FE186" s="27" t="s">
        <v>1155</v>
      </c>
      <c r="FF186" s="27" t="s">
        <v>1155</v>
      </c>
      <c r="FG186" s="27" t="s">
        <v>1155</v>
      </c>
      <c r="FH186" s="135" t="s">
        <v>1155</v>
      </c>
      <c r="FI186" s="27" t="s">
        <v>1155</v>
      </c>
      <c r="FJ186" s="27" t="s">
        <v>1155</v>
      </c>
      <c r="FK186" s="27" t="s">
        <v>1155</v>
      </c>
      <c r="FL186" s="27" t="s">
        <v>1155</v>
      </c>
      <c r="FM186" s="27" t="s">
        <v>1155</v>
      </c>
      <c r="FN186" s="27" t="s">
        <v>1155</v>
      </c>
      <c r="FO186" s="27" t="s">
        <v>1155</v>
      </c>
      <c r="FP186" s="27" t="s">
        <v>1155</v>
      </c>
      <c r="FQ186" s="27" t="s">
        <v>1155</v>
      </c>
      <c r="FR186" s="27" t="s">
        <v>1155</v>
      </c>
      <c r="FS186" s="27" t="s">
        <v>1155</v>
      </c>
      <c r="FT186" s="27" t="s">
        <v>1155</v>
      </c>
      <c r="FU186" s="27" t="s">
        <v>1155</v>
      </c>
      <c r="FV186" s="135" t="s">
        <v>1155</v>
      </c>
      <c r="FW186" s="77" t="s">
        <v>14</v>
      </c>
      <c r="FX186" s="77" t="s">
        <v>14</v>
      </c>
      <c r="FY186" s="77" t="s">
        <v>14</v>
      </c>
      <c r="FZ186" s="77" t="s">
        <v>14</v>
      </c>
      <c r="GA186" s="77" t="s">
        <v>14</v>
      </c>
      <c r="GB186" s="77" t="s">
        <v>14</v>
      </c>
      <c r="GC186" s="77" t="s">
        <v>14</v>
      </c>
      <c r="GD186" s="77" t="s">
        <v>14</v>
      </c>
      <c r="GE186" s="143" t="s">
        <v>14</v>
      </c>
      <c r="GF186" s="77" t="s">
        <v>1155</v>
      </c>
      <c r="GG186" s="77" t="s">
        <v>1155</v>
      </c>
      <c r="GH186" s="77" t="s">
        <v>1155</v>
      </c>
      <c r="GI186" s="77" t="s">
        <v>1155</v>
      </c>
      <c r="GJ186" s="77" t="s">
        <v>1155</v>
      </c>
      <c r="GK186" s="77" t="s">
        <v>1155</v>
      </c>
      <c r="GL186" s="77" t="s">
        <v>1155</v>
      </c>
      <c r="GM186" s="77" t="s">
        <v>1155</v>
      </c>
      <c r="GN186" s="143" t="s">
        <v>1155</v>
      </c>
      <c r="GO186" s="25" t="s">
        <v>14</v>
      </c>
      <c r="GP186" s="25" t="s">
        <v>1155</v>
      </c>
      <c r="GQ186" s="25" t="s">
        <v>14</v>
      </c>
      <c r="GR186" s="25" t="s">
        <v>14</v>
      </c>
      <c r="GS186" s="136" t="s">
        <v>14</v>
      </c>
      <c r="GT186" s="77" t="s">
        <v>14</v>
      </c>
      <c r="GU186" s="77" t="s">
        <v>1155</v>
      </c>
      <c r="GV186" s="17" t="s">
        <v>14</v>
      </c>
      <c r="GW186" s="17" t="s">
        <v>14</v>
      </c>
      <c r="GX186" s="17" t="s">
        <v>1155</v>
      </c>
      <c r="GY186" s="17" t="s">
        <v>1155</v>
      </c>
      <c r="GZ186" s="17" t="s">
        <v>1155</v>
      </c>
      <c r="HA186" s="17" t="s">
        <v>1155</v>
      </c>
      <c r="HB186" s="17" t="s">
        <v>14</v>
      </c>
      <c r="HC186" s="17" t="s">
        <v>14</v>
      </c>
      <c r="HD186" s="17" t="s">
        <v>1155</v>
      </c>
      <c r="HE186" s="17" t="s">
        <v>1155</v>
      </c>
      <c r="HF186" s="17" t="s">
        <v>1155</v>
      </c>
      <c r="HG186" s="17" t="s">
        <v>1155</v>
      </c>
      <c r="HH186" s="17" t="s">
        <v>1155</v>
      </c>
      <c r="HI186" s="17" t="s">
        <v>1155</v>
      </c>
      <c r="HJ186" s="17" t="s">
        <v>1155</v>
      </c>
      <c r="HK186" s="17" t="s">
        <v>1155</v>
      </c>
      <c r="HL186" s="17" t="s">
        <v>1155</v>
      </c>
      <c r="HM186" s="17" t="s">
        <v>1155</v>
      </c>
      <c r="HN186" s="659"/>
      <c r="HO186" s="657" t="s">
        <v>453</v>
      </c>
      <c r="HP186" s="657" t="s">
        <v>454</v>
      </c>
      <c r="HQ186" s="657" t="s">
        <v>490</v>
      </c>
      <c r="HR186" s="657" t="s">
        <v>469</v>
      </c>
      <c r="HS186" s="657" t="s">
        <v>455</v>
      </c>
    </row>
    <row r="187" spans="1:227" ht="14.25" customHeight="1">
      <c r="A187" s="614" t="s">
        <v>970</v>
      </c>
      <c r="B187" s="614" t="s">
        <v>1108</v>
      </c>
      <c r="C187" s="614" t="s">
        <v>1110</v>
      </c>
      <c r="D187" s="4" t="s">
        <v>441</v>
      </c>
      <c r="E187" s="25">
        <v>1</v>
      </c>
      <c r="F187" s="25" t="s">
        <v>14</v>
      </c>
      <c r="G187" s="25" t="s">
        <v>14</v>
      </c>
      <c r="H187" s="25" t="s">
        <v>14</v>
      </c>
      <c r="I187" s="25" t="s">
        <v>14</v>
      </c>
      <c r="J187" s="25" t="s">
        <v>14</v>
      </c>
      <c r="K187" s="25" t="s">
        <v>14</v>
      </c>
      <c r="L187" s="25" t="s">
        <v>14</v>
      </c>
      <c r="M187" s="136" t="s">
        <v>2</v>
      </c>
      <c r="N187" s="25">
        <v>1</v>
      </c>
      <c r="O187" s="25" t="s">
        <v>1155</v>
      </c>
      <c r="P187" s="25" t="s">
        <v>1155</v>
      </c>
      <c r="Q187" s="25" t="s">
        <v>1155</v>
      </c>
      <c r="R187" s="25" t="s">
        <v>1155</v>
      </c>
      <c r="S187" s="25" t="s">
        <v>1155</v>
      </c>
      <c r="T187" s="25" t="s">
        <v>1155</v>
      </c>
      <c r="U187" s="25" t="s">
        <v>1155</v>
      </c>
      <c r="V187" s="136" t="s">
        <v>2</v>
      </c>
      <c r="W187" s="25" t="s">
        <v>14</v>
      </c>
      <c r="X187" s="25" t="s">
        <v>14</v>
      </c>
      <c r="Y187" s="25" t="s">
        <v>14</v>
      </c>
      <c r="Z187" s="25" t="s">
        <v>14</v>
      </c>
      <c r="AA187" s="136" t="s">
        <v>1155</v>
      </c>
      <c r="AB187" s="25" t="s">
        <v>1155</v>
      </c>
      <c r="AC187" s="25" t="s">
        <v>1155</v>
      </c>
      <c r="AD187" s="25" t="s">
        <v>1155</v>
      </c>
      <c r="AE187" s="25" t="s">
        <v>1155</v>
      </c>
      <c r="AF187" s="136" t="s">
        <v>1155</v>
      </c>
      <c r="AG187" s="27" t="s">
        <v>14</v>
      </c>
      <c r="AH187" s="27" t="s">
        <v>14</v>
      </c>
      <c r="AI187" s="27" t="s">
        <v>14</v>
      </c>
      <c r="AJ187" s="27" t="s">
        <v>14</v>
      </c>
      <c r="AK187" s="27" t="s">
        <v>14</v>
      </c>
      <c r="AL187" s="27" t="s">
        <v>14</v>
      </c>
      <c r="AM187" s="27" t="s">
        <v>14</v>
      </c>
      <c r="AN187" s="27" t="s">
        <v>14</v>
      </c>
      <c r="AO187" s="27" t="s">
        <v>14</v>
      </c>
      <c r="AP187" s="27" t="s">
        <v>14</v>
      </c>
      <c r="AQ187" s="27" t="s">
        <v>14</v>
      </c>
      <c r="AR187" s="27" t="s">
        <v>14</v>
      </c>
      <c r="AS187" s="27" t="s">
        <v>14</v>
      </c>
      <c r="AT187" s="135" t="s">
        <v>14</v>
      </c>
      <c r="AU187" s="27" t="s">
        <v>1155</v>
      </c>
      <c r="AV187" s="27" t="s">
        <v>1155</v>
      </c>
      <c r="AW187" s="27" t="s">
        <v>1155</v>
      </c>
      <c r="AX187" s="27" t="s">
        <v>1155</v>
      </c>
      <c r="AY187" s="27" t="s">
        <v>1155</v>
      </c>
      <c r="AZ187" s="27" t="s">
        <v>1155</v>
      </c>
      <c r="BA187" s="27" t="s">
        <v>1155</v>
      </c>
      <c r="BB187" s="27" t="s">
        <v>1155</v>
      </c>
      <c r="BC187" s="27" t="s">
        <v>1155</v>
      </c>
      <c r="BD187" s="27" t="s">
        <v>1155</v>
      </c>
      <c r="BE187" s="27" t="s">
        <v>1155</v>
      </c>
      <c r="BF187" s="27" t="s">
        <v>1155</v>
      </c>
      <c r="BG187" s="27" t="s">
        <v>1155</v>
      </c>
      <c r="BH187" s="135" t="s">
        <v>1155</v>
      </c>
      <c r="BI187" s="27" t="s">
        <v>14</v>
      </c>
      <c r="BJ187" s="27" t="s">
        <v>14</v>
      </c>
      <c r="BK187" s="27" t="s">
        <v>14</v>
      </c>
      <c r="BL187" s="27" t="s">
        <v>14</v>
      </c>
      <c r="BM187" s="27" t="s">
        <v>14</v>
      </c>
      <c r="BN187" s="27" t="s">
        <v>14</v>
      </c>
      <c r="BO187" s="27" t="s">
        <v>14</v>
      </c>
      <c r="BP187" s="27" t="s">
        <v>14</v>
      </c>
      <c r="BQ187" s="27" t="s">
        <v>14</v>
      </c>
      <c r="BR187" s="27" t="s">
        <v>14</v>
      </c>
      <c r="BS187" s="27" t="s">
        <v>14</v>
      </c>
      <c r="BT187" s="27" t="s">
        <v>14</v>
      </c>
      <c r="BU187" s="27" t="s">
        <v>14</v>
      </c>
      <c r="BV187" s="27" t="s">
        <v>14</v>
      </c>
      <c r="BW187" s="135" t="s">
        <v>14</v>
      </c>
      <c r="BX187" s="27" t="s">
        <v>1155</v>
      </c>
      <c r="BY187" s="27" t="s">
        <v>1155</v>
      </c>
      <c r="BZ187" s="27" t="s">
        <v>1155</v>
      </c>
      <c r="CA187" s="27" t="s">
        <v>1155</v>
      </c>
      <c r="CB187" s="27" t="s">
        <v>1155</v>
      </c>
      <c r="CC187" s="27" t="s">
        <v>1155</v>
      </c>
      <c r="CD187" s="27" t="s">
        <v>1155</v>
      </c>
      <c r="CE187" s="27" t="s">
        <v>1155</v>
      </c>
      <c r="CF187" s="27" t="s">
        <v>1155</v>
      </c>
      <c r="CG187" s="27" t="s">
        <v>1155</v>
      </c>
      <c r="CH187" s="27" t="s">
        <v>1155</v>
      </c>
      <c r="CI187" s="27" t="s">
        <v>1155</v>
      </c>
      <c r="CJ187" s="27" t="s">
        <v>1155</v>
      </c>
      <c r="CK187" s="27" t="s">
        <v>1155</v>
      </c>
      <c r="CL187" s="135" t="s">
        <v>1155</v>
      </c>
      <c r="CM187" s="27" t="s">
        <v>14</v>
      </c>
      <c r="CN187" s="27" t="s">
        <v>14</v>
      </c>
      <c r="CO187" s="27" t="s">
        <v>14</v>
      </c>
      <c r="CP187" s="27" t="s">
        <v>14</v>
      </c>
      <c r="CQ187" s="27" t="s">
        <v>14</v>
      </c>
      <c r="CR187" s="27" t="s">
        <v>14</v>
      </c>
      <c r="CS187" s="27" t="s">
        <v>14</v>
      </c>
      <c r="CT187" s="27" t="s">
        <v>14</v>
      </c>
      <c r="CU187" s="27" t="s">
        <v>14</v>
      </c>
      <c r="CV187" s="27" t="s">
        <v>14</v>
      </c>
      <c r="CW187" s="27" t="s">
        <v>14</v>
      </c>
      <c r="CX187" s="27" t="s">
        <v>14</v>
      </c>
      <c r="CY187" s="27" t="s">
        <v>14</v>
      </c>
      <c r="CZ187" s="27" t="s">
        <v>14</v>
      </c>
      <c r="DA187" s="27" t="s">
        <v>14</v>
      </c>
      <c r="DB187" s="135" t="s">
        <v>14</v>
      </c>
      <c r="DC187" s="27" t="s">
        <v>1155</v>
      </c>
      <c r="DD187" s="27" t="s">
        <v>1155</v>
      </c>
      <c r="DE187" s="27" t="s">
        <v>1155</v>
      </c>
      <c r="DF187" s="27" t="s">
        <v>1155</v>
      </c>
      <c r="DG187" s="27" t="s">
        <v>1155</v>
      </c>
      <c r="DH187" s="27" t="s">
        <v>1155</v>
      </c>
      <c r="DI187" s="27" t="s">
        <v>1155</v>
      </c>
      <c r="DJ187" s="27" t="s">
        <v>1155</v>
      </c>
      <c r="DK187" s="27" t="s">
        <v>1155</v>
      </c>
      <c r="DL187" s="27" t="s">
        <v>1155</v>
      </c>
      <c r="DM187" s="27" t="s">
        <v>1155</v>
      </c>
      <c r="DN187" s="27" t="s">
        <v>1155</v>
      </c>
      <c r="DO187" s="27" t="s">
        <v>1155</v>
      </c>
      <c r="DP187" s="27" t="s">
        <v>1155</v>
      </c>
      <c r="DQ187" s="27" t="s">
        <v>1155</v>
      </c>
      <c r="DR187" s="135" t="s">
        <v>1155</v>
      </c>
      <c r="DS187" s="27" t="s">
        <v>14</v>
      </c>
      <c r="DT187" s="27" t="s">
        <v>14</v>
      </c>
      <c r="DU187" s="27" t="s">
        <v>14</v>
      </c>
      <c r="DV187" s="27" t="s">
        <v>14</v>
      </c>
      <c r="DW187" s="27" t="s">
        <v>14</v>
      </c>
      <c r="DX187" s="27" t="s">
        <v>14</v>
      </c>
      <c r="DY187" s="27" t="s">
        <v>14</v>
      </c>
      <c r="DZ187" s="27" t="s">
        <v>14</v>
      </c>
      <c r="EA187" s="27" t="s">
        <v>14</v>
      </c>
      <c r="EB187" s="27" t="s">
        <v>14</v>
      </c>
      <c r="EC187" s="27" t="s">
        <v>14</v>
      </c>
      <c r="ED187" s="27" t="s">
        <v>14</v>
      </c>
      <c r="EE187" s="27" t="s">
        <v>14</v>
      </c>
      <c r="EF187" s="135" t="s">
        <v>14</v>
      </c>
      <c r="EG187" s="27" t="s">
        <v>14</v>
      </c>
      <c r="EH187" s="27" t="s">
        <v>14</v>
      </c>
      <c r="EI187" s="27" t="s">
        <v>14</v>
      </c>
      <c r="EJ187" s="27" t="s">
        <v>14</v>
      </c>
      <c r="EK187" s="27" t="s">
        <v>14</v>
      </c>
      <c r="EL187" s="27" t="s">
        <v>14</v>
      </c>
      <c r="EM187" s="27" t="s">
        <v>14</v>
      </c>
      <c r="EN187" s="27" t="s">
        <v>14</v>
      </c>
      <c r="EO187" s="27" t="s">
        <v>14</v>
      </c>
      <c r="EP187" s="27" t="s">
        <v>14</v>
      </c>
      <c r="EQ187" s="27" t="s">
        <v>14</v>
      </c>
      <c r="ER187" s="27" t="s">
        <v>14</v>
      </c>
      <c r="ES187" s="27" t="s">
        <v>14</v>
      </c>
      <c r="ET187" s="135" t="s">
        <v>14</v>
      </c>
      <c r="EU187" s="27" t="s">
        <v>1155</v>
      </c>
      <c r="EV187" s="27" t="s">
        <v>1155</v>
      </c>
      <c r="EW187" s="27" t="s">
        <v>1155</v>
      </c>
      <c r="EX187" s="27" t="s">
        <v>1155</v>
      </c>
      <c r="EY187" s="27" t="s">
        <v>1155</v>
      </c>
      <c r="EZ187" s="27" t="s">
        <v>1155</v>
      </c>
      <c r="FA187" s="27" t="s">
        <v>1155</v>
      </c>
      <c r="FB187" s="27" t="s">
        <v>1155</v>
      </c>
      <c r="FC187" s="27" t="s">
        <v>1155</v>
      </c>
      <c r="FD187" s="27" t="s">
        <v>1155</v>
      </c>
      <c r="FE187" s="27" t="s">
        <v>1155</v>
      </c>
      <c r="FF187" s="27" t="s">
        <v>1155</v>
      </c>
      <c r="FG187" s="27" t="s">
        <v>1155</v>
      </c>
      <c r="FH187" s="135" t="s">
        <v>1155</v>
      </c>
      <c r="FI187" s="27" t="s">
        <v>1155</v>
      </c>
      <c r="FJ187" s="27" t="s">
        <v>1155</v>
      </c>
      <c r="FK187" s="27" t="s">
        <v>1155</v>
      </c>
      <c r="FL187" s="27" t="s">
        <v>1155</v>
      </c>
      <c r="FM187" s="27" t="s">
        <v>1155</v>
      </c>
      <c r="FN187" s="27" t="s">
        <v>1155</v>
      </c>
      <c r="FO187" s="27" t="s">
        <v>1155</v>
      </c>
      <c r="FP187" s="27" t="s">
        <v>1155</v>
      </c>
      <c r="FQ187" s="27" t="s">
        <v>1155</v>
      </c>
      <c r="FR187" s="27" t="s">
        <v>1155</v>
      </c>
      <c r="FS187" s="27" t="s">
        <v>1155</v>
      </c>
      <c r="FT187" s="27" t="s">
        <v>1155</v>
      </c>
      <c r="FU187" s="27" t="s">
        <v>1155</v>
      </c>
      <c r="FV187" s="135" t="s">
        <v>1155</v>
      </c>
      <c r="FW187" s="77" t="s">
        <v>14</v>
      </c>
      <c r="FX187" s="77" t="s">
        <v>14</v>
      </c>
      <c r="FY187" s="77" t="s">
        <v>14</v>
      </c>
      <c r="FZ187" s="77" t="s">
        <v>14</v>
      </c>
      <c r="GA187" s="77" t="s">
        <v>14</v>
      </c>
      <c r="GB187" s="77" t="s">
        <v>14</v>
      </c>
      <c r="GC187" s="77" t="s">
        <v>14</v>
      </c>
      <c r="GD187" s="77" t="s">
        <v>14</v>
      </c>
      <c r="GE187" s="143" t="s">
        <v>14</v>
      </c>
      <c r="GF187" s="77" t="s">
        <v>1155</v>
      </c>
      <c r="GG187" s="77" t="s">
        <v>1155</v>
      </c>
      <c r="GH187" s="77" t="s">
        <v>1155</v>
      </c>
      <c r="GI187" s="77" t="s">
        <v>1155</v>
      </c>
      <c r="GJ187" s="77" t="s">
        <v>1155</v>
      </c>
      <c r="GK187" s="77" t="s">
        <v>1155</v>
      </c>
      <c r="GL187" s="77" t="s">
        <v>1155</v>
      </c>
      <c r="GM187" s="77" t="s">
        <v>1155</v>
      </c>
      <c r="GN187" s="143" t="s">
        <v>1155</v>
      </c>
      <c r="GO187" s="25" t="s">
        <v>14</v>
      </c>
      <c r="GP187" s="25" t="s">
        <v>1155</v>
      </c>
      <c r="GQ187" s="25" t="s">
        <v>14</v>
      </c>
      <c r="GR187" s="25" t="s">
        <v>14</v>
      </c>
      <c r="GS187" s="136" t="s">
        <v>14</v>
      </c>
      <c r="GT187" s="77" t="s">
        <v>14</v>
      </c>
      <c r="GU187" s="77" t="s">
        <v>1155</v>
      </c>
      <c r="GV187" s="17" t="s">
        <v>14</v>
      </c>
      <c r="GW187" s="17" t="s">
        <v>14</v>
      </c>
      <c r="GX187" s="17" t="s">
        <v>1155</v>
      </c>
      <c r="GY187" s="17" t="s">
        <v>1155</v>
      </c>
      <c r="GZ187" s="17" t="s">
        <v>1155</v>
      </c>
      <c r="HA187" s="17" t="s">
        <v>1155</v>
      </c>
      <c r="HB187" s="17" t="s">
        <v>14</v>
      </c>
      <c r="HC187" s="17" t="s">
        <v>14</v>
      </c>
      <c r="HD187" s="17" t="s">
        <v>1155</v>
      </c>
      <c r="HE187" s="17" t="s">
        <v>1155</v>
      </c>
      <c r="HF187" s="17" t="s">
        <v>1155</v>
      </c>
      <c r="HG187" s="17" t="s">
        <v>1155</v>
      </c>
      <c r="HH187" s="17" t="s">
        <v>1155</v>
      </c>
      <c r="HI187" s="17" t="s">
        <v>1155</v>
      </c>
      <c r="HJ187" s="17" t="s">
        <v>1155</v>
      </c>
      <c r="HK187" s="17" t="s">
        <v>1155</v>
      </c>
      <c r="HL187" s="17" t="s">
        <v>1155</v>
      </c>
      <c r="HM187" s="17" t="s">
        <v>1155</v>
      </c>
      <c r="HN187" s="659"/>
      <c r="HO187" s="657" t="s">
        <v>453</v>
      </c>
      <c r="HP187" s="657" t="s">
        <v>454</v>
      </c>
      <c r="HQ187" s="657" t="s">
        <v>490</v>
      </c>
      <c r="HR187" s="657" t="s">
        <v>470</v>
      </c>
      <c r="HS187" s="657" t="s">
        <v>455</v>
      </c>
    </row>
    <row r="188" spans="1:227" ht="14.25" customHeight="1">
      <c r="A188" s="614" t="s">
        <v>970</v>
      </c>
      <c r="B188" s="614" t="s">
        <v>1108</v>
      </c>
      <c r="C188" s="614" t="s">
        <v>1111</v>
      </c>
      <c r="D188" s="4" t="s">
        <v>442</v>
      </c>
      <c r="E188" s="25">
        <v>1</v>
      </c>
      <c r="F188" s="25" t="s">
        <v>14</v>
      </c>
      <c r="G188" s="25" t="s">
        <v>14</v>
      </c>
      <c r="H188" s="25" t="s">
        <v>14</v>
      </c>
      <c r="I188" s="25" t="s">
        <v>14</v>
      </c>
      <c r="J188" s="25" t="s">
        <v>14</v>
      </c>
      <c r="K188" s="25" t="s">
        <v>14</v>
      </c>
      <c r="L188" s="25" t="s">
        <v>14</v>
      </c>
      <c r="M188" s="136">
        <v>1</v>
      </c>
      <c r="N188" s="25" t="s">
        <v>2</v>
      </c>
      <c r="O188" s="25" t="s">
        <v>1155</v>
      </c>
      <c r="P188" s="25" t="s">
        <v>1155</v>
      </c>
      <c r="Q188" s="25" t="s">
        <v>1155</v>
      </c>
      <c r="R188" s="25" t="s">
        <v>1155</v>
      </c>
      <c r="S188" s="25" t="s">
        <v>1155</v>
      </c>
      <c r="T188" s="25" t="s">
        <v>1155</v>
      </c>
      <c r="U188" s="25" t="s">
        <v>1155</v>
      </c>
      <c r="V188" s="136" t="s">
        <v>2</v>
      </c>
      <c r="W188" s="25" t="s">
        <v>14</v>
      </c>
      <c r="X188" s="25" t="s">
        <v>14</v>
      </c>
      <c r="Y188" s="25" t="s">
        <v>14</v>
      </c>
      <c r="Z188" s="25" t="s">
        <v>14</v>
      </c>
      <c r="AA188" s="136" t="s">
        <v>1155</v>
      </c>
      <c r="AB188" s="25" t="s">
        <v>1155</v>
      </c>
      <c r="AC188" s="25" t="s">
        <v>1155</v>
      </c>
      <c r="AD188" s="25" t="s">
        <v>1155</v>
      </c>
      <c r="AE188" s="25" t="s">
        <v>1155</v>
      </c>
      <c r="AF188" s="136" t="s">
        <v>1155</v>
      </c>
      <c r="AG188" s="27" t="s">
        <v>14</v>
      </c>
      <c r="AH188" s="27" t="s">
        <v>14</v>
      </c>
      <c r="AI188" s="27" t="s">
        <v>14</v>
      </c>
      <c r="AJ188" s="27" t="s">
        <v>14</v>
      </c>
      <c r="AK188" s="27" t="s">
        <v>14</v>
      </c>
      <c r="AL188" s="27" t="s">
        <v>14</v>
      </c>
      <c r="AM188" s="27" t="s">
        <v>14</v>
      </c>
      <c r="AN188" s="27" t="s">
        <v>14</v>
      </c>
      <c r="AO188" s="27" t="s">
        <v>14</v>
      </c>
      <c r="AP188" s="27" t="s">
        <v>14</v>
      </c>
      <c r="AQ188" s="27" t="s">
        <v>14</v>
      </c>
      <c r="AR188" s="27" t="s">
        <v>14</v>
      </c>
      <c r="AS188" s="27" t="s">
        <v>14</v>
      </c>
      <c r="AT188" s="135" t="s">
        <v>14</v>
      </c>
      <c r="AU188" s="27" t="s">
        <v>1155</v>
      </c>
      <c r="AV188" s="27" t="s">
        <v>1155</v>
      </c>
      <c r="AW188" s="27" t="s">
        <v>1155</v>
      </c>
      <c r="AX188" s="27" t="s">
        <v>1155</v>
      </c>
      <c r="AY188" s="27" t="s">
        <v>1155</v>
      </c>
      <c r="AZ188" s="27" t="s">
        <v>1155</v>
      </c>
      <c r="BA188" s="27" t="s">
        <v>1155</v>
      </c>
      <c r="BB188" s="27" t="s">
        <v>1155</v>
      </c>
      <c r="BC188" s="27" t="s">
        <v>1155</v>
      </c>
      <c r="BD188" s="27" t="s">
        <v>1155</v>
      </c>
      <c r="BE188" s="27" t="s">
        <v>1155</v>
      </c>
      <c r="BF188" s="27" t="s">
        <v>1155</v>
      </c>
      <c r="BG188" s="27" t="s">
        <v>1155</v>
      </c>
      <c r="BH188" s="135" t="s">
        <v>1155</v>
      </c>
      <c r="BI188" s="27" t="s">
        <v>14</v>
      </c>
      <c r="BJ188" s="27" t="s">
        <v>14</v>
      </c>
      <c r="BK188" s="27" t="s">
        <v>14</v>
      </c>
      <c r="BL188" s="27" t="s">
        <v>14</v>
      </c>
      <c r="BM188" s="27" t="s">
        <v>14</v>
      </c>
      <c r="BN188" s="27" t="s">
        <v>14</v>
      </c>
      <c r="BO188" s="27" t="s">
        <v>14</v>
      </c>
      <c r="BP188" s="27" t="s">
        <v>14</v>
      </c>
      <c r="BQ188" s="27" t="s">
        <v>14</v>
      </c>
      <c r="BR188" s="27" t="s">
        <v>14</v>
      </c>
      <c r="BS188" s="27" t="s">
        <v>14</v>
      </c>
      <c r="BT188" s="27" t="s">
        <v>14</v>
      </c>
      <c r="BU188" s="27" t="s">
        <v>14</v>
      </c>
      <c r="BV188" s="27" t="s">
        <v>14</v>
      </c>
      <c r="BW188" s="135" t="s">
        <v>14</v>
      </c>
      <c r="BX188" s="27" t="s">
        <v>1155</v>
      </c>
      <c r="BY188" s="27" t="s">
        <v>1155</v>
      </c>
      <c r="BZ188" s="27" t="s">
        <v>1155</v>
      </c>
      <c r="CA188" s="27" t="s">
        <v>1155</v>
      </c>
      <c r="CB188" s="27" t="s">
        <v>1155</v>
      </c>
      <c r="CC188" s="27" t="s">
        <v>1155</v>
      </c>
      <c r="CD188" s="27" t="s">
        <v>1155</v>
      </c>
      <c r="CE188" s="27" t="s">
        <v>1155</v>
      </c>
      <c r="CF188" s="27" t="s">
        <v>1155</v>
      </c>
      <c r="CG188" s="27" t="s">
        <v>1155</v>
      </c>
      <c r="CH188" s="27" t="s">
        <v>1155</v>
      </c>
      <c r="CI188" s="27" t="s">
        <v>1155</v>
      </c>
      <c r="CJ188" s="27" t="s">
        <v>1155</v>
      </c>
      <c r="CK188" s="27" t="s">
        <v>1155</v>
      </c>
      <c r="CL188" s="135" t="s">
        <v>1155</v>
      </c>
      <c r="CM188" s="27" t="s">
        <v>14</v>
      </c>
      <c r="CN188" s="27" t="s">
        <v>14</v>
      </c>
      <c r="CO188" s="27" t="s">
        <v>14</v>
      </c>
      <c r="CP188" s="27" t="s">
        <v>14</v>
      </c>
      <c r="CQ188" s="27" t="s">
        <v>14</v>
      </c>
      <c r="CR188" s="27" t="s">
        <v>14</v>
      </c>
      <c r="CS188" s="27" t="s">
        <v>14</v>
      </c>
      <c r="CT188" s="27" t="s">
        <v>14</v>
      </c>
      <c r="CU188" s="27" t="s">
        <v>14</v>
      </c>
      <c r="CV188" s="27" t="s">
        <v>14</v>
      </c>
      <c r="CW188" s="27" t="s">
        <v>14</v>
      </c>
      <c r="CX188" s="27" t="s">
        <v>14</v>
      </c>
      <c r="CY188" s="27" t="s">
        <v>14</v>
      </c>
      <c r="CZ188" s="27" t="s">
        <v>14</v>
      </c>
      <c r="DA188" s="27" t="s">
        <v>14</v>
      </c>
      <c r="DB188" s="135" t="s">
        <v>14</v>
      </c>
      <c r="DC188" s="27" t="s">
        <v>1155</v>
      </c>
      <c r="DD188" s="27" t="s">
        <v>1155</v>
      </c>
      <c r="DE188" s="27" t="s">
        <v>1155</v>
      </c>
      <c r="DF188" s="27" t="s">
        <v>1155</v>
      </c>
      <c r="DG188" s="27" t="s">
        <v>1155</v>
      </c>
      <c r="DH188" s="27" t="s">
        <v>1155</v>
      </c>
      <c r="DI188" s="27" t="s">
        <v>1155</v>
      </c>
      <c r="DJ188" s="27" t="s">
        <v>1155</v>
      </c>
      <c r="DK188" s="27" t="s">
        <v>1155</v>
      </c>
      <c r="DL188" s="27" t="s">
        <v>1155</v>
      </c>
      <c r="DM188" s="27" t="s">
        <v>1155</v>
      </c>
      <c r="DN188" s="27" t="s">
        <v>1155</v>
      </c>
      <c r="DO188" s="27" t="s">
        <v>1155</v>
      </c>
      <c r="DP188" s="27" t="s">
        <v>1155</v>
      </c>
      <c r="DQ188" s="27" t="s">
        <v>1155</v>
      </c>
      <c r="DR188" s="135" t="s">
        <v>1155</v>
      </c>
      <c r="DS188" s="27" t="s">
        <v>14</v>
      </c>
      <c r="DT188" s="27" t="s">
        <v>14</v>
      </c>
      <c r="DU188" s="27" t="s">
        <v>14</v>
      </c>
      <c r="DV188" s="27" t="s">
        <v>14</v>
      </c>
      <c r="DW188" s="27" t="s">
        <v>14</v>
      </c>
      <c r="DX188" s="27" t="s">
        <v>14</v>
      </c>
      <c r="DY188" s="27" t="s">
        <v>14</v>
      </c>
      <c r="DZ188" s="27" t="s">
        <v>14</v>
      </c>
      <c r="EA188" s="27" t="s">
        <v>14</v>
      </c>
      <c r="EB188" s="27" t="s">
        <v>14</v>
      </c>
      <c r="EC188" s="27" t="s">
        <v>14</v>
      </c>
      <c r="ED188" s="27" t="s">
        <v>14</v>
      </c>
      <c r="EE188" s="27" t="s">
        <v>14</v>
      </c>
      <c r="EF188" s="135" t="s">
        <v>14</v>
      </c>
      <c r="EG188" s="27" t="s">
        <v>14</v>
      </c>
      <c r="EH188" s="27" t="s">
        <v>14</v>
      </c>
      <c r="EI188" s="27" t="s">
        <v>14</v>
      </c>
      <c r="EJ188" s="27" t="s">
        <v>14</v>
      </c>
      <c r="EK188" s="27" t="s">
        <v>14</v>
      </c>
      <c r="EL188" s="27" t="s">
        <v>14</v>
      </c>
      <c r="EM188" s="27" t="s">
        <v>14</v>
      </c>
      <c r="EN188" s="27" t="s">
        <v>14</v>
      </c>
      <c r="EO188" s="27" t="s">
        <v>14</v>
      </c>
      <c r="EP188" s="27" t="s">
        <v>14</v>
      </c>
      <c r="EQ188" s="27" t="s">
        <v>14</v>
      </c>
      <c r="ER188" s="27" t="s">
        <v>14</v>
      </c>
      <c r="ES188" s="27" t="s">
        <v>14</v>
      </c>
      <c r="ET188" s="135" t="s">
        <v>14</v>
      </c>
      <c r="EU188" s="27" t="s">
        <v>1155</v>
      </c>
      <c r="EV188" s="27" t="s">
        <v>1155</v>
      </c>
      <c r="EW188" s="27" t="s">
        <v>1155</v>
      </c>
      <c r="EX188" s="27" t="s">
        <v>1155</v>
      </c>
      <c r="EY188" s="27" t="s">
        <v>1155</v>
      </c>
      <c r="EZ188" s="27" t="s">
        <v>1155</v>
      </c>
      <c r="FA188" s="27" t="s">
        <v>1155</v>
      </c>
      <c r="FB188" s="27" t="s">
        <v>1155</v>
      </c>
      <c r="FC188" s="27" t="s">
        <v>1155</v>
      </c>
      <c r="FD188" s="27" t="s">
        <v>1155</v>
      </c>
      <c r="FE188" s="27" t="s">
        <v>1155</v>
      </c>
      <c r="FF188" s="27" t="s">
        <v>1155</v>
      </c>
      <c r="FG188" s="27" t="s">
        <v>1155</v>
      </c>
      <c r="FH188" s="135" t="s">
        <v>1155</v>
      </c>
      <c r="FI188" s="27" t="s">
        <v>1155</v>
      </c>
      <c r="FJ188" s="27" t="s">
        <v>1155</v>
      </c>
      <c r="FK188" s="27" t="s">
        <v>1155</v>
      </c>
      <c r="FL188" s="27" t="s">
        <v>1155</v>
      </c>
      <c r="FM188" s="27" t="s">
        <v>1155</v>
      </c>
      <c r="FN188" s="27" t="s">
        <v>1155</v>
      </c>
      <c r="FO188" s="27" t="s">
        <v>1155</v>
      </c>
      <c r="FP188" s="27" t="s">
        <v>1155</v>
      </c>
      <c r="FQ188" s="27" t="s">
        <v>1155</v>
      </c>
      <c r="FR188" s="27" t="s">
        <v>1155</v>
      </c>
      <c r="FS188" s="27" t="s">
        <v>1155</v>
      </c>
      <c r="FT188" s="27" t="s">
        <v>1155</v>
      </c>
      <c r="FU188" s="27" t="s">
        <v>1155</v>
      </c>
      <c r="FV188" s="135" t="s">
        <v>1155</v>
      </c>
      <c r="FW188" s="77" t="s">
        <v>14</v>
      </c>
      <c r="FX188" s="77" t="s">
        <v>14</v>
      </c>
      <c r="FY188" s="77" t="s">
        <v>14</v>
      </c>
      <c r="FZ188" s="77" t="s">
        <v>14</v>
      </c>
      <c r="GA188" s="77" t="s">
        <v>14</v>
      </c>
      <c r="GB188" s="77" t="s">
        <v>14</v>
      </c>
      <c r="GC188" s="77" t="s">
        <v>14</v>
      </c>
      <c r="GD188" s="77" t="s">
        <v>14</v>
      </c>
      <c r="GE188" s="143" t="s">
        <v>14</v>
      </c>
      <c r="GF188" s="77" t="s">
        <v>1155</v>
      </c>
      <c r="GG188" s="77" t="s">
        <v>1155</v>
      </c>
      <c r="GH188" s="77" t="s">
        <v>1155</v>
      </c>
      <c r="GI188" s="77" t="s">
        <v>1155</v>
      </c>
      <c r="GJ188" s="77" t="s">
        <v>1155</v>
      </c>
      <c r="GK188" s="77" t="s">
        <v>1155</v>
      </c>
      <c r="GL188" s="77" t="s">
        <v>1155</v>
      </c>
      <c r="GM188" s="77" t="s">
        <v>1155</v>
      </c>
      <c r="GN188" s="143" t="s">
        <v>1155</v>
      </c>
      <c r="GO188" s="25" t="s">
        <v>14</v>
      </c>
      <c r="GP188" s="25" t="s">
        <v>1155</v>
      </c>
      <c r="GQ188" s="25" t="s">
        <v>14</v>
      </c>
      <c r="GR188" s="25" t="s">
        <v>14</v>
      </c>
      <c r="GS188" s="136" t="s">
        <v>14</v>
      </c>
      <c r="GT188" s="77" t="s">
        <v>14</v>
      </c>
      <c r="GU188" s="77" t="s">
        <v>1155</v>
      </c>
      <c r="GV188" s="17" t="s">
        <v>14</v>
      </c>
      <c r="GW188" s="17" t="s">
        <v>14</v>
      </c>
      <c r="GX188" s="17" t="s">
        <v>1155</v>
      </c>
      <c r="GY188" s="17" t="s">
        <v>1155</v>
      </c>
      <c r="GZ188" s="17" t="s">
        <v>1155</v>
      </c>
      <c r="HA188" s="17" t="s">
        <v>1155</v>
      </c>
      <c r="HB188" s="17" t="s">
        <v>14</v>
      </c>
      <c r="HC188" s="17" t="s">
        <v>14</v>
      </c>
      <c r="HD188" s="17" t="s">
        <v>1155</v>
      </c>
      <c r="HE188" s="17" t="s">
        <v>1155</v>
      </c>
      <c r="HF188" s="17" t="s">
        <v>1155</v>
      </c>
      <c r="HG188" s="17" t="s">
        <v>1155</v>
      </c>
      <c r="HH188" s="17" t="s">
        <v>1155</v>
      </c>
      <c r="HI188" s="17" t="s">
        <v>1155</v>
      </c>
      <c r="HJ188" s="17" t="s">
        <v>1155</v>
      </c>
      <c r="HK188" s="17" t="s">
        <v>1155</v>
      </c>
      <c r="HL188" s="17" t="s">
        <v>1155</v>
      </c>
      <c r="HM188" s="17" t="s">
        <v>1155</v>
      </c>
      <c r="HN188" s="659"/>
      <c r="HO188" s="657" t="s">
        <v>453</v>
      </c>
      <c r="HP188" s="657" t="s">
        <v>454</v>
      </c>
      <c r="HQ188" s="657" t="s">
        <v>490</v>
      </c>
      <c r="HR188" s="657" t="s">
        <v>471</v>
      </c>
      <c r="HS188" s="657" t="s">
        <v>455</v>
      </c>
    </row>
    <row r="189" spans="1:227" ht="14.25" customHeight="1">
      <c r="A189" s="614" t="s">
        <v>970</v>
      </c>
      <c r="B189" s="614" t="s">
        <v>1108</v>
      </c>
      <c r="C189" s="614" t="s">
        <v>1112</v>
      </c>
      <c r="D189" s="4" t="s">
        <v>443</v>
      </c>
      <c r="E189" s="25" t="s">
        <v>2</v>
      </c>
      <c r="F189" s="25" t="s">
        <v>2</v>
      </c>
      <c r="G189" s="25" t="s">
        <v>2</v>
      </c>
      <c r="H189" s="25" t="s">
        <v>2</v>
      </c>
      <c r="I189" s="25" t="s">
        <v>2</v>
      </c>
      <c r="J189" s="25" t="s">
        <v>2</v>
      </c>
      <c r="K189" s="25" t="s">
        <v>2</v>
      </c>
      <c r="L189" s="25" t="s">
        <v>2</v>
      </c>
      <c r="M189" s="136" t="s">
        <v>2</v>
      </c>
      <c r="N189" s="25" t="s">
        <v>2</v>
      </c>
      <c r="O189" s="25" t="s">
        <v>2</v>
      </c>
      <c r="P189" s="25" t="s">
        <v>2</v>
      </c>
      <c r="Q189" s="25" t="s">
        <v>2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 t="s">
        <v>2</v>
      </c>
      <c r="W189" s="25" t="s">
        <v>2</v>
      </c>
      <c r="X189" s="25" t="s">
        <v>2</v>
      </c>
      <c r="Y189" s="25" t="s">
        <v>2</v>
      </c>
      <c r="Z189" s="25" t="s">
        <v>2</v>
      </c>
      <c r="AA189" s="136" t="s">
        <v>2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36" t="s">
        <v>2</v>
      </c>
      <c r="AG189" s="27" t="s">
        <v>2</v>
      </c>
      <c r="AH189" s="27" t="s">
        <v>2</v>
      </c>
      <c r="AI189" s="27" t="s">
        <v>2</v>
      </c>
      <c r="AJ189" s="27" t="s">
        <v>2</v>
      </c>
      <c r="AK189" s="27" t="s">
        <v>2</v>
      </c>
      <c r="AL189" s="27" t="s">
        <v>2</v>
      </c>
      <c r="AM189" s="27" t="s">
        <v>2</v>
      </c>
      <c r="AN189" s="27" t="s">
        <v>2</v>
      </c>
      <c r="AO189" s="27" t="s">
        <v>2</v>
      </c>
      <c r="AP189" s="27" t="s">
        <v>2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 t="s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 t="s">
        <v>2</v>
      </c>
      <c r="BJ189" s="27" t="s">
        <v>2</v>
      </c>
      <c r="BK189" s="27" t="s">
        <v>2</v>
      </c>
      <c r="BL189" s="27" t="s">
        <v>2</v>
      </c>
      <c r="BM189" s="27" t="s">
        <v>2</v>
      </c>
      <c r="BN189" s="27" t="s">
        <v>2</v>
      </c>
      <c r="BO189" s="27" t="s">
        <v>2</v>
      </c>
      <c r="BP189" s="27" t="s">
        <v>2</v>
      </c>
      <c r="BQ189" s="27" t="s">
        <v>2</v>
      </c>
      <c r="BR189" s="27" t="s">
        <v>2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 t="s">
        <v>2</v>
      </c>
      <c r="BX189" s="27" t="s">
        <v>2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 t="s">
        <v>2</v>
      </c>
      <c r="CN189" s="27" t="s">
        <v>2</v>
      </c>
      <c r="CO189" s="27" t="s">
        <v>2</v>
      </c>
      <c r="CP189" s="27" t="s">
        <v>2</v>
      </c>
      <c r="CQ189" s="27" t="s">
        <v>2</v>
      </c>
      <c r="CR189" s="27" t="s">
        <v>2</v>
      </c>
      <c r="CS189" s="27" t="s">
        <v>2</v>
      </c>
      <c r="CT189" s="27" t="s">
        <v>2</v>
      </c>
      <c r="CU189" s="27" t="s">
        <v>2</v>
      </c>
      <c r="CV189" s="27" t="s">
        <v>2</v>
      </c>
      <c r="CW189" s="27" t="s">
        <v>2</v>
      </c>
      <c r="CX189" s="27" t="s">
        <v>2</v>
      </c>
      <c r="CY189" s="27" t="s">
        <v>2</v>
      </c>
      <c r="CZ189" s="27" t="s">
        <v>2</v>
      </c>
      <c r="DA189" s="27" t="s">
        <v>2</v>
      </c>
      <c r="DB189" s="135" t="s">
        <v>2</v>
      </c>
      <c r="DC189" s="27" t="s">
        <v>2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 t="s">
        <v>2</v>
      </c>
      <c r="DT189" s="27" t="s">
        <v>2</v>
      </c>
      <c r="DU189" s="27" t="s">
        <v>2</v>
      </c>
      <c r="DV189" s="27" t="s">
        <v>2</v>
      </c>
      <c r="DW189" s="27" t="s">
        <v>2</v>
      </c>
      <c r="DX189" s="27" t="s">
        <v>2</v>
      </c>
      <c r="DY189" s="27" t="s">
        <v>2</v>
      </c>
      <c r="DZ189" s="27" t="s">
        <v>2</v>
      </c>
      <c r="EA189" s="27" t="s">
        <v>2</v>
      </c>
      <c r="EB189" s="27" t="s">
        <v>2</v>
      </c>
      <c r="EC189" s="27" t="s">
        <v>2</v>
      </c>
      <c r="ED189" s="27" t="s">
        <v>2</v>
      </c>
      <c r="EE189" s="27" t="s">
        <v>2</v>
      </c>
      <c r="EF189" s="135" t="s">
        <v>2</v>
      </c>
      <c r="EG189" s="27" t="s">
        <v>2</v>
      </c>
      <c r="EH189" s="27" t="s">
        <v>2</v>
      </c>
      <c r="EI189" s="27" t="s">
        <v>2</v>
      </c>
      <c r="EJ189" s="27" t="s">
        <v>2</v>
      </c>
      <c r="EK189" s="27" t="s">
        <v>2</v>
      </c>
      <c r="EL189" s="27" t="s">
        <v>2</v>
      </c>
      <c r="EM189" s="27" t="s">
        <v>2</v>
      </c>
      <c r="EN189" s="27" t="s">
        <v>2</v>
      </c>
      <c r="EO189" s="27" t="s">
        <v>2</v>
      </c>
      <c r="EP189" s="27" t="s">
        <v>2</v>
      </c>
      <c r="EQ189" s="27" t="s">
        <v>2</v>
      </c>
      <c r="ER189" s="27" t="s">
        <v>2</v>
      </c>
      <c r="ES189" s="27" t="s">
        <v>2</v>
      </c>
      <c r="ET189" s="135" t="s">
        <v>2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 t="s">
        <v>2</v>
      </c>
      <c r="FX189" s="77" t="s">
        <v>2</v>
      </c>
      <c r="FY189" s="77" t="s">
        <v>2</v>
      </c>
      <c r="FZ189" s="77" t="s">
        <v>2</v>
      </c>
      <c r="GA189" s="77" t="s">
        <v>2</v>
      </c>
      <c r="GB189" s="77" t="s">
        <v>2</v>
      </c>
      <c r="GC189" s="77" t="s">
        <v>2</v>
      </c>
      <c r="GD189" s="77" t="s">
        <v>2</v>
      </c>
      <c r="GE189" s="143" t="s">
        <v>2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 t="s">
        <v>2</v>
      </c>
      <c r="GP189" s="25" t="s">
        <v>2</v>
      </c>
      <c r="GQ189" s="25" t="s">
        <v>2</v>
      </c>
      <c r="GR189" s="25" t="s">
        <v>2</v>
      </c>
      <c r="GS189" s="136" t="s">
        <v>2</v>
      </c>
      <c r="GT189" s="77" t="s">
        <v>2</v>
      </c>
      <c r="GU189" s="77" t="s">
        <v>2</v>
      </c>
      <c r="GV189" s="17" t="s">
        <v>2</v>
      </c>
      <c r="GW189" s="17" t="s">
        <v>2</v>
      </c>
      <c r="GX189" s="17" t="s">
        <v>2</v>
      </c>
      <c r="GY189" s="17" t="s">
        <v>2</v>
      </c>
      <c r="GZ189" s="17" t="s">
        <v>2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9"/>
      <c r="HO189" s="657" t="s">
        <v>453</v>
      </c>
      <c r="HP189" s="657" t="s">
        <v>454</v>
      </c>
      <c r="HQ189" s="657" t="s">
        <v>490</v>
      </c>
      <c r="HR189" s="657" t="s">
        <v>472</v>
      </c>
      <c r="HS189" s="657" t="s">
        <v>455</v>
      </c>
    </row>
    <row r="190" spans="1:227" ht="14.25" customHeight="1">
      <c r="A190" s="614" t="s">
        <v>970</v>
      </c>
      <c r="B190" s="614" t="s">
        <v>1108</v>
      </c>
      <c r="C190" s="614" t="s">
        <v>1113</v>
      </c>
      <c r="D190" s="4" t="s">
        <v>444</v>
      </c>
      <c r="E190" s="25" t="s">
        <v>2</v>
      </c>
      <c r="F190" s="25" t="s">
        <v>2</v>
      </c>
      <c r="G190" s="25" t="s">
        <v>2</v>
      </c>
      <c r="H190" s="25" t="s">
        <v>2</v>
      </c>
      <c r="I190" s="25" t="s">
        <v>2</v>
      </c>
      <c r="J190" s="25" t="s">
        <v>2</v>
      </c>
      <c r="K190" s="25" t="s">
        <v>2</v>
      </c>
      <c r="L190" s="25" t="s">
        <v>2</v>
      </c>
      <c r="M190" s="136" t="s">
        <v>2</v>
      </c>
      <c r="N190" s="25" t="s">
        <v>2</v>
      </c>
      <c r="O190" s="25" t="s">
        <v>2</v>
      </c>
      <c r="P190" s="25" t="s">
        <v>2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 t="s">
        <v>2</v>
      </c>
      <c r="W190" s="25" t="s">
        <v>2</v>
      </c>
      <c r="X190" s="25" t="s">
        <v>2</v>
      </c>
      <c r="Y190" s="25" t="s">
        <v>2</v>
      </c>
      <c r="Z190" s="25" t="s">
        <v>2</v>
      </c>
      <c r="AA190" s="136" t="s">
        <v>2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 t="s">
        <v>2</v>
      </c>
      <c r="AG190" s="27" t="s">
        <v>2</v>
      </c>
      <c r="AH190" s="27" t="s">
        <v>2</v>
      </c>
      <c r="AI190" s="27" t="s">
        <v>2</v>
      </c>
      <c r="AJ190" s="27" t="s">
        <v>2</v>
      </c>
      <c r="AK190" s="27" t="s">
        <v>2</v>
      </c>
      <c r="AL190" s="27" t="s">
        <v>2</v>
      </c>
      <c r="AM190" s="27" t="s">
        <v>2</v>
      </c>
      <c r="AN190" s="27" t="s">
        <v>2</v>
      </c>
      <c r="AO190" s="27" t="s">
        <v>2</v>
      </c>
      <c r="AP190" s="27" t="s">
        <v>2</v>
      </c>
      <c r="AQ190" s="27" t="s">
        <v>2</v>
      </c>
      <c r="AR190" s="27" t="s">
        <v>2</v>
      </c>
      <c r="AS190" s="27" t="s">
        <v>2</v>
      </c>
      <c r="AT190" s="135" t="s">
        <v>2</v>
      </c>
      <c r="AU190" s="27" t="s">
        <v>2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 t="s">
        <v>2</v>
      </c>
      <c r="BJ190" s="27" t="s">
        <v>2</v>
      </c>
      <c r="BK190" s="27" t="s">
        <v>2</v>
      </c>
      <c r="BL190" s="27" t="s">
        <v>2</v>
      </c>
      <c r="BM190" s="27" t="s">
        <v>2</v>
      </c>
      <c r="BN190" s="27" t="s">
        <v>2</v>
      </c>
      <c r="BO190" s="27" t="s">
        <v>2</v>
      </c>
      <c r="BP190" s="27" t="s">
        <v>2</v>
      </c>
      <c r="BQ190" s="27" t="s">
        <v>2</v>
      </c>
      <c r="BR190" s="27" t="s">
        <v>2</v>
      </c>
      <c r="BS190" s="27" t="s">
        <v>2</v>
      </c>
      <c r="BT190" s="27" t="s">
        <v>2</v>
      </c>
      <c r="BU190" s="27" t="s">
        <v>2</v>
      </c>
      <c r="BV190" s="27" t="s">
        <v>2</v>
      </c>
      <c r="BW190" s="135" t="s">
        <v>2</v>
      </c>
      <c r="BX190" s="27" t="s">
        <v>2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 t="s">
        <v>2</v>
      </c>
      <c r="CM190" s="27" t="s">
        <v>2</v>
      </c>
      <c r="CN190" s="27" t="s">
        <v>2</v>
      </c>
      <c r="CO190" s="27" t="s">
        <v>2</v>
      </c>
      <c r="CP190" s="27" t="s">
        <v>2</v>
      </c>
      <c r="CQ190" s="27" t="s">
        <v>2</v>
      </c>
      <c r="CR190" s="27" t="s">
        <v>2</v>
      </c>
      <c r="CS190" s="27" t="s">
        <v>2</v>
      </c>
      <c r="CT190" s="27" t="s">
        <v>2</v>
      </c>
      <c r="CU190" s="27" t="s">
        <v>2</v>
      </c>
      <c r="CV190" s="27" t="s">
        <v>2</v>
      </c>
      <c r="CW190" s="27" t="s">
        <v>2</v>
      </c>
      <c r="CX190" s="27" t="s">
        <v>2</v>
      </c>
      <c r="CY190" s="27" t="s">
        <v>2</v>
      </c>
      <c r="CZ190" s="27" t="s">
        <v>2</v>
      </c>
      <c r="DA190" s="27" t="s">
        <v>2</v>
      </c>
      <c r="DB190" s="135" t="s">
        <v>2</v>
      </c>
      <c r="DC190" s="27" t="s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 t="s">
        <v>2</v>
      </c>
      <c r="DT190" s="27" t="s">
        <v>2</v>
      </c>
      <c r="DU190" s="27" t="s">
        <v>2</v>
      </c>
      <c r="DV190" s="27" t="s">
        <v>2</v>
      </c>
      <c r="DW190" s="27" t="s">
        <v>2</v>
      </c>
      <c r="DX190" s="27" t="s">
        <v>2</v>
      </c>
      <c r="DY190" s="27" t="s">
        <v>2</v>
      </c>
      <c r="DZ190" s="27" t="s">
        <v>2</v>
      </c>
      <c r="EA190" s="27" t="s">
        <v>2</v>
      </c>
      <c r="EB190" s="27" t="s">
        <v>2</v>
      </c>
      <c r="EC190" s="27" t="s">
        <v>2</v>
      </c>
      <c r="ED190" s="27" t="s">
        <v>2</v>
      </c>
      <c r="EE190" s="27" t="s">
        <v>2</v>
      </c>
      <c r="EF190" s="135" t="s">
        <v>2</v>
      </c>
      <c r="EG190" s="27" t="s">
        <v>2</v>
      </c>
      <c r="EH190" s="27" t="s">
        <v>2</v>
      </c>
      <c r="EI190" s="27" t="s">
        <v>2</v>
      </c>
      <c r="EJ190" s="27" t="s">
        <v>2</v>
      </c>
      <c r="EK190" s="27" t="s">
        <v>2</v>
      </c>
      <c r="EL190" s="27" t="s">
        <v>2</v>
      </c>
      <c r="EM190" s="27" t="s">
        <v>2</v>
      </c>
      <c r="EN190" s="27" t="s">
        <v>2</v>
      </c>
      <c r="EO190" s="27" t="s">
        <v>2</v>
      </c>
      <c r="EP190" s="27" t="s">
        <v>2</v>
      </c>
      <c r="EQ190" s="27" t="s">
        <v>2</v>
      </c>
      <c r="ER190" s="27" t="s">
        <v>2</v>
      </c>
      <c r="ES190" s="27" t="s">
        <v>2</v>
      </c>
      <c r="ET190" s="135" t="s">
        <v>2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 t="s">
        <v>2</v>
      </c>
      <c r="FX190" s="77" t="s">
        <v>2</v>
      </c>
      <c r="FY190" s="77" t="s">
        <v>2</v>
      </c>
      <c r="FZ190" s="77" t="s">
        <v>2</v>
      </c>
      <c r="GA190" s="77" t="s">
        <v>2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 t="s">
        <v>2</v>
      </c>
      <c r="GP190" s="25" t="s">
        <v>2</v>
      </c>
      <c r="GQ190" s="25" t="s">
        <v>2</v>
      </c>
      <c r="GR190" s="25" t="s">
        <v>2</v>
      </c>
      <c r="GS190" s="136" t="s">
        <v>2</v>
      </c>
      <c r="GT190" s="77" t="s">
        <v>2</v>
      </c>
      <c r="GU190" s="77" t="s">
        <v>2</v>
      </c>
      <c r="GV190" s="17" t="s">
        <v>2</v>
      </c>
      <c r="GW190" s="17" t="s">
        <v>2</v>
      </c>
      <c r="GX190" s="17" t="s">
        <v>2</v>
      </c>
      <c r="GY190" s="17" t="s">
        <v>2</v>
      </c>
      <c r="GZ190" s="17" t="s">
        <v>2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9"/>
      <c r="HO190" s="657" t="s">
        <v>453</v>
      </c>
      <c r="HP190" s="657" t="s">
        <v>454</v>
      </c>
      <c r="HQ190" s="657" t="s">
        <v>490</v>
      </c>
      <c r="HR190" s="657" t="s">
        <v>473</v>
      </c>
      <c r="HS190" s="657" t="s">
        <v>455</v>
      </c>
    </row>
    <row r="191" spans="1:227" ht="14.25" customHeight="1">
      <c r="A191" s="614" t="s">
        <v>970</v>
      </c>
      <c r="B191" s="614" t="s">
        <v>1108</v>
      </c>
      <c r="C191" s="614" t="s">
        <v>752</v>
      </c>
      <c r="D191" s="4" t="s">
        <v>445</v>
      </c>
      <c r="E191" s="25">
        <v>4</v>
      </c>
      <c r="F191" s="25">
        <v>2</v>
      </c>
      <c r="G191" s="25" t="s">
        <v>2</v>
      </c>
      <c r="H191" s="25" t="s">
        <v>2</v>
      </c>
      <c r="I191" s="25">
        <v>2</v>
      </c>
      <c r="J191" s="25" t="s">
        <v>2</v>
      </c>
      <c r="K191" s="25" t="s">
        <v>2</v>
      </c>
      <c r="L191" s="25">
        <v>2</v>
      </c>
      <c r="M191" s="136" t="s">
        <v>2</v>
      </c>
      <c r="N191" s="25">
        <v>2</v>
      </c>
      <c r="O191" s="25" t="s">
        <v>1155</v>
      </c>
      <c r="P191" s="25" t="s">
        <v>1155</v>
      </c>
      <c r="Q191" s="25" t="s">
        <v>1155</v>
      </c>
      <c r="R191" s="25" t="s">
        <v>1155</v>
      </c>
      <c r="S191" s="25" t="s">
        <v>1155</v>
      </c>
      <c r="T191" s="25" t="s">
        <v>1155</v>
      </c>
      <c r="U191" s="25" t="s">
        <v>1155</v>
      </c>
      <c r="V191" s="136" t="s">
        <v>2</v>
      </c>
      <c r="W191" s="25">
        <v>2</v>
      </c>
      <c r="X191" s="25">
        <v>1332</v>
      </c>
      <c r="Y191" s="25">
        <v>1</v>
      </c>
      <c r="Z191" s="25">
        <v>1283</v>
      </c>
      <c r="AA191" s="136">
        <v>2</v>
      </c>
      <c r="AB191" s="25" t="s">
        <v>1155</v>
      </c>
      <c r="AC191" s="25" t="s">
        <v>1155</v>
      </c>
      <c r="AD191" s="25" t="s">
        <v>1155</v>
      </c>
      <c r="AE191" s="25" t="s">
        <v>1155</v>
      </c>
      <c r="AF191" s="136" t="s">
        <v>1155</v>
      </c>
      <c r="AG191" s="27">
        <v>2</v>
      </c>
      <c r="AH191" s="27">
        <v>1</v>
      </c>
      <c r="AI191" s="27" t="s">
        <v>2</v>
      </c>
      <c r="AJ191" s="27">
        <v>1</v>
      </c>
      <c r="AK191" s="27" t="s">
        <v>2</v>
      </c>
      <c r="AL191" s="27" t="s">
        <v>2</v>
      </c>
      <c r="AM191" s="27" t="s">
        <v>2</v>
      </c>
      <c r="AN191" s="27" t="s">
        <v>2</v>
      </c>
      <c r="AO191" s="27" t="s">
        <v>2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 t="s">
        <v>1155</v>
      </c>
      <c r="AV191" s="27" t="s">
        <v>1155</v>
      </c>
      <c r="AW191" s="27" t="s">
        <v>1155</v>
      </c>
      <c r="AX191" s="27" t="s">
        <v>1155</v>
      </c>
      <c r="AY191" s="27" t="s">
        <v>1155</v>
      </c>
      <c r="AZ191" s="27" t="s">
        <v>1155</v>
      </c>
      <c r="BA191" s="27" t="s">
        <v>1155</v>
      </c>
      <c r="BB191" s="27" t="s">
        <v>1155</v>
      </c>
      <c r="BC191" s="27" t="s">
        <v>1155</v>
      </c>
      <c r="BD191" s="27" t="s">
        <v>1155</v>
      </c>
      <c r="BE191" s="27" t="s">
        <v>1155</v>
      </c>
      <c r="BF191" s="27" t="s">
        <v>1155</v>
      </c>
      <c r="BG191" s="27" t="s">
        <v>1155</v>
      </c>
      <c r="BH191" s="135" t="s">
        <v>1155</v>
      </c>
      <c r="BI191" s="27">
        <v>55</v>
      </c>
      <c r="BJ191" s="27">
        <v>5</v>
      </c>
      <c r="BK191" s="27" t="s">
        <v>2</v>
      </c>
      <c r="BL191" s="27">
        <v>50</v>
      </c>
      <c r="BM191" s="27" t="s">
        <v>2</v>
      </c>
      <c r="BN191" s="27" t="s">
        <v>2</v>
      </c>
      <c r="BO191" s="27" t="s">
        <v>2</v>
      </c>
      <c r="BP191" s="27" t="s">
        <v>2</v>
      </c>
      <c r="BQ191" s="27" t="s">
        <v>2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14</v>
      </c>
      <c r="BX191" s="27" t="s">
        <v>1155</v>
      </c>
      <c r="BY191" s="27" t="s">
        <v>1155</v>
      </c>
      <c r="BZ191" s="27" t="s">
        <v>1155</v>
      </c>
      <c r="CA191" s="27" t="s">
        <v>1155</v>
      </c>
      <c r="CB191" s="27" t="s">
        <v>1155</v>
      </c>
      <c r="CC191" s="27" t="s">
        <v>1155</v>
      </c>
      <c r="CD191" s="27" t="s">
        <v>1155</v>
      </c>
      <c r="CE191" s="27" t="s">
        <v>1155</v>
      </c>
      <c r="CF191" s="27" t="s">
        <v>1155</v>
      </c>
      <c r="CG191" s="27" t="s">
        <v>1155</v>
      </c>
      <c r="CH191" s="27" t="s">
        <v>1155</v>
      </c>
      <c r="CI191" s="27" t="s">
        <v>1155</v>
      </c>
      <c r="CJ191" s="27" t="s">
        <v>1155</v>
      </c>
      <c r="CK191" s="27" t="s">
        <v>1155</v>
      </c>
      <c r="CL191" s="135" t="s">
        <v>1155</v>
      </c>
      <c r="CM191" s="27">
        <v>3</v>
      </c>
      <c r="CN191" s="27" t="s">
        <v>2</v>
      </c>
      <c r="CO191" s="27" t="s">
        <v>2</v>
      </c>
      <c r="CP191" s="27">
        <v>1</v>
      </c>
      <c r="CQ191" s="27" t="s">
        <v>2</v>
      </c>
      <c r="CR191" s="27" t="s">
        <v>2</v>
      </c>
      <c r="CS191" s="27" t="s">
        <v>2</v>
      </c>
      <c r="CT191" s="27" t="s">
        <v>2</v>
      </c>
      <c r="CU191" s="27" t="s">
        <v>2</v>
      </c>
      <c r="CV191" s="27">
        <v>2</v>
      </c>
      <c r="CW191" s="27" t="s">
        <v>2</v>
      </c>
      <c r="CX191" s="27" t="s">
        <v>2</v>
      </c>
      <c r="CY191" s="27" t="s">
        <v>2</v>
      </c>
      <c r="CZ191" s="27" t="s">
        <v>2</v>
      </c>
      <c r="DA191" s="27" t="s">
        <v>2</v>
      </c>
      <c r="DB191" s="135" t="s">
        <v>2</v>
      </c>
      <c r="DC191" s="27" t="s">
        <v>1155</v>
      </c>
      <c r="DD191" s="27" t="s">
        <v>1155</v>
      </c>
      <c r="DE191" s="27" t="s">
        <v>1155</v>
      </c>
      <c r="DF191" s="27" t="s">
        <v>1155</v>
      </c>
      <c r="DG191" s="27" t="s">
        <v>1155</v>
      </c>
      <c r="DH191" s="27" t="s">
        <v>1155</v>
      </c>
      <c r="DI191" s="27" t="s">
        <v>1155</v>
      </c>
      <c r="DJ191" s="27" t="s">
        <v>1155</v>
      </c>
      <c r="DK191" s="27" t="s">
        <v>1155</v>
      </c>
      <c r="DL191" s="27" t="s">
        <v>1155</v>
      </c>
      <c r="DM191" s="27" t="s">
        <v>1155</v>
      </c>
      <c r="DN191" s="27" t="s">
        <v>1155</v>
      </c>
      <c r="DO191" s="27" t="s">
        <v>1155</v>
      </c>
      <c r="DP191" s="27" t="s">
        <v>1155</v>
      </c>
      <c r="DQ191" s="27" t="s">
        <v>1155</v>
      </c>
      <c r="DR191" s="135" t="s">
        <v>1155</v>
      </c>
      <c r="DS191" s="27" t="s">
        <v>2</v>
      </c>
      <c r="DT191" s="27" t="s">
        <v>2</v>
      </c>
      <c r="DU191" s="27" t="s">
        <v>2</v>
      </c>
      <c r="DV191" s="27" t="s">
        <v>2</v>
      </c>
      <c r="DW191" s="27" t="s">
        <v>2</v>
      </c>
      <c r="DX191" s="27">
        <v>1</v>
      </c>
      <c r="DY191" s="27" t="s">
        <v>2</v>
      </c>
      <c r="DZ191" s="27" t="s">
        <v>2</v>
      </c>
      <c r="EA191" s="27" t="s">
        <v>2</v>
      </c>
      <c r="EB191" s="27">
        <v>1</v>
      </c>
      <c r="EC191" s="27" t="s">
        <v>2</v>
      </c>
      <c r="ED191" s="27" t="s">
        <v>2</v>
      </c>
      <c r="EE191" s="27" t="s">
        <v>2</v>
      </c>
      <c r="EF191" s="135" t="s">
        <v>2</v>
      </c>
      <c r="EG191" s="27" t="s">
        <v>2</v>
      </c>
      <c r="EH191" s="27" t="s">
        <v>2</v>
      </c>
      <c r="EI191" s="27" t="s">
        <v>2</v>
      </c>
      <c r="EJ191" s="27" t="s">
        <v>2</v>
      </c>
      <c r="EK191" s="27" t="s">
        <v>2</v>
      </c>
      <c r="EL191" s="27" t="s">
        <v>14</v>
      </c>
      <c r="EM191" s="27" t="s">
        <v>2</v>
      </c>
      <c r="EN191" s="27" t="s">
        <v>2</v>
      </c>
      <c r="EO191" s="27" t="s">
        <v>2</v>
      </c>
      <c r="EP191" s="27" t="s">
        <v>14</v>
      </c>
      <c r="EQ191" s="27" t="s">
        <v>2</v>
      </c>
      <c r="ER191" s="27" t="s">
        <v>2</v>
      </c>
      <c r="ES191" s="27" t="s">
        <v>2</v>
      </c>
      <c r="ET191" s="135" t="s">
        <v>2</v>
      </c>
      <c r="EU191" s="27" t="s">
        <v>1155</v>
      </c>
      <c r="EV191" s="27" t="s">
        <v>1155</v>
      </c>
      <c r="EW191" s="27" t="s">
        <v>1155</v>
      </c>
      <c r="EX191" s="27" t="s">
        <v>1155</v>
      </c>
      <c r="EY191" s="27" t="s">
        <v>1155</v>
      </c>
      <c r="EZ191" s="27" t="s">
        <v>1155</v>
      </c>
      <c r="FA191" s="27" t="s">
        <v>1155</v>
      </c>
      <c r="FB191" s="27" t="s">
        <v>1155</v>
      </c>
      <c r="FC191" s="27" t="s">
        <v>1155</v>
      </c>
      <c r="FD191" s="27" t="s">
        <v>1155</v>
      </c>
      <c r="FE191" s="27" t="s">
        <v>1155</v>
      </c>
      <c r="FF191" s="27" t="s">
        <v>1155</v>
      </c>
      <c r="FG191" s="27" t="s">
        <v>1155</v>
      </c>
      <c r="FH191" s="135" t="s">
        <v>1155</v>
      </c>
      <c r="FI191" s="27" t="s">
        <v>1155</v>
      </c>
      <c r="FJ191" s="27" t="s">
        <v>1155</v>
      </c>
      <c r="FK191" s="27" t="s">
        <v>1155</v>
      </c>
      <c r="FL191" s="27" t="s">
        <v>1155</v>
      </c>
      <c r="FM191" s="27" t="s">
        <v>1155</v>
      </c>
      <c r="FN191" s="27" t="s">
        <v>1155</v>
      </c>
      <c r="FO191" s="27" t="s">
        <v>1155</v>
      </c>
      <c r="FP191" s="27" t="s">
        <v>1155</v>
      </c>
      <c r="FQ191" s="27" t="s">
        <v>1155</v>
      </c>
      <c r="FR191" s="27" t="s">
        <v>1155</v>
      </c>
      <c r="FS191" s="27" t="s">
        <v>1155</v>
      </c>
      <c r="FT191" s="27" t="s">
        <v>1155</v>
      </c>
      <c r="FU191" s="27" t="s">
        <v>1155</v>
      </c>
      <c r="FV191" s="135" t="s">
        <v>1155</v>
      </c>
      <c r="FW191" s="77">
        <v>2</v>
      </c>
      <c r="FX191" s="77" t="s">
        <v>2</v>
      </c>
      <c r="FY191" s="77">
        <v>2</v>
      </c>
      <c r="FZ191" s="77" t="s">
        <v>2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 t="s">
        <v>1155</v>
      </c>
      <c r="GG191" s="77" t="s">
        <v>1155</v>
      </c>
      <c r="GH191" s="77" t="s">
        <v>1155</v>
      </c>
      <c r="GI191" s="77" t="s">
        <v>1155</v>
      </c>
      <c r="GJ191" s="77" t="s">
        <v>1155</v>
      </c>
      <c r="GK191" s="77" t="s">
        <v>1155</v>
      </c>
      <c r="GL191" s="77" t="s">
        <v>1155</v>
      </c>
      <c r="GM191" s="77" t="s">
        <v>1155</v>
      </c>
      <c r="GN191" s="143" t="s">
        <v>1155</v>
      </c>
      <c r="GO191" s="25">
        <v>1</v>
      </c>
      <c r="GP191" s="25" t="s">
        <v>1155</v>
      </c>
      <c r="GQ191" s="25">
        <v>1</v>
      </c>
      <c r="GR191" s="25" t="s">
        <v>2</v>
      </c>
      <c r="GS191" s="136" t="s">
        <v>2</v>
      </c>
      <c r="GT191" s="77" t="s">
        <v>2</v>
      </c>
      <c r="GU191" s="77">
        <v>1</v>
      </c>
      <c r="GV191" s="17">
        <v>3</v>
      </c>
      <c r="GW191" s="17">
        <v>2</v>
      </c>
      <c r="GX191" s="17" t="s">
        <v>2</v>
      </c>
      <c r="GY191" s="17" t="s">
        <v>2</v>
      </c>
      <c r="GZ191" s="17">
        <v>1</v>
      </c>
      <c r="HA191" s="17" t="s">
        <v>2</v>
      </c>
      <c r="HB191" s="17" t="s">
        <v>2</v>
      </c>
      <c r="HC191" s="17" t="s">
        <v>2</v>
      </c>
      <c r="HD191" s="17" t="s">
        <v>2</v>
      </c>
      <c r="HE191" s="17" t="s">
        <v>1155</v>
      </c>
      <c r="HF191" s="17" t="s">
        <v>1155</v>
      </c>
      <c r="HG191" s="17" t="s">
        <v>1155</v>
      </c>
      <c r="HH191" s="17" t="s">
        <v>1155</v>
      </c>
      <c r="HI191" s="17" t="s">
        <v>1155</v>
      </c>
      <c r="HJ191" s="17" t="s">
        <v>1155</v>
      </c>
      <c r="HK191" s="17" t="s">
        <v>1155</v>
      </c>
      <c r="HL191" s="17" t="s">
        <v>1155</v>
      </c>
      <c r="HM191" s="17" t="s">
        <v>1155</v>
      </c>
      <c r="HN191" s="659"/>
      <c r="HO191" s="657" t="s">
        <v>453</v>
      </c>
      <c r="HP191" s="657" t="s">
        <v>454</v>
      </c>
      <c r="HQ191" s="657" t="s">
        <v>490</v>
      </c>
      <c r="HR191" s="657" t="s">
        <v>483</v>
      </c>
      <c r="HS191" s="657" t="s">
        <v>455</v>
      </c>
    </row>
    <row r="192" spans="1:227" ht="14.25" customHeight="1">
      <c r="A192" s="614" t="s">
        <v>970</v>
      </c>
      <c r="B192" s="614" t="s">
        <v>1114</v>
      </c>
      <c r="C192" s="614"/>
      <c r="D192" s="4" t="s">
        <v>601</v>
      </c>
      <c r="E192" s="25">
        <v>99</v>
      </c>
      <c r="F192" s="25">
        <v>5</v>
      </c>
      <c r="G192" s="25">
        <v>1</v>
      </c>
      <c r="H192" s="25">
        <v>2</v>
      </c>
      <c r="I192" s="25">
        <v>1</v>
      </c>
      <c r="J192" s="25">
        <v>1</v>
      </c>
      <c r="K192" s="25" t="s">
        <v>2</v>
      </c>
      <c r="L192" s="25">
        <v>94</v>
      </c>
      <c r="M192" s="136">
        <v>3</v>
      </c>
      <c r="N192" s="25">
        <v>5</v>
      </c>
      <c r="O192" s="25">
        <v>5</v>
      </c>
      <c r="P192" s="25">
        <v>1</v>
      </c>
      <c r="Q192" s="25">
        <v>2</v>
      </c>
      <c r="R192" s="25">
        <v>1</v>
      </c>
      <c r="S192" s="25">
        <v>1</v>
      </c>
      <c r="T192" s="25" t="s">
        <v>2</v>
      </c>
      <c r="U192" s="25" t="s">
        <v>2</v>
      </c>
      <c r="V192" s="136" t="s">
        <v>2</v>
      </c>
      <c r="W192" s="25">
        <v>33</v>
      </c>
      <c r="X192" s="25">
        <v>1617</v>
      </c>
      <c r="Y192" s="25">
        <v>2</v>
      </c>
      <c r="Z192" s="25">
        <v>560</v>
      </c>
      <c r="AA192" s="136">
        <v>66</v>
      </c>
      <c r="AB192" s="25">
        <v>2</v>
      </c>
      <c r="AC192" s="25">
        <v>560</v>
      </c>
      <c r="AD192" s="25">
        <v>2</v>
      </c>
      <c r="AE192" s="25">
        <v>560</v>
      </c>
      <c r="AF192" s="136">
        <v>3</v>
      </c>
      <c r="AG192" s="27">
        <v>97</v>
      </c>
      <c r="AH192" s="27">
        <v>2</v>
      </c>
      <c r="AI192" s="27">
        <v>47</v>
      </c>
      <c r="AJ192" s="27">
        <v>40</v>
      </c>
      <c r="AK192" s="27">
        <v>6</v>
      </c>
      <c r="AL192" s="27">
        <v>1</v>
      </c>
      <c r="AM192" s="27">
        <v>1</v>
      </c>
      <c r="AN192" s="27" t="s">
        <v>2</v>
      </c>
      <c r="AO192" s="27" t="s">
        <v>2</v>
      </c>
      <c r="AP192" s="27" t="s">
        <v>2</v>
      </c>
      <c r="AQ192" s="27" t="s">
        <v>2</v>
      </c>
      <c r="AR192" s="27" t="s">
        <v>2</v>
      </c>
      <c r="AS192" s="27" t="s">
        <v>2</v>
      </c>
      <c r="AT192" s="135" t="s">
        <v>2</v>
      </c>
      <c r="AU192" s="27">
        <v>3</v>
      </c>
      <c r="AV192" s="27" t="s">
        <v>2</v>
      </c>
      <c r="AW192" s="27">
        <v>1</v>
      </c>
      <c r="AX192" s="27" t="s">
        <v>2</v>
      </c>
      <c r="AY192" s="27">
        <v>1</v>
      </c>
      <c r="AZ192" s="27" t="s">
        <v>2</v>
      </c>
      <c r="BA192" s="27">
        <v>1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 t="s">
        <v>2</v>
      </c>
      <c r="BG192" s="27" t="s">
        <v>2</v>
      </c>
      <c r="BH192" s="135" t="s">
        <v>2</v>
      </c>
      <c r="BI192" s="27">
        <v>5563</v>
      </c>
      <c r="BJ192" s="27">
        <v>35</v>
      </c>
      <c r="BK192" s="27">
        <v>1782</v>
      </c>
      <c r="BL192" s="27">
        <v>2613</v>
      </c>
      <c r="BM192" s="27">
        <v>747</v>
      </c>
      <c r="BN192" s="27">
        <v>165</v>
      </c>
      <c r="BO192" s="27">
        <v>221</v>
      </c>
      <c r="BP192" s="27" t="s">
        <v>2</v>
      </c>
      <c r="BQ192" s="27" t="s">
        <v>2</v>
      </c>
      <c r="BR192" s="27" t="s">
        <v>2</v>
      </c>
      <c r="BS192" s="27" t="s">
        <v>2</v>
      </c>
      <c r="BT192" s="27" t="s">
        <v>2</v>
      </c>
      <c r="BU192" s="27" t="s">
        <v>2</v>
      </c>
      <c r="BV192" s="27" t="s">
        <v>2</v>
      </c>
      <c r="BW192" s="135">
        <v>1997</v>
      </c>
      <c r="BX192" s="27">
        <v>358</v>
      </c>
      <c r="BY192" s="27" t="s">
        <v>2</v>
      </c>
      <c r="BZ192" s="27">
        <v>36</v>
      </c>
      <c r="CA192" s="27" t="s">
        <v>2</v>
      </c>
      <c r="CB192" s="27">
        <v>101</v>
      </c>
      <c r="CC192" s="27" t="s">
        <v>2</v>
      </c>
      <c r="CD192" s="27">
        <v>221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 t="s">
        <v>2</v>
      </c>
      <c r="CJ192" s="27" t="s">
        <v>2</v>
      </c>
      <c r="CK192" s="27" t="s">
        <v>2</v>
      </c>
      <c r="CL192" s="135">
        <v>303</v>
      </c>
      <c r="CM192" s="27">
        <v>52</v>
      </c>
      <c r="CN192" s="27">
        <v>13</v>
      </c>
      <c r="CO192" s="27">
        <v>1</v>
      </c>
      <c r="CP192" s="27">
        <v>12</v>
      </c>
      <c r="CQ192" s="27">
        <v>5</v>
      </c>
      <c r="CR192" s="27">
        <v>10</v>
      </c>
      <c r="CS192" s="27" t="s">
        <v>2</v>
      </c>
      <c r="CT192" s="27">
        <v>4</v>
      </c>
      <c r="CU192" s="27" t="s">
        <v>2</v>
      </c>
      <c r="CV192" s="27">
        <v>5</v>
      </c>
      <c r="CW192" s="27" t="s">
        <v>2</v>
      </c>
      <c r="CX192" s="27" t="s">
        <v>2</v>
      </c>
      <c r="CY192" s="27" t="s">
        <v>2</v>
      </c>
      <c r="CZ192" s="27">
        <v>2</v>
      </c>
      <c r="DA192" s="27" t="s">
        <v>2</v>
      </c>
      <c r="DB192" s="135" t="s">
        <v>2</v>
      </c>
      <c r="DC192" s="27">
        <v>4</v>
      </c>
      <c r="DD192" s="27" t="s">
        <v>2</v>
      </c>
      <c r="DE192" s="27" t="s">
        <v>2</v>
      </c>
      <c r="DF192" s="27" t="s">
        <v>2</v>
      </c>
      <c r="DG192" s="27" t="s">
        <v>2</v>
      </c>
      <c r="DH192" s="27">
        <v>2</v>
      </c>
      <c r="DI192" s="27" t="s">
        <v>2</v>
      </c>
      <c r="DJ192" s="27" t="s">
        <v>2</v>
      </c>
      <c r="DK192" s="27" t="s">
        <v>2</v>
      </c>
      <c r="DL192" s="27">
        <v>1</v>
      </c>
      <c r="DM192" s="27" t="s">
        <v>2</v>
      </c>
      <c r="DN192" s="27" t="s">
        <v>2</v>
      </c>
      <c r="DO192" s="27" t="s">
        <v>2</v>
      </c>
      <c r="DP192" s="27">
        <v>1</v>
      </c>
      <c r="DQ192" s="27" t="s">
        <v>2</v>
      </c>
      <c r="DR192" s="135" t="s">
        <v>2</v>
      </c>
      <c r="DS192" s="27">
        <v>23</v>
      </c>
      <c r="DT192" s="27">
        <v>5</v>
      </c>
      <c r="DU192" s="27" t="s">
        <v>2</v>
      </c>
      <c r="DV192" s="27">
        <v>3</v>
      </c>
      <c r="DW192" s="27">
        <v>9</v>
      </c>
      <c r="DX192" s="27">
        <v>3</v>
      </c>
      <c r="DY192" s="27">
        <v>25</v>
      </c>
      <c r="DZ192" s="27">
        <v>24</v>
      </c>
      <c r="EA192" s="27">
        <v>7</v>
      </c>
      <c r="EB192" s="27">
        <v>22</v>
      </c>
      <c r="EC192" s="27" t="s">
        <v>2</v>
      </c>
      <c r="ED192" s="27">
        <v>8</v>
      </c>
      <c r="EE192" s="27">
        <v>1</v>
      </c>
      <c r="EF192" s="135">
        <v>1</v>
      </c>
      <c r="EG192" s="27">
        <v>737</v>
      </c>
      <c r="EH192" s="27">
        <v>76</v>
      </c>
      <c r="EI192" s="27" t="s">
        <v>2</v>
      </c>
      <c r="EJ192" s="27" t="s">
        <v>14</v>
      </c>
      <c r="EK192" s="27">
        <v>18</v>
      </c>
      <c r="EL192" s="27">
        <v>10</v>
      </c>
      <c r="EM192" s="27" t="s">
        <v>14</v>
      </c>
      <c r="EN192" s="27">
        <v>464</v>
      </c>
      <c r="EO192" s="27">
        <v>110</v>
      </c>
      <c r="EP192" s="27">
        <v>487</v>
      </c>
      <c r="EQ192" s="27" t="s">
        <v>2</v>
      </c>
      <c r="ER192" s="27">
        <v>186</v>
      </c>
      <c r="ES192" s="27">
        <v>1</v>
      </c>
      <c r="ET192" s="135" t="s">
        <v>14</v>
      </c>
      <c r="EU192" s="27" t="s">
        <v>2</v>
      </c>
      <c r="EV192" s="27" t="s">
        <v>2</v>
      </c>
      <c r="EW192" s="27" t="s">
        <v>2</v>
      </c>
      <c r="EX192" s="27">
        <v>1</v>
      </c>
      <c r="EY192" s="27">
        <v>1</v>
      </c>
      <c r="EZ192" s="27" t="s">
        <v>2</v>
      </c>
      <c r="FA192" s="27">
        <v>1</v>
      </c>
      <c r="FB192" s="27">
        <v>1</v>
      </c>
      <c r="FC192" s="27" t="s">
        <v>2</v>
      </c>
      <c r="FD192" s="27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</v>
      </c>
      <c r="FJ192" s="27" t="s">
        <v>2</v>
      </c>
      <c r="FK192" s="27" t="s">
        <v>2</v>
      </c>
      <c r="FL192" s="27" t="s">
        <v>1155</v>
      </c>
      <c r="FM192" s="27" t="s">
        <v>1155</v>
      </c>
      <c r="FN192" s="27" t="s">
        <v>2</v>
      </c>
      <c r="FO192" s="27" t="s">
        <v>1155</v>
      </c>
      <c r="FP192" s="27" t="s">
        <v>1155</v>
      </c>
      <c r="FQ192" s="27" t="s">
        <v>2</v>
      </c>
      <c r="FR192" s="27" t="s">
        <v>1155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21</v>
      </c>
      <c r="FX192" s="77">
        <v>4</v>
      </c>
      <c r="FY192" s="77">
        <v>18</v>
      </c>
      <c r="FZ192" s="77">
        <v>1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 t="s">
        <v>2</v>
      </c>
      <c r="GF192" s="77">
        <v>3</v>
      </c>
      <c r="GG192" s="77" t="s">
        <v>2</v>
      </c>
      <c r="GH192" s="77">
        <v>3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6</v>
      </c>
      <c r="GP192" s="25" t="s">
        <v>2</v>
      </c>
      <c r="GQ192" s="25">
        <v>6</v>
      </c>
      <c r="GR192" s="25">
        <v>6</v>
      </c>
      <c r="GS192" s="136" t="s">
        <v>2</v>
      </c>
      <c r="GT192" s="77" t="s">
        <v>2</v>
      </c>
      <c r="GU192" s="77" t="s">
        <v>2</v>
      </c>
      <c r="GV192" s="17">
        <v>52</v>
      </c>
      <c r="GW192" s="17">
        <v>43</v>
      </c>
      <c r="GX192" s="17">
        <v>6</v>
      </c>
      <c r="GY192" s="17">
        <v>2</v>
      </c>
      <c r="GZ192" s="17">
        <v>1</v>
      </c>
      <c r="HA192" s="17" t="s">
        <v>2</v>
      </c>
      <c r="HB192" s="17" t="s">
        <v>2</v>
      </c>
      <c r="HC192" s="17" t="s">
        <v>2</v>
      </c>
      <c r="HD192" s="17" t="s">
        <v>2</v>
      </c>
      <c r="HE192" s="17">
        <v>4</v>
      </c>
      <c r="HF192" s="17">
        <v>2</v>
      </c>
      <c r="HG192" s="17">
        <v>1</v>
      </c>
      <c r="HH192" s="17">
        <v>1</v>
      </c>
      <c r="HI192" s="17" t="s">
        <v>2</v>
      </c>
      <c r="HJ192" s="17" t="s">
        <v>2</v>
      </c>
      <c r="HK192" s="17" t="s">
        <v>2</v>
      </c>
      <c r="HL192" s="17" t="s">
        <v>2</v>
      </c>
      <c r="HM192" s="17" t="s">
        <v>2</v>
      </c>
      <c r="HN192" s="659"/>
      <c r="HO192" s="657" t="s">
        <v>453</v>
      </c>
      <c r="HP192" s="657" t="s">
        <v>454</v>
      </c>
      <c r="HQ192" s="657" t="s">
        <v>490</v>
      </c>
      <c r="HR192" s="657" t="s">
        <v>484</v>
      </c>
      <c r="HS192" s="657" t="s">
        <v>455</v>
      </c>
    </row>
    <row r="193" spans="1:227" ht="14.25" customHeight="1">
      <c r="A193" s="614" t="s">
        <v>970</v>
      </c>
      <c r="B193" s="614" t="s">
        <v>1114</v>
      </c>
      <c r="C193" s="614" t="s">
        <v>1115</v>
      </c>
      <c r="D193" s="4" t="s">
        <v>602</v>
      </c>
      <c r="E193" s="25">
        <v>4</v>
      </c>
      <c r="F193" s="25" t="s">
        <v>2</v>
      </c>
      <c r="G193" s="25" t="s">
        <v>2</v>
      </c>
      <c r="H193" s="25" t="s">
        <v>2</v>
      </c>
      <c r="I193" s="25" t="s">
        <v>2</v>
      </c>
      <c r="J193" s="25" t="s">
        <v>2</v>
      </c>
      <c r="K193" s="25" t="s">
        <v>2</v>
      </c>
      <c r="L193" s="25">
        <v>4</v>
      </c>
      <c r="M193" s="136" t="s">
        <v>2</v>
      </c>
      <c r="N193" s="25" t="s">
        <v>2</v>
      </c>
      <c r="O193" s="25" t="s">
        <v>2</v>
      </c>
      <c r="P193" s="25" t="s">
        <v>2</v>
      </c>
      <c r="Q193" s="25" t="s">
        <v>2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 t="s">
        <v>2</v>
      </c>
      <c r="W193" s="25">
        <v>1</v>
      </c>
      <c r="X193" s="25">
        <v>15</v>
      </c>
      <c r="Y193" s="25" t="s">
        <v>2</v>
      </c>
      <c r="Z193" s="25" t="s">
        <v>2</v>
      </c>
      <c r="AA193" s="136">
        <v>3</v>
      </c>
      <c r="AB193" s="25" t="s">
        <v>2</v>
      </c>
      <c r="AC193" s="25" t="s">
        <v>2</v>
      </c>
      <c r="AD193" s="25" t="s">
        <v>2</v>
      </c>
      <c r="AE193" s="25" t="s">
        <v>2</v>
      </c>
      <c r="AF193" s="136" t="s">
        <v>2</v>
      </c>
      <c r="AG193" s="27">
        <v>4</v>
      </c>
      <c r="AH193" s="27">
        <v>1</v>
      </c>
      <c r="AI193" s="27">
        <v>2</v>
      </c>
      <c r="AJ193" s="27">
        <v>1</v>
      </c>
      <c r="AK193" s="27" t="s">
        <v>2</v>
      </c>
      <c r="AL193" s="27" t="s">
        <v>2</v>
      </c>
      <c r="AM193" s="27" t="s">
        <v>2</v>
      </c>
      <c r="AN193" s="27" t="s">
        <v>2</v>
      </c>
      <c r="AO193" s="27" t="s">
        <v>2</v>
      </c>
      <c r="AP193" s="27" t="s">
        <v>2</v>
      </c>
      <c r="AQ193" s="27" t="s">
        <v>2</v>
      </c>
      <c r="AR193" s="27" t="s">
        <v>2</v>
      </c>
      <c r="AS193" s="27" t="s">
        <v>2</v>
      </c>
      <c r="AT193" s="135" t="s">
        <v>2</v>
      </c>
      <c r="AU193" s="27" t="s">
        <v>2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 t="s">
        <v>2</v>
      </c>
      <c r="BD193" s="27" t="s">
        <v>2</v>
      </c>
      <c r="BE193" s="27" t="s">
        <v>2</v>
      </c>
      <c r="BF193" s="27" t="s">
        <v>2</v>
      </c>
      <c r="BG193" s="27" t="s">
        <v>2</v>
      </c>
      <c r="BH193" s="135" t="s">
        <v>2</v>
      </c>
      <c r="BI193" s="27">
        <v>156</v>
      </c>
      <c r="BJ193" s="27">
        <v>15</v>
      </c>
      <c r="BK193" s="27">
        <v>77</v>
      </c>
      <c r="BL193" s="27">
        <v>64</v>
      </c>
      <c r="BM193" s="27" t="s">
        <v>2</v>
      </c>
      <c r="BN193" s="27" t="s">
        <v>2</v>
      </c>
      <c r="BO193" s="27" t="s">
        <v>2</v>
      </c>
      <c r="BP193" s="27" t="s">
        <v>2</v>
      </c>
      <c r="BQ193" s="27" t="s">
        <v>2</v>
      </c>
      <c r="BR193" s="27" t="s">
        <v>2</v>
      </c>
      <c r="BS193" s="27" t="s">
        <v>2</v>
      </c>
      <c r="BT193" s="27" t="s">
        <v>2</v>
      </c>
      <c r="BU193" s="27" t="s">
        <v>2</v>
      </c>
      <c r="BV193" s="27" t="s">
        <v>2</v>
      </c>
      <c r="BW193" s="135">
        <v>63</v>
      </c>
      <c r="BX193" s="27" t="s">
        <v>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 t="s">
        <v>2</v>
      </c>
      <c r="CG193" s="27" t="s">
        <v>2</v>
      </c>
      <c r="CH193" s="27" t="s">
        <v>2</v>
      </c>
      <c r="CI193" s="27" t="s">
        <v>2</v>
      </c>
      <c r="CJ193" s="27" t="s">
        <v>2</v>
      </c>
      <c r="CK193" s="27" t="s">
        <v>2</v>
      </c>
      <c r="CL193" s="135" t="s">
        <v>2</v>
      </c>
      <c r="CM193" s="27">
        <v>1</v>
      </c>
      <c r="CN193" s="27" t="s">
        <v>2</v>
      </c>
      <c r="CO193" s="27" t="s">
        <v>2</v>
      </c>
      <c r="CP193" s="27" t="s">
        <v>2</v>
      </c>
      <c r="CQ193" s="27" t="s">
        <v>2</v>
      </c>
      <c r="CR193" s="27" t="s">
        <v>2</v>
      </c>
      <c r="CS193" s="27" t="s">
        <v>2</v>
      </c>
      <c r="CT193" s="27" t="s">
        <v>2</v>
      </c>
      <c r="CU193" s="27" t="s">
        <v>2</v>
      </c>
      <c r="CV193" s="27" t="s">
        <v>2</v>
      </c>
      <c r="CW193" s="27" t="s">
        <v>2</v>
      </c>
      <c r="CX193" s="27" t="s">
        <v>2</v>
      </c>
      <c r="CY193" s="27" t="s">
        <v>2</v>
      </c>
      <c r="CZ193" s="27">
        <v>1</v>
      </c>
      <c r="DA193" s="27" t="s">
        <v>2</v>
      </c>
      <c r="DB193" s="135" t="s">
        <v>2</v>
      </c>
      <c r="DC193" s="27" t="s">
        <v>2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 t="s">
        <v>2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 t="s">
        <v>2</v>
      </c>
      <c r="DT193" s="27" t="s">
        <v>2</v>
      </c>
      <c r="DU193" s="27" t="s">
        <v>2</v>
      </c>
      <c r="DV193" s="27" t="s">
        <v>2</v>
      </c>
      <c r="DW193" s="27" t="s">
        <v>2</v>
      </c>
      <c r="DX193" s="27" t="s">
        <v>2</v>
      </c>
      <c r="DY193" s="27" t="s">
        <v>2</v>
      </c>
      <c r="DZ193" s="27" t="s">
        <v>2</v>
      </c>
      <c r="EA193" s="27" t="s">
        <v>2</v>
      </c>
      <c r="EB193" s="27" t="s">
        <v>2</v>
      </c>
      <c r="EC193" s="27" t="s">
        <v>2</v>
      </c>
      <c r="ED193" s="27" t="s">
        <v>2</v>
      </c>
      <c r="EE193" s="27" t="s">
        <v>2</v>
      </c>
      <c r="EF193" s="135" t="s">
        <v>2</v>
      </c>
      <c r="EG193" s="27" t="s">
        <v>2</v>
      </c>
      <c r="EH193" s="27" t="s">
        <v>2</v>
      </c>
      <c r="EI193" s="27" t="s">
        <v>2</v>
      </c>
      <c r="EJ193" s="27" t="s">
        <v>2</v>
      </c>
      <c r="EK193" s="27" t="s">
        <v>2</v>
      </c>
      <c r="EL193" s="27" t="s">
        <v>2</v>
      </c>
      <c r="EM193" s="27" t="s">
        <v>2</v>
      </c>
      <c r="EN193" s="27" t="s">
        <v>2</v>
      </c>
      <c r="EO193" s="27" t="s">
        <v>2</v>
      </c>
      <c r="EP193" s="27" t="s">
        <v>2</v>
      </c>
      <c r="EQ193" s="27" t="s">
        <v>2</v>
      </c>
      <c r="ER193" s="27" t="s">
        <v>2</v>
      </c>
      <c r="ES193" s="27" t="s">
        <v>2</v>
      </c>
      <c r="ET193" s="135" t="s">
        <v>2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 t="s">
        <v>2</v>
      </c>
      <c r="FX193" s="77" t="s">
        <v>2</v>
      </c>
      <c r="FY193" s="77" t="s">
        <v>2</v>
      </c>
      <c r="FZ193" s="77" t="s">
        <v>2</v>
      </c>
      <c r="GA193" s="77" t="s">
        <v>2</v>
      </c>
      <c r="GB193" s="77" t="s">
        <v>2</v>
      </c>
      <c r="GC193" s="77" t="s">
        <v>2</v>
      </c>
      <c r="GD193" s="77" t="s">
        <v>2</v>
      </c>
      <c r="GE193" s="143" t="s">
        <v>2</v>
      </c>
      <c r="GF193" s="77" t="s">
        <v>2</v>
      </c>
      <c r="GG193" s="77" t="s">
        <v>2</v>
      </c>
      <c r="GH193" s="77" t="s">
        <v>2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 t="s">
        <v>2</v>
      </c>
      <c r="GP193" s="25" t="s">
        <v>2</v>
      </c>
      <c r="GQ193" s="25" t="s">
        <v>2</v>
      </c>
      <c r="GR193" s="25" t="s">
        <v>2</v>
      </c>
      <c r="GS193" s="136" t="s">
        <v>2</v>
      </c>
      <c r="GT193" s="77" t="s">
        <v>2</v>
      </c>
      <c r="GU193" s="77" t="s">
        <v>2</v>
      </c>
      <c r="GV193" s="17">
        <v>1</v>
      </c>
      <c r="GW193" s="17" t="s">
        <v>2</v>
      </c>
      <c r="GX193" s="17" t="s">
        <v>2</v>
      </c>
      <c r="GY193" s="17" t="s">
        <v>2</v>
      </c>
      <c r="GZ193" s="17">
        <v>1</v>
      </c>
      <c r="HA193" s="17" t="s">
        <v>2</v>
      </c>
      <c r="HB193" s="17" t="s">
        <v>2</v>
      </c>
      <c r="HC193" s="17" t="s">
        <v>2</v>
      </c>
      <c r="HD193" s="17" t="s">
        <v>2</v>
      </c>
      <c r="HE193" s="17" t="s">
        <v>2</v>
      </c>
      <c r="HF193" s="17" t="s">
        <v>2</v>
      </c>
      <c r="HG193" s="17" t="s">
        <v>2</v>
      </c>
      <c r="HH193" s="17" t="s">
        <v>2</v>
      </c>
      <c r="HI193" s="17" t="s">
        <v>2</v>
      </c>
      <c r="HJ193" s="17" t="s">
        <v>2</v>
      </c>
      <c r="HK193" s="17" t="s">
        <v>2</v>
      </c>
      <c r="HL193" s="17" t="s">
        <v>2</v>
      </c>
      <c r="HM193" s="17" t="s">
        <v>2</v>
      </c>
      <c r="HN193" s="659"/>
      <c r="HO193" s="657" t="s">
        <v>453</v>
      </c>
      <c r="HP193" s="657" t="s">
        <v>454</v>
      </c>
      <c r="HQ193" s="657" t="s">
        <v>490</v>
      </c>
      <c r="HR193" s="657" t="s">
        <v>491</v>
      </c>
      <c r="HS193" s="657" t="s">
        <v>455</v>
      </c>
    </row>
    <row r="194" spans="1:227" ht="14.25" customHeight="1">
      <c r="A194" s="614" t="s">
        <v>970</v>
      </c>
      <c r="B194" s="614" t="s">
        <v>1114</v>
      </c>
      <c r="C194" s="614" t="s">
        <v>1114</v>
      </c>
      <c r="D194" s="4" t="s">
        <v>603</v>
      </c>
      <c r="E194" s="25">
        <v>5</v>
      </c>
      <c r="F194" s="25">
        <v>1</v>
      </c>
      <c r="G194" s="25" t="s">
        <v>2</v>
      </c>
      <c r="H194" s="25" t="s">
        <v>2</v>
      </c>
      <c r="I194" s="25">
        <v>1</v>
      </c>
      <c r="J194" s="25" t="s">
        <v>2</v>
      </c>
      <c r="K194" s="25" t="s">
        <v>2</v>
      </c>
      <c r="L194" s="25">
        <v>4</v>
      </c>
      <c r="M194" s="136">
        <v>1</v>
      </c>
      <c r="N194" s="25">
        <v>1</v>
      </c>
      <c r="O194" s="25">
        <v>1</v>
      </c>
      <c r="P194" s="25" t="s">
        <v>2</v>
      </c>
      <c r="Q194" s="25" t="s">
        <v>2</v>
      </c>
      <c r="R194" s="25">
        <v>1</v>
      </c>
      <c r="S194" s="25" t="s">
        <v>2</v>
      </c>
      <c r="T194" s="25" t="s">
        <v>2</v>
      </c>
      <c r="U194" s="25" t="s">
        <v>2</v>
      </c>
      <c r="V194" s="136" t="s">
        <v>2</v>
      </c>
      <c r="W194" s="25">
        <v>3</v>
      </c>
      <c r="X194" s="25">
        <v>275</v>
      </c>
      <c r="Y194" s="25" t="s">
        <v>2</v>
      </c>
      <c r="Z194" s="25" t="s">
        <v>2</v>
      </c>
      <c r="AA194" s="136">
        <v>2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36">
        <v>1</v>
      </c>
      <c r="AG194" s="27">
        <v>4</v>
      </c>
      <c r="AH194" s="27" t="s">
        <v>2</v>
      </c>
      <c r="AI194" s="27">
        <v>1</v>
      </c>
      <c r="AJ194" s="27">
        <v>2</v>
      </c>
      <c r="AK194" s="27">
        <v>1</v>
      </c>
      <c r="AL194" s="27" t="s">
        <v>2</v>
      </c>
      <c r="AM194" s="27" t="s">
        <v>2</v>
      </c>
      <c r="AN194" s="27" t="s">
        <v>2</v>
      </c>
      <c r="AO194" s="27" t="s">
        <v>2</v>
      </c>
      <c r="AP194" s="27" t="s">
        <v>2</v>
      </c>
      <c r="AQ194" s="27" t="s">
        <v>2</v>
      </c>
      <c r="AR194" s="27" t="s">
        <v>2</v>
      </c>
      <c r="AS194" s="27" t="s">
        <v>2</v>
      </c>
      <c r="AT194" s="135" t="s">
        <v>2</v>
      </c>
      <c r="AU194" s="27" t="s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 t="s">
        <v>2</v>
      </c>
      <c r="BE194" s="27" t="s">
        <v>2</v>
      </c>
      <c r="BF194" s="27" t="s">
        <v>2</v>
      </c>
      <c r="BG194" s="27" t="s">
        <v>2</v>
      </c>
      <c r="BH194" s="135" t="s">
        <v>2</v>
      </c>
      <c r="BI194" s="27">
        <v>349</v>
      </c>
      <c r="BJ194" s="27" t="s">
        <v>2</v>
      </c>
      <c r="BK194" s="27">
        <v>38</v>
      </c>
      <c r="BL194" s="27">
        <v>171</v>
      </c>
      <c r="BM194" s="27">
        <v>140</v>
      </c>
      <c r="BN194" s="27" t="s">
        <v>2</v>
      </c>
      <c r="BO194" s="27" t="s">
        <v>2</v>
      </c>
      <c r="BP194" s="27" t="s">
        <v>2</v>
      </c>
      <c r="BQ194" s="27" t="s">
        <v>2</v>
      </c>
      <c r="BR194" s="27" t="s">
        <v>2</v>
      </c>
      <c r="BS194" s="27" t="s">
        <v>2</v>
      </c>
      <c r="BT194" s="27" t="s">
        <v>2</v>
      </c>
      <c r="BU194" s="27" t="s">
        <v>2</v>
      </c>
      <c r="BV194" s="27" t="s">
        <v>2</v>
      </c>
      <c r="BW194" s="135">
        <v>201</v>
      </c>
      <c r="BX194" s="27" t="s">
        <v>2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 t="s">
        <v>2</v>
      </c>
      <c r="CH194" s="27" t="s">
        <v>2</v>
      </c>
      <c r="CI194" s="27" t="s">
        <v>2</v>
      </c>
      <c r="CJ194" s="27" t="s">
        <v>2</v>
      </c>
      <c r="CK194" s="27" t="s">
        <v>2</v>
      </c>
      <c r="CL194" s="135" t="s">
        <v>2</v>
      </c>
      <c r="CM194" s="27">
        <v>2</v>
      </c>
      <c r="CN194" s="27" t="s">
        <v>2</v>
      </c>
      <c r="CO194" s="27" t="s">
        <v>2</v>
      </c>
      <c r="CP194" s="27" t="s">
        <v>2</v>
      </c>
      <c r="CQ194" s="27" t="s">
        <v>2</v>
      </c>
      <c r="CR194" s="27">
        <v>1</v>
      </c>
      <c r="CS194" s="27" t="s">
        <v>2</v>
      </c>
      <c r="CT194" s="27" t="s">
        <v>2</v>
      </c>
      <c r="CU194" s="27" t="s">
        <v>2</v>
      </c>
      <c r="CV194" s="27">
        <v>1</v>
      </c>
      <c r="CW194" s="27" t="s">
        <v>2</v>
      </c>
      <c r="CX194" s="27" t="s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>
        <v>1</v>
      </c>
      <c r="DD194" s="27" t="s">
        <v>2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>
        <v>1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 t="s">
        <v>2</v>
      </c>
      <c r="DT194" s="27" t="s">
        <v>2</v>
      </c>
      <c r="DU194" s="27" t="s">
        <v>2</v>
      </c>
      <c r="DV194" s="27" t="s">
        <v>2</v>
      </c>
      <c r="DW194" s="27" t="s">
        <v>2</v>
      </c>
      <c r="DX194" s="27" t="s">
        <v>2</v>
      </c>
      <c r="DY194" s="27" t="s">
        <v>2</v>
      </c>
      <c r="DZ194" s="27" t="s">
        <v>2</v>
      </c>
      <c r="EA194" s="27" t="s">
        <v>2</v>
      </c>
      <c r="EB194" s="27">
        <v>1</v>
      </c>
      <c r="EC194" s="27" t="s">
        <v>2</v>
      </c>
      <c r="ED194" s="27">
        <v>1</v>
      </c>
      <c r="EE194" s="27" t="s">
        <v>2</v>
      </c>
      <c r="EF194" s="135" t="s">
        <v>2</v>
      </c>
      <c r="EG194" s="27" t="s">
        <v>2</v>
      </c>
      <c r="EH194" s="27" t="s">
        <v>2</v>
      </c>
      <c r="EI194" s="27" t="s">
        <v>2</v>
      </c>
      <c r="EJ194" s="27" t="s">
        <v>2</v>
      </c>
      <c r="EK194" s="27" t="s">
        <v>2</v>
      </c>
      <c r="EL194" s="27" t="s">
        <v>2</v>
      </c>
      <c r="EM194" s="27" t="s">
        <v>2</v>
      </c>
      <c r="EN194" s="27" t="s">
        <v>2</v>
      </c>
      <c r="EO194" s="27" t="s">
        <v>2</v>
      </c>
      <c r="EP194" s="27" t="s">
        <v>14</v>
      </c>
      <c r="EQ194" s="27" t="s">
        <v>2</v>
      </c>
      <c r="ER194" s="27" t="s">
        <v>14</v>
      </c>
      <c r="ES194" s="27" t="s">
        <v>2</v>
      </c>
      <c r="ET194" s="135" t="s">
        <v>2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135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135" t="s">
        <v>2</v>
      </c>
      <c r="FW194" s="77">
        <v>2</v>
      </c>
      <c r="FX194" s="77">
        <v>1</v>
      </c>
      <c r="FY194" s="77">
        <v>1</v>
      </c>
      <c r="FZ194" s="77" t="s">
        <v>2</v>
      </c>
      <c r="GA194" s="77" t="s">
        <v>2</v>
      </c>
      <c r="GB194" s="77" t="s">
        <v>2</v>
      </c>
      <c r="GC194" s="77" t="s">
        <v>2</v>
      </c>
      <c r="GD194" s="77" t="s">
        <v>2</v>
      </c>
      <c r="GE194" s="143" t="s">
        <v>2</v>
      </c>
      <c r="GF194" s="77">
        <v>1</v>
      </c>
      <c r="GG194" s="77" t="s">
        <v>2</v>
      </c>
      <c r="GH194" s="77">
        <v>1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 t="s">
        <v>2</v>
      </c>
      <c r="GP194" s="25" t="s">
        <v>2</v>
      </c>
      <c r="GQ194" s="25" t="s">
        <v>2</v>
      </c>
      <c r="GR194" s="25" t="s">
        <v>2</v>
      </c>
      <c r="GS194" s="136" t="s">
        <v>2</v>
      </c>
      <c r="GT194" s="77" t="s">
        <v>2</v>
      </c>
      <c r="GU194" s="77" t="s">
        <v>2</v>
      </c>
      <c r="GV194" s="17">
        <v>2</v>
      </c>
      <c r="GW194" s="17">
        <v>1</v>
      </c>
      <c r="GX194" s="17">
        <v>1</v>
      </c>
      <c r="GY194" s="17" t="s">
        <v>2</v>
      </c>
      <c r="GZ194" s="17" t="s">
        <v>2</v>
      </c>
      <c r="HA194" s="17" t="s">
        <v>2</v>
      </c>
      <c r="HB194" s="17" t="s">
        <v>2</v>
      </c>
      <c r="HC194" s="17" t="s">
        <v>2</v>
      </c>
      <c r="HD194" s="17" t="s">
        <v>2</v>
      </c>
      <c r="HE194" s="17">
        <v>1</v>
      </c>
      <c r="HF194" s="17" t="s">
        <v>2</v>
      </c>
      <c r="HG194" s="17">
        <v>1</v>
      </c>
      <c r="HH194" s="17" t="s">
        <v>2</v>
      </c>
      <c r="HI194" s="17" t="s">
        <v>2</v>
      </c>
      <c r="HJ194" s="17" t="s">
        <v>2</v>
      </c>
      <c r="HK194" s="17" t="s">
        <v>2</v>
      </c>
      <c r="HL194" s="17" t="s">
        <v>2</v>
      </c>
      <c r="HM194" s="17" t="s">
        <v>2</v>
      </c>
      <c r="HN194" s="659"/>
      <c r="HO194" s="657" t="s">
        <v>453</v>
      </c>
      <c r="HP194" s="657" t="s">
        <v>454</v>
      </c>
      <c r="HQ194" s="657" t="s">
        <v>490</v>
      </c>
      <c r="HR194" s="657" t="s">
        <v>492</v>
      </c>
      <c r="HS194" s="657" t="s">
        <v>455</v>
      </c>
    </row>
    <row r="195" spans="1:227" ht="14.25" customHeight="1">
      <c r="A195" s="614" t="s">
        <v>970</v>
      </c>
      <c r="B195" s="614" t="s">
        <v>1114</v>
      </c>
      <c r="C195" s="614" t="s">
        <v>1116</v>
      </c>
      <c r="D195" s="4" t="s">
        <v>604</v>
      </c>
      <c r="E195" s="25">
        <v>6</v>
      </c>
      <c r="F195" s="25" t="s">
        <v>2</v>
      </c>
      <c r="G195" s="25" t="s">
        <v>2</v>
      </c>
      <c r="H195" s="25" t="s">
        <v>2</v>
      </c>
      <c r="I195" s="25" t="s">
        <v>2</v>
      </c>
      <c r="J195" s="25" t="s">
        <v>2</v>
      </c>
      <c r="K195" s="25" t="s">
        <v>2</v>
      </c>
      <c r="L195" s="25">
        <v>6</v>
      </c>
      <c r="M195" s="136" t="s">
        <v>2</v>
      </c>
      <c r="N195" s="25" t="s">
        <v>2</v>
      </c>
      <c r="O195" s="25" t="s">
        <v>2</v>
      </c>
      <c r="P195" s="25" t="s">
        <v>2</v>
      </c>
      <c r="Q195" s="25" t="s">
        <v>2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 t="s">
        <v>2</v>
      </c>
      <c r="W195" s="25">
        <v>2</v>
      </c>
      <c r="X195" s="25">
        <v>18</v>
      </c>
      <c r="Y195" s="25" t="s">
        <v>2</v>
      </c>
      <c r="Z195" s="25" t="s">
        <v>2</v>
      </c>
      <c r="AA195" s="136">
        <v>4</v>
      </c>
      <c r="AB195" s="25" t="s">
        <v>2</v>
      </c>
      <c r="AC195" s="25" t="s">
        <v>2</v>
      </c>
      <c r="AD195" s="25" t="s">
        <v>2</v>
      </c>
      <c r="AE195" s="25" t="s">
        <v>2</v>
      </c>
      <c r="AF195" s="136" t="s">
        <v>2</v>
      </c>
      <c r="AG195" s="27">
        <v>6</v>
      </c>
      <c r="AH195" s="27" t="s">
        <v>2</v>
      </c>
      <c r="AI195" s="27">
        <v>3</v>
      </c>
      <c r="AJ195" s="27">
        <v>3</v>
      </c>
      <c r="AK195" s="27" t="s">
        <v>2</v>
      </c>
      <c r="AL195" s="27" t="s">
        <v>2</v>
      </c>
      <c r="AM195" s="27" t="s">
        <v>2</v>
      </c>
      <c r="AN195" s="27" t="s">
        <v>2</v>
      </c>
      <c r="AO195" s="27" t="s">
        <v>2</v>
      </c>
      <c r="AP195" s="27" t="s">
        <v>2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 t="s">
        <v>2</v>
      </c>
      <c r="AV195" s="27" t="s">
        <v>2</v>
      </c>
      <c r="AW195" s="27" t="s">
        <v>2</v>
      </c>
      <c r="AX195" s="27" t="s">
        <v>2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 t="s">
        <v>2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284</v>
      </c>
      <c r="BJ195" s="27" t="s">
        <v>2</v>
      </c>
      <c r="BK195" s="27">
        <v>99</v>
      </c>
      <c r="BL195" s="27">
        <v>185</v>
      </c>
      <c r="BM195" s="27" t="s">
        <v>2</v>
      </c>
      <c r="BN195" s="27" t="s">
        <v>2</v>
      </c>
      <c r="BO195" s="27" t="s">
        <v>2</v>
      </c>
      <c r="BP195" s="27" t="s">
        <v>2</v>
      </c>
      <c r="BQ195" s="27" t="s">
        <v>2</v>
      </c>
      <c r="BR195" s="27" t="s">
        <v>2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74</v>
      </c>
      <c r="BX195" s="27" t="s">
        <v>2</v>
      </c>
      <c r="BY195" s="27" t="s">
        <v>2</v>
      </c>
      <c r="BZ195" s="27" t="s">
        <v>2</v>
      </c>
      <c r="CA195" s="27" t="s">
        <v>2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 t="s">
        <v>2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 t="s">
        <v>2</v>
      </c>
      <c r="CM195" s="27">
        <v>4</v>
      </c>
      <c r="CN195" s="27">
        <v>1</v>
      </c>
      <c r="CO195" s="27" t="s">
        <v>2</v>
      </c>
      <c r="CP195" s="27" t="s">
        <v>2</v>
      </c>
      <c r="CQ195" s="27">
        <v>2</v>
      </c>
      <c r="CR195" s="27" t="s">
        <v>2</v>
      </c>
      <c r="CS195" s="27" t="s">
        <v>2</v>
      </c>
      <c r="CT195" s="27">
        <v>1</v>
      </c>
      <c r="CU195" s="27" t="s">
        <v>2</v>
      </c>
      <c r="CV195" s="27" t="s">
        <v>2</v>
      </c>
      <c r="CW195" s="27" t="s">
        <v>2</v>
      </c>
      <c r="CX195" s="27" t="s">
        <v>2</v>
      </c>
      <c r="CY195" s="27" t="s">
        <v>2</v>
      </c>
      <c r="CZ195" s="27" t="s">
        <v>2</v>
      </c>
      <c r="DA195" s="27" t="s">
        <v>2</v>
      </c>
      <c r="DB195" s="135" t="s">
        <v>2</v>
      </c>
      <c r="DC195" s="27" t="s">
        <v>2</v>
      </c>
      <c r="DD195" s="27" t="s">
        <v>2</v>
      </c>
      <c r="DE195" s="27" t="s">
        <v>2</v>
      </c>
      <c r="DF195" s="27" t="s">
        <v>2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1</v>
      </c>
      <c r="DT195" s="27">
        <v>1</v>
      </c>
      <c r="DU195" s="27" t="s">
        <v>2</v>
      </c>
      <c r="DV195" s="27" t="s">
        <v>2</v>
      </c>
      <c r="DW195" s="27">
        <v>1</v>
      </c>
      <c r="DX195" s="27" t="s">
        <v>2</v>
      </c>
      <c r="DY195" s="27" t="s">
        <v>2</v>
      </c>
      <c r="DZ195" s="27" t="s">
        <v>2</v>
      </c>
      <c r="EA195" s="27">
        <v>2</v>
      </c>
      <c r="EB195" s="27" t="s">
        <v>2</v>
      </c>
      <c r="EC195" s="27" t="s">
        <v>2</v>
      </c>
      <c r="ED195" s="27">
        <v>1</v>
      </c>
      <c r="EE195" s="27" t="s">
        <v>2</v>
      </c>
      <c r="EF195" s="135" t="s">
        <v>2</v>
      </c>
      <c r="EG195" s="27" t="s">
        <v>14</v>
      </c>
      <c r="EH195" s="27" t="s">
        <v>14</v>
      </c>
      <c r="EI195" s="27" t="s">
        <v>2</v>
      </c>
      <c r="EJ195" s="27" t="s">
        <v>2</v>
      </c>
      <c r="EK195" s="27" t="s">
        <v>14</v>
      </c>
      <c r="EL195" s="27" t="s">
        <v>2</v>
      </c>
      <c r="EM195" s="27" t="s">
        <v>2</v>
      </c>
      <c r="EN195" s="27" t="s">
        <v>2</v>
      </c>
      <c r="EO195" s="27" t="s">
        <v>14</v>
      </c>
      <c r="EP195" s="27" t="s">
        <v>2</v>
      </c>
      <c r="EQ195" s="27" t="s">
        <v>2</v>
      </c>
      <c r="ER195" s="27" t="s">
        <v>14</v>
      </c>
      <c r="ES195" s="27" t="s">
        <v>2</v>
      </c>
      <c r="ET195" s="135" t="s">
        <v>2</v>
      </c>
      <c r="EU195" s="27" t="s">
        <v>2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 t="s">
        <v>2</v>
      </c>
      <c r="FB195" s="27" t="s">
        <v>2</v>
      </c>
      <c r="FC195" s="27" t="s">
        <v>2</v>
      </c>
      <c r="FD195" s="27" t="s">
        <v>2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2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</v>
      </c>
      <c r="FP195" s="27" t="s">
        <v>2</v>
      </c>
      <c r="FQ195" s="27" t="s">
        <v>2</v>
      </c>
      <c r="FR195" s="27" t="s">
        <v>2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>
        <v>1</v>
      </c>
      <c r="FX195" s="77" t="s">
        <v>2</v>
      </c>
      <c r="FY195" s="77">
        <v>1</v>
      </c>
      <c r="FZ195" s="77" t="s">
        <v>2</v>
      </c>
      <c r="GA195" s="77" t="s">
        <v>2</v>
      </c>
      <c r="GB195" s="77" t="s">
        <v>2</v>
      </c>
      <c r="GC195" s="77" t="s">
        <v>2</v>
      </c>
      <c r="GD195" s="77" t="s">
        <v>2</v>
      </c>
      <c r="GE195" s="143" t="s">
        <v>2</v>
      </c>
      <c r="GF195" s="77" t="s">
        <v>2</v>
      </c>
      <c r="GG195" s="77" t="s">
        <v>2</v>
      </c>
      <c r="GH195" s="77" t="s">
        <v>2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 t="s">
        <v>2</v>
      </c>
      <c r="GP195" s="25" t="s">
        <v>2</v>
      </c>
      <c r="GQ195" s="25" t="s">
        <v>2</v>
      </c>
      <c r="GR195" s="25" t="s">
        <v>2</v>
      </c>
      <c r="GS195" s="136" t="s">
        <v>2</v>
      </c>
      <c r="GT195" s="77" t="s">
        <v>2</v>
      </c>
      <c r="GU195" s="77" t="s">
        <v>2</v>
      </c>
      <c r="GV195" s="17">
        <v>4</v>
      </c>
      <c r="GW195" s="17">
        <v>4</v>
      </c>
      <c r="GX195" s="17" t="s">
        <v>2</v>
      </c>
      <c r="GY195" s="17" t="s">
        <v>2</v>
      </c>
      <c r="GZ195" s="17" t="s">
        <v>2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 t="s">
        <v>2</v>
      </c>
      <c r="HF195" s="17" t="s">
        <v>2</v>
      </c>
      <c r="HG195" s="17" t="s">
        <v>2</v>
      </c>
      <c r="HH195" s="17" t="s">
        <v>2</v>
      </c>
      <c r="HI195" s="17" t="s">
        <v>2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9"/>
      <c r="HO195" s="657" t="s">
        <v>453</v>
      </c>
      <c r="HP195" s="657" t="s">
        <v>454</v>
      </c>
      <c r="HQ195" s="657" t="s">
        <v>490</v>
      </c>
      <c r="HR195" s="657" t="s">
        <v>493</v>
      </c>
      <c r="HS195" s="657" t="s">
        <v>455</v>
      </c>
    </row>
    <row r="196" spans="1:227" ht="14.25" customHeight="1">
      <c r="A196" s="614" t="s">
        <v>970</v>
      </c>
      <c r="B196" s="614" t="s">
        <v>1114</v>
      </c>
      <c r="C196" s="614" t="s">
        <v>1117</v>
      </c>
      <c r="D196" s="4" t="s">
        <v>605</v>
      </c>
      <c r="E196" s="25">
        <v>22</v>
      </c>
      <c r="F196" s="25">
        <v>1</v>
      </c>
      <c r="G196" s="25" t="s">
        <v>2</v>
      </c>
      <c r="H196" s="25">
        <v>1</v>
      </c>
      <c r="I196" s="25" t="s">
        <v>2</v>
      </c>
      <c r="J196" s="25" t="s">
        <v>2</v>
      </c>
      <c r="K196" s="25" t="s">
        <v>2</v>
      </c>
      <c r="L196" s="25">
        <v>21</v>
      </c>
      <c r="M196" s="136" t="s">
        <v>2</v>
      </c>
      <c r="N196" s="25">
        <v>1</v>
      </c>
      <c r="O196" s="25">
        <v>1</v>
      </c>
      <c r="P196" s="25" t="s">
        <v>2</v>
      </c>
      <c r="Q196" s="25">
        <v>1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 t="s">
        <v>2</v>
      </c>
      <c r="W196" s="25" t="s">
        <v>2</v>
      </c>
      <c r="X196" s="25" t="s">
        <v>2</v>
      </c>
      <c r="Y196" s="25" t="s">
        <v>2</v>
      </c>
      <c r="Z196" s="25" t="s">
        <v>2</v>
      </c>
      <c r="AA196" s="136">
        <v>22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36">
        <v>1</v>
      </c>
      <c r="AG196" s="27">
        <v>22</v>
      </c>
      <c r="AH196" s="27">
        <v>1</v>
      </c>
      <c r="AI196" s="27">
        <v>7</v>
      </c>
      <c r="AJ196" s="27">
        <v>12</v>
      </c>
      <c r="AK196" s="27">
        <v>2</v>
      </c>
      <c r="AL196" s="27" t="s">
        <v>2</v>
      </c>
      <c r="AM196" s="27" t="s">
        <v>2</v>
      </c>
      <c r="AN196" s="27" t="s">
        <v>2</v>
      </c>
      <c r="AO196" s="27" t="s">
        <v>2</v>
      </c>
      <c r="AP196" s="27" t="s">
        <v>2</v>
      </c>
      <c r="AQ196" s="27" t="s">
        <v>2</v>
      </c>
      <c r="AR196" s="27" t="s">
        <v>2</v>
      </c>
      <c r="AS196" s="27" t="s">
        <v>2</v>
      </c>
      <c r="AT196" s="135" t="s">
        <v>2</v>
      </c>
      <c r="AU196" s="27">
        <v>1</v>
      </c>
      <c r="AV196" s="27" t="s">
        <v>2</v>
      </c>
      <c r="AW196" s="27" t="s">
        <v>2</v>
      </c>
      <c r="AX196" s="27" t="s">
        <v>2</v>
      </c>
      <c r="AY196" s="27">
        <v>1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 t="s">
        <v>2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1344</v>
      </c>
      <c r="BJ196" s="27">
        <v>20</v>
      </c>
      <c r="BK196" s="27">
        <v>268</v>
      </c>
      <c r="BL196" s="27">
        <v>822</v>
      </c>
      <c r="BM196" s="27">
        <v>234</v>
      </c>
      <c r="BN196" s="27" t="s">
        <v>2</v>
      </c>
      <c r="BO196" s="27" t="s">
        <v>2</v>
      </c>
      <c r="BP196" s="27" t="s">
        <v>2</v>
      </c>
      <c r="BQ196" s="27" t="s">
        <v>2</v>
      </c>
      <c r="BR196" s="27" t="s">
        <v>2</v>
      </c>
      <c r="BS196" s="27" t="s">
        <v>2</v>
      </c>
      <c r="BT196" s="27" t="s">
        <v>2</v>
      </c>
      <c r="BU196" s="27" t="s">
        <v>2</v>
      </c>
      <c r="BV196" s="27" t="s">
        <v>2</v>
      </c>
      <c r="BW196" s="135">
        <v>306</v>
      </c>
      <c r="BX196" s="27">
        <v>101</v>
      </c>
      <c r="BY196" s="27" t="s">
        <v>2</v>
      </c>
      <c r="BZ196" s="27" t="s">
        <v>2</v>
      </c>
      <c r="CA196" s="27" t="s">
        <v>2</v>
      </c>
      <c r="CB196" s="27">
        <v>101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 t="s">
        <v>2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>
        <v>74</v>
      </c>
      <c r="CM196" s="27">
        <v>10</v>
      </c>
      <c r="CN196" s="27">
        <v>5</v>
      </c>
      <c r="CO196" s="27" t="s">
        <v>2</v>
      </c>
      <c r="CP196" s="27" t="s">
        <v>2</v>
      </c>
      <c r="CQ196" s="27">
        <v>2</v>
      </c>
      <c r="CR196" s="27">
        <v>2</v>
      </c>
      <c r="CS196" s="27" t="s">
        <v>2</v>
      </c>
      <c r="CT196" s="27" t="s">
        <v>2</v>
      </c>
      <c r="CU196" s="27" t="s">
        <v>2</v>
      </c>
      <c r="CV196" s="27">
        <v>1</v>
      </c>
      <c r="CW196" s="27" t="s">
        <v>2</v>
      </c>
      <c r="CX196" s="27" t="s">
        <v>2</v>
      </c>
      <c r="CY196" s="27" t="s">
        <v>2</v>
      </c>
      <c r="CZ196" s="27" t="s">
        <v>2</v>
      </c>
      <c r="DA196" s="27" t="s">
        <v>2</v>
      </c>
      <c r="DB196" s="135" t="s">
        <v>2</v>
      </c>
      <c r="DC196" s="27">
        <v>1</v>
      </c>
      <c r="DD196" s="27" t="s">
        <v>2</v>
      </c>
      <c r="DE196" s="27" t="s">
        <v>2</v>
      </c>
      <c r="DF196" s="27" t="s">
        <v>2</v>
      </c>
      <c r="DG196" s="27" t="s">
        <v>2</v>
      </c>
      <c r="DH196" s="27">
        <v>1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5</v>
      </c>
      <c r="DT196" s="27" t="s">
        <v>2</v>
      </c>
      <c r="DU196" s="27" t="s">
        <v>2</v>
      </c>
      <c r="DV196" s="27">
        <v>2</v>
      </c>
      <c r="DW196" s="27">
        <v>2</v>
      </c>
      <c r="DX196" s="27" t="s">
        <v>2</v>
      </c>
      <c r="DY196" s="27">
        <v>2</v>
      </c>
      <c r="DZ196" s="27">
        <v>1</v>
      </c>
      <c r="EA196" s="27">
        <v>2</v>
      </c>
      <c r="EB196" s="27">
        <v>4</v>
      </c>
      <c r="EC196" s="27" t="s">
        <v>2</v>
      </c>
      <c r="ED196" s="27">
        <v>1</v>
      </c>
      <c r="EE196" s="27" t="s">
        <v>2</v>
      </c>
      <c r="EF196" s="135" t="s">
        <v>2</v>
      </c>
      <c r="EG196" s="27">
        <v>155</v>
      </c>
      <c r="EH196" s="27" t="s">
        <v>2</v>
      </c>
      <c r="EI196" s="27" t="s">
        <v>2</v>
      </c>
      <c r="EJ196" s="27" t="s">
        <v>14</v>
      </c>
      <c r="EK196" s="27" t="s">
        <v>14</v>
      </c>
      <c r="EL196" s="27" t="s">
        <v>2</v>
      </c>
      <c r="EM196" s="27" t="s">
        <v>14</v>
      </c>
      <c r="EN196" s="27" t="s">
        <v>14</v>
      </c>
      <c r="EO196" s="27" t="s">
        <v>14</v>
      </c>
      <c r="EP196" s="27">
        <v>71</v>
      </c>
      <c r="EQ196" s="27" t="s">
        <v>2</v>
      </c>
      <c r="ER196" s="27" t="s">
        <v>14</v>
      </c>
      <c r="ES196" s="27" t="s">
        <v>2</v>
      </c>
      <c r="ET196" s="135" t="s">
        <v>2</v>
      </c>
      <c r="EU196" s="27" t="s">
        <v>2</v>
      </c>
      <c r="EV196" s="27" t="s">
        <v>2</v>
      </c>
      <c r="EW196" s="27" t="s">
        <v>2</v>
      </c>
      <c r="EX196" s="27">
        <v>1</v>
      </c>
      <c r="EY196" s="27">
        <v>1</v>
      </c>
      <c r="EZ196" s="27" t="s">
        <v>2</v>
      </c>
      <c r="FA196" s="27">
        <v>1</v>
      </c>
      <c r="FB196" s="27">
        <v>1</v>
      </c>
      <c r="FC196" s="27" t="s">
        <v>2</v>
      </c>
      <c r="FD196" s="27">
        <v>1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 t="s">
        <v>2</v>
      </c>
      <c r="FJ196" s="27" t="s">
        <v>2</v>
      </c>
      <c r="FK196" s="27" t="s">
        <v>2</v>
      </c>
      <c r="FL196" s="27" t="s">
        <v>1155</v>
      </c>
      <c r="FM196" s="27" t="s">
        <v>1155</v>
      </c>
      <c r="FN196" s="27" t="s">
        <v>2</v>
      </c>
      <c r="FO196" s="27" t="s">
        <v>1155</v>
      </c>
      <c r="FP196" s="27" t="s">
        <v>1155</v>
      </c>
      <c r="FQ196" s="27" t="s">
        <v>2</v>
      </c>
      <c r="FR196" s="27" t="s">
        <v>1155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6</v>
      </c>
      <c r="FX196" s="77">
        <v>1</v>
      </c>
      <c r="FY196" s="77">
        <v>6</v>
      </c>
      <c r="FZ196" s="77" t="s">
        <v>2</v>
      </c>
      <c r="GA196" s="77" t="s">
        <v>2</v>
      </c>
      <c r="GB196" s="77" t="s">
        <v>2</v>
      </c>
      <c r="GC196" s="77" t="s">
        <v>2</v>
      </c>
      <c r="GD196" s="77" t="s">
        <v>2</v>
      </c>
      <c r="GE196" s="143" t="s">
        <v>2</v>
      </c>
      <c r="GF196" s="77" t="s">
        <v>2</v>
      </c>
      <c r="GG196" s="77" t="s">
        <v>2</v>
      </c>
      <c r="GH196" s="77" t="s">
        <v>2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1</v>
      </c>
      <c r="GP196" s="25" t="s">
        <v>2</v>
      </c>
      <c r="GQ196" s="25">
        <v>1</v>
      </c>
      <c r="GR196" s="25">
        <v>1</v>
      </c>
      <c r="GS196" s="136" t="s">
        <v>2</v>
      </c>
      <c r="GT196" s="77" t="s">
        <v>2</v>
      </c>
      <c r="GU196" s="77" t="s">
        <v>2</v>
      </c>
      <c r="GV196" s="17">
        <v>10</v>
      </c>
      <c r="GW196" s="17">
        <v>9</v>
      </c>
      <c r="GX196" s="17">
        <v>1</v>
      </c>
      <c r="GY196" s="17" t="s">
        <v>2</v>
      </c>
      <c r="GZ196" s="17" t="s">
        <v>2</v>
      </c>
      <c r="HA196" s="17" t="s">
        <v>2</v>
      </c>
      <c r="HB196" s="17" t="s">
        <v>2</v>
      </c>
      <c r="HC196" s="17" t="s">
        <v>2</v>
      </c>
      <c r="HD196" s="17" t="s">
        <v>2</v>
      </c>
      <c r="HE196" s="17">
        <v>1</v>
      </c>
      <c r="HF196" s="17">
        <v>1</v>
      </c>
      <c r="HG196" s="17" t="s">
        <v>2</v>
      </c>
      <c r="HH196" s="17" t="s">
        <v>2</v>
      </c>
      <c r="HI196" s="17" t="s">
        <v>2</v>
      </c>
      <c r="HJ196" s="17" t="s">
        <v>2</v>
      </c>
      <c r="HK196" s="17" t="s">
        <v>2</v>
      </c>
      <c r="HL196" s="17" t="s">
        <v>2</v>
      </c>
      <c r="HM196" s="17" t="s">
        <v>2</v>
      </c>
      <c r="HN196" s="659"/>
      <c r="HO196" s="657" t="s">
        <v>453</v>
      </c>
      <c r="HP196" s="657" t="s">
        <v>454</v>
      </c>
      <c r="HQ196" s="657" t="s">
        <v>494</v>
      </c>
      <c r="HR196" s="657" t="s">
        <v>454</v>
      </c>
      <c r="HS196" s="657" t="s">
        <v>455</v>
      </c>
    </row>
    <row r="197" spans="1:227" ht="14.25" customHeight="1">
      <c r="A197" s="614" t="s">
        <v>970</v>
      </c>
      <c r="B197" s="614" t="s">
        <v>1114</v>
      </c>
      <c r="C197" s="614" t="s">
        <v>1118</v>
      </c>
      <c r="D197" s="4" t="s">
        <v>606</v>
      </c>
      <c r="E197" s="25">
        <v>12</v>
      </c>
      <c r="F197" s="25" t="s">
        <v>2</v>
      </c>
      <c r="G197" s="25" t="s">
        <v>2</v>
      </c>
      <c r="H197" s="25" t="s">
        <v>2</v>
      </c>
      <c r="I197" s="25" t="s">
        <v>2</v>
      </c>
      <c r="J197" s="25" t="s">
        <v>2</v>
      </c>
      <c r="K197" s="25" t="s">
        <v>2</v>
      </c>
      <c r="L197" s="25">
        <v>12</v>
      </c>
      <c r="M197" s="136">
        <v>1</v>
      </c>
      <c r="N197" s="25" t="s">
        <v>2</v>
      </c>
      <c r="O197" s="25" t="s">
        <v>2</v>
      </c>
      <c r="P197" s="25" t="s">
        <v>2</v>
      </c>
      <c r="Q197" s="25" t="s">
        <v>2</v>
      </c>
      <c r="R197" s="25" t="s">
        <v>2</v>
      </c>
      <c r="S197" s="25" t="s">
        <v>2</v>
      </c>
      <c r="T197" s="25" t="s">
        <v>2</v>
      </c>
      <c r="U197" s="25" t="s">
        <v>2</v>
      </c>
      <c r="V197" s="136" t="s">
        <v>2</v>
      </c>
      <c r="W197" s="25">
        <v>11</v>
      </c>
      <c r="X197" s="25">
        <v>485</v>
      </c>
      <c r="Y197" s="25" t="s">
        <v>2</v>
      </c>
      <c r="Z197" s="25" t="s">
        <v>2</v>
      </c>
      <c r="AA197" s="136">
        <v>1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36" t="s">
        <v>2</v>
      </c>
      <c r="AG197" s="27">
        <v>12</v>
      </c>
      <c r="AH197" s="27" t="s">
        <v>2</v>
      </c>
      <c r="AI197" s="27">
        <v>8</v>
      </c>
      <c r="AJ197" s="27">
        <v>3</v>
      </c>
      <c r="AK197" s="27">
        <v>1</v>
      </c>
      <c r="AL197" s="27" t="s">
        <v>2</v>
      </c>
      <c r="AM197" s="27" t="s">
        <v>2</v>
      </c>
      <c r="AN197" s="27" t="s">
        <v>2</v>
      </c>
      <c r="AO197" s="27" t="s">
        <v>2</v>
      </c>
      <c r="AP197" s="27" t="s">
        <v>2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 t="s">
        <v>2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588</v>
      </c>
      <c r="BJ197" s="27" t="s">
        <v>2</v>
      </c>
      <c r="BK197" s="27">
        <v>301</v>
      </c>
      <c r="BL197" s="27">
        <v>167</v>
      </c>
      <c r="BM197" s="27">
        <v>120</v>
      </c>
      <c r="BN197" s="27" t="s">
        <v>2</v>
      </c>
      <c r="BO197" s="27" t="s">
        <v>2</v>
      </c>
      <c r="BP197" s="27" t="s">
        <v>2</v>
      </c>
      <c r="BQ197" s="27" t="s">
        <v>2</v>
      </c>
      <c r="BR197" s="27" t="s">
        <v>2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>
        <v>217</v>
      </c>
      <c r="BX197" s="27" t="s">
        <v>2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 t="s">
        <v>2</v>
      </c>
      <c r="CM197" s="27">
        <v>8</v>
      </c>
      <c r="CN197" s="27">
        <v>4</v>
      </c>
      <c r="CO197" s="27" t="s">
        <v>2</v>
      </c>
      <c r="CP197" s="27">
        <v>1</v>
      </c>
      <c r="CQ197" s="27" t="s">
        <v>2</v>
      </c>
      <c r="CR197" s="27">
        <v>3</v>
      </c>
      <c r="CS197" s="27" t="s">
        <v>2</v>
      </c>
      <c r="CT197" s="27" t="s">
        <v>2</v>
      </c>
      <c r="CU197" s="27" t="s">
        <v>2</v>
      </c>
      <c r="CV197" s="27" t="s">
        <v>2</v>
      </c>
      <c r="CW197" s="27" t="s">
        <v>2</v>
      </c>
      <c r="CX197" s="27" t="s">
        <v>2</v>
      </c>
      <c r="CY197" s="27" t="s">
        <v>2</v>
      </c>
      <c r="CZ197" s="27" t="s">
        <v>2</v>
      </c>
      <c r="DA197" s="27" t="s">
        <v>2</v>
      </c>
      <c r="DB197" s="135" t="s">
        <v>2</v>
      </c>
      <c r="DC197" s="27" t="s">
        <v>2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 t="s">
        <v>2</v>
      </c>
      <c r="DN197" s="27" t="s">
        <v>2</v>
      </c>
      <c r="DO197" s="27" t="s">
        <v>2</v>
      </c>
      <c r="DP197" s="27" t="s">
        <v>2</v>
      </c>
      <c r="DQ197" s="27" t="s">
        <v>2</v>
      </c>
      <c r="DR197" s="135" t="s">
        <v>2</v>
      </c>
      <c r="DS197" s="27">
        <v>5</v>
      </c>
      <c r="DT197" s="27">
        <v>1</v>
      </c>
      <c r="DU197" s="27" t="s">
        <v>2</v>
      </c>
      <c r="DV197" s="27" t="s">
        <v>2</v>
      </c>
      <c r="DW197" s="27" t="s">
        <v>2</v>
      </c>
      <c r="DX197" s="27" t="s">
        <v>2</v>
      </c>
      <c r="DY197" s="27">
        <v>4</v>
      </c>
      <c r="DZ197" s="27">
        <v>4</v>
      </c>
      <c r="EA197" s="27">
        <v>2</v>
      </c>
      <c r="EB197" s="27">
        <v>7</v>
      </c>
      <c r="EC197" s="27" t="s">
        <v>2</v>
      </c>
      <c r="ED197" s="27" t="s">
        <v>2</v>
      </c>
      <c r="EE197" s="27" t="s">
        <v>2</v>
      </c>
      <c r="EF197" s="135" t="s">
        <v>2</v>
      </c>
      <c r="EG197" s="27">
        <v>199</v>
      </c>
      <c r="EH197" s="27" t="s">
        <v>14</v>
      </c>
      <c r="EI197" s="27" t="s">
        <v>2</v>
      </c>
      <c r="EJ197" s="27" t="s">
        <v>2</v>
      </c>
      <c r="EK197" s="27" t="s">
        <v>2</v>
      </c>
      <c r="EL197" s="27" t="s">
        <v>2</v>
      </c>
      <c r="EM197" s="27">
        <v>35</v>
      </c>
      <c r="EN197" s="27">
        <v>35</v>
      </c>
      <c r="EO197" s="27" t="s">
        <v>14</v>
      </c>
      <c r="EP197" s="27">
        <v>86</v>
      </c>
      <c r="EQ197" s="27" t="s">
        <v>2</v>
      </c>
      <c r="ER197" s="27" t="s">
        <v>2</v>
      </c>
      <c r="ES197" s="27" t="s">
        <v>2</v>
      </c>
      <c r="ET197" s="135" t="s">
        <v>2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4</v>
      </c>
      <c r="FX197" s="77">
        <v>1</v>
      </c>
      <c r="FY197" s="77">
        <v>4</v>
      </c>
      <c r="FZ197" s="77" t="s">
        <v>2</v>
      </c>
      <c r="GA197" s="77" t="s">
        <v>2</v>
      </c>
      <c r="GB197" s="77" t="s">
        <v>2</v>
      </c>
      <c r="GC197" s="77" t="s">
        <v>2</v>
      </c>
      <c r="GD197" s="77" t="s">
        <v>2</v>
      </c>
      <c r="GE197" s="143" t="s">
        <v>2</v>
      </c>
      <c r="GF197" s="77" t="s">
        <v>2</v>
      </c>
      <c r="GG197" s="77" t="s">
        <v>2</v>
      </c>
      <c r="GH197" s="77" t="s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</v>
      </c>
      <c r="GP197" s="25" t="s">
        <v>2</v>
      </c>
      <c r="GQ197" s="25">
        <v>1</v>
      </c>
      <c r="GR197" s="25">
        <v>1</v>
      </c>
      <c r="GS197" s="136" t="s">
        <v>2</v>
      </c>
      <c r="GT197" s="77" t="s">
        <v>2</v>
      </c>
      <c r="GU197" s="77" t="s">
        <v>2</v>
      </c>
      <c r="GV197" s="17">
        <v>8</v>
      </c>
      <c r="GW197" s="17">
        <v>7</v>
      </c>
      <c r="GX197" s="17" t="s">
        <v>2</v>
      </c>
      <c r="GY197" s="17">
        <v>1</v>
      </c>
      <c r="GZ197" s="17" t="s">
        <v>2</v>
      </c>
      <c r="HA197" s="17" t="s">
        <v>2</v>
      </c>
      <c r="HB197" s="17" t="s">
        <v>2</v>
      </c>
      <c r="HC197" s="17" t="s">
        <v>2</v>
      </c>
      <c r="HD197" s="17" t="s">
        <v>2</v>
      </c>
      <c r="HE197" s="17" t="s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9"/>
      <c r="HO197" s="657" t="s">
        <v>453</v>
      </c>
      <c r="HP197" s="657" t="s">
        <v>454</v>
      </c>
      <c r="HQ197" s="657" t="s">
        <v>494</v>
      </c>
      <c r="HR197" s="657" t="s">
        <v>457</v>
      </c>
      <c r="HS197" s="657" t="s">
        <v>455</v>
      </c>
    </row>
    <row r="198" spans="1:227" ht="14.25" customHeight="1">
      <c r="A198" s="614" t="s">
        <v>970</v>
      </c>
      <c r="B198" s="614" t="s">
        <v>1114</v>
      </c>
      <c r="C198" s="614" t="s">
        <v>1119</v>
      </c>
      <c r="D198" s="4" t="s">
        <v>607</v>
      </c>
      <c r="E198" s="25">
        <v>10</v>
      </c>
      <c r="F198" s="25" t="s">
        <v>2</v>
      </c>
      <c r="G198" s="25" t="s">
        <v>2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>
        <v>10</v>
      </c>
      <c r="M198" s="136" t="s">
        <v>2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2</v>
      </c>
      <c r="X198" s="25">
        <v>70</v>
      </c>
      <c r="Y198" s="25" t="s">
        <v>2</v>
      </c>
      <c r="Z198" s="25" t="s">
        <v>2</v>
      </c>
      <c r="AA198" s="136">
        <v>8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>
        <v>10</v>
      </c>
      <c r="AH198" s="27" t="s">
        <v>2</v>
      </c>
      <c r="AI198" s="27">
        <v>7</v>
      </c>
      <c r="AJ198" s="27">
        <v>3</v>
      </c>
      <c r="AK198" s="27" t="s">
        <v>2</v>
      </c>
      <c r="AL198" s="27" t="s">
        <v>2</v>
      </c>
      <c r="AM198" s="27" t="s">
        <v>2</v>
      </c>
      <c r="AN198" s="27" t="s">
        <v>2</v>
      </c>
      <c r="AO198" s="27" t="s">
        <v>2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487</v>
      </c>
      <c r="BJ198" s="27" t="s">
        <v>2</v>
      </c>
      <c r="BK198" s="27">
        <v>275</v>
      </c>
      <c r="BL198" s="27">
        <v>212</v>
      </c>
      <c r="BM198" s="27" t="s">
        <v>2</v>
      </c>
      <c r="BN198" s="27" t="s">
        <v>2</v>
      </c>
      <c r="BO198" s="27" t="s">
        <v>2</v>
      </c>
      <c r="BP198" s="27" t="s">
        <v>2</v>
      </c>
      <c r="BQ198" s="27" t="s">
        <v>2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167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5</v>
      </c>
      <c r="CN198" s="27">
        <v>1</v>
      </c>
      <c r="CO198" s="27" t="s">
        <v>2</v>
      </c>
      <c r="CP198" s="27">
        <v>3</v>
      </c>
      <c r="CQ198" s="27">
        <v>1</v>
      </c>
      <c r="CR198" s="27" t="s">
        <v>2</v>
      </c>
      <c r="CS198" s="27" t="s">
        <v>2</v>
      </c>
      <c r="CT198" s="27" t="s">
        <v>2</v>
      </c>
      <c r="CU198" s="27" t="s">
        <v>2</v>
      </c>
      <c r="CV198" s="27" t="s">
        <v>2</v>
      </c>
      <c r="CW198" s="27" t="s">
        <v>2</v>
      </c>
      <c r="CX198" s="27" t="s">
        <v>2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2</v>
      </c>
      <c r="DT198" s="27" t="s">
        <v>2</v>
      </c>
      <c r="DU198" s="27" t="s">
        <v>2</v>
      </c>
      <c r="DV198" s="27" t="s">
        <v>2</v>
      </c>
      <c r="DW198" s="27" t="s">
        <v>2</v>
      </c>
      <c r="DX198" s="27" t="s">
        <v>2</v>
      </c>
      <c r="DY198" s="27">
        <v>5</v>
      </c>
      <c r="DZ198" s="27">
        <v>5</v>
      </c>
      <c r="EA198" s="27">
        <v>1</v>
      </c>
      <c r="EB198" s="27" t="s">
        <v>2</v>
      </c>
      <c r="EC198" s="27" t="s">
        <v>2</v>
      </c>
      <c r="ED198" s="27" t="s">
        <v>2</v>
      </c>
      <c r="EE198" s="27" t="s">
        <v>2</v>
      </c>
      <c r="EF198" s="135" t="s">
        <v>2</v>
      </c>
      <c r="EG198" s="27" t="s">
        <v>14</v>
      </c>
      <c r="EH198" s="27" t="s">
        <v>2</v>
      </c>
      <c r="EI198" s="27" t="s">
        <v>2</v>
      </c>
      <c r="EJ198" s="27" t="s">
        <v>2</v>
      </c>
      <c r="EK198" s="27" t="s">
        <v>2</v>
      </c>
      <c r="EL198" s="27" t="s">
        <v>2</v>
      </c>
      <c r="EM198" s="27">
        <v>99</v>
      </c>
      <c r="EN198" s="27">
        <v>99</v>
      </c>
      <c r="EO198" s="27" t="s">
        <v>14</v>
      </c>
      <c r="EP198" s="27" t="s">
        <v>2</v>
      </c>
      <c r="EQ198" s="27" t="s">
        <v>2</v>
      </c>
      <c r="ER198" s="27" t="s">
        <v>2</v>
      </c>
      <c r="ES198" s="27" t="s">
        <v>2</v>
      </c>
      <c r="ET198" s="135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1</v>
      </c>
      <c r="FX198" s="77" t="s">
        <v>2</v>
      </c>
      <c r="FY198" s="77">
        <v>1</v>
      </c>
      <c r="FZ198" s="77" t="s">
        <v>2</v>
      </c>
      <c r="GA198" s="77" t="s">
        <v>2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2</v>
      </c>
      <c r="GP198" s="25" t="s">
        <v>2</v>
      </c>
      <c r="GQ198" s="25">
        <v>2</v>
      </c>
      <c r="GR198" s="25">
        <v>2</v>
      </c>
      <c r="GS198" s="136" t="s">
        <v>2</v>
      </c>
      <c r="GT198" s="77" t="s">
        <v>2</v>
      </c>
      <c r="GU198" s="77" t="s">
        <v>2</v>
      </c>
      <c r="GV198" s="17">
        <v>5</v>
      </c>
      <c r="GW198" s="17">
        <v>5</v>
      </c>
      <c r="GX198" s="17" t="s">
        <v>2</v>
      </c>
      <c r="GY198" s="17" t="s">
        <v>2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9"/>
      <c r="HO198" s="657" t="s">
        <v>453</v>
      </c>
      <c r="HP198" s="657" t="s">
        <v>454</v>
      </c>
      <c r="HQ198" s="657" t="s">
        <v>494</v>
      </c>
      <c r="HR198" s="657" t="s">
        <v>458</v>
      </c>
      <c r="HS198" s="657" t="s">
        <v>455</v>
      </c>
    </row>
    <row r="199" spans="1:227" ht="14.25" customHeight="1">
      <c r="A199" s="614" t="s">
        <v>970</v>
      </c>
      <c r="B199" s="614" t="s">
        <v>1114</v>
      </c>
      <c r="C199" s="614" t="s">
        <v>1120</v>
      </c>
      <c r="D199" s="4" t="s">
        <v>608</v>
      </c>
      <c r="E199" s="25">
        <v>5</v>
      </c>
      <c r="F199" s="25">
        <v>1</v>
      </c>
      <c r="G199" s="25">
        <v>1</v>
      </c>
      <c r="H199" s="25" t="s">
        <v>2</v>
      </c>
      <c r="I199" s="25" t="s">
        <v>2</v>
      </c>
      <c r="J199" s="25" t="s">
        <v>2</v>
      </c>
      <c r="K199" s="25" t="s">
        <v>2</v>
      </c>
      <c r="L199" s="25">
        <v>4</v>
      </c>
      <c r="M199" s="136">
        <v>1</v>
      </c>
      <c r="N199" s="25">
        <v>1</v>
      </c>
      <c r="O199" s="25">
        <v>1</v>
      </c>
      <c r="P199" s="25">
        <v>1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 t="s">
        <v>2</v>
      </c>
      <c r="V199" s="136" t="s">
        <v>2</v>
      </c>
      <c r="W199" s="25">
        <v>4</v>
      </c>
      <c r="X199" s="25">
        <v>130</v>
      </c>
      <c r="Y199" s="25">
        <v>1</v>
      </c>
      <c r="Z199" s="25">
        <v>60</v>
      </c>
      <c r="AA199" s="136">
        <v>1</v>
      </c>
      <c r="AB199" s="25">
        <v>1</v>
      </c>
      <c r="AC199" s="25">
        <v>60</v>
      </c>
      <c r="AD199" s="25">
        <v>1</v>
      </c>
      <c r="AE199" s="25">
        <v>60</v>
      </c>
      <c r="AF199" s="136" t="s">
        <v>2</v>
      </c>
      <c r="AG199" s="27">
        <v>5</v>
      </c>
      <c r="AH199" s="27" t="s">
        <v>2</v>
      </c>
      <c r="AI199" s="27">
        <v>3</v>
      </c>
      <c r="AJ199" s="27" t="s">
        <v>2</v>
      </c>
      <c r="AK199" s="27" t="s">
        <v>2</v>
      </c>
      <c r="AL199" s="27">
        <v>1</v>
      </c>
      <c r="AM199" s="27">
        <v>1</v>
      </c>
      <c r="AN199" s="27" t="s">
        <v>2</v>
      </c>
      <c r="AO199" s="27" t="s">
        <v>2</v>
      </c>
      <c r="AP199" s="27" t="s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>
        <v>1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>
        <v>1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494</v>
      </c>
      <c r="BJ199" s="27" t="s">
        <v>2</v>
      </c>
      <c r="BK199" s="27">
        <v>108</v>
      </c>
      <c r="BL199" s="27" t="s">
        <v>2</v>
      </c>
      <c r="BM199" s="27" t="s">
        <v>2</v>
      </c>
      <c r="BN199" s="27">
        <v>165</v>
      </c>
      <c r="BO199" s="27">
        <v>221</v>
      </c>
      <c r="BP199" s="27" t="s">
        <v>2</v>
      </c>
      <c r="BQ199" s="27" t="s">
        <v>2</v>
      </c>
      <c r="BR199" s="27" t="s">
        <v>2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391</v>
      </c>
      <c r="BX199" s="27">
        <v>221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>
        <v>221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>
        <v>221</v>
      </c>
      <c r="CM199" s="27">
        <v>2</v>
      </c>
      <c r="CN199" s="27" t="s">
        <v>2</v>
      </c>
      <c r="CO199" s="27" t="s">
        <v>2</v>
      </c>
      <c r="CP199" s="27" t="s">
        <v>2</v>
      </c>
      <c r="CQ199" s="27" t="s">
        <v>2</v>
      </c>
      <c r="CR199" s="27">
        <v>2</v>
      </c>
      <c r="CS199" s="27" t="s">
        <v>2</v>
      </c>
      <c r="CT199" s="27" t="s">
        <v>2</v>
      </c>
      <c r="CU199" s="27" t="s">
        <v>2</v>
      </c>
      <c r="CV199" s="27" t="s">
        <v>2</v>
      </c>
      <c r="CW199" s="27" t="s">
        <v>2</v>
      </c>
      <c r="CX199" s="27" t="s">
        <v>2</v>
      </c>
      <c r="CY199" s="27" t="s">
        <v>2</v>
      </c>
      <c r="CZ199" s="27" t="s">
        <v>2</v>
      </c>
      <c r="DA199" s="27" t="s">
        <v>2</v>
      </c>
      <c r="DB199" s="135" t="s">
        <v>2</v>
      </c>
      <c r="DC199" s="27">
        <v>1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>
        <v>1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1</v>
      </c>
      <c r="DT199" s="27" t="s">
        <v>2</v>
      </c>
      <c r="DU199" s="27" t="s">
        <v>2</v>
      </c>
      <c r="DV199" s="27" t="s">
        <v>2</v>
      </c>
      <c r="DW199" s="27" t="s">
        <v>2</v>
      </c>
      <c r="DX199" s="27" t="s">
        <v>2</v>
      </c>
      <c r="DY199" s="27">
        <v>1</v>
      </c>
      <c r="DZ199" s="27">
        <v>1</v>
      </c>
      <c r="EA199" s="27" t="s">
        <v>2</v>
      </c>
      <c r="EB199" s="27">
        <v>2</v>
      </c>
      <c r="EC199" s="27" t="s">
        <v>2</v>
      </c>
      <c r="ED199" s="27" t="s">
        <v>2</v>
      </c>
      <c r="EE199" s="27" t="s">
        <v>2</v>
      </c>
      <c r="EF199" s="135" t="s">
        <v>2</v>
      </c>
      <c r="EG199" s="27" t="s">
        <v>14</v>
      </c>
      <c r="EH199" s="27" t="s">
        <v>2</v>
      </c>
      <c r="EI199" s="27" t="s">
        <v>2</v>
      </c>
      <c r="EJ199" s="27" t="s">
        <v>2</v>
      </c>
      <c r="EK199" s="27" t="s">
        <v>2</v>
      </c>
      <c r="EL199" s="27" t="s">
        <v>2</v>
      </c>
      <c r="EM199" s="27" t="s">
        <v>14</v>
      </c>
      <c r="EN199" s="27" t="s">
        <v>14</v>
      </c>
      <c r="EO199" s="27" t="s">
        <v>2</v>
      </c>
      <c r="EP199" s="27" t="s">
        <v>14</v>
      </c>
      <c r="EQ199" s="27" t="s">
        <v>2</v>
      </c>
      <c r="ER199" s="27" t="s">
        <v>2</v>
      </c>
      <c r="ES199" s="27" t="s">
        <v>2</v>
      </c>
      <c r="ET199" s="135" t="s">
        <v>2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>
        <v>1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1155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1</v>
      </c>
      <c r="FX199" s="77" t="s">
        <v>2</v>
      </c>
      <c r="FY199" s="77">
        <v>1</v>
      </c>
      <c r="FZ199" s="77" t="s">
        <v>2</v>
      </c>
      <c r="GA199" s="77" t="s">
        <v>2</v>
      </c>
      <c r="GB199" s="77" t="s">
        <v>2</v>
      </c>
      <c r="GC199" s="77" t="s">
        <v>2</v>
      </c>
      <c r="GD199" s="77" t="s">
        <v>2</v>
      </c>
      <c r="GE199" s="143" t="s">
        <v>2</v>
      </c>
      <c r="GF199" s="77">
        <v>1</v>
      </c>
      <c r="GG199" s="77" t="s">
        <v>2</v>
      </c>
      <c r="GH199" s="77">
        <v>1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 t="s">
        <v>2</v>
      </c>
      <c r="GP199" s="25" t="s">
        <v>2</v>
      </c>
      <c r="GQ199" s="25" t="s">
        <v>2</v>
      </c>
      <c r="GR199" s="25" t="s">
        <v>2</v>
      </c>
      <c r="GS199" s="136" t="s">
        <v>2</v>
      </c>
      <c r="GT199" s="77" t="s">
        <v>2</v>
      </c>
      <c r="GU199" s="77" t="s">
        <v>2</v>
      </c>
      <c r="GV199" s="17">
        <v>2</v>
      </c>
      <c r="GW199" s="17">
        <v>1</v>
      </c>
      <c r="GX199" s="17">
        <v>1</v>
      </c>
      <c r="GY199" s="17" t="s">
        <v>2</v>
      </c>
      <c r="GZ199" s="17" t="s">
        <v>2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>
        <v>1</v>
      </c>
      <c r="HF199" s="17">
        <v>1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9"/>
      <c r="HO199" s="657" t="s">
        <v>453</v>
      </c>
      <c r="HP199" s="657" t="s">
        <v>454</v>
      </c>
      <c r="HQ199" s="657" t="s">
        <v>494</v>
      </c>
      <c r="HR199" s="657" t="s">
        <v>459</v>
      </c>
      <c r="HS199" s="657" t="s">
        <v>455</v>
      </c>
    </row>
    <row r="200" spans="1:227" ht="14.25" customHeight="1">
      <c r="A200" s="614" t="s">
        <v>970</v>
      </c>
      <c r="B200" s="614" t="s">
        <v>1114</v>
      </c>
      <c r="C200" s="614" t="s">
        <v>1121</v>
      </c>
      <c r="D200" s="4" t="s">
        <v>609</v>
      </c>
      <c r="E200" s="25">
        <v>2</v>
      </c>
      <c r="F200" s="25" t="s">
        <v>14</v>
      </c>
      <c r="G200" s="25" t="s">
        <v>14</v>
      </c>
      <c r="H200" s="25" t="s">
        <v>14</v>
      </c>
      <c r="I200" s="25" t="s">
        <v>14</v>
      </c>
      <c r="J200" s="25" t="s">
        <v>14</v>
      </c>
      <c r="K200" s="25" t="s">
        <v>14</v>
      </c>
      <c r="L200" s="25" t="s">
        <v>14</v>
      </c>
      <c r="M200" s="136" t="s">
        <v>2</v>
      </c>
      <c r="N200" s="25" t="s">
        <v>2</v>
      </c>
      <c r="O200" s="25" t="s">
        <v>1155</v>
      </c>
      <c r="P200" s="25" t="s">
        <v>1155</v>
      </c>
      <c r="Q200" s="25" t="s">
        <v>1155</v>
      </c>
      <c r="R200" s="25" t="s">
        <v>1155</v>
      </c>
      <c r="S200" s="25" t="s">
        <v>1155</v>
      </c>
      <c r="T200" s="25" t="s">
        <v>1155</v>
      </c>
      <c r="U200" s="25" t="s">
        <v>1155</v>
      </c>
      <c r="V200" s="136" t="s">
        <v>2</v>
      </c>
      <c r="W200" s="25" t="s">
        <v>14</v>
      </c>
      <c r="X200" s="25" t="s">
        <v>14</v>
      </c>
      <c r="Y200" s="25" t="s">
        <v>14</v>
      </c>
      <c r="Z200" s="25" t="s">
        <v>14</v>
      </c>
      <c r="AA200" s="136" t="s">
        <v>1155</v>
      </c>
      <c r="AB200" s="25" t="s">
        <v>1155</v>
      </c>
      <c r="AC200" s="25" t="s">
        <v>1155</v>
      </c>
      <c r="AD200" s="25" t="s">
        <v>1155</v>
      </c>
      <c r="AE200" s="25" t="s">
        <v>1155</v>
      </c>
      <c r="AF200" s="136" t="s">
        <v>1155</v>
      </c>
      <c r="AG200" s="27" t="s">
        <v>14</v>
      </c>
      <c r="AH200" s="27" t="s">
        <v>14</v>
      </c>
      <c r="AI200" s="27" t="s">
        <v>14</v>
      </c>
      <c r="AJ200" s="27" t="s">
        <v>14</v>
      </c>
      <c r="AK200" s="27" t="s">
        <v>14</v>
      </c>
      <c r="AL200" s="27" t="s">
        <v>14</v>
      </c>
      <c r="AM200" s="27" t="s">
        <v>14</v>
      </c>
      <c r="AN200" s="27" t="s">
        <v>14</v>
      </c>
      <c r="AO200" s="27" t="s">
        <v>14</v>
      </c>
      <c r="AP200" s="27" t="s">
        <v>14</v>
      </c>
      <c r="AQ200" s="27" t="s">
        <v>14</v>
      </c>
      <c r="AR200" s="27" t="s">
        <v>14</v>
      </c>
      <c r="AS200" s="27" t="s">
        <v>14</v>
      </c>
      <c r="AT200" s="135" t="s">
        <v>14</v>
      </c>
      <c r="AU200" s="27" t="s">
        <v>1155</v>
      </c>
      <c r="AV200" s="27" t="s">
        <v>1155</v>
      </c>
      <c r="AW200" s="27" t="s">
        <v>1155</v>
      </c>
      <c r="AX200" s="27" t="s">
        <v>1155</v>
      </c>
      <c r="AY200" s="27" t="s">
        <v>1155</v>
      </c>
      <c r="AZ200" s="27" t="s">
        <v>1155</v>
      </c>
      <c r="BA200" s="27" t="s">
        <v>1155</v>
      </c>
      <c r="BB200" s="27" t="s">
        <v>1155</v>
      </c>
      <c r="BC200" s="27" t="s">
        <v>1155</v>
      </c>
      <c r="BD200" s="27" t="s">
        <v>1155</v>
      </c>
      <c r="BE200" s="27" t="s">
        <v>1155</v>
      </c>
      <c r="BF200" s="27" t="s">
        <v>1155</v>
      </c>
      <c r="BG200" s="27" t="s">
        <v>1155</v>
      </c>
      <c r="BH200" s="135" t="s">
        <v>1155</v>
      </c>
      <c r="BI200" s="27" t="s">
        <v>14</v>
      </c>
      <c r="BJ200" s="27" t="s">
        <v>14</v>
      </c>
      <c r="BK200" s="27" t="s">
        <v>14</v>
      </c>
      <c r="BL200" s="27" t="s">
        <v>14</v>
      </c>
      <c r="BM200" s="27" t="s">
        <v>14</v>
      </c>
      <c r="BN200" s="27" t="s">
        <v>14</v>
      </c>
      <c r="BO200" s="27" t="s">
        <v>14</v>
      </c>
      <c r="BP200" s="27" t="s">
        <v>14</v>
      </c>
      <c r="BQ200" s="27" t="s">
        <v>14</v>
      </c>
      <c r="BR200" s="27" t="s">
        <v>14</v>
      </c>
      <c r="BS200" s="27" t="s">
        <v>14</v>
      </c>
      <c r="BT200" s="27" t="s">
        <v>14</v>
      </c>
      <c r="BU200" s="27" t="s">
        <v>14</v>
      </c>
      <c r="BV200" s="27" t="s">
        <v>14</v>
      </c>
      <c r="BW200" s="135" t="s">
        <v>14</v>
      </c>
      <c r="BX200" s="27" t="s">
        <v>1155</v>
      </c>
      <c r="BY200" s="27" t="s">
        <v>1155</v>
      </c>
      <c r="BZ200" s="27" t="s">
        <v>1155</v>
      </c>
      <c r="CA200" s="27" t="s">
        <v>1155</v>
      </c>
      <c r="CB200" s="27" t="s">
        <v>1155</v>
      </c>
      <c r="CC200" s="27" t="s">
        <v>1155</v>
      </c>
      <c r="CD200" s="27" t="s">
        <v>1155</v>
      </c>
      <c r="CE200" s="27" t="s">
        <v>1155</v>
      </c>
      <c r="CF200" s="27" t="s">
        <v>1155</v>
      </c>
      <c r="CG200" s="27" t="s">
        <v>1155</v>
      </c>
      <c r="CH200" s="27" t="s">
        <v>1155</v>
      </c>
      <c r="CI200" s="27" t="s">
        <v>1155</v>
      </c>
      <c r="CJ200" s="27" t="s">
        <v>1155</v>
      </c>
      <c r="CK200" s="27" t="s">
        <v>1155</v>
      </c>
      <c r="CL200" s="135" t="s">
        <v>1155</v>
      </c>
      <c r="CM200" s="27" t="s">
        <v>14</v>
      </c>
      <c r="CN200" s="27" t="s">
        <v>14</v>
      </c>
      <c r="CO200" s="27" t="s">
        <v>14</v>
      </c>
      <c r="CP200" s="27" t="s">
        <v>14</v>
      </c>
      <c r="CQ200" s="27" t="s">
        <v>14</v>
      </c>
      <c r="CR200" s="27" t="s">
        <v>14</v>
      </c>
      <c r="CS200" s="27" t="s">
        <v>14</v>
      </c>
      <c r="CT200" s="27" t="s">
        <v>14</v>
      </c>
      <c r="CU200" s="27" t="s">
        <v>14</v>
      </c>
      <c r="CV200" s="27" t="s">
        <v>14</v>
      </c>
      <c r="CW200" s="27" t="s">
        <v>14</v>
      </c>
      <c r="CX200" s="27" t="s">
        <v>14</v>
      </c>
      <c r="CY200" s="27" t="s">
        <v>14</v>
      </c>
      <c r="CZ200" s="27" t="s">
        <v>14</v>
      </c>
      <c r="DA200" s="27" t="s">
        <v>14</v>
      </c>
      <c r="DB200" s="135" t="s">
        <v>14</v>
      </c>
      <c r="DC200" s="27" t="s">
        <v>1155</v>
      </c>
      <c r="DD200" s="27" t="s">
        <v>1155</v>
      </c>
      <c r="DE200" s="27" t="s">
        <v>1155</v>
      </c>
      <c r="DF200" s="27" t="s">
        <v>1155</v>
      </c>
      <c r="DG200" s="27" t="s">
        <v>1155</v>
      </c>
      <c r="DH200" s="27" t="s">
        <v>1155</v>
      </c>
      <c r="DI200" s="27" t="s">
        <v>1155</v>
      </c>
      <c r="DJ200" s="27" t="s">
        <v>1155</v>
      </c>
      <c r="DK200" s="27" t="s">
        <v>1155</v>
      </c>
      <c r="DL200" s="27" t="s">
        <v>1155</v>
      </c>
      <c r="DM200" s="27" t="s">
        <v>1155</v>
      </c>
      <c r="DN200" s="27" t="s">
        <v>1155</v>
      </c>
      <c r="DO200" s="27" t="s">
        <v>1155</v>
      </c>
      <c r="DP200" s="27" t="s">
        <v>1155</v>
      </c>
      <c r="DQ200" s="27" t="s">
        <v>1155</v>
      </c>
      <c r="DR200" s="135" t="s">
        <v>1155</v>
      </c>
      <c r="DS200" s="27" t="s">
        <v>14</v>
      </c>
      <c r="DT200" s="27" t="s">
        <v>14</v>
      </c>
      <c r="DU200" s="27" t="s">
        <v>14</v>
      </c>
      <c r="DV200" s="27" t="s">
        <v>14</v>
      </c>
      <c r="DW200" s="27" t="s">
        <v>14</v>
      </c>
      <c r="DX200" s="27" t="s">
        <v>14</v>
      </c>
      <c r="DY200" s="27" t="s">
        <v>14</v>
      </c>
      <c r="DZ200" s="27" t="s">
        <v>14</v>
      </c>
      <c r="EA200" s="27" t="s">
        <v>14</v>
      </c>
      <c r="EB200" s="27" t="s">
        <v>14</v>
      </c>
      <c r="EC200" s="27" t="s">
        <v>14</v>
      </c>
      <c r="ED200" s="27" t="s">
        <v>14</v>
      </c>
      <c r="EE200" s="27" t="s">
        <v>14</v>
      </c>
      <c r="EF200" s="135" t="s">
        <v>14</v>
      </c>
      <c r="EG200" s="27" t="s">
        <v>14</v>
      </c>
      <c r="EH200" s="27" t="s">
        <v>14</v>
      </c>
      <c r="EI200" s="27" t="s">
        <v>14</v>
      </c>
      <c r="EJ200" s="27" t="s">
        <v>14</v>
      </c>
      <c r="EK200" s="27" t="s">
        <v>14</v>
      </c>
      <c r="EL200" s="27" t="s">
        <v>14</v>
      </c>
      <c r="EM200" s="27" t="s">
        <v>14</v>
      </c>
      <c r="EN200" s="27" t="s">
        <v>14</v>
      </c>
      <c r="EO200" s="27" t="s">
        <v>14</v>
      </c>
      <c r="EP200" s="27" t="s">
        <v>14</v>
      </c>
      <c r="EQ200" s="27" t="s">
        <v>14</v>
      </c>
      <c r="ER200" s="27" t="s">
        <v>14</v>
      </c>
      <c r="ES200" s="27" t="s">
        <v>14</v>
      </c>
      <c r="ET200" s="135" t="s">
        <v>14</v>
      </c>
      <c r="EU200" s="27" t="s">
        <v>1155</v>
      </c>
      <c r="EV200" s="27" t="s">
        <v>1155</v>
      </c>
      <c r="EW200" s="27" t="s">
        <v>1155</v>
      </c>
      <c r="EX200" s="27" t="s">
        <v>1155</v>
      </c>
      <c r="EY200" s="27" t="s">
        <v>1155</v>
      </c>
      <c r="EZ200" s="27" t="s">
        <v>1155</v>
      </c>
      <c r="FA200" s="27" t="s">
        <v>1155</v>
      </c>
      <c r="FB200" s="27" t="s">
        <v>1155</v>
      </c>
      <c r="FC200" s="27" t="s">
        <v>1155</v>
      </c>
      <c r="FD200" s="27" t="s">
        <v>1155</v>
      </c>
      <c r="FE200" s="27" t="s">
        <v>1155</v>
      </c>
      <c r="FF200" s="27" t="s">
        <v>1155</v>
      </c>
      <c r="FG200" s="27" t="s">
        <v>1155</v>
      </c>
      <c r="FH200" s="135" t="s">
        <v>1155</v>
      </c>
      <c r="FI200" s="27" t="s">
        <v>1155</v>
      </c>
      <c r="FJ200" s="27" t="s">
        <v>1155</v>
      </c>
      <c r="FK200" s="27" t="s">
        <v>1155</v>
      </c>
      <c r="FL200" s="27" t="s">
        <v>1155</v>
      </c>
      <c r="FM200" s="27" t="s">
        <v>1155</v>
      </c>
      <c r="FN200" s="27" t="s">
        <v>1155</v>
      </c>
      <c r="FO200" s="27" t="s">
        <v>1155</v>
      </c>
      <c r="FP200" s="27" t="s">
        <v>1155</v>
      </c>
      <c r="FQ200" s="27" t="s">
        <v>1155</v>
      </c>
      <c r="FR200" s="27" t="s">
        <v>1155</v>
      </c>
      <c r="FS200" s="27" t="s">
        <v>1155</v>
      </c>
      <c r="FT200" s="27" t="s">
        <v>1155</v>
      </c>
      <c r="FU200" s="27" t="s">
        <v>1155</v>
      </c>
      <c r="FV200" s="135" t="s">
        <v>1155</v>
      </c>
      <c r="FW200" s="77" t="s">
        <v>14</v>
      </c>
      <c r="FX200" s="77" t="s">
        <v>14</v>
      </c>
      <c r="FY200" s="77" t="s">
        <v>14</v>
      </c>
      <c r="FZ200" s="77" t="s">
        <v>14</v>
      </c>
      <c r="GA200" s="77" t="s">
        <v>14</v>
      </c>
      <c r="GB200" s="77" t="s">
        <v>14</v>
      </c>
      <c r="GC200" s="77" t="s">
        <v>14</v>
      </c>
      <c r="GD200" s="77" t="s">
        <v>14</v>
      </c>
      <c r="GE200" s="143" t="s">
        <v>14</v>
      </c>
      <c r="GF200" s="77" t="s">
        <v>1155</v>
      </c>
      <c r="GG200" s="77" t="s">
        <v>1155</v>
      </c>
      <c r="GH200" s="77" t="s">
        <v>1155</v>
      </c>
      <c r="GI200" s="77" t="s">
        <v>1155</v>
      </c>
      <c r="GJ200" s="77" t="s">
        <v>1155</v>
      </c>
      <c r="GK200" s="77" t="s">
        <v>1155</v>
      </c>
      <c r="GL200" s="77" t="s">
        <v>1155</v>
      </c>
      <c r="GM200" s="77" t="s">
        <v>1155</v>
      </c>
      <c r="GN200" s="143" t="s">
        <v>1155</v>
      </c>
      <c r="GO200" s="25" t="s">
        <v>14</v>
      </c>
      <c r="GP200" s="25" t="s">
        <v>1155</v>
      </c>
      <c r="GQ200" s="25" t="s">
        <v>14</v>
      </c>
      <c r="GR200" s="25" t="s">
        <v>14</v>
      </c>
      <c r="GS200" s="136" t="s">
        <v>14</v>
      </c>
      <c r="GT200" s="77" t="s">
        <v>14</v>
      </c>
      <c r="GU200" s="77" t="s">
        <v>1155</v>
      </c>
      <c r="GV200" s="17" t="s">
        <v>14</v>
      </c>
      <c r="GW200" s="17" t="s">
        <v>14</v>
      </c>
      <c r="GX200" s="17" t="s">
        <v>1155</v>
      </c>
      <c r="GY200" s="17" t="s">
        <v>1155</v>
      </c>
      <c r="GZ200" s="17" t="s">
        <v>1155</v>
      </c>
      <c r="HA200" s="17" t="s">
        <v>1155</v>
      </c>
      <c r="HB200" s="17" t="s">
        <v>14</v>
      </c>
      <c r="HC200" s="17" t="s">
        <v>14</v>
      </c>
      <c r="HD200" s="17" t="s">
        <v>1155</v>
      </c>
      <c r="HE200" s="17" t="s">
        <v>1155</v>
      </c>
      <c r="HF200" s="17" t="s">
        <v>1155</v>
      </c>
      <c r="HG200" s="17" t="s">
        <v>1155</v>
      </c>
      <c r="HH200" s="17" t="s">
        <v>1155</v>
      </c>
      <c r="HI200" s="17" t="s">
        <v>1155</v>
      </c>
      <c r="HJ200" s="17" t="s">
        <v>1155</v>
      </c>
      <c r="HK200" s="17" t="s">
        <v>1155</v>
      </c>
      <c r="HL200" s="17" t="s">
        <v>1155</v>
      </c>
      <c r="HM200" s="17" t="s">
        <v>1155</v>
      </c>
      <c r="HN200" s="659"/>
      <c r="HO200" s="657" t="s">
        <v>453</v>
      </c>
      <c r="HP200" s="657" t="s">
        <v>454</v>
      </c>
      <c r="HQ200" s="657" t="s">
        <v>494</v>
      </c>
      <c r="HR200" s="657" t="s">
        <v>460</v>
      </c>
      <c r="HS200" s="657" t="s">
        <v>455</v>
      </c>
    </row>
    <row r="201" spans="1:227" ht="14.25" customHeight="1">
      <c r="A201" s="614" t="s">
        <v>970</v>
      </c>
      <c r="B201" s="614" t="s">
        <v>1114</v>
      </c>
      <c r="C201" s="614" t="s">
        <v>1122</v>
      </c>
      <c r="D201" s="4" t="s">
        <v>610</v>
      </c>
      <c r="E201" s="25">
        <v>3</v>
      </c>
      <c r="F201" s="25" t="s">
        <v>2</v>
      </c>
      <c r="G201" s="25" t="s">
        <v>2</v>
      </c>
      <c r="H201" s="25" t="s">
        <v>2</v>
      </c>
      <c r="I201" s="25" t="s">
        <v>2</v>
      </c>
      <c r="J201" s="25" t="s">
        <v>2</v>
      </c>
      <c r="K201" s="25" t="s">
        <v>2</v>
      </c>
      <c r="L201" s="25">
        <v>3</v>
      </c>
      <c r="M201" s="136" t="s">
        <v>2</v>
      </c>
      <c r="N201" s="25" t="s">
        <v>2</v>
      </c>
      <c r="O201" s="25" t="s">
        <v>2</v>
      </c>
      <c r="P201" s="25" t="s">
        <v>2</v>
      </c>
      <c r="Q201" s="25" t="s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 t="s">
        <v>2</v>
      </c>
      <c r="X201" s="25" t="s">
        <v>2</v>
      </c>
      <c r="Y201" s="25" t="s">
        <v>2</v>
      </c>
      <c r="Z201" s="25" t="s">
        <v>2</v>
      </c>
      <c r="AA201" s="136">
        <v>3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36" t="s">
        <v>2</v>
      </c>
      <c r="AG201" s="27">
        <v>3</v>
      </c>
      <c r="AH201" s="27" t="s">
        <v>2</v>
      </c>
      <c r="AI201" s="27">
        <v>2</v>
      </c>
      <c r="AJ201" s="27">
        <v>1</v>
      </c>
      <c r="AK201" s="27" t="s">
        <v>2</v>
      </c>
      <c r="AL201" s="27" t="s">
        <v>2</v>
      </c>
      <c r="AM201" s="27" t="s">
        <v>2</v>
      </c>
      <c r="AN201" s="27" t="s">
        <v>2</v>
      </c>
      <c r="AO201" s="27" t="s">
        <v>2</v>
      </c>
      <c r="AP201" s="27" t="s">
        <v>2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 t="s">
        <v>2</v>
      </c>
      <c r="AV201" s="27" t="s">
        <v>2</v>
      </c>
      <c r="AW201" s="27" t="s">
        <v>2</v>
      </c>
      <c r="AX201" s="27" t="s">
        <v>2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152</v>
      </c>
      <c r="BJ201" s="27" t="s">
        <v>2</v>
      </c>
      <c r="BK201" s="27">
        <v>82</v>
      </c>
      <c r="BL201" s="27">
        <v>70</v>
      </c>
      <c r="BM201" s="27" t="s">
        <v>2</v>
      </c>
      <c r="BN201" s="27" t="s">
        <v>2</v>
      </c>
      <c r="BO201" s="27" t="s">
        <v>2</v>
      </c>
      <c r="BP201" s="27" t="s">
        <v>2</v>
      </c>
      <c r="BQ201" s="27" t="s">
        <v>2</v>
      </c>
      <c r="BR201" s="27" t="s">
        <v>2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30</v>
      </c>
      <c r="BX201" s="27" t="s">
        <v>2</v>
      </c>
      <c r="BY201" s="27" t="s">
        <v>2</v>
      </c>
      <c r="BZ201" s="27" t="s">
        <v>2</v>
      </c>
      <c r="CA201" s="27" t="s">
        <v>2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2</v>
      </c>
      <c r="CN201" s="27" t="s">
        <v>2</v>
      </c>
      <c r="CO201" s="27" t="s">
        <v>2</v>
      </c>
      <c r="CP201" s="27">
        <v>1</v>
      </c>
      <c r="CQ201" s="27" t="s">
        <v>2</v>
      </c>
      <c r="CR201" s="27">
        <v>1</v>
      </c>
      <c r="CS201" s="27" t="s">
        <v>2</v>
      </c>
      <c r="CT201" s="27" t="s">
        <v>2</v>
      </c>
      <c r="CU201" s="27" t="s">
        <v>2</v>
      </c>
      <c r="CV201" s="27" t="s">
        <v>2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 t="s">
        <v>2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 t="s">
        <v>2</v>
      </c>
      <c r="DI201" s="27" t="s">
        <v>2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1</v>
      </c>
      <c r="DT201" s="27" t="s">
        <v>2</v>
      </c>
      <c r="DU201" s="27" t="s">
        <v>2</v>
      </c>
      <c r="DV201" s="27" t="s">
        <v>2</v>
      </c>
      <c r="DW201" s="27">
        <v>2</v>
      </c>
      <c r="DX201" s="27" t="s">
        <v>2</v>
      </c>
      <c r="DY201" s="27">
        <v>2</v>
      </c>
      <c r="DZ201" s="27">
        <v>2</v>
      </c>
      <c r="EA201" s="27" t="s">
        <v>2</v>
      </c>
      <c r="EB201" s="27">
        <v>1</v>
      </c>
      <c r="EC201" s="27" t="s">
        <v>2</v>
      </c>
      <c r="ED201" s="27">
        <v>1</v>
      </c>
      <c r="EE201" s="27" t="s">
        <v>2</v>
      </c>
      <c r="EF201" s="135" t="s">
        <v>2</v>
      </c>
      <c r="EG201" s="27" t="s">
        <v>14</v>
      </c>
      <c r="EH201" s="27" t="s">
        <v>2</v>
      </c>
      <c r="EI201" s="27" t="s">
        <v>2</v>
      </c>
      <c r="EJ201" s="27" t="s">
        <v>2</v>
      </c>
      <c r="EK201" s="27" t="s">
        <v>14</v>
      </c>
      <c r="EL201" s="27" t="s">
        <v>2</v>
      </c>
      <c r="EM201" s="27" t="s">
        <v>14</v>
      </c>
      <c r="EN201" s="27" t="s">
        <v>14</v>
      </c>
      <c r="EO201" s="27" t="s">
        <v>2</v>
      </c>
      <c r="EP201" s="27" t="s">
        <v>14</v>
      </c>
      <c r="EQ201" s="27" t="s">
        <v>2</v>
      </c>
      <c r="ER201" s="27" t="s">
        <v>14</v>
      </c>
      <c r="ES201" s="27" t="s">
        <v>2</v>
      </c>
      <c r="ET201" s="135" t="s">
        <v>2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135" t="s">
        <v>2</v>
      </c>
      <c r="FW201" s="77" t="s">
        <v>2</v>
      </c>
      <c r="FX201" s="77" t="s">
        <v>2</v>
      </c>
      <c r="FY201" s="77" t="s">
        <v>2</v>
      </c>
      <c r="FZ201" s="77" t="s">
        <v>2</v>
      </c>
      <c r="GA201" s="77" t="s">
        <v>2</v>
      </c>
      <c r="GB201" s="77" t="s">
        <v>2</v>
      </c>
      <c r="GC201" s="77" t="s">
        <v>2</v>
      </c>
      <c r="GD201" s="77" t="s">
        <v>2</v>
      </c>
      <c r="GE201" s="143" t="s">
        <v>2</v>
      </c>
      <c r="GF201" s="77" t="s">
        <v>2</v>
      </c>
      <c r="GG201" s="77" t="s">
        <v>2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 t="s">
        <v>2</v>
      </c>
      <c r="GP201" s="25" t="s">
        <v>2</v>
      </c>
      <c r="GQ201" s="25" t="s">
        <v>2</v>
      </c>
      <c r="GR201" s="25" t="s">
        <v>2</v>
      </c>
      <c r="GS201" s="136" t="s">
        <v>2</v>
      </c>
      <c r="GT201" s="77" t="s">
        <v>2</v>
      </c>
      <c r="GU201" s="77" t="s">
        <v>2</v>
      </c>
      <c r="GV201" s="17">
        <v>2</v>
      </c>
      <c r="GW201" s="17">
        <v>1</v>
      </c>
      <c r="GX201" s="17">
        <v>1</v>
      </c>
      <c r="GY201" s="17" t="s">
        <v>2</v>
      </c>
      <c r="GZ201" s="17" t="s">
        <v>2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9"/>
      <c r="HO201" s="657" t="s">
        <v>453</v>
      </c>
      <c r="HP201" s="657" t="s">
        <v>454</v>
      </c>
      <c r="HQ201" s="657" t="s">
        <v>494</v>
      </c>
      <c r="HR201" s="657" t="s">
        <v>461</v>
      </c>
      <c r="HS201" s="657" t="s">
        <v>455</v>
      </c>
    </row>
    <row r="202" spans="1:227" ht="14.25" customHeight="1">
      <c r="A202" s="614" t="s">
        <v>970</v>
      </c>
      <c r="B202" s="614" t="s">
        <v>1114</v>
      </c>
      <c r="C202" s="614" t="s">
        <v>1123</v>
      </c>
      <c r="D202" s="4" t="s">
        <v>611</v>
      </c>
      <c r="E202" s="25">
        <v>7</v>
      </c>
      <c r="F202" s="25">
        <v>1</v>
      </c>
      <c r="G202" s="25" t="s">
        <v>2</v>
      </c>
      <c r="H202" s="25">
        <v>1</v>
      </c>
      <c r="I202" s="25" t="s">
        <v>2</v>
      </c>
      <c r="J202" s="25" t="s">
        <v>2</v>
      </c>
      <c r="K202" s="25" t="s">
        <v>2</v>
      </c>
      <c r="L202" s="25">
        <v>6</v>
      </c>
      <c r="M202" s="136" t="s">
        <v>2</v>
      </c>
      <c r="N202" s="25">
        <v>1</v>
      </c>
      <c r="O202" s="25">
        <v>1</v>
      </c>
      <c r="P202" s="25" t="s">
        <v>2</v>
      </c>
      <c r="Q202" s="25">
        <v>1</v>
      </c>
      <c r="R202" s="25" t="s">
        <v>2</v>
      </c>
      <c r="S202" s="25" t="s">
        <v>2</v>
      </c>
      <c r="T202" s="25" t="s">
        <v>2</v>
      </c>
      <c r="U202" s="25" t="s">
        <v>2</v>
      </c>
      <c r="V202" s="136" t="s">
        <v>2</v>
      </c>
      <c r="W202" s="25">
        <v>1</v>
      </c>
      <c r="X202" s="25">
        <v>8</v>
      </c>
      <c r="Y202" s="25" t="s">
        <v>2</v>
      </c>
      <c r="Z202" s="25" t="s">
        <v>2</v>
      </c>
      <c r="AA202" s="136">
        <v>6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36">
        <v>1</v>
      </c>
      <c r="AG202" s="27">
        <v>7</v>
      </c>
      <c r="AH202" s="27" t="s">
        <v>2</v>
      </c>
      <c r="AI202" s="27">
        <v>4</v>
      </c>
      <c r="AJ202" s="27">
        <v>2</v>
      </c>
      <c r="AK202" s="27">
        <v>1</v>
      </c>
      <c r="AL202" s="27" t="s">
        <v>2</v>
      </c>
      <c r="AM202" s="27" t="s">
        <v>2</v>
      </c>
      <c r="AN202" s="27" t="s">
        <v>2</v>
      </c>
      <c r="AO202" s="27" t="s">
        <v>2</v>
      </c>
      <c r="AP202" s="27" t="s">
        <v>2</v>
      </c>
      <c r="AQ202" s="27" t="s">
        <v>2</v>
      </c>
      <c r="AR202" s="27" t="s">
        <v>2</v>
      </c>
      <c r="AS202" s="27" t="s">
        <v>2</v>
      </c>
      <c r="AT202" s="135" t="s">
        <v>2</v>
      </c>
      <c r="AU202" s="27">
        <v>1</v>
      </c>
      <c r="AV202" s="27" t="s">
        <v>2</v>
      </c>
      <c r="AW202" s="27">
        <v>1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 t="s">
        <v>2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404</v>
      </c>
      <c r="BJ202" s="27" t="s">
        <v>2</v>
      </c>
      <c r="BK202" s="27">
        <v>142</v>
      </c>
      <c r="BL202" s="27">
        <v>140</v>
      </c>
      <c r="BM202" s="27">
        <v>122</v>
      </c>
      <c r="BN202" s="27" t="s">
        <v>2</v>
      </c>
      <c r="BO202" s="27" t="s">
        <v>2</v>
      </c>
      <c r="BP202" s="27" t="s">
        <v>2</v>
      </c>
      <c r="BQ202" s="27" t="s">
        <v>2</v>
      </c>
      <c r="BR202" s="27" t="s">
        <v>2</v>
      </c>
      <c r="BS202" s="27" t="s">
        <v>2</v>
      </c>
      <c r="BT202" s="27" t="s">
        <v>2</v>
      </c>
      <c r="BU202" s="27" t="s">
        <v>2</v>
      </c>
      <c r="BV202" s="27" t="s">
        <v>2</v>
      </c>
      <c r="BW202" s="135">
        <v>215</v>
      </c>
      <c r="BX202" s="27">
        <v>36</v>
      </c>
      <c r="BY202" s="27" t="s">
        <v>2</v>
      </c>
      <c r="BZ202" s="27">
        <v>36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 t="s">
        <v>2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>
        <v>8</v>
      </c>
      <c r="CM202" s="27">
        <v>3</v>
      </c>
      <c r="CN202" s="27">
        <v>1</v>
      </c>
      <c r="CO202" s="27" t="s">
        <v>2</v>
      </c>
      <c r="CP202" s="27">
        <v>2</v>
      </c>
      <c r="CQ202" s="27" t="s">
        <v>2</v>
      </c>
      <c r="CR202" s="27" t="s">
        <v>2</v>
      </c>
      <c r="CS202" s="27" t="s">
        <v>2</v>
      </c>
      <c r="CT202" s="27" t="s">
        <v>2</v>
      </c>
      <c r="CU202" s="27" t="s">
        <v>2</v>
      </c>
      <c r="CV202" s="27" t="s">
        <v>2</v>
      </c>
      <c r="CW202" s="27" t="s">
        <v>2</v>
      </c>
      <c r="CX202" s="27" t="s">
        <v>2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 t="s">
        <v>2</v>
      </c>
      <c r="DD202" s="27" t="s">
        <v>2</v>
      </c>
      <c r="DE202" s="27" t="s">
        <v>2</v>
      </c>
      <c r="DF202" s="27" t="s">
        <v>2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>
        <v>2</v>
      </c>
      <c r="DT202" s="27">
        <v>1</v>
      </c>
      <c r="DU202" s="27" t="s">
        <v>2</v>
      </c>
      <c r="DV202" s="27" t="s">
        <v>2</v>
      </c>
      <c r="DW202" s="27" t="s">
        <v>2</v>
      </c>
      <c r="DX202" s="27" t="s">
        <v>2</v>
      </c>
      <c r="DY202" s="27">
        <v>3</v>
      </c>
      <c r="DZ202" s="27">
        <v>3</v>
      </c>
      <c r="EA202" s="27" t="s">
        <v>2</v>
      </c>
      <c r="EB202" s="27" t="s">
        <v>2</v>
      </c>
      <c r="EC202" s="27" t="s">
        <v>2</v>
      </c>
      <c r="ED202" s="27" t="s">
        <v>2</v>
      </c>
      <c r="EE202" s="27" t="s">
        <v>2</v>
      </c>
      <c r="EF202" s="135" t="s">
        <v>2</v>
      </c>
      <c r="EG202" s="27" t="s">
        <v>14</v>
      </c>
      <c r="EH202" s="27" t="s">
        <v>14</v>
      </c>
      <c r="EI202" s="27" t="s">
        <v>2</v>
      </c>
      <c r="EJ202" s="27" t="s">
        <v>2</v>
      </c>
      <c r="EK202" s="27" t="s">
        <v>2</v>
      </c>
      <c r="EL202" s="27" t="s">
        <v>2</v>
      </c>
      <c r="EM202" s="27">
        <v>101</v>
      </c>
      <c r="EN202" s="27">
        <v>101</v>
      </c>
      <c r="EO202" s="27" t="s">
        <v>2</v>
      </c>
      <c r="EP202" s="27" t="s">
        <v>2</v>
      </c>
      <c r="EQ202" s="27" t="s">
        <v>2</v>
      </c>
      <c r="ER202" s="27" t="s">
        <v>2</v>
      </c>
      <c r="ES202" s="27" t="s">
        <v>2</v>
      </c>
      <c r="ET202" s="135" t="s">
        <v>2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 t="s">
        <v>2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2</v>
      </c>
      <c r="FX202" s="77">
        <v>1</v>
      </c>
      <c r="FY202" s="77">
        <v>1</v>
      </c>
      <c r="FZ202" s="77" t="s">
        <v>2</v>
      </c>
      <c r="GA202" s="77" t="s">
        <v>2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 t="s">
        <v>2</v>
      </c>
      <c r="GG202" s="77" t="s">
        <v>2</v>
      </c>
      <c r="GH202" s="77" t="s">
        <v>2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1</v>
      </c>
      <c r="GP202" s="25" t="s">
        <v>2</v>
      </c>
      <c r="GQ202" s="25">
        <v>1</v>
      </c>
      <c r="GR202" s="25">
        <v>1</v>
      </c>
      <c r="GS202" s="136" t="s">
        <v>2</v>
      </c>
      <c r="GT202" s="77" t="s">
        <v>2</v>
      </c>
      <c r="GU202" s="77" t="s">
        <v>2</v>
      </c>
      <c r="GV202" s="17">
        <v>3</v>
      </c>
      <c r="GW202" s="17">
        <v>2</v>
      </c>
      <c r="GX202" s="17">
        <v>1</v>
      </c>
      <c r="GY202" s="17" t="s">
        <v>2</v>
      </c>
      <c r="GZ202" s="17" t="s">
        <v>2</v>
      </c>
      <c r="HA202" s="17" t="s">
        <v>2</v>
      </c>
      <c r="HB202" s="17" t="s">
        <v>2</v>
      </c>
      <c r="HC202" s="17" t="s">
        <v>2</v>
      </c>
      <c r="HD202" s="17" t="s">
        <v>2</v>
      </c>
      <c r="HE202" s="17" t="s">
        <v>2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 t="s">
        <v>2</v>
      </c>
      <c r="HK202" s="17" t="s">
        <v>2</v>
      </c>
      <c r="HL202" s="17" t="s">
        <v>2</v>
      </c>
      <c r="HM202" s="17" t="s">
        <v>2</v>
      </c>
      <c r="HN202" s="659"/>
      <c r="HO202" s="657" t="s">
        <v>453</v>
      </c>
      <c r="HP202" s="657" t="s">
        <v>454</v>
      </c>
      <c r="HQ202" s="657" t="s">
        <v>494</v>
      </c>
      <c r="HR202" s="657" t="s">
        <v>462</v>
      </c>
      <c r="HS202" s="657" t="s">
        <v>455</v>
      </c>
    </row>
    <row r="203" spans="1:227" ht="14.25" customHeight="1">
      <c r="A203" s="614" t="s">
        <v>970</v>
      </c>
      <c r="B203" s="614" t="s">
        <v>1114</v>
      </c>
      <c r="C203" s="614" t="s">
        <v>1124</v>
      </c>
      <c r="D203" s="4" t="s">
        <v>612</v>
      </c>
      <c r="E203" s="25" t="s">
        <v>2</v>
      </c>
      <c r="F203" s="25" t="s">
        <v>2</v>
      </c>
      <c r="G203" s="25" t="s">
        <v>2</v>
      </c>
      <c r="H203" s="25" t="s">
        <v>2</v>
      </c>
      <c r="I203" s="25" t="s">
        <v>2</v>
      </c>
      <c r="J203" s="25" t="s">
        <v>2</v>
      </c>
      <c r="K203" s="25" t="s">
        <v>2</v>
      </c>
      <c r="L203" s="25" t="s">
        <v>2</v>
      </c>
      <c r="M203" s="136" t="s">
        <v>2</v>
      </c>
      <c r="N203" s="25" t="s">
        <v>2</v>
      </c>
      <c r="O203" s="25" t="s">
        <v>2</v>
      </c>
      <c r="P203" s="25" t="s">
        <v>2</v>
      </c>
      <c r="Q203" s="25" t="s">
        <v>2</v>
      </c>
      <c r="R203" s="25" t="s">
        <v>2</v>
      </c>
      <c r="S203" s="25" t="s">
        <v>2</v>
      </c>
      <c r="T203" s="25" t="s">
        <v>2</v>
      </c>
      <c r="U203" s="25" t="s">
        <v>2</v>
      </c>
      <c r="V203" s="136" t="s">
        <v>2</v>
      </c>
      <c r="W203" s="25" t="s">
        <v>2</v>
      </c>
      <c r="X203" s="25" t="s">
        <v>2</v>
      </c>
      <c r="Y203" s="25" t="s">
        <v>2</v>
      </c>
      <c r="Z203" s="25" t="s">
        <v>2</v>
      </c>
      <c r="AA203" s="136" t="s">
        <v>2</v>
      </c>
      <c r="AB203" s="25" t="s">
        <v>2</v>
      </c>
      <c r="AC203" s="25" t="s">
        <v>2</v>
      </c>
      <c r="AD203" s="25" t="s">
        <v>2</v>
      </c>
      <c r="AE203" s="25" t="s">
        <v>2</v>
      </c>
      <c r="AF203" s="136" t="s">
        <v>2</v>
      </c>
      <c r="AG203" s="27" t="s">
        <v>2</v>
      </c>
      <c r="AH203" s="27" t="s">
        <v>2</v>
      </c>
      <c r="AI203" s="27" t="s">
        <v>2</v>
      </c>
      <c r="AJ203" s="27" t="s">
        <v>2</v>
      </c>
      <c r="AK203" s="27" t="s">
        <v>2</v>
      </c>
      <c r="AL203" s="27" t="s">
        <v>2</v>
      </c>
      <c r="AM203" s="27" t="s">
        <v>2</v>
      </c>
      <c r="AN203" s="27" t="s">
        <v>2</v>
      </c>
      <c r="AO203" s="27" t="s">
        <v>2</v>
      </c>
      <c r="AP203" s="27" t="s">
        <v>2</v>
      </c>
      <c r="AQ203" s="27" t="s">
        <v>2</v>
      </c>
      <c r="AR203" s="27" t="s">
        <v>2</v>
      </c>
      <c r="AS203" s="27" t="s">
        <v>2</v>
      </c>
      <c r="AT203" s="135" t="s">
        <v>2</v>
      </c>
      <c r="AU203" s="27" t="s">
        <v>2</v>
      </c>
      <c r="AV203" s="27" t="s">
        <v>2</v>
      </c>
      <c r="AW203" s="27" t="s">
        <v>2</v>
      </c>
      <c r="AX203" s="27" t="s">
        <v>2</v>
      </c>
      <c r="AY203" s="27" t="s">
        <v>2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 t="s">
        <v>2</v>
      </c>
      <c r="BH203" s="135" t="s">
        <v>2</v>
      </c>
      <c r="BI203" s="27" t="s">
        <v>2</v>
      </c>
      <c r="BJ203" s="27" t="s">
        <v>2</v>
      </c>
      <c r="BK203" s="27" t="s">
        <v>2</v>
      </c>
      <c r="BL203" s="27" t="s">
        <v>2</v>
      </c>
      <c r="BM203" s="27" t="s">
        <v>2</v>
      </c>
      <c r="BN203" s="27" t="s">
        <v>2</v>
      </c>
      <c r="BO203" s="27" t="s">
        <v>2</v>
      </c>
      <c r="BP203" s="27" t="s">
        <v>2</v>
      </c>
      <c r="BQ203" s="27" t="s">
        <v>2</v>
      </c>
      <c r="BR203" s="27" t="s">
        <v>2</v>
      </c>
      <c r="BS203" s="27" t="s">
        <v>2</v>
      </c>
      <c r="BT203" s="27" t="s">
        <v>2</v>
      </c>
      <c r="BU203" s="27" t="s">
        <v>2</v>
      </c>
      <c r="BV203" s="27" t="s">
        <v>2</v>
      </c>
      <c r="BW203" s="135" t="s">
        <v>2</v>
      </c>
      <c r="BX203" s="27" t="s">
        <v>2</v>
      </c>
      <c r="BY203" s="27" t="s">
        <v>2</v>
      </c>
      <c r="BZ203" s="27" t="s">
        <v>2</v>
      </c>
      <c r="CA203" s="27" t="s">
        <v>2</v>
      </c>
      <c r="CB203" s="27" t="s">
        <v>2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 t="s">
        <v>2</v>
      </c>
      <c r="CK203" s="27" t="s">
        <v>2</v>
      </c>
      <c r="CL203" s="135" t="s">
        <v>2</v>
      </c>
      <c r="CM203" s="27" t="s">
        <v>2</v>
      </c>
      <c r="CN203" s="27" t="s">
        <v>2</v>
      </c>
      <c r="CO203" s="27" t="s">
        <v>2</v>
      </c>
      <c r="CP203" s="27" t="s">
        <v>2</v>
      </c>
      <c r="CQ203" s="27" t="s">
        <v>2</v>
      </c>
      <c r="CR203" s="27" t="s">
        <v>2</v>
      </c>
      <c r="CS203" s="27" t="s">
        <v>2</v>
      </c>
      <c r="CT203" s="27" t="s">
        <v>2</v>
      </c>
      <c r="CU203" s="27" t="s">
        <v>2</v>
      </c>
      <c r="CV203" s="27" t="s">
        <v>2</v>
      </c>
      <c r="CW203" s="27" t="s">
        <v>2</v>
      </c>
      <c r="CX203" s="27" t="s">
        <v>2</v>
      </c>
      <c r="CY203" s="27" t="s">
        <v>2</v>
      </c>
      <c r="CZ203" s="27" t="s">
        <v>2</v>
      </c>
      <c r="DA203" s="27" t="s">
        <v>2</v>
      </c>
      <c r="DB203" s="135" t="s">
        <v>2</v>
      </c>
      <c r="DC203" s="27" t="s">
        <v>2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 t="s">
        <v>2</v>
      </c>
      <c r="DJ203" s="27" t="s">
        <v>2</v>
      </c>
      <c r="DK203" s="27" t="s">
        <v>2</v>
      </c>
      <c r="DL203" s="27" t="s">
        <v>2</v>
      </c>
      <c r="DM203" s="27" t="s">
        <v>2</v>
      </c>
      <c r="DN203" s="27" t="s">
        <v>2</v>
      </c>
      <c r="DO203" s="27" t="s">
        <v>2</v>
      </c>
      <c r="DP203" s="27" t="s">
        <v>2</v>
      </c>
      <c r="DQ203" s="27" t="s">
        <v>2</v>
      </c>
      <c r="DR203" s="135" t="s">
        <v>2</v>
      </c>
      <c r="DS203" s="27" t="s">
        <v>2</v>
      </c>
      <c r="DT203" s="27" t="s">
        <v>2</v>
      </c>
      <c r="DU203" s="27" t="s">
        <v>2</v>
      </c>
      <c r="DV203" s="27" t="s">
        <v>2</v>
      </c>
      <c r="DW203" s="27" t="s">
        <v>2</v>
      </c>
      <c r="DX203" s="27" t="s">
        <v>2</v>
      </c>
      <c r="DY203" s="27" t="s">
        <v>2</v>
      </c>
      <c r="DZ203" s="27" t="s">
        <v>2</v>
      </c>
      <c r="EA203" s="27" t="s">
        <v>2</v>
      </c>
      <c r="EB203" s="27" t="s">
        <v>2</v>
      </c>
      <c r="EC203" s="27" t="s">
        <v>2</v>
      </c>
      <c r="ED203" s="27" t="s">
        <v>2</v>
      </c>
      <c r="EE203" s="27" t="s">
        <v>2</v>
      </c>
      <c r="EF203" s="135" t="s">
        <v>2</v>
      </c>
      <c r="EG203" s="27" t="s">
        <v>2</v>
      </c>
      <c r="EH203" s="27" t="s">
        <v>2</v>
      </c>
      <c r="EI203" s="27" t="s">
        <v>2</v>
      </c>
      <c r="EJ203" s="27" t="s">
        <v>2</v>
      </c>
      <c r="EK203" s="27" t="s">
        <v>2</v>
      </c>
      <c r="EL203" s="27" t="s">
        <v>2</v>
      </c>
      <c r="EM203" s="27" t="s">
        <v>2</v>
      </c>
      <c r="EN203" s="27" t="s">
        <v>2</v>
      </c>
      <c r="EO203" s="27" t="s">
        <v>2</v>
      </c>
      <c r="EP203" s="27" t="s">
        <v>2</v>
      </c>
      <c r="EQ203" s="27" t="s">
        <v>2</v>
      </c>
      <c r="ER203" s="27" t="s">
        <v>2</v>
      </c>
      <c r="ES203" s="27" t="s">
        <v>2</v>
      </c>
      <c r="ET203" s="135" t="s">
        <v>2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 t="s">
        <v>2</v>
      </c>
      <c r="FF203" s="27" t="s">
        <v>2</v>
      </c>
      <c r="FG203" s="27" t="s">
        <v>2</v>
      </c>
      <c r="FH203" s="135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</v>
      </c>
      <c r="FT203" s="27" t="s">
        <v>2</v>
      </c>
      <c r="FU203" s="27" t="s">
        <v>2</v>
      </c>
      <c r="FV203" s="135" t="s">
        <v>2</v>
      </c>
      <c r="FW203" s="77" t="s">
        <v>2</v>
      </c>
      <c r="FX203" s="77" t="s">
        <v>2</v>
      </c>
      <c r="FY203" s="77" t="s">
        <v>2</v>
      </c>
      <c r="FZ203" s="77" t="s">
        <v>2</v>
      </c>
      <c r="GA203" s="77" t="s">
        <v>2</v>
      </c>
      <c r="GB203" s="77" t="s">
        <v>2</v>
      </c>
      <c r="GC203" s="77" t="s">
        <v>2</v>
      </c>
      <c r="GD203" s="77" t="s">
        <v>2</v>
      </c>
      <c r="GE203" s="143" t="s">
        <v>2</v>
      </c>
      <c r="GF203" s="77" t="s">
        <v>2</v>
      </c>
      <c r="GG203" s="77" t="s">
        <v>2</v>
      </c>
      <c r="GH203" s="77" t="s">
        <v>2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 t="s">
        <v>2</v>
      </c>
      <c r="GP203" s="25" t="s">
        <v>2</v>
      </c>
      <c r="GQ203" s="25" t="s">
        <v>2</v>
      </c>
      <c r="GR203" s="25" t="s">
        <v>2</v>
      </c>
      <c r="GS203" s="136" t="s">
        <v>2</v>
      </c>
      <c r="GT203" s="77" t="s">
        <v>2</v>
      </c>
      <c r="GU203" s="77" t="s">
        <v>2</v>
      </c>
      <c r="GV203" s="17" t="s">
        <v>2</v>
      </c>
      <c r="GW203" s="17" t="s">
        <v>2</v>
      </c>
      <c r="GX203" s="17" t="s">
        <v>2</v>
      </c>
      <c r="GY203" s="17" t="s">
        <v>2</v>
      </c>
      <c r="GZ203" s="17" t="s">
        <v>2</v>
      </c>
      <c r="HA203" s="17" t="s">
        <v>2</v>
      </c>
      <c r="HB203" s="17" t="s">
        <v>2</v>
      </c>
      <c r="HC203" s="17" t="s">
        <v>2</v>
      </c>
      <c r="HD203" s="17" t="s">
        <v>2</v>
      </c>
      <c r="HE203" s="17" t="s">
        <v>2</v>
      </c>
      <c r="HF203" s="17" t="s">
        <v>2</v>
      </c>
      <c r="HG203" s="17" t="s">
        <v>2</v>
      </c>
      <c r="HH203" s="17" t="s">
        <v>2</v>
      </c>
      <c r="HI203" s="17" t="s">
        <v>2</v>
      </c>
      <c r="HJ203" s="17" t="s">
        <v>2</v>
      </c>
      <c r="HK203" s="17" t="s">
        <v>2</v>
      </c>
      <c r="HL203" s="17" t="s">
        <v>2</v>
      </c>
      <c r="HM203" s="17" t="s">
        <v>2</v>
      </c>
      <c r="HN203" s="659"/>
      <c r="HO203" s="657" t="s">
        <v>453</v>
      </c>
      <c r="HP203" s="657" t="s">
        <v>454</v>
      </c>
      <c r="HQ203" s="657" t="s">
        <v>495</v>
      </c>
      <c r="HR203" s="657" t="s">
        <v>454</v>
      </c>
      <c r="HS203" s="657" t="s">
        <v>455</v>
      </c>
    </row>
    <row r="204" spans="1:227" ht="14.25" customHeight="1">
      <c r="A204" s="614" t="s">
        <v>970</v>
      </c>
      <c r="B204" s="614" t="s">
        <v>1114</v>
      </c>
      <c r="C204" s="614" t="s">
        <v>1125</v>
      </c>
      <c r="D204" s="4" t="s">
        <v>613</v>
      </c>
      <c r="E204" s="25" t="s">
        <v>2</v>
      </c>
      <c r="F204" s="25" t="s">
        <v>2</v>
      </c>
      <c r="G204" s="25" t="s">
        <v>2</v>
      </c>
      <c r="H204" s="25" t="s">
        <v>2</v>
      </c>
      <c r="I204" s="25" t="s">
        <v>2</v>
      </c>
      <c r="J204" s="25" t="s">
        <v>2</v>
      </c>
      <c r="K204" s="25" t="s">
        <v>2</v>
      </c>
      <c r="L204" s="25" t="s">
        <v>2</v>
      </c>
      <c r="M204" s="136" t="s">
        <v>2</v>
      </c>
      <c r="N204" s="25" t="s">
        <v>2</v>
      </c>
      <c r="O204" s="25" t="s">
        <v>2</v>
      </c>
      <c r="P204" s="25" t="s">
        <v>2</v>
      </c>
      <c r="Q204" s="25" t="s">
        <v>2</v>
      </c>
      <c r="R204" s="25" t="s">
        <v>2</v>
      </c>
      <c r="S204" s="25" t="s">
        <v>2</v>
      </c>
      <c r="T204" s="25" t="s">
        <v>2</v>
      </c>
      <c r="U204" s="25" t="s">
        <v>2</v>
      </c>
      <c r="V204" s="136" t="s">
        <v>2</v>
      </c>
      <c r="W204" s="25" t="s">
        <v>2</v>
      </c>
      <c r="X204" s="25" t="s">
        <v>2</v>
      </c>
      <c r="Y204" s="25" t="s">
        <v>2</v>
      </c>
      <c r="Z204" s="25" t="s">
        <v>2</v>
      </c>
      <c r="AA204" s="136" t="s">
        <v>2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36" t="s">
        <v>2</v>
      </c>
      <c r="AG204" s="27" t="s">
        <v>2</v>
      </c>
      <c r="AH204" s="27" t="s">
        <v>2</v>
      </c>
      <c r="AI204" s="27" t="s">
        <v>2</v>
      </c>
      <c r="AJ204" s="27" t="s">
        <v>2</v>
      </c>
      <c r="AK204" s="27" t="s">
        <v>2</v>
      </c>
      <c r="AL204" s="27" t="s">
        <v>2</v>
      </c>
      <c r="AM204" s="27" t="s">
        <v>2</v>
      </c>
      <c r="AN204" s="27" t="s">
        <v>2</v>
      </c>
      <c r="AO204" s="27" t="s">
        <v>2</v>
      </c>
      <c r="AP204" s="27" t="s">
        <v>2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 t="s">
        <v>2</v>
      </c>
      <c r="AV204" s="27" t="s">
        <v>2</v>
      </c>
      <c r="AW204" s="27" t="s">
        <v>2</v>
      </c>
      <c r="AX204" s="27" t="s">
        <v>2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 t="s">
        <v>2</v>
      </c>
      <c r="BJ204" s="27" t="s">
        <v>2</v>
      </c>
      <c r="BK204" s="27" t="s">
        <v>2</v>
      </c>
      <c r="BL204" s="27" t="s">
        <v>2</v>
      </c>
      <c r="BM204" s="27" t="s">
        <v>2</v>
      </c>
      <c r="BN204" s="27" t="s">
        <v>2</v>
      </c>
      <c r="BO204" s="27" t="s">
        <v>2</v>
      </c>
      <c r="BP204" s="27" t="s">
        <v>2</v>
      </c>
      <c r="BQ204" s="27" t="s">
        <v>2</v>
      </c>
      <c r="BR204" s="27" t="s">
        <v>2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 t="s">
        <v>2</v>
      </c>
      <c r="BX204" s="27" t="s">
        <v>2</v>
      </c>
      <c r="BY204" s="27" t="s">
        <v>2</v>
      </c>
      <c r="BZ204" s="27" t="s">
        <v>2</v>
      </c>
      <c r="CA204" s="27" t="s">
        <v>2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 t="s">
        <v>2</v>
      </c>
      <c r="CM204" s="27" t="s">
        <v>2</v>
      </c>
      <c r="CN204" s="27" t="s">
        <v>2</v>
      </c>
      <c r="CO204" s="27" t="s">
        <v>2</v>
      </c>
      <c r="CP204" s="27" t="s">
        <v>2</v>
      </c>
      <c r="CQ204" s="27" t="s">
        <v>2</v>
      </c>
      <c r="CR204" s="27" t="s">
        <v>2</v>
      </c>
      <c r="CS204" s="27" t="s">
        <v>2</v>
      </c>
      <c r="CT204" s="27" t="s">
        <v>2</v>
      </c>
      <c r="CU204" s="27" t="s">
        <v>2</v>
      </c>
      <c r="CV204" s="27" t="s">
        <v>2</v>
      </c>
      <c r="CW204" s="27" t="s">
        <v>2</v>
      </c>
      <c r="CX204" s="27" t="s">
        <v>2</v>
      </c>
      <c r="CY204" s="27" t="s">
        <v>2</v>
      </c>
      <c r="CZ204" s="27" t="s">
        <v>2</v>
      </c>
      <c r="DA204" s="27" t="s">
        <v>2</v>
      </c>
      <c r="DB204" s="135" t="s">
        <v>2</v>
      </c>
      <c r="DC204" s="27" t="s">
        <v>2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 t="s">
        <v>2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 t="s">
        <v>2</v>
      </c>
      <c r="DT204" s="27" t="s">
        <v>2</v>
      </c>
      <c r="DU204" s="27" t="s">
        <v>2</v>
      </c>
      <c r="DV204" s="27" t="s">
        <v>2</v>
      </c>
      <c r="DW204" s="27" t="s">
        <v>2</v>
      </c>
      <c r="DX204" s="27" t="s">
        <v>2</v>
      </c>
      <c r="DY204" s="27" t="s">
        <v>2</v>
      </c>
      <c r="DZ204" s="27" t="s">
        <v>2</v>
      </c>
      <c r="EA204" s="27" t="s">
        <v>2</v>
      </c>
      <c r="EB204" s="27" t="s">
        <v>2</v>
      </c>
      <c r="EC204" s="27" t="s">
        <v>2</v>
      </c>
      <c r="ED204" s="27" t="s">
        <v>2</v>
      </c>
      <c r="EE204" s="27" t="s">
        <v>2</v>
      </c>
      <c r="EF204" s="135" t="s">
        <v>2</v>
      </c>
      <c r="EG204" s="27" t="s">
        <v>2</v>
      </c>
      <c r="EH204" s="27" t="s">
        <v>2</v>
      </c>
      <c r="EI204" s="27" t="s">
        <v>2</v>
      </c>
      <c r="EJ204" s="27" t="s">
        <v>2</v>
      </c>
      <c r="EK204" s="27" t="s">
        <v>2</v>
      </c>
      <c r="EL204" s="27" t="s">
        <v>2</v>
      </c>
      <c r="EM204" s="27" t="s">
        <v>2</v>
      </c>
      <c r="EN204" s="27" t="s">
        <v>2</v>
      </c>
      <c r="EO204" s="27" t="s">
        <v>2</v>
      </c>
      <c r="EP204" s="27" t="s">
        <v>2</v>
      </c>
      <c r="EQ204" s="27" t="s">
        <v>2</v>
      </c>
      <c r="ER204" s="27" t="s">
        <v>2</v>
      </c>
      <c r="ES204" s="27" t="s">
        <v>2</v>
      </c>
      <c r="ET204" s="135" t="s">
        <v>2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 t="s">
        <v>2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</v>
      </c>
      <c r="FT204" s="27" t="s">
        <v>2</v>
      </c>
      <c r="FU204" s="27" t="s">
        <v>2</v>
      </c>
      <c r="FV204" s="135" t="s">
        <v>2</v>
      </c>
      <c r="FW204" s="77" t="s">
        <v>2</v>
      </c>
      <c r="FX204" s="77" t="s">
        <v>2</v>
      </c>
      <c r="FY204" s="77" t="s">
        <v>2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 t="s">
        <v>2</v>
      </c>
      <c r="GF204" s="77" t="s">
        <v>2</v>
      </c>
      <c r="GG204" s="77" t="s">
        <v>2</v>
      </c>
      <c r="GH204" s="77" t="s">
        <v>2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 t="s">
        <v>2</v>
      </c>
      <c r="GP204" s="25" t="s">
        <v>2</v>
      </c>
      <c r="GQ204" s="25" t="s">
        <v>2</v>
      </c>
      <c r="GR204" s="25" t="s">
        <v>2</v>
      </c>
      <c r="GS204" s="136" t="s">
        <v>2</v>
      </c>
      <c r="GT204" s="77" t="s">
        <v>2</v>
      </c>
      <c r="GU204" s="77" t="s">
        <v>2</v>
      </c>
      <c r="GV204" s="17" t="s">
        <v>2</v>
      </c>
      <c r="GW204" s="17" t="s">
        <v>2</v>
      </c>
      <c r="GX204" s="17" t="s">
        <v>2</v>
      </c>
      <c r="GY204" s="17" t="s">
        <v>2</v>
      </c>
      <c r="GZ204" s="17" t="s">
        <v>2</v>
      </c>
      <c r="HA204" s="17" t="s">
        <v>2</v>
      </c>
      <c r="HB204" s="17" t="s">
        <v>2</v>
      </c>
      <c r="HC204" s="17" t="s">
        <v>2</v>
      </c>
      <c r="HD204" s="17" t="s">
        <v>2</v>
      </c>
      <c r="HE204" s="17" t="s">
        <v>2</v>
      </c>
      <c r="HF204" s="17" t="s">
        <v>2</v>
      </c>
      <c r="HG204" s="17" t="s">
        <v>2</v>
      </c>
      <c r="HH204" s="17" t="s">
        <v>2</v>
      </c>
      <c r="HI204" s="17" t="s">
        <v>2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9"/>
      <c r="HO204" s="657" t="s">
        <v>453</v>
      </c>
      <c r="HP204" s="657" t="s">
        <v>454</v>
      </c>
      <c r="HQ204" s="657" t="s">
        <v>495</v>
      </c>
      <c r="HR204" s="657" t="s">
        <v>457</v>
      </c>
      <c r="HS204" s="657" t="s">
        <v>455</v>
      </c>
    </row>
    <row r="205" spans="1:227" ht="14.25" customHeight="1">
      <c r="A205" s="614" t="s">
        <v>970</v>
      </c>
      <c r="B205" s="614" t="s">
        <v>1114</v>
      </c>
      <c r="C205" s="614" t="s">
        <v>1126</v>
      </c>
      <c r="D205" s="4" t="s">
        <v>614</v>
      </c>
      <c r="E205" s="25">
        <v>9</v>
      </c>
      <c r="F205" s="25" t="s">
        <v>2</v>
      </c>
      <c r="G205" s="25" t="s">
        <v>2</v>
      </c>
      <c r="H205" s="25" t="s">
        <v>2</v>
      </c>
      <c r="I205" s="25" t="s">
        <v>2</v>
      </c>
      <c r="J205" s="25" t="s">
        <v>2</v>
      </c>
      <c r="K205" s="25" t="s">
        <v>2</v>
      </c>
      <c r="L205" s="25">
        <v>9</v>
      </c>
      <c r="M205" s="136" t="s">
        <v>2</v>
      </c>
      <c r="N205" s="25" t="s">
        <v>2</v>
      </c>
      <c r="O205" s="25" t="s">
        <v>2</v>
      </c>
      <c r="P205" s="25" t="s">
        <v>2</v>
      </c>
      <c r="Q205" s="25" t="s">
        <v>2</v>
      </c>
      <c r="R205" s="25" t="s">
        <v>2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2</v>
      </c>
      <c r="X205" s="25">
        <v>10</v>
      </c>
      <c r="Y205" s="25" t="s">
        <v>2</v>
      </c>
      <c r="Z205" s="25" t="s">
        <v>2</v>
      </c>
      <c r="AA205" s="136">
        <v>7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36" t="s">
        <v>2</v>
      </c>
      <c r="AG205" s="27">
        <v>9</v>
      </c>
      <c r="AH205" s="27" t="s">
        <v>2</v>
      </c>
      <c r="AI205" s="27">
        <v>2</v>
      </c>
      <c r="AJ205" s="27">
        <v>7</v>
      </c>
      <c r="AK205" s="27" t="s">
        <v>2</v>
      </c>
      <c r="AL205" s="27" t="s">
        <v>2</v>
      </c>
      <c r="AM205" s="27" t="s">
        <v>2</v>
      </c>
      <c r="AN205" s="27" t="s">
        <v>2</v>
      </c>
      <c r="AO205" s="27" t="s">
        <v>2</v>
      </c>
      <c r="AP205" s="27" t="s">
        <v>2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 t="s">
        <v>2</v>
      </c>
      <c r="AV205" s="27" t="s">
        <v>2</v>
      </c>
      <c r="AW205" s="27" t="s">
        <v>2</v>
      </c>
      <c r="AX205" s="27" t="s">
        <v>2</v>
      </c>
      <c r="AY205" s="27" t="s">
        <v>2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519</v>
      </c>
      <c r="BJ205" s="27" t="s">
        <v>2</v>
      </c>
      <c r="BK205" s="27">
        <v>89</v>
      </c>
      <c r="BL205" s="27">
        <v>430</v>
      </c>
      <c r="BM205" s="27" t="s">
        <v>2</v>
      </c>
      <c r="BN205" s="27" t="s">
        <v>2</v>
      </c>
      <c r="BO205" s="27" t="s">
        <v>2</v>
      </c>
      <c r="BP205" s="27" t="s">
        <v>2</v>
      </c>
      <c r="BQ205" s="27" t="s">
        <v>2</v>
      </c>
      <c r="BR205" s="27" t="s">
        <v>2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77</v>
      </c>
      <c r="BX205" s="27" t="s">
        <v>2</v>
      </c>
      <c r="BY205" s="27" t="s">
        <v>2</v>
      </c>
      <c r="BZ205" s="27" t="s">
        <v>2</v>
      </c>
      <c r="CA205" s="27" t="s">
        <v>2</v>
      </c>
      <c r="CB205" s="27" t="s">
        <v>2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 t="s">
        <v>2</v>
      </c>
      <c r="CM205" s="27">
        <v>6</v>
      </c>
      <c r="CN205" s="27" t="s">
        <v>2</v>
      </c>
      <c r="CO205" s="27" t="s">
        <v>2</v>
      </c>
      <c r="CP205" s="27">
        <v>2</v>
      </c>
      <c r="CQ205" s="27" t="s">
        <v>2</v>
      </c>
      <c r="CR205" s="27" t="s">
        <v>2</v>
      </c>
      <c r="CS205" s="27" t="s">
        <v>2</v>
      </c>
      <c r="CT205" s="27">
        <v>2</v>
      </c>
      <c r="CU205" s="27" t="s">
        <v>2</v>
      </c>
      <c r="CV205" s="27">
        <v>2</v>
      </c>
      <c r="CW205" s="27" t="s">
        <v>2</v>
      </c>
      <c r="CX205" s="27" t="s">
        <v>2</v>
      </c>
      <c r="CY205" s="27" t="s">
        <v>2</v>
      </c>
      <c r="CZ205" s="27" t="s">
        <v>2</v>
      </c>
      <c r="DA205" s="27" t="s">
        <v>2</v>
      </c>
      <c r="DB205" s="135" t="s">
        <v>2</v>
      </c>
      <c r="DC205" s="27" t="s">
        <v>2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 t="s">
        <v>2</v>
      </c>
      <c r="DL205" s="27" t="s">
        <v>2</v>
      </c>
      <c r="DM205" s="27" t="s">
        <v>2</v>
      </c>
      <c r="DN205" s="27" t="s">
        <v>2</v>
      </c>
      <c r="DO205" s="27" t="s">
        <v>2</v>
      </c>
      <c r="DP205" s="27" t="s">
        <v>2</v>
      </c>
      <c r="DQ205" s="27" t="s">
        <v>2</v>
      </c>
      <c r="DR205" s="135" t="s">
        <v>2</v>
      </c>
      <c r="DS205" s="27">
        <v>4</v>
      </c>
      <c r="DT205" s="27" t="s">
        <v>2</v>
      </c>
      <c r="DU205" s="27" t="s">
        <v>2</v>
      </c>
      <c r="DV205" s="27" t="s">
        <v>2</v>
      </c>
      <c r="DW205" s="27">
        <v>3</v>
      </c>
      <c r="DX205" s="27">
        <v>3</v>
      </c>
      <c r="DY205" s="27">
        <v>4</v>
      </c>
      <c r="DZ205" s="27">
        <v>4</v>
      </c>
      <c r="EA205" s="27" t="s">
        <v>2</v>
      </c>
      <c r="EB205" s="27">
        <v>4</v>
      </c>
      <c r="EC205" s="27" t="s">
        <v>2</v>
      </c>
      <c r="ED205" s="27">
        <v>2</v>
      </c>
      <c r="EE205" s="27" t="s">
        <v>2</v>
      </c>
      <c r="EF205" s="135">
        <v>1</v>
      </c>
      <c r="EG205" s="27">
        <v>89</v>
      </c>
      <c r="EH205" s="27" t="s">
        <v>2</v>
      </c>
      <c r="EI205" s="27" t="s">
        <v>2</v>
      </c>
      <c r="EJ205" s="27" t="s">
        <v>2</v>
      </c>
      <c r="EK205" s="27">
        <v>4</v>
      </c>
      <c r="EL205" s="27">
        <v>10</v>
      </c>
      <c r="EM205" s="27" t="s">
        <v>14</v>
      </c>
      <c r="EN205" s="27">
        <v>33</v>
      </c>
      <c r="EO205" s="27" t="s">
        <v>2</v>
      </c>
      <c r="EP205" s="27">
        <v>17</v>
      </c>
      <c r="EQ205" s="27" t="s">
        <v>2</v>
      </c>
      <c r="ER205" s="27" t="s">
        <v>14</v>
      </c>
      <c r="ES205" s="27" t="s">
        <v>2</v>
      </c>
      <c r="ET205" s="135" t="s">
        <v>14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2</v>
      </c>
      <c r="FW205" s="77">
        <v>1</v>
      </c>
      <c r="FX205" s="77" t="s">
        <v>2</v>
      </c>
      <c r="FY205" s="77">
        <v>1</v>
      </c>
      <c r="FZ205" s="77" t="s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 t="s">
        <v>2</v>
      </c>
      <c r="GP205" s="25" t="s">
        <v>2</v>
      </c>
      <c r="GQ205" s="25" t="s">
        <v>2</v>
      </c>
      <c r="GR205" s="25" t="s">
        <v>2</v>
      </c>
      <c r="GS205" s="136" t="s">
        <v>2</v>
      </c>
      <c r="GT205" s="77" t="s">
        <v>2</v>
      </c>
      <c r="GU205" s="77" t="s">
        <v>2</v>
      </c>
      <c r="GV205" s="17">
        <v>6</v>
      </c>
      <c r="GW205" s="17">
        <v>6</v>
      </c>
      <c r="GX205" s="17" t="s">
        <v>2</v>
      </c>
      <c r="GY205" s="17" t="s">
        <v>2</v>
      </c>
      <c r="GZ205" s="17" t="s">
        <v>2</v>
      </c>
      <c r="HA205" s="17" t="s">
        <v>2</v>
      </c>
      <c r="HB205" s="17" t="s">
        <v>2</v>
      </c>
      <c r="HC205" s="17" t="s">
        <v>2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9"/>
      <c r="HO205" s="657" t="s">
        <v>453</v>
      </c>
      <c r="HP205" s="657" t="s">
        <v>454</v>
      </c>
      <c r="HQ205" s="657" t="s">
        <v>495</v>
      </c>
      <c r="HR205" s="657" t="s">
        <v>458</v>
      </c>
      <c r="HS205" s="657" t="s">
        <v>455</v>
      </c>
    </row>
    <row r="206" spans="1:227" ht="14.25" customHeight="1">
      <c r="A206" s="614" t="s">
        <v>970</v>
      </c>
      <c r="B206" s="614" t="s">
        <v>1114</v>
      </c>
      <c r="C206" s="614" t="s">
        <v>1127</v>
      </c>
      <c r="D206" s="4" t="s">
        <v>615</v>
      </c>
      <c r="E206" s="25">
        <v>4</v>
      </c>
      <c r="F206" s="25">
        <v>1</v>
      </c>
      <c r="G206" s="25" t="s">
        <v>2</v>
      </c>
      <c r="H206" s="25" t="s">
        <v>2</v>
      </c>
      <c r="I206" s="25" t="s">
        <v>2</v>
      </c>
      <c r="J206" s="25">
        <v>1</v>
      </c>
      <c r="K206" s="25" t="s">
        <v>2</v>
      </c>
      <c r="L206" s="25">
        <v>3</v>
      </c>
      <c r="M206" s="136" t="s">
        <v>2</v>
      </c>
      <c r="N206" s="25">
        <v>1</v>
      </c>
      <c r="O206" s="25">
        <v>1</v>
      </c>
      <c r="P206" s="25" t="s">
        <v>2</v>
      </c>
      <c r="Q206" s="25" t="s">
        <v>2</v>
      </c>
      <c r="R206" s="25" t="s">
        <v>2</v>
      </c>
      <c r="S206" s="25">
        <v>1</v>
      </c>
      <c r="T206" s="25" t="s">
        <v>2</v>
      </c>
      <c r="U206" s="25" t="s">
        <v>2</v>
      </c>
      <c r="V206" s="136" t="s">
        <v>2</v>
      </c>
      <c r="W206" s="25">
        <v>2</v>
      </c>
      <c r="X206" s="25">
        <v>515</v>
      </c>
      <c r="Y206" s="25">
        <v>1</v>
      </c>
      <c r="Z206" s="25">
        <v>500</v>
      </c>
      <c r="AA206" s="136">
        <v>2</v>
      </c>
      <c r="AB206" s="25">
        <v>1</v>
      </c>
      <c r="AC206" s="25">
        <v>500</v>
      </c>
      <c r="AD206" s="25">
        <v>1</v>
      </c>
      <c r="AE206" s="25">
        <v>500</v>
      </c>
      <c r="AF206" s="136" t="s">
        <v>2</v>
      </c>
      <c r="AG206" s="27">
        <v>3</v>
      </c>
      <c r="AH206" s="27" t="s">
        <v>2</v>
      </c>
      <c r="AI206" s="27">
        <v>1</v>
      </c>
      <c r="AJ206" s="27">
        <v>2</v>
      </c>
      <c r="AK206" s="27" t="s">
        <v>2</v>
      </c>
      <c r="AL206" s="27" t="s">
        <v>2</v>
      </c>
      <c r="AM206" s="27" t="s">
        <v>2</v>
      </c>
      <c r="AN206" s="27" t="s">
        <v>2</v>
      </c>
      <c r="AO206" s="27" t="s">
        <v>2</v>
      </c>
      <c r="AP206" s="27" t="s">
        <v>2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 t="s">
        <v>2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152</v>
      </c>
      <c r="BJ206" s="27" t="s">
        <v>2</v>
      </c>
      <c r="BK206" s="27">
        <v>44</v>
      </c>
      <c r="BL206" s="27">
        <v>108</v>
      </c>
      <c r="BM206" s="27" t="s">
        <v>2</v>
      </c>
      <c r="BN206" s="27" t="s">
        <v>2</v>
      </c>
      <c r="BO206" s="27" t="s">
        <v>2</v>
      </c>
      <c r="BP206" s="27" t="s">
        <v>2</v>
      </c>
      <c r="BQ206" s="27" t="s">
        <v>2</v>
      </c>
      <c r="BR206" s="27" t="s">
        <v>2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22</v>
      </c>
      <c r="BX206" s="27" t="s">
        <v>2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2</v>
      </c>
      <c r="CN206" s="27" t="s">
        <v>2</v>
      </c>
      <c r="CO206" s="27" t="s">
        <v>2</v>
      </c>
      <c r="CP206" s="27" t="s">
        <v>2</v>
      </c>
      <c r="CQ206" s="27" t="s">
        <v>2</v>
      </c>
      <c r="CR206" s="27" t="s">
        <v>2</v>
      </c>
      <c r="CS206" s="27" t="s">
        <v>2</v>
      </c>
      <c r="CT206" s="27" t="s">
        <v>2</v>
      </c>
      <c r="CU206" s="27" t="s">
        <v>2</v>
      </c>
      <c r="CV206" s="27">
        <v>1</v>
      </c>
      <c r="CW206" s="27" t="s">
        <v>2</v>
      </c>
      <c r="CX206" s="27" t="s">
        <v>2</v>
      </c>
      <c r="CY206" s="27" t="s">
        <v>2</v>
      </c>
      <c r="CZ206" s="27">
        <v>1</v>
      </c>
      <c r="DA206" s="27" t="s">
        <v>2</v>
      </c>
      <c r="DB206" s="135" t="s">
        <v>2</v>
      </c>
      <c r="DC206" s="27">
        <v>1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>
        <v>1</v>
      </c>
      <c r="DQ206" s="27" t="s">
        <v>2</v>
      </c>
      <c r="DR206" s="135" t="s">
        <v>2</v>
      </c>
      <c r="DS206" s="27" t="s">
        <v>2</v>
      </c>
      <c r="DT206" s="27" t="s">
        <v>2</v>
      </c>
      <c r="DU206" s="27" t="s">
        <v>2</v>
      </c>
      <c r="DV206" s="27" t="s">
        <v>2</v>
      </c>
      <c r="DW206" s="27" t="s">
        <v>2</v>
      </c>
      <c r="DX206" s="27" t="s">
        <v>2</v>
      </c>
      <c r="DY206" s="27" t="s">
        <v>2</v>
      </c>
      <c r="DZ206" s="27" t="s">
        <v>2</v>
      </c>
      <c r="EA206" s="27" t="s">
        <v>2</v>
      </c>
      <c r="EB206" s="27">
        <v>1</v>
      </c>
      <c r="EC206" s="27" t="s">
        <v>2</v>
      </c>
      <c r="ED206" s="27" t="s">
        <v>2</v>
      </c>
      <c r="EE206" s="27" t="s">
        <v>2</v>
      </c>
      <c r="EF206" s="135" t="s">
        <v>2</v>
      </c>
      <c r="EG206" s="27" t="s">
        <v>2</v>
      </c>
      <c r="EH206" s="27" t="s">
        <v>2</v>
      </c>
      <c r="EI206" s="27" t="s">
        <v>2</v>
      </c>
      <c r="EJ206" s="27" t="s">
        <v>2</v>
      </c>
      <c r="EK206" s="27" t="s">
        <v>2</v>
      </c>
      <c r="EL206" s="27" t="s">
        <v>2</v>
      </c>
      <c r="EM206" s="27" t="s">
        <v>2</v>
      </c>
      <c r="EN206" s="27" t="s">
        <v>2</v>
      </c>
      <c r="EO206" s="27" t="s">
        <v>2</v>
      </c>
      <c r="EP206" s="27" t="s">
        <v>14</v>
      </c>
      <c r="EQ206" s="27" t="s">
        <v>2</v>
      </c>
      <c r="ER206" s="27" t="s">
        <v>2</v>
      </c>
      <c r="ES206" s="27" t="s">
        <v>2</v>
      </c>
      <c r="ET206" s="135" t="s">
        <v>2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1</v>
      </c>
      <c r="FX206" s="77" t="s">
        <v>2</v>
      </c>
      <c r="FY206" s="77">
        <v>1</v>
      </c>
      <c r="FZ206" s="77" t="s">
        <v>2</v>
      </c>
      <c r="GA206" s="77" t="s">
        <v>2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>
        <v>1</v>
      </c>
      <c r="GG206" s="77" t="s">
        <v>2</v>
      </c>
      <c r="GH206" s="77">
        <v>1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 t="s">
        <v>2</v>
      </c>
      <c r="GP206" s="25" t="s">
        <v>2</v>
      </c>
      <c r="GQ206" s="25" t="s">
        <v>2</v>
      </c>
      <c r="GR206" s="25" t="s">
        <v>2</v>
      </c>
      <c r="GS206" s="136" t="s">
        <v>2</v>
      </c>
      <c r="GT206" s="77" t="s">
        <v>2</v>
      </c>
      <c r="GU206" s="77" t="s">
        <v>2</v>
      </c>
      <c r="GV206" s="17">
        <v>2</v>
      </c>
      <c r="GW206" s="17">
        <v>1</v>
      </c>
      <c r="GX206" s="17" t="s">
        <v>2</v>
      </c>
      <c r="GY206" s="17">
        <v>1</v>
      </c>
      <c r="GZ206" s="17" t="s">
        <v>2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>
        <v>1</v>
      </c>
      <c r="HF206" s="17" t="s">
        <v>2</v>
      </c>
      <c r="HG206" s="17" t="s">
        <v>2</v>
      </c>
      <c r="HH206" s="17">
        <v>1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9"/>
      <c r="HO206" s="657" t="s">
        <v>453</v>
      </c>
      <c r="HP206" s="657" t="s">
        <v>454</v>
      </c>
      <c r="HQ206" s="657" t="s">
        <v>495</v>
      </c>
      <c r="HR206" s="657" t="s">
        <v>459</v>
      </c>
      <c r="HS206" s="657" t="s">
        <v>455</v>
      </c>
    </row>
    <row r="207" spans="1:227" ht="14.25" customHeight="1">
      <c r="A207" s="614" t="s">
        <v>970</v>
      </c>
      <c r="B207" s="614" t="s">
        <v>1114</v>
      </c>
      <c r="C207" s="614" t="s">
        <v>1128</v>
      </c>
      <c r="D207" s="4" t="s">
        <v>616</v>
      </c>
      <c r="E207" s="25">
        <v>8</v>
      </c>
      <c r="F207" s="25" t="s">
        <v>2</v>
      </c>
      <c r="G207" s="25" t="s">
        <v>2</v>
      </c>
      <c r="H207" s="25" t="s">
        <v>2</v>
      </c>
      <c r="I207" s="25" t="s">
        <v>2</v>
      </c>
      <c r="J207" s="25" t="s">
        <v>2</v>
      </c>
      <c r="K207" s="25" t="s">
        <v>2</v>
      </c>
      <c r="L207" s="25">
        <v>8</v>
      </c>
      <c r="M207" s="136" t="s">
        <v>2</v>
      </c>
      <c r="N207" s="25" t="s">
        <v>2</v>
      </c>
      <c r="O207" s="25" t="s">
        <v>2</v>
      </c>
      <c r="P207" s="25" t="s">
        <v>2</v>
      </c>
      <c r="Q207" s="25" t="s">
        <v>2</v>
      </c>
      <c r="R207" s="25" t="s">
        <v>2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2</v>
      </c>
      <c r="X207" s="25">
        <v>44</v>
      </c>
      <c r="Y207" s="25" t="s">
        <v>2</v>
      </c>
      <c r="Z207" s="25" t="s">
        <v>2</v>
      </c>
      <c r="AA207" s="136">
        <v>6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36" t="s">
        <v>2</v>
      </c>
      <c r="AG207" s="27">
        <v>8</v>
      </c>
      <c r="AH207" s="27" t="s">
        <v>2</v>
      </c>
      <c r="AI207" s="27">
        <v>5</v>
      </c>
      <c r="AJ207" s="27">
        <v>2</v>
      </c>
      <c r="AK207" s="27">
        <v>1</v>
      </c>
      <c r="AL207" s="27" t="s">
        <v>2</v>
      </c>
      <c r="AM207" s="27" t="s">
        <v>2</v>
      </c>
      <c r="AN207" s="27" t="s">
        <v>2</v>
      </c>
      <c r="AO207" s="27" t="s">
        <v>2</v>
      </c>
      <c r="AP207" s="27" t="s">
        <v>2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424</v>
      </c>
      <c r="BJ207" s="27" t="s">
        <v>2</v>
      </c>
      <c r="BK207" s="27">
        <v>183</v>
      </c>
      <c r="BL207" s="27">
        <v>110</v>
      </c>
      <c r="BM207" s="27">
        <v>131</v>
      </c>
      <c r="BN207" s="27" t="s">
        <v>2</v>
      </c>
      <c r="BO207" s="27" t="s">
        <v>2</v>
      </c>
      <c r="BP207" s="27" t="s">
        <v>2</v>
      </c>
      <c r="BQ207" s="27" t="s">
        <v>2</v>
      </c>
      <c r="BR207" s="27" t="s">
        <v>2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184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3</v>
      </c>
      <c r="CN207" s="27">
        <v>1</v>
      </c>
      <c r="CO207" s="27" t="s">
        <v>2</v>
      </c>
      <c r="CP207" s="27" t="s">
        <v>2</v>
      </c>
      <c r="CQ207" s="27" t="s">
        <v>2</v>
      </c>
      <c r="CR207" s="27">
        <v>1</v>
      </c>
      <c r="CS207" s="27" t="s">
        <v>2</v>
      </c>
      <c r="CT207" s="27">
        <v>1</v>
      </c>
      <c r="CU207" s="27" t="s">
        <v>2</v>
      </c>
      <c r="CV207" s="27" t="s">
        <v>2</v>
      </c>
      <c r="CW207" s="27" t="s">
        <v>2</v>
      </c>
      <c r="CX207" s="27" t="s">
        <v>2</v>
      </c>
      <c r="CY207" s="27" t="s">
        <v>2</v>
      </c>
      <c r="CZ207" s="27" t="s">
        <v>2</v>
      </c>
      <c r="DA207" s="27" t="s">
        <v>2</v>
      </c>
      <c r="DB207" s="135" t="s">
        <v>2</v>
      </c>
      <c r="DC207" s="27" t="s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2</v>
      </c>
      <c r="DT207" s="27" t="s">
        <v>2</v>
      </c>
      <c r="DU207" s="27" t="s">
        <v>2</v>
      </c>
      <c r="DV207" s="27" t="s">
        <v>2</v>
      </c>
      <c r="DW207" s="27">
        <v>1</v>
      </c>
      <c r="DX207" s="27" t="s">
        <v>2</v>
      </c>
      <c r="DY207" s="27">
        <v>1</v>
      </c>
      <c r="DZ207" s="27">
        <v>1</v>
      </c>
      <c r="EA207" s="27" t="s">
        <v>2</v>
      </c>
      <c r="EB207" s="27">
        <v>2</v>
      </c>
      <c r="EC207" s="27" t="s">
        <v>2</v>
      </c>
      <c r="ED207" s="27">
        <v>1</v>
      </c>
      <c r="EE207" s="27">
        <v>1</v>
      </c>
      <c r="EF207" s="135" t="s">
        <v>2</v>
      </c>
      <c r="EG207" s="27" t="s">
        <v>14</v>
      </c>
      <c r="EH207" s="27" t="s">
        <v>2</v>
      </c>
      <c r="EI207" s="27" t="s">
        <v>2</v>
      </c>
      <c r="EJ207" s="27" t="s">
        <v>2</v>
      </c>
      <c r="EK207" s="27" t="s">
        <v>14</v>
      </c>
      <c r="EL207" s="27" t="s">
        <v>2</v>
      </c>
      <c r="EM207" s="27" t="s">
        <v>14</v>
      </c>
      <c r="EN207" s="27" t="s">
        <v>14</v>
      </c>
      <c r="EO207" s="27" t="s">
        <v>2</v>
      </c>
      <c r="EP207" s="27" t="s">
        <v>14</v>
      </c>
      <c r="EQ207" s="27" t="s">
        <v>2</v>
      </c>
      <c r="ER207" s="27" t="s">
        <v>14</v>
      </c>
      <c r="ES207" s="27">
        <v>1</v>
      </c>
      <c r="ET207" s="135" t="s">
        <v>2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1</v>
      </c>
      <c r="FX207" s="77" t="s">
        <v>2</v>
      </c>
      <c r="FY207" s="77">
        <v>1</v>
      </c>
      <c r="FZ207" s="77" t="s">
        <v>2</v>
      </c>
      <c r="GA207" s="77" t="s">
        <v>2</v>
      </c>
      <c r="GB207" s="77" t="s">
        <v>2</v>
      </c>
      <c r="GC207" s="77" t="s">
        <v>2</v>
      </c>
      <c r="GD207" s="77" t="s">
        <v>2</v>
      </c>
      <c r="GE207" s="143" t="s">
        <v>2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 t="s">
        <v>2</v>
      </c>
      <c r="GP207" s="25" t="s">
        <v>2</v>
      </c>
      <c r="GQ207" s="25" t="s">
        <v>2</v>
      </c>
      <c r="GR207" s="25" t="s">
        <v>2</v>
      </c>
      <c r="GS207" s="136" t="s">
        <v>2</v>
      </c>
      <c r="GT207" s="77" t="s">
        <v>2</v>
      </c>
      <c r="GU207" s="77" t="s">
        <v>2</v>
      </c>
      <c r="GV207" s="17">
        <v>3</v>
      </c>
      <c r="GW207" s="17">
        <v>2</v>
      </c>
      <c r="GX207" s="17">
        <v>1</v>
      </c>
      <c r="GY207" s="17" t="s">
        <v>2</v>
      </c>
      <c r="GZ207" s="17" t="s">
        <v>2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9"/>
      <c r="HO207" s="657" t="s">
        <v>453</v>
      </c>
      <c r="HP207" s="657" t="s">
        <v>454</v>
      </c>
      <c r="HQ207" s="657" t="s">
        <v>495</v>
      </c>
      <c r="HR207" s="657" t="s">
        <v>460</v>
      </c>
      <c r="HS207" s="657" t="s">
        <v>455</v>
      </c>
    </row>
    <row r="208" spans="1:227" ht="14.25" customHeight="1">
      <c r="A208" s="614" t="s">
        <v>970</v>
      </c>
      <c r="B208" s="614" t="s">
        <v>1114</v>
      </c>
      <c r="C208" s="614" t="s">
        <v>1129</v>
      </c>
      <c r="D208" s="4" t="s">
        <v>617</v>
      </c>
      <c r="E208" s="25">
        <v>2</v>
      </c>
      <c r="F208" s="25" t="s">
        <v>14</v>
      </c>
      <c r="G208" s="25" t="s">
        <v>14</v>
      </c>
      <c r="H208" s="25" t="s">
        <v>14</v>
      </c>
      <c r="I208" s="25" t="s">
        <v>14</v>
      </c>
      <c r="J208" s="25" t="s">
        <v>14</v>
      </c>
      <c r="K208" s="25" t="s">
        <v>14</v>
      </c>
      <c r="L208" s="25" t="s">
        <v>14</v>
      </c>
      <c r="M208" s="136" t="s">
        <v>2</v>
      </c>
      <c r="N208" s="25" t="s">
        <v>2</v>
      </c>
      <c r="O208" s="25" t="s">
        <v>1155</v>
      </c>
      <c r="P208" s="25" t="s">
        <v>1155</v>
      </c>
      <c r="Q208" s="25" t="s">
        <v>1155</v>
      </c>
      <c r="R208" s="25" t="s">
        <v>1155</v>
      </c>
      <c r="S208" s="25" t="s">
        <v>1155</v>
      </c>
      <c r="T208" s="25" t="s">
        <v>1155</v>
      </c>
      <c r="U208" s="25" t="s">
        <v>1155</v>
      </c>
      <c r="V208" s="136" t="s">
        <v>2</v>
      </c>
      <c r="W208" s="25" t="s">
        <v>14</v>
      </c>
      <c r="X208" s="25" t="s">
        <v>14</v>
      </c>
      <c r="Y208" s="25" t="s">
        <v>14</v>
      </c>
      <c r="Z208" s="25" t="s">
        <v>14</v>
      </c>
      <c r="AA208" s="136" t="s">
        <v>1155</v>
      </c>
      <c r="AB208" s="25" t="s">
        <v>1155</v>
      </c>
      <c r="AC208" s="25" t="s">
        <v>1155</v>
      </c>
      <c r="AD208" s="25" t="s">
        <v>1155</v>
      </c>
      <c r="AE208" s="25" t="s">
        <v>1155</v>
      </c>
      <c r="AF208" s="136" t="s">
        <v>1155</v>
      </c>
      <c r="AG208" s="27" t="s">
        <v>14</v>
      </c>
      <c r="AH208" s="27" t="s">
        <v>14</v>
      </c>
      <c r="AI208" s="27" t="s">
        <v>14</v>
      </c>
      <c r="AJ208" s="27" t="s">
        <v>14</v>
      </c>
      <c r="AK208" s="27" t="s">
        <v>14</v>
      </c>
      <c r="AL208" s="27" t="s">
        <v>14</v>
      </c>
      <c r="AM208" s="27" t="s">
        <v>14</v>
      </c>
      <c r="AN208" s="27" t="s">
        <v>14</v>
      </c>
      <c r="AO208" s="27" t="s">
        <v>14</v>
      </c>
      <c r="AP208" s="27" t="s">
        <v>14</v>
      </c>
      <c r="AQ208" s="27" t="s">
        <v>14</v>
      </c>
      <c r="AR208" s="27" t="s">
        <v>14</v>
      </c>
      <c r="AS208" s="27" t="s">
        <v>14</v>
      </c>
      <c r="AT208" s="135" t="s">
        <v>14</v>
      </c>
      <c r="AU208" s="27" t="s">
        <v>1155</v>
      </c>
      <c r="AV208" s="27" t="s">
        <v>1155</v>
      </c>
      <c r="AW208" s="27" t="s">
        <v>1155</v>
      </c>
      <c r="AX208" s="27" t="s">
        <v>1155</v>
      </c>
      <c r="AY208" s="27" t="s">
        <v>1155</v>
      </c>
      <c r="AZ208" s="27" t="s">
        <v>1155</v>
      </c>
      <c r="BA208" s="27" t="s">
        <v>1155</v>
      </c>
      <c r="BB208" s="27" t="s">
        <v>1155</v>
      </c>
      <c r="BC208" s="27" t="s">
        <v>1155</v>
      </c>
      <c r="BD208" s="27" t="s">
        <v>1155</v>
      </c>
      <c r="BE208" s="27" t="s">
        <v>1155</v>
      </c>
      <c r="BF208" s="27" t="s">
        <v>1155</v>
      </c>
      <c r="BG208" s="27" t="s">
        <v>1155</v>
      </c>
      <c r="BH208" s="135" t="s">
        <v>1155</v>
      </c>
      <c r="BI208" s="27" t="s">
        <v>14</v>
      </c>
      <c r="BJ208" s="27" t="s">
        <v>14</v>
      </c>
      <c r="BK208" s="27" t="s">
        <v>14</v>
      </c>
      <c r="BL208" s="27" t="s">
        <v>14</v>
      </c>
      <c r="BM208" s="27" t="s">
        <v>14</v>
      </c>
      <c r="BN208" s="27" t="s">
        <v>14</v>
      </c>
      <c r="BO208" s="27" t="s">
        <v>14</v>
      </c>
      <c r="BP208" s="27" t="s">
        <v>14</v>
      </c>
      <c r="BQ208" s="27" t="s">
        <v>14</v>
      </c>
      <c r="BR208" s="27" t="s">
        <v>14</v>
      </c>
      <c r="BS208" s="27" t="s">
        <v>14</v>
      </c>
      <c r="BT208" s="27" t="s">
        <v>14</v>
      </c>
      <c r="BU208" s="27" t="s">
        <v>14</v>
      </c>
      <c r="BV208" s="27" t="s">
        <v>14</v>
      </c>
      <c r="BW208" s="135" t="s">
        <v>14</v>
      </c>
      <c r="BX208" s="27" t="s">
        <v>1155</v>
      </c>
      <c r="BY208" s="27" t="s">
        <v>1155</v>
      </c>
      <c r="BZ208" s="27" t="s">
        <v>1155</v>
      </c>
      <c r="CA208" s="27" t="s">
        <v>1155</v>
      </c>
      <c r="CB208" s="27" t="s">
        <v>1155</v>
      </c>
      <c r="CC208" s="27" t="s">
        <v>1155</v>
      </c>
      <c r="CD208" s="27" t="s">
        <v>1155</v>
      </c>
      <c r="CE208" s="27" t="s">
        <v>1155</v>
      </c>
      <c r="CF208" s="27" t="s">
        <v>1155</v>
      </c>
      <c r="CG208" s="27" t="s">
        <v>1155</v>
      </c>
      <c r="CH208" s="27" t="s">
        <v>1155</v>
      </c>
      <c r="CI208" s="27" t="s">
        <v>1155</v>
      </c>
      <c r="CJ208" s="27" t="s">
        <v>1155</v>
      </c>
      <c r="CK208" s="27" t="s">
        <v>1155</v>
      </c>
      <c r="CL208" s="135" t="s">
        <v>1155</v>
      </c>
      <c r="CM208" s="27" t="s">
        <v>14</v>
      </c>
      <c r="CN208" s="27" t="s">
        <v>14</v>
      </c>
      <c r="CO208" s="27" t="s">
        <v>14</v>
      </c>
      <c r="CP208" s="27" t="s">
        <v>14</v>
      </c>
      <c r="CQ208" s="27" t="s">
        <v>14</v>
      </c>
      <c r="CR208" s="27" t="s">
        <v>14</v>
      </c>
      <c r="CS208" s="27" t="s">
        <v>14</v>
      </c>
      <c r="CT208" s="27" t="s">
        <v>14</v>
      </c>
      <c r="CU208" s="27" t="s">
        <v>14</v>
      </c>
      <c r="CV208" s="27" t="s">
        <v>14</v>
      </c>
      <c r="CW208" s="27" t="s">
        <v>14</v>
      </c>
      <c r="CX208" s="27" t="s">
        <v>14</v>
      </c>
      <c r="CY208" s="27" t="s">
        <v>14</v>
      </c>
      <c r="CZ208" s="27" t="s">
        <v>14</v>
      </c>
      <c r="DA208" s="27" t="s">
        <v>14</v>
      </c>
      <c r="DB208" s="135" t="s">
        <v>14</v>
      </c>
      <c r="DC208" s="27" t="s">
        <v>1155</v>
      </c>
      <c r="DD208" s="27" t="s">
        <v>1155</v>
      </c>
      <c r="DE208" s="27" t="s">
        <v>1155</v>
      </c>
      <c r="DF208" s="27" t="s">
        <v>1155</v>
      </c>
      <c r="DG208" s="27" t="s">
        <v>1155</v>
      </c>
      <c r="DH208" s="27" t="s">
        <v>1155</v>
      </c>
      <c r="DI208" s="27" t="s">
        <v>1155</v>
      </c>
      <c r="DJ208" s="27" t="s">
        <v>1155</v>
      </c>
      <c r="DK208" s="27" t="s">
        <v>1155</v>
      </c>
      <c r="DL208" s="27" t="s">
        <v>1155</v>
      </c>
      <c r="DM208" s="27" t="s">
        <v>1155</v>
      </c>
      <c r="DN208" s="27" t="s">
        <v>1155</v>
      </c>
      <c r="DO208" s="27" t="s">
        <v>1155</v>
      </c>
      <c r="DP208" s="27" t="s">
        <v>1155</v>
      </c>
      <c r="DQ208" s="27" t="s">
        <v>1155</v>
      </c>
      <c r="DR208" s="135" t="s">
        <v>1155</v>
      </c>
      <c r="DS208" s="27" t="s">
        <v>14</v>
      </c>
      <c r="DT208" s="27" t="s">
        <v>14</v>
      </c>
      <c r="DU208" s="27" t="s">
        <v>14</v>
      </c>
      <c r="DV208" s="27" t="s">
        <v>14</v>
      </c>
      <c r="DW208" s="27" t="s">
        <v>14</v>
      </c>
      <c r="DX208" s="27" t="s">
        <v>14</v>
      </c>
      <c r="DY208" s="27" t="s">
        <v>14</v>
      </c>
      <c r="DZ208" s="27" t="s">
        <v>14</v>
      </c>
      <c r="EA208" s="27" t="s">
        <v>14</v>
      </c>
      <c r="EB208" s="27" t="s">
        <v>14</v>
      </c>
      <c r="EC208" s="27" t="s">
        <v>14</v>
      </c>
      <c r="ED208" s="27" t="s">
        <v>14</v>
      </c>
      <c r="EE208" s="27" t="s">
        <v>14</v>
      </c>
      <c r="EF208" s="135" t="s">
        <v>14</v>
      </c>
      <c r="EG208" s="27" t="s">
        <v>14</v>
      </c>
      <c r="EH208" s="27" t="s">
        <v>14</v>
      </c>
      <c r="EI208" s="27" t="s">
        <v>14</v>
      </c>
      <c r="EJ208" s="27" t="s">
        <v>14</v>
      </c>
      <c r="EK208" s="27" t="s">
        <v>14</v>
      </c>
      <c r="EL208" s="27" t="s">
        <v>14</v>
      </c>
      <c r="EM208" s="27" t="s">
        <v>14</v>
      </c>
      <c r="EN208" s="27" t="s">
        <v>14</v>
      </c>
      <c r="EO208" s="27" t="s">
        <v>14</v>
      </c>
      <c r="EP208" s="27" t="s">
        <v>14</v>
      </c>
      <c r="EQ208" s="27" t="s">
        <v>14</v>
      </c>
      <c r="ER208" s="27" t="s">
        <v>14</v>
      </c>
      <c r="ES208" s="27" t="s">
        <v>14</v>
      </c>
      <c r="ET208" s="135" t="s">
        <v>14</v>
      </c>
      <c r="EU208" s="27" t="s">
        <v>1155</v>
      </c>
      <c r="EV208" s="27" t="s">
        <v>1155</v>
      </c>
      <c r="EW208" s="27" t="s">
        <v>1155</v>
      </c>
      <c r="EX208" s="27" t="s">
        <v>1155</v>
      </c>
      <c r="EY208" s="27" t="s">
        <v>1155</v>
      </c>
      <c r="EZ208" s="27" t="s">
        <v>1155</v>
      </c>
      <c r="FA208" s="27" t="s">
        <v>1155</v>
      </c>
      <c r="FB208" s="27" t="s">
        <v>1155</v>
      </c>
      <c r="FC208" s="27" t="s">
        <v>1155</v>
      </c>
      <c r="FD208" s="27" t="s">
        <v>1155</v>
      </c>
      <c r="FE208" s="27" t="s">
        <v>1155</v>
      </c>
      <c r="FF208" s="27" t="s">
        <v>1155</v>
      </c>
      <c r="FG208" s="27" t="s">
        <v>1155</v>
      </c>
      <c r="FH208" s="135" t="s">
        <v>1155</v>
      </c>
      <c r="FI208" s="27" t="s">
        <v>1155</v>
      </c>
      <c r="FJ208" s="27" t="s">
        <v>1155</v>
      </c>
      <c r="FK208" s="27" t="s">
        <v>1155</v>
      </c>
      <c r="FL208" s="27" t="s">
        <v>1155</v>
      </c>
      <c r="FM208" s="27" t="s">
        <v>1155</v>
      </c>
      <c r="FN208" s="27" t="s">
        <v>1155</v>
      </c>
      <c r="FO208" s="27" t="s">
        <v>1155</v>
      </c>
      <c r="FP208" s="27" t="s">
        <v>1155</v>
      </c>
      <c r="FQ208" s="27" t="s">
        <v>1155</v>
      </c>
      <c r="FR208" s="27" t="s">
        <v>1155</v>
      </c>
      <c r="FS208" s="27" t="s">
        <v>1155</v>
      </c>
      <c r="FT208" s="27" t="s">
        <v>1155</v>
      </c>
      <c r="FU208" s="27" t="s">
        <v>1155</v>
      </c>
      <c r="FV208" s="135" t="s">
        <v>1155</v>
      </c>
      <c r="FW208" s="77" t="s">
        <v>14</v>
      </c>
      <c r="FX208" s="77" t="s">
        <v>14</v>
      </c>
      <c r="FY208" s="77" t="s">
        <v>14</v>
      </c>
      <c r="FZ208" s="77" t="s">
        <v>14</v>
      </c>
      <c r="GA208" s="77" t="s">
        <v>14</v>
      </c>
      <c r="GB208" s="77" t="s">
        <v>14</v>
      </c>
      <c r="GC208" s="77" t="s">
        <v>14</v>
      </c>
      <c r="GD208" s="77" t="s">
        <v>14</v>
      </c>
      <c r="GE208" s="143" t="s">
        <v>14</v>
      </c>
      <c r="GF208" s="77" t="s">
        <v>1155</v>
      </c>
      <c r="GG208" s="77" t="s">
        <v>1155</v>
      </c>
      <c r="GH208" s="77" t="s">
        <v>1155</v>
      </c>
      <c r="GI208" s="77" t="s">
        <v>1155</v>
      </c>
      <c r="GJ208" s="77" t="s">
        <v>1155</v>
      </c>
      <c r="GK208" s="77" t="s">
        <v>1155</v>
      </c>
      <c r="GL208" s="77" t="s">
        <v>1155</v>
      </c>
      <c r="GM208" s="77" t="s">
        <v>1155</v>
      </c>
      <c r="GN208" s="143" t="s">
        <v>1155</v>
      </c>
      <c r="GO208" s="25" t="s">
        <v>14</v>
      </c>
      <c r="GP208" s="25" t="s">
        <v>1155</v>
      </c>
      <c r="GQ208" s="25" t="s">
        <v>14</v>
      </c>
      <c r="GR208" s="25" t="s">
        <v>14</v>
      </c>
      <c r="GS208" s="136" t="s">
        <v>14</v>
      </c>
      <c r="GT208" s="77" t="s">
        <v>14</v>
      </c>
      <c r="GU208" s="77" t="s">
        <v>1155</v>
      </c>
      <c r="GV208" s="17" t="s">
        <v>14</v>
      </c>
      <c r="GW208" s="17" t="s">
        <v>14</v>
      </c>
      <c r="GX208" s="17" t="s">
        <v>1155</v>
      </c>
      <c r="GY208" s="17" t="s">
        <v>1155</v>
      </c>
      <c r="GZ208" s="17" t="s">
        <v>1155</v>
      </c>
      <c r="HA208" s="17" t="s">
        <v>1155</v>
      </c>
      <c r="HB208" s="17" t="s">
        <v>14</v>
      </c>
      <c r="HC208" s="17" t="s">
        <v>14</v>
      </c>
      <c r="HD208" s="17" t="s">
        <v>1155</v>
      </c>
      <c r="HE208" s="17" t="s">
        <v>1155</v>
      </c>
      <c r="HF208" s="17" t="s">
        <v>1155</v>
      </c>
      <c r="HG208" s="17" t="s">
        <v>1155</v>
      </c>
      <c r="HH208" s="17" t="s">
        <v>1155</v>
      </c>
      <c r="HI208" s="17" t="s">
        <v>1155</v>
      </c>
      <c r="HJ208" s="17" t="s">
        <v>1155</v>
      </c>
      <c r="HK208" s="17" t="s">
        <v>1155</v>
      </c>
      <c r="HL208" s="17" t="s">
        <v>1155</v>
      </c>
      <c r="HM208" s="17" t="s">
        <v>1155</v>
      </c>
      <c r="HN208" s="659"/>
      <c r="HO208" s="657" t="s">
        <v>453</v>
      </c>
      <c r="HP208" s="657" t="s">
        <v>454</v>
      </c>
      <c r="HQ208" s="657" t="s">
        <v>495</v>
      </c>
      <c r="HR208" s="657" t="s">
        <v>461</v>
      </c>
      <c r="HS208" s="657" t="s">
        <v>455</v>
      </c>
    </row>
    <row r="209" spans="1:227" ht="14.25" customHeight="1">
      <c r="A209" s="614" t="s">
        <v>970</v>
      </c>
      <c r="B209" s="614" t="s">
        <v>1130</v>
      </c>
      <c r="C209" s="614"/>
      <c r="D209" s="4" t="s">
        <v>619</v>
      </c>
      <c r="E209" s="25">
        <v>229</v>
      </c>
      <c r="F209" s="25">
        <v>2</v>
      </c>
      <c r="G209" s="25">
        <v>1</v>
      </c>
      <c r="H209" s="25" t="s">
        <v>2</v>
      </c>
      <c r="I209" s="25">
        <v>1</v>
      </c>
      <c r="J209" s="25" t="s">
        <v>2</v>
      </c>
      <c r="K209" s="25" t="s">
        <v>2</v>
      </c>
      <c r="L209" s="25">
        <v>227</v>
      </c>
      <c r="M209" s="136">
        <v>11</v>
      </c>
      <c r="N209" s="25">
        <v>2</v>
      </c>
      <c r="O209" s="25">
        <v>2</v>
      </c>
      <c r="P209" s="25">
        <v>1</v>
      </c>
      <c r="Q209" s="25" t="s">
        <v>2</v>
      </c>
      <c r="R209" s="25">
        <v>1</v>
      </c>
      <c r="S209" s="25" t="s">
        <v>2</v>
      </c>
      <c r="T209" s="25" t="s">
        <v>2</v>
      </c>
      <c r="U209" s="25" t="s">
        <v>2</v>
      </c>
      <c r="V209" s="136">
        <v>1</v>
      </c>
      <c r="W209" s="25">
        <v>61</v>
      </c>
      <c r="X209" s="25">
        <v>3315</v>
      </c>
      <c r="Y209" s="25">
        <v>2</v>
      </c>
      <c r="Z209" s="25">
        <v>438</v>
      </c>
      <c r="AA209" s="136">
        <v>168</v>
      </c>
      <c r="AB209" s="25">
        <v>2</v>
      </c>
      <c r="AC209" s="25">
        <v>1688</v>
      </c>
      <c r="AD209" s="25">
        <v>1</v>
      </c>
      <c r="AE209" s="25">
        <v>288</v>
      </c>
      <c r="AF209" s="136" t="s">
        <v>2</v>
      </c>
      <c r="AG209" s="27">
        <v>229</v>
      </c>
      <c r="AH209" s="27">
        <v>3</v>
      </c>
      <c r="AI209" s="27">
        <v>160</v>
      </c>
      <c r="AJ209" s="27">
        <v>60</v>
      </c>
      <c r="AK209" s="27">
        <v>4</v>
      </c>
      <c r="AL209" s="27" t="s">
        <v>2</v>
      </c>
      <c r="AM209" s="27">
        <v>1</v>
      </c>
      <c r="AN209" s="27" t="s">
        <v>2</v>
      </c>
      <c r="AO209" s="27">
        <v>1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>
        <v>2</v>
      </c>
      <c r="AV209" s="27" t="s">
        <v>2</v>
      </c>
      <c r="AW209" s="27" t="s">
        <v>2</v>
      </c>
      <c r="AX209" s="27" t="s">
        <v>2</v>
      </c>
      <c r="AY209" s="27">
        <v>1</v>
      </c>
      <c r="AZ209" s="27" t="s">
        <v>2</v>
      </c>
      <c r="BA209" s="27">
        <v>1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10995</v>
      </c>
      <c r="BJ209" s="27">
        <v>57</v>
      </c>
      <c r="BK209" s="27">
        <v>5943</v>
      </c>
      <c r="BL209" s="27">
        <v>3655</v>
      </c>
      <c r="BM209" s="27">
        <v>490</v>
      </c>
      <c r="BN209" s="27" t="s">
        <v>2</v>
      </c>
      <c r="BO209" s="27">
        <v>260</v>
      </c>
      <c r="BP209" s="27" t="s">
        <v>2</v>
      </c>
      <c r="BQ209" s="27">
        <v>590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1880</v>
      </c>
      <c r="BX209" s="27">
        <v>405</v>
      </c>
      <c r="BY209" s="27" t="s">
        <v>2</v>
      </c>
      <c r="BZ209" s="27" t="s">
        <v>2</v>
      </c>
      <c r="CA209" s="27" t="s">
        <v>2</v>
      </c>
      <c r="CB209" s="27">
        <v>145</v>
      </c>
      <c r="CC209" s="27" t="s">
        <v>2</v>
      </c>
      <c r="CD209" s="27">
        <v>260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>
        <v>405</v>
      </c>
      <c r="CM209" s="27">
        <v>113</v>
      </c>
      <c r="CN209" s="27">
        <v>15</v>
      </c>
      <c r="CO209" s="27" t="s">
        <v>2</v>
      </c>
      <c r="CP209" s="27">
        <v>5</v>
      </c>
      <c r="CQ209" s="27">
        <v>81</v>
      </c>
      <c r="CR209" s="27">
        <v>7</v>
      </c>
      <c r="CS209" s="27">
        <v>1</v>
      </c>
      <c r="CT209" s="27">
        <v>3</v>
      </c>
      <c r="CU209" s="27">
        <v>1</v>
      </c>
      <c r="CV209" s="27" t="s">
        <v>2</v>
      </c>
      <c r="CW209" s="27" t="s">
        <v>2</v>
      </c>
      <c r="CX209" s="27" t="s">
        <v>2</v>
      </c>
      <c r="CY209" s="27" t="s">
        <v>2</v>
      </c>
      <c r="CZ209" s="27" t="s">
        <v>2</v>
      </c>
      <c r="DA209" s="27" t="s">
        <v>2</v>
      </c>
      <c r="DB209" s="135" t="s">
        <v>2</v>
      </c>
      <c r="DC209" s="27">
        <v>2</v>
      </c>
      <c r="DD209" s="27" t="s">
        <v>2</v>
      </c>
      <c r="DE209" s="27" t="s">
        <v>2</v>
      </c>
      <c r="DF209" s="27" t="s">
        <v>2</v>
      </c>
      <c r="DG209" s="27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20</v>
      </c>
      <c r="DT209" s="27">
        <v>4</v>
      </c>
      <c r="DU209" s="27" t="s">
        <v>2</v>
      </c>
      <c r="DV209" s="27">
        <v>8</v>
      </c>
      <c r="DW209" s="27">
        <v>7</v>
      </c>
      <c r="DX209" s="27">
        <v>1</v>
      </c>
      <c r="DY209" s="27">
        <v>7</v>
      </c>
      <c r="DZ209" s="27">
        <v>5</v>
      </c>
      <c r="EA209" s="27">
        <v>88</v>
      </c>
      <c r="EB209" s="27">
        <v>25</v>
      </c>
      <c r="EC209" s="27">
        <v>3</v>
      </c>
      <c r="ED209" s="27">
        <v>10</v>
      </c>
      <c r="EE209" s="27" t="s">
        <v>2</v>
      </c>
      <c r="EF209" s="135">
        <v>2</v>
      </c>
      <c r="EG209" s="27">
        <v>400</v>
      </c>
      <c r="EH209" s="27">
        <v>15</v>
      </c>
      <c r="EI209" s="27" t="s">
        <v>2</v>
      </c>
      <c r="EJ209" s="27" t="s">
        <v>14</v>
      </c>
      <c r="EK209" s="27">
        <v>14</v>
      </c>
      <c r="EL209" s="27" t="s">
        <v>14</v>
      </c>
      <c r="EM209" s="27" t="s">
        <v>14</v>
      </c>
      <c r="EN209" s="27">
        <v>16</v>
      </c>
      <c r="EO209" s="27">
        <v>2590</v>
      </c>
      <c r="EP209" s="27">
        <v>257</v>
      </c>
      <c r="EQ209" s="27">
        <v>5</v>
      </c>
      <c r="ER209" s="27">
        <v>81</v>
      </c>
      <c r="ES209" s="27" t="s">
        <v>2</v>
      </c>
      <c r="ET209" s="135" t="s">
        <v>14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1155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32</v>
      </c>
      <c r="FX209" s="77">
        <v>10</v>
      </c>
      <c r="FY209" s="77">
        <v>28</v>
      </c>
      <c r="FZ209" s="77">
        <v>2</v>
      </c>
      <c r="GA209" s="77">
        <v>1</v>
      </c>
      <c r="GB209" s="77" t="s">
        <v>2</v>
      </c>
      <c r="GC209" s="77" t="s">
        <v>2</v>
      </c>
      <c r="GD209" s="77" t="s">
        <v>2</v>
      </c>
      <c r="GE209" s="143" t="s">
        <v>2</v>
      </c>
      <c r="GF209" s="77">
        <v>2</v>
      </c>
      <c r="GG209" s="77">
        <v>2</v>
      </c>
      <c r="GH209" s="77">
        <v>1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10</v>
      </c>
      <c r="GP209" s="25">
        <v>2</v>
      </c>
      <c r="GQ209" s="25">
        <v>10</v>
      </c>
      <c r="GR209" s="25">
        <v>8</v>
      </c>
      <c r="GS209" s="136">
        <v>1</v>
      </c>
      <c r="GT209" s="77" t="s">
        <v>2</v>
      </c>
      <c r="GU209" s="77">
        <v>2</v>
      </c>
      <c r="GV209" s="17">
        <v>113</v>
      </c>
      <c r="GW209" s="17">
        <v>86</v>
      </c>
      <c r="GX209" s="17">
        <v>22</v>
      </c>
      <c r="GY209" s="17">
        <v>3</v>
      </c>
      <c r="GZ209" s="17">
        <v>1</v>
      </c>
      <c r="HA209" s="17">
        <v>1</v>
      </c>
      <c r="HB209" s="17">
        <v>1</v>
      </c>
      <c r="HC209" s="17" t="s">
        <v>2</v>
      </c>
      <c r="HD209" s="17" t="s">
        <v>2</v>
      </c>
      <c r="HE209" s="17">
        <v>2</v>
      </c>
      <c r="HF209" s="17" t="s">
        <v>2</v>
      </c>
      <c r="HG209" s="17">
        <v>1</v>
      </c>
      <c r="HH209" s="17" t="s">
        <v>2</v>
      </c>
      <c r="HI209" s="17">
        <v>1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9"/>
      <c r="HO209" s="657" t="s">
        <v>453</v>
      </c>
      <c r="HP209" s="657" t="s">
        <v>454</v>
      </c>
      <c r="HQ209" s="657" t="s">
        <v>495</v>
      </c>
      <c r="HR209" s="657" t="s">
        <v>462</v>
      </c>
      <c r="HS209" s="657" t="s">
        <v>455</v>
      </c>
    </row>
    <row r="210" spans="1:227" ht="14.25" customHeight="1">
      <c r="A210" s="614" t="s">
        <v>970</v>
      </c>
      <c r="B210" s="614" t="s">
        <v>1130</v>
      </c>
      <c r="C210" s="614" t="s">
        <v>1131</v>
      </c>
      <c r="D210" s="4" t="s">
        <v>620</v>
      </c>
      <c r="E210" s="25">
        <v>33</v>
      </c>
      <c r="F210" s="25">
        <v>1</v>
      </c>
      <c r="G210" s="25" t="s">
        <v>2</v>
      </c>
      <c r="H210" s="25" t="s">
        <v>2</v>
      </c>
      <c r="I210" s="25">
        <v>1</v>
      </c>
      <c r="J210" s="25" t="s">
        <v>2</v>
      </c>
      <c r="K210" s="25" t="s">
        <v>2</v>
      </c>
      <c r="L210" s="25">
        <v>32</v>
      </c>
      <c r="M210" s="136">
        <v>4</v>
      </c>
      <c r="N210" s="25">
        <v>1</v>
      </c>
      <c r="O210" s="25">
        <v>1</v>
      </c>
      <c r="P210" s="25" t="s">
        <v>2</v>
      </c>
      <c r="Q210" s="25" t="s">
        <v>2</v>
      </c>
      <c r="R210" s="25">
        <v>1</v>
      </c>
      <c r="S210" s="25" t="s">
        <v>2</v>
      </c>
      <c r="T210" s="25" t="s">
        <v>2</v>
      </c>
      <c r="U210" s="25" t="s">
        <v>2</v>
      </c>
      <c r="V210" s="136" t="s">
        <v>2</v>
      </c>
      <c r="W210" s="25">
        <v>13</v>
      </c>
      <c r="X210" s="25">
        <v>2186</v>
      </c>
      <c r="Y210" s="25">
        <v>1</v>
      </c>
      <c r="Z210" s="25">
        <v>288</v>
      </c>
      <c r="AA210" s="136">
        <v>20</v>
      </c>
      <c r="AB210" s="25">
        <v>1</v>
      </c>
      <c r="AC210" s="25">
        <v>1668</v>
      </c>
      <c r="AD210" s="25">
        <v>1</v>
      </c>
      <c r="AE210" s="25">
        <v>288</v>
      </c>
      <c r="AF210" s="136" t="s">
        <v>2</v>
      </c>
      <c r="AG210" s="27">
        <v>33</v>
      </c>
      <c r="AH210" s="27">
        <v>1</v>
      </c>
      <c r="AI210" s="27">
        <v>22</v>
      </c>
      <c r="AJ210" s="27">
        <v>7</v>
      </c>
      <c r="AK210" s="27">
        <v>2</v>
      </c>
      <c r="AL210" s="27" t="s">
        <v>2</v>
      </c>
      <c r="AM210" s="27" t="s">
        <v>2</v>
      </c>
      <c r="AN210" s="27" t="s">
        <v>2</v>
      </c>
      <c r="AO210" s="27">
        <v>1</v>
      </c>
      <c r="AP210" s="27" t="s">
        <v>2</v>
      </c>
      <c r="AQ210" s="27" t="s">
        <v>2</v>
      </c>
      <c r="AR210" s="27" t="s">
        <v>2</v>
      </c>
      <c r="AS210" s="27" t="s">
        <v>2</v>
      </c>
      <c r="AT210" s="135" t="s">
        <v>2</v>
      </c>
      <c r="AU210" s="27">
        <v>1</v>
      </c>
      <c r="AV210" s="27" t="s">
        <v>2</v>
      </c>
      <c r="AW210" s="27" t="s">
        <v>2</v>
      </c>
      <c r="AX210" s="27" t="s">
        <v>2</v>
      </c>
      <c r="AY210" s="27">
        <v>1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2064</v>
      </c>
      <c r="BJ210" s="27">
        <v>17</v>
      </c>
      <c r="BK210" s="27">
        <v>817</v>
      </c>
      <c r="BL210" s="27">
        <v>380</v>
      </c>
      <c r="BM210" s="27">
        <v>260</v>
      </c>
      <c r="BN210" s="27" t="s">
        <v>2</v>
      </c>
      <c r="BO210" s="27" t="s">
        <v>2</v>
      </c>
      <c r="BP210" s="27" t="s">
        <v>2</v>
      </c>
      <c r="BQ210" s="27">
        <v>590</v>
      </c>
      <c r="BR210" s="27" t="s">
        <v>2</v>
      </c>
      <c r="BS210" s="27" t="s">
        <v>2</v>
      </c>
      <c r="BT210" s="27" t="s">
        <v>2</v>
      </c>
      <c r="BU210" s="27" t="s">
        <v>2</v>
      </c>
      <c r="BV210" s="27" t="s">
        <v>2</v>
      </c>
      <c r="BW210" s="135">
        <v>610</v>
      </c>
      <c r="BX210" s="27">
        <v>145</v>
      </c>
      <c r="BY210" s="27" t="s">
        <v>2</v>
      </c>
      <c r="BZ210" s="27" t="s">
        <v>2</v>
      </c>
      <c r="CA210" s="27" t="s">
        <v>2</v>
      </c>
      <c r="CB210" s="27">
        <v>145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>
        <v>145</v>
      </c>
      <c r="CM210" s="27">
        <v>18</v>
      </c>
      <c r="CN210" s="27" t="s">
        <v>2</v>
      </c>
      <c r="CO210" s="27" t="s">
        <v>2</v>
      </c>
      <c r="CP210" s="27" t="s">
        <v>2</v>
      </c>
      <c r="CQ210" s="27">
        <v>18</v>
      </c>
      <c r="CR210" s="27" t="s">
        <v>2</v>
      </c>
      <c r="CS210" s="27" t="s">
        <v>2</v>
      </c>
      <c r="CT210" s="27" t="s">
        <v>2</v>
      </c>
      <c r="CU210" s="27" t="s">
        <v>2</v>
      </c>
      <c r="CV210" s="27" t="s">
        <v>2</v>
      </c>
      <c r="CW210" s="27" t="s">
        <v>2</v>
      </c>
      <c r="CX210" s="27" t="s">
        <v>2</v>
      </c>
      <c r="CY210" s="27" t="s">
        <v>2</v>
      </c>
      <c r="CZ210" s="27" t="s">
        <v>2</v>
      </c>
      <c r="DA210" s="27" t="s">
        <v>2</v>
      </c>
      <c r="DB210" s="135" t="s">
        <v>2</v>
      </c>
      <c r="DC210" s="27">
        <v>1</v>
      </c>
      <c r="DD210" s="27" t="s">
        <v>2</v>
      </c>
      <c r="DE210" s="27" t="s">
        <v>2</v>
      </c>
      <c r="DF210" s="27" t="s">
        <v>2</v>
      </c>
      <c r="DG210" s="27">
        <v>1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 t="s">
        <v>2</v>
      </c>
      <c r="DT210" s="27" t="s">
        <v>2</v>
      </c>
      <c r="DU210" s="27" t="s">
        <v>2</v>
      </c>
      <c r="DV210" s="27" t="s">
        <v>2</v>
      </c>
      <c r="DW210" s="27" t="s">
        <v>2</v>
      </c>
      <c r="DX210" s="27" t="s">
        <v>2</v>
      </c>
      <c r="DY210" s="27" t="s">
        <v>2</v>
      </c>
      <c r="DZ210" s="27" t="s">
        <v>2</v>
      </c>
      <c r="EA210" s="27">
        <v>18</v>
      </c>
      <c r="EB210" s="27">
        <v>1</v>
      </c>
      <c r="EC210" s="27" t="s">
        <v>2</v>
      </c>
      <c r="ED210" s="27">
        <v>1</v>
      </c>
      <c r="EE210" s="27" t="s">
        <v>2</v>
      </c>
      <c r="EF210" s="135" t="s">
        <v>2</v>
      </c>
      <c r="EG210" s="27" t="s">
        <v>2</v>
      </c>
      <c r="EH210" s="27" t="s">
        <v>2</v>
      </c>
      <c r="EI210" s="27" t="s">
        <v>2</v>
      </c>
      <c r="EJ210" s="27" t="s">
        <v>2</v>
      </c>
      <c r="EK210" s="27" t="s">
        <v>2</v>
      </c>
      <c r="EL210" s="27" t="s">
        <v>2</v>
      </c>
      <c r="EM210" s="27" t="s">
        <v>2</v>
      </c>
      <c r="EN210" s="27" t="s">
        <v>2</v>
      </c>
      <c r="EO210" s="27">
        <v>1064</v>
      </c>
      <c r="EP210" s="27" t="s">
        <v>14</v>
      </c>
      <c r="EQ210" s="27" t="s">
        <v>2</v>
      </c>
      <c r="ER210" s="27" t="s">
        <v>14</v>
      </c>
      <c r="ES210" s="27" t="s">
        <v>2</v>
      </c>
      <c r="ET210" s="135" t="s">
        <v>2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>
        <v>1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1155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2</v>
      </c>
      <c r="FX210" s="77">
        <v>2</v>
      </c>
      <c r="FY210" s="77">
        <v>1</v>
      </c>
      <c r="FZ210" s="77" t="s">
        <v>2</v>
      </c>
      <c r="GA210" s="77" t="s">
        <v>2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>
        <v>1</v>
      </c>
      <c r="GG210" s="77">
        <v>1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3</v>
      </c>
      <c r="GP210" s="25">
        <v>1</v>
      </c>
      <c r="GQ210" s="25">
        <v>3</v>
      </c>
      <c r="GR210" s="25">
        <v>2</v>
      </c>
      <c r="GS210" s="136">
        <v>1</v>
      </c>
      <c r="GT210" s="77" t="s">
        <v>2</v>
      </c>
      <c r="GU210" s="77">
        <v>1</v>
      </c>
      <c r="GV210" s="17">
        <v>18</v>
      </c>
      <c r="GW210" s="17">
        <v>13</v>
      </c>
      <c r="GX210" s="17">
        <v>4</v>
      </c>
      <c r="GY210" s="17" t="s">
        <v>2</v>
      </c>
      <c r="GZ210" s="17" t="s">
        <v>2</v>
      </c>
      <c r="HA210" s="17">
        <v>1</v>
      </c>
      <c r="HB210" s="17">
        <v>1</v>
      </c>
      <c r="HC210" s="17" t="s">
        <v>2</v>
      </c>
      <c r="HD210" s="17" t="s">
        <v>2</v>
      </c>
      <c r="HE210" s="17">
        <v>1</v>
      </c>
      <c r="HF210" s="17" t="s">
        <v>2</v>
      </c>
      <c r="HG210" s="17">
        <v>1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9"/>
      <c r="HO210" s="657" t="s">
        <v>453</v>
      </c>
      <c r="HP210" s="657" t="s">
        <v>454</v>
      </c>
      <c r="HQ210" s="657" t="s">
        <v>495</v>
      </c>
      <c r="HR210" s="657" t="s">
        <v>463</v>
      </c>
      <c r="HS210" s="657" t="s">
        <v>455</v>
      </c>
    </row>
    <row r="211" spans="1:227" ht="14.25" customHeight="1">
      <c r="A211" s="614" t="s">
        <v>970</v>
      </c>
      <c r="B211" s="614" t="s">
        <v>1130</v>
      </c>
      <c r="C211" s="614" t="s">
        <v>1132</v>
      </c>
      <c r="D211" s="4" t="s">
        <v>621</v>
      </c>
      <c r="E211" s="25">
        <v>74</v>
      </c>
      <c r="F211" s="25" t="s">
        <v>2</v>
      </c>
      <c r="G211" s="25" t="s">
        <v>2</v>
      </c>
      <c r="H211" s="25" t="s">
        <v>2</v>
      </c>
      <c r="I211" s="25" t="s">
        <v>2</v>
      </c>
      <c r="J211" s="25" t="s">
        <v>2</v>
      </c>
      <c r="K211" s="25" t="s">
        <v>2</v>
      </c>
      <c r="L211" s="25">
        <v>74</v>
      </c>
      <c r="M211" s="136">
        <v>3</v>
      </c>
      <c r="N211" s="25" t="s">
        <v>2</v>
      </c>
      <c r="O211" s="25" t="s">
        <v>2</v>
      </c>
      <c r="P211" s="25" t="s">
        <v>2</v>
      </c>
      <c r="Q211" s="25" t="s">
        <v>2</v>
      </c>
      <c r="R211" s="25" t="s">
        <v>2</v>
      </c>
      <c r="S211" s="25" t="s">
        <v>2</v>
      </c>
      <c r="T211" s="25" t="s">
        <v>2</v>
      </c>
      <c r="U211" s="25" t="s">
        <v>2</v>
      </c>
      <c r="V211" s="136" t="s">
        <v>2</v>
      </c>
      <c r="W211" s="25">
        <v>12</v>
      </c>
      <c r="X211" s="25">
        <v>256</v>
      </c>
      <c r="Y211" s="25" t="s">
        <v>2</v>
      </c>
      <c r="Z211" s="25" t="s">
        <v>2</v>
      </c>
      <c r="AA211" s="136">
        <v>62</v>
      </c>
      <c r="AB211" s="25" t="s">
        <v>2</v>
      </c>
      <c r="AC211" s="25" t="s">
        <v>2</v>
      </c>
      <c r="AD211" s="25" t="s">
        <v>2</v>
      </c>
      <c r="AE211" s="25" t="s">
        <v>2</v>
      </c>
      <c r="AF211" s="136" t="s">
        <v>2</v>
      </c>
      <c r="AG211" s="27">
        <v>74</v>
      </c>
      <c r="AH211" s="27">
        <v>1</v>
      </c>
      <c r="AI211" s="27">
        <v>54</v>
      </c>
      <c r="AJ211" s="27">
        <v>19</v>
      </c>
      <c r="AK211" s="27" t="s">
        <v>2</v>
      </c>
      <c r="AL211" s="27" t="s">
        <v>2</v>
      </c>
      <c r="AM211" s="27" t="s">
        <v>2</v>
      </c>
      <c r="AN211" s="27" t="s">
        <v>2</v>
      </c>
      <c r="AO211" s="27" t="s">
        <v>2</v>
      </c>
      <c r="AP211" s="27" t="s">
        <v>2</v>
      </c>
      <c r="AQ211" s="27" t="s">
        <v>2</v>
      </c>
      <c r="AR211" s="27" t="s">
        <v>2</v>
      </c>
      <c r="AS211" s="27" t="s">
        <v>2</v>
      </c>
      <c r="AT211" s="135" t="s">
        <v>2</v>
      </c>
      <c r="AU211" s="27" t="s">
        <v>2</v>
      </c>
      <c r="AV211" s="27" t="s">
        <v>2</v>
      </c>
      <c r="AW211" s="27" t="s">
        <v>2</v>
      </c>
      <c r="AX211" s="27" t="s">
        <v>2</v>
      </c>
      <c r="AY211" s="27" t="s">
        <v>2</v>
      </c>
      <c r="AZ211" s="27" t="s">
        <v>2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3150</v>
      </c>
      <c r="BJ211" s="27">
        <v>20</v>
      </c>
      <c r="BK211" s="27">
        <v>2041</v>
      </c>
      <c r="BL211" s="27">
        <v>1089</v>
      </c>
      <c r="BM211" s="27" t="s">
        <v>2</v>
      </c>
      <c r="BN211" s="27" t="s">
        <v>2</v>
      </c>
      <c r="BO211" s="27" t="s">
        <v>2</v>
      </c>
      <c r="BP211" s="27" t="s">
        <v>2</v>
      </c>
      <c r="BQ211" s="27" t="s">
        <v>2</v>
      </c>
      <c r="BR211" s="27" t="s">
        <v>2</v>
      </c>
      <c r="BS211" s="27" t="s">
        <v>2</v>
      </c>
      <c r="BT211" s="27" t="s">
        <v>2</v>
      </c>
      <c r="BU211" s="27" t="s">
        <v>2</v>
      </c>
      <c r="BV211" s="27" t="s">
        <v>2</v>
      </c>
      <c r="BW211" s="135">
        <v>248</v>
      </c>
      <c r="BX211" s="27" t="s">
        <v>2</v>
      </c>
      <c r="BY211" s="27" t="s">
        <v>2</v>
      </c>
      <c r="BZ211" s="27" t="s">
        <v>2</v>
      </c>
      <c r="CA211" s="27" t="s">
        <v>2</v>
      </c>
      <c r="CB211" s="27" t="s">
        <v>2</v>
      </c>
      <c r="CC211" s="27" t="s">
        <v>2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 t="s">
        <v>2</v>
      </c>
      <c r="CM211" s="27">
        <v>33</v>
      </c>
      <c r="CN211" s="27">
        <v>2</v>
      </c>
      <c r="CO211" s="27" t="s">
        <v>2</v>
      </c>
      <c r="CP211" s="27" t="s">
        <v>2</v>
      </c>
      <c r="CQ211" s="27">
        <v>28</v>
      </c>
      <c r="CR211" s="27">
        <v>3</v>
      </c>
      <c r="CS211" s="27" t="s">
        <v>2</v>
      </c>
      <c r="CT211" s="27" t="s">
        <v>2</v>
      </c>
      <c r="CU211" s="27" t="s">
        <v>2</v>
      </c>
      <c r="CV211" s="27" t="s">
        <v>2</v>
      </c>
      <c r="CW211" s="27" t="s">
        <v>2</v>
      </c>
      <c r="CX211" s="27" t="s">
        <v>2</v>
      </c>
      <c r="CY211" s="27" t="s">
        <v>2</v>
      </c>
      <c r="CZ211" s="27" t="s">
        <v>2</v>
      </c>
      <c r="DA211" s="27" t="s">
        <v>2</v>
      </c>
      <c r="DB211" s="135" t="s">
        <v>2</v>
      </c>
      <c r="DC211" s="27" t="s">
        <v>2</v>
      </c>
      <c r="DD211" s="27" t="s">
        <v>2</v>
      </c>
      <c r="DE211" s="27" t="s">
        <v>2</v>
      </c>
      <c r="DF211" s="27" t="s">
        <v>2</v>
      </c>
      <c r="DG211" s="27" t="s">
        <v>2</v>
      </c>
      <c r="DH211" s="27" t="s">
        <v>2</v>
      </c>
      <c r="DI211" s="27" t="s">
        <v>2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 t="s">
        <v>2</v>
      </c>
      <c r="DQ211" s="27" t="s">
        <v>2</v>
      </c>
      <c r="DR211" s="135" t="s">
        <v>2</v>
      </c>
      <c r="DS211" s="27">
        <v>3</v>
      </c>
      <c r="DT211" s="27">
        <v>2</v>
      </c>
      <c r="DU211" s="27" t="s">
        <v>2</v>
      </c>
      <c r="DV211" s="27">
        <v>1</v>
      </c>
      <c r="DW211" s="27">
        <v>3</v>
      </c>
      <c r="DX211" s="27">
        <v>1</v>
      </c>
      <c r="DY211" s="27">
        <v>4</v>
      </c>
      <c r="DZ211" s="27">
        <v>3</v>
      </c>
      <c r="EA211" s="27">
        <v>29</v>
      </c>
      <c r="EB211" s="27">
        <v>4</v>
      </c>
      <c r="EC211" s="27" t="s">
        <v>2</v>
      </c>
      <c r="ED211" s="27">
        <v>1</v>
      </c>
      <c r="EE211" s="27" t="s">
        <v>2</v>
      </c>
      <c r="EF211" s="135" t="s">
        <v>2</v>
      </c>
      <c r="EG211" s="27">
        <v>67</v>
      </c>
      <c r="EH211" s="27" t="s">
        <v>14</v>
      </c>
      <c r="EI211" s="27" t="s">
        <v>2</v>
      </c>
      <c r="EJ211" s="27" t="s">
        <v>14</v>
      </c>
      <c r="EK211" s="27" t="s">
        <v>14</v>
      </c>
      <c r="EL211" s="27" t="s">
        <v>14</v>
      </c>
      <c r="EM211" s="27" t="s">
        <v>14</v>
      </c>
      <c r="EN211" s="27">
        <v>10</v>
      </c>
      <c r="EO211" s="27">
        <v>439</v>
      </c>
      <c r="EP211" s="27" t="s">
        <v>14</v>
      </c>
      <c r="EQ211" s="27" t="s">
        <v>2</v>
      </c>
      <c r="ER211" s="27" t="s">
        <v>14</v>
      </c>
      <c r="ES211" s="27" t="s">
        <v>2</v>
      </c>
      <c r="ET211" s="135" t="s">
        <v>2</v>
      </c>
      <c r="EU211" s="27" t="s">
        <v>2</v>
      </c>
      <c r="EV211" s="27" t="s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 t="s">
        <v>2</v>
      </c>
      <c r="FF211" s="27" t="s">
        <v>2</v>
      </c>
      <c r="FG211" s="27" t="s">
        <v>2</v>
      </c>
      <c r="FH211" s="135" t="s">
        <v>2</v>
      </c>
      <c r="FI211" s="27" t="s">
        <v>2</v>
      </c>
      <c r="FJ211" s="27" t="s">
        <v>2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</v>
      </c>
      <c r="FT211" s="27" t="s">
        <v>2</v>
      </c>
      <c r="FU211" s="27" t="s">
        <v>2</v>
      </c>
      <c r="FV211" s="135" t="s">
        <v>2</v>
      </c>
      <c r="FW211" s="77">
        <v>5</v>
      </c>
      <c r="FX211" s="77" t="s">
        <v>2</v>
      </c>
      <c r="FY211" s="77">
        <v>5</v>
      </c>
      <c r="FZ211" s="77" t="s">
        <v>2</v>
      </c>
      <c r="GA211" s="77" t="s">
        <v>2</v>
      </c>
      <c r="GB211" s="77" t="s">
        <v>2</v>
      </c>
      <c r="GC211" s="77" t="s">
        <v>2</v>
      </c>
      <c r="GD211" s="77" t="s">
        <v>2</v>
      </c>
      <c r="GE211" s="143" t="s">
        <v>2</v>
      </c>
      <c r="GF211" s="77" t="s">
        <v>2</v>
      </c>
      <c r="GG211" s="77" t="s">
        <v>2</v>
      </c>
      <c r="GH211" s="77" t="s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 t="s">
        <v>2</v>
      </c>
      <c r="GO211" s="25">
        <v>2</v>
      </c>
      <c r="GP211" s="25" t="s">
        <v>2</v>
      </c>
      <c r="GQ211" s="25">
        <v>2</v>
      </c>
      <c r="GR211" s="25">
        <v>2</v>
      </c>
      <c r="GS211" s="136" t="s">
        <v>2</v>
      </c>
      <c r="GT211" s="77" t="s">
        <v>2</v>
      </c>
      <c r="GU211" s="77" t="s">
        <v>2</v>
      </c>
      <c r="GV211" s="17">
        <v>33</v>
      </c>
      <c r="GW211" s="17">
        <v>27</v>
      </c>
      <c r="GX211" s="17">
        <v>5</v>
      </c>
      <c r="GY211" s="17">
        <v>1</v>
      </c>
      <c r="GZ211" s="17" t="s">
        <v>2</v>
      </c>
      <c r="HA211" s="17" t="s">
        <v>2</v>
      </c>
      <c r="HB211" s="17" t="s">
        <v>2</v>
      </c>
      <c r="HC211" s="17" t="s">
        <v>2</v>
      </c>
      <c r="HD211" s="17" t="s">
        <v>2</v>
      </c>
      <c r="HE211" s="17" t="s">
        <v>2</v>
      </c>
      <c r="HF211" s="17" t="s">
        <v>2</v>
      </c>
      <c r="HG211" s="17" t="s">
        <v>2</v>
      </c>
      <c r="HH211" s="17" t="s">
        <v>2</v>
      </c>
      <c r="HI211" s="17" t="s">
        <v>2</v>
      </c>
      <c r="HJ211" s="17" t="s">
        <v>2</v>
      </c>
      <c r="HK211" s="17" t="s">
        <v>2</v>
      </c>
      <c r="HL211" s="17" t="s">
        <v>2</v>
      </c>
      <c r="HM211" s="17" t="s">
        <v>2</v>
      </c>
      <c r="HN211" s="659"/>
      <c r="HO211" s="657" t="s">
        <v>453</v>
      </c>
      <c r="HP211" s="657" t="s">
        <v>454</v>
      </c>
      <c r="HQ211" s="657" t="s">
        <v>496</v>
      </c>
      <c r="HR211" s="657" t="s">
        <v>454</v>
      </c>
      <c r="HS211" s="657" t="s">
        <v>455</v>
      </c>
    </row>
    <row r="212" spans="1:227" ht="14.25" customHeight="1">
      <c r="A212" s="614" t="s">
        <v>970</v>
      </c>
      <c r="B212" s="614" t="s">
        <v>1130</v>
      </c>
      <c r="C212" s="614" t="s">
        <v>1133</v>
      </c>
      <c r="D212" s="4" t="s">
        <v>622</v>
      </c>
      <c r="E212" s="25">
        <v>80</v>
      </c>
      <c r="F212" s="25" t="s">
        <v>2</v>
      </c>
      <c r="G212" s="25" t="s">
        <v>2</v>
      </c>
      <c r="H212" s="25" t="s">
        <v>2</v>
      </c>
      <c r="I212" s="25" t="s">
        <v>2</v>
      </c>
      <c r="J212" s="25" t="s">
        <v>2</v>
      </c>
      <c r="K212" s="25" t="s">
        <v>2</v>
      </c>
      <c r="L212" s="25">
        <v>80</v>
      </c>
      <c r="M212" s="136">
        <v>2</v>
      </c>
      <c r="N212" s="25" t="s">
        <v>2</v>
      </c>
      <c r="O212" s="25" t="s">
        <v>2</v>
      </c>
      <c r="P212" s="25" t="s">
        <v>2</v>
      </c>
      <c r="Q212" s="25" t="s">
        <v>2</v>
      </c>
      <c r="R212" s="25" t="s">
        <v>2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28</v>
      </c>
      <c r="X212" s="25">
        <v>768</v>
      </c>
      <c r="Y212" s="25">
        <v>1</v>
      </c>
      <c r="Z212" s="25">
        <v>150</v>
      </c>
      <c r="AA212" s="136">
        <v>52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36" t="s">
        <v>2</v>
      </c>
      <c r="AG212" s="27">
        <v>80</v>
      </c>
      <c r="AH212" s="27">
        <v>1</v>
      </c>
      <c r="AI212" s="27">
        <v>55</v>
      </c>
      <c r="AJ212" s="27">
        <v>22</v>
      </c>
      <c r="AK212" s="27">
        <v>2</v>
      </c>
      <c r="AL212" s="27" t="s">
        <v>2</v>
      </c>
      <c r="AM212" s="27" t="s">
        <v>2</v>
      </c>
      <c r="AN212" s="27" t="s">
        <v>2</v>
      </c>
      <c r="AO212" s="27" t="s">
        <v>2</v>
      </c>
      <c r="AP212" s="27" t="s">
        <v>2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3720</v>
      </c>
      <c r="BJ212" s="27">
        <v>20</v>
      </c>
      <c r="BK212" s="27">
        <v>2043</v>
      </c>
      <c r="BL212" s="27">
        <v>1427</v>
      </c>
      <c r="BM212" s="27">
        <v>230</v>
      </c>
      <c r="BN212" s="27" t="s">
        <v>2</v>
      </c>
      <c r="BO212" s="27" t="s">
        <v>2</v>
      </c>
      <c r="BP212" s="27" t="s">
        <v>2</v>
      </c>
      <c r="BQ212" s="27" t="s">
        <v>2</v>
      </c>
      <c r="BR212" s="27" t="s">
        <v>2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603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38</v>
      </c>
      <c r="CN212" s="27">
        <v>10</v>
      </c>
      <c r="CO212" s="27" t="s">
        <v>2</v>
      </c>
      <c r="CP212" s="27">
        <v>2</v>
      </c>
      <c r="CQ212" s="27">
        <v>23</v>
      </c>
      <c r="CR212" s="27" t="s">
        <v>2</v>
      </c>
      <c r="CS212" s="27">
        <v>1</v>
      </c>
      <c r="CT212" s="27">
        <v>1</v>
      </c>
      <c r="CU212" s="27">
        <v>1</v>
      </c>
      <c r="CV212" s="27" t="s">
        <v>2</v>
      </c>
      <c r="CW212" s="27" t="s">
        <v>2</v>
      </c>
      <c r="CX212" s="27" t="s">
        <v>2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12</v>
      </c>
      <c r="DT212" s="27">
        <v>1</v>
      </c>
      <c r="DU212" s="27" t="s">
        <v>2</v>
      </c>
      <c r="DV212" s="27">
        <v>3</v>
      </c>
      <c r="DW212" s="27">
        <v>3</v>
      </c>
      <c r="DX212" s="27" t="s">
        <v>2</v>
      </c>
      <c r="DY212" s="27">
        <v>1</v>
      </c>
      <c r="DZ212" s="27">
        <v>1</v>
      </c>
      <c r="EA212" s="27">
        <v>26</v>
      </c>
      <c r="EB212" s="27">
        <v>8</v>
      </c>
      <c r="EC212" s="27">
        <v>1</v>
      </c>
      <c r="ED212" s="27">
        <v>3</v>
      </c>
      <c r="EE212" s="27" t="s">
        <v>2</v>
      </c>
      <c r="EF212" s="135">
        <v>1</v>
      </c>
      <c r="EG212" s="27">
        <v>237</v>
      </c>
      <c r="EH212" s="27" t="s">
        <v>14</v>
      </c>
      <c r="EI212" s="27" t="s">
        <v>2</v>
      </c>
      <c r="EJ212" s="27" t="s">
        <v>14</v>
      </c>
      <c r="EK212" s="27" t="s">
        <v>14</v>
      </c>
      <c r="EL212" s="27" t="s">
        <v>2</v>
      </c>
      <c r="EM212" s="27" t="s">
        <v>14</v>
      </c>
      <c r="EN212" s="27" t="s">
        <v>14</v>
      </c>
      <c r="EO212" s="27">
        <v>476</v>
      </c>
      <c r="EP212" s="27">
        <v>65</v>
      </c>
      <c r="EQ212" s="27" t="s">
        <v>14</v>
      </c>
      <c r="ER212" s="27">
        <v>16</v>
      </c>
      <c r="ES212" s="27" t="s">
        <v>2</v>
      </c>
      <c r="ET212" s="135" t="s">
        <v>14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16</v>
      </c>
      <c r="FX212" s="77">
        <v>5</v>
      </c>
      <c r="FY212" s="77">
        <v>13</v>
      </c>
      <c r="FZ212" s="77">
        <v>2</v>
      </c>
      <c r="GA212" s="77">
        <v>1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4</v>
      </c>
      <c r="GP212" s="25" t="s">
        <v>2</v>
      </c>
      <c r="GQ212" s="25">
        <v>4</v>
      </c>
      <c r="GR212" s="25">
        <v>4</v>
      </c>
      <c r="GS212" s="136" t="s">
        <v>2</v>
      </c>
      <c r="GT212" s="77" t="s">
        <v>2</v>
      </c>
      <c r="GU212" s="77" t="s">
        <v>2</v>
      </c>
      <c r="GV212" s="17">
        <v>38</v>
      </c>
      <c r="GW212" s="17">
        <v>29</v>
      </c>
      <c r="GX212" s="17">
        <v>8</v>
      </c>
      <c r="GY212" s="17">
        <v>1</v>
      </c>
      <c r="GZ212" s="17" t="s">
        <v>2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9"/>
      <c r="HO212" s="657" t="s">
        <v>453</v>
      </c>
      <c r="HP212" s="657" t="s">
        <v>454</v>
      </c>
      <c r="HQ212" s="657" t="s">
        <v>496</v>
      </c>
      <c r="HR212" s="657" t="s">
        <v>457</v>
      </c>
      <c r="HS212" s="657" t="s">
        <v>455</v>
      </c>
    </row>
    <row r="213" spans="1:227" ht="14.25" customHeight="1">
      <c r="A213" s="614" t="s">
        <v>970</v>
      </c>
      <c r="B213" s="614" t="s">
        <v>1130</v>
      </c>
      <c r="C213" s="614" t="s">
        <v>1134</v>
      </c>
      <c r="D213" s="4" t="s">
        <v>623</v>
      </c>
      <c r="E213" s="25">
        <v>42</v>
      </c>
      <c r="F213" s="25">
        <v>1</v>
      </c>
      <c r="G213" s="25">
        <v>1</v>
      </c>
      <c r="H213" s="25" t="s">
        <v>2</v>
      </c>
      <c r="I213" s="25" t="s">
        <v>2</v>
      </c>
      <c r="J213" s="25" t="s">
        <v>2</v>
      </c>
      <c r="K213" s="25" t="s">
        <v>2</v>
      </c>
      <c r="L213" s="25">
        <v>41</v>
      </c>
      <c r="M213" s="136">
        <v>2</v>
      </c>
      <c r="N213" s="25">
        <v>1</v>
      </c>
      <c r="O213" s="25">
        <v>1</v>
      </c>
      <c r="P213" s="25">
        <v>1</v>
      </c>
      <c r="Q213" s="25" t="s">
        <v>2</v>
      </c>
      <c r="R213" s="25" t="s">
        <v>2</v>
      </c>
      <c r="S213" s="25" t="s">
        <v>2</v>
      </c>
      <c r="T213" s="25" t="s">
        <v>2</v>
      </c>
      <c r="U213" s="25" t="s">
        <v>2</v>
      </c>
      <c r="V213" s="136">
        <v>1</v>
      </c>
      <c r="W213" s="25">
        <v>8</v>
      </c>
      <c r="X213" s="25">
        <v>105</v>
      </c>
      <c r="Y213" s="25" t="s">
        <v>2</v>
      </c>
      <c r="Z213" s="25" t="s">
        <v>2</v>
      </c>
      <c r="AA213" s="136">
        <v>34</v>
      </c>
      <c r="AB213" s="25">
        <v>1</v>
      </c>
      <c r="AC213" s="25">
        <v>20</v>
      </c>
      <c r="AD213" s="25" t="s">
        <v>2</v>
      </c>
      <c r="AE213" s="25" t="s">
        <v>2</v>
      </c>
      <c r="AF213" s="136" t="s">
        <v>2</v>
      </c>
      <c r="AG213" s="27">
        <v>42</v>
      </c>
      <c r="AH213" s="27" t="s">
        <v>2</v>
      </c>
      <c r="AI213" s="27">
        <v>29</v>
      </c>
      <c r="AJ213" s="27">
        <v>12</v>
      </c>
      <c r="AK213" s="27" t="s">
        <v>2</v>
      </c>
      <c r="AL213" s="27" t="s">
        <v>2</v>
      </c>
      <c r="AM213" s="27">
        <v>1</v>
      </c>
      <c r="AN213" s="27" t="s">
        <v>2</v>
      </c>
      <c r="AO213" s="27" t="s">
        <v>2</v>
      </c>
      <c r="AP213" s="27" t="s">
        <v>2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>
        <v>1</v>
      </c>
      <c r="AV213" s="27" t="s">
        <v>2</v>
      </c>
      <c r="AW213" s="27" t="s">
        <v>2</v>
      </c>
      <c r="AX213" s="27" t="s">
        <v>2</v>
      </c>
      <c r="AY213" s="27" t="s">
        <v>2</v>
      </c>
      <c r="AZ213" s="27" t="s">
        <v>2</v>
      </c>
      <c r="BA213" s="27">
        <v>1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2061</v>
      </c>
      <c r="BJ213" s="27" t="s">
        <v>2</v>
      </c>
      <c r="BK213" s="27">
        <v>1042</v>
      </c>
      <c r="BL213" s="27">
        <v>759</v>
      </c>
      <c r="BM213" s="27" t="s">
        <v>2</v>
      </c>
      <c r="BN213" s="27" t="s">
        <v>2</v>
      </c>
      <c r="BO213" s="27">
        <v>260</v>
      </c>
      <c r="BP213" s="27" t="s">
        <v>2</v>
      </c>
      <c r="BQ213" s="27" t="s">
        <v>2</v>
      </c>
      <c r="BR213" s="27" t="s">
        <v>2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419</v>
      </c>
      <c r="BX213" s="27">
        <v>260</v>
      </c>
      <c r="BY213" s="27" t="s">
        <v>2</v>
      </c>
      <c r="BZ213" s="27" t="s">
        <v>2</v>
      </c>
      <c r="CA213" s="27" t="s">
        <v>2</v>
      </c>
      <c r="CB213" s="27" t="s">
        <v>2</v>
      </c>
      <c r="CC213" s="27" t="s">
        <v>2</v>
      </c>
      <c r="CD213" s="27">
        <v>260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>
        <v>260</v>
      </c>
      <c r="CM213" s="27">
        <v>24</v>
      </c>
      <c r="CN213" s="27">
        <v>3</v>
      </c>
      <c r="CO213" s="27" t="s">
        <v>2</v>
      </c>
      <c r="CP213" s="27">
        <v>3</v>
      </c>
      <c r="CQ213" s="27">
        <v>12</v>
      </c>
      <c r="CR213" s="27">
        <v>4</v>
      </c>
      <c r="CS213" s="27" t="s">
        <v>2</v>
      </c>
      <c r="CT213" s="27">
        <v>2</v>
      </c>
      <c r="CU213" s="27" t="s">
        <v>2</v>
      </c>
      <c r="CV213" s="27" t="s">
        <v>2</v>
      </c>
      <c r="CW213" s="27" t="s">
        <v>2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>
        <v>1</v>
      </c>
      <c r="DD213" s="27" t="s">
        <v>2</v>
      </c>
      <c r="DE213" s="27" t="s">
        <v>2</v>
      </c>
      <c r="DF213" s="27" t="s">
        <v>2</v>
      </c>
      <c r="DG213" s="27">
        <v>1</v>
      </c>
      <c r="DH213" s="27" t="s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5</v>
      </c>
      <c r="DT213" s="27">
        <v>1</v>
      </c>
      <c r="DU213" s="27" t="s">
        <v>2</v>
      </c>
      <c r="DV213" s="27">
        <v>4</v>
      </c>
      <c r="DW213" s="27">
        <v>1</v>
      </c>
      <c r="DX213" s="27" t="s">
        <v>2</v>
      </c>
      <c r="DY213" s="27">
        <v>2</v>
      </c>
      <c r="DZ213" s="27">
        <v>1</v>
      </c>
      <c r="EA213" s="27">
        <v>15</v>
      </c>
      <c r="EB213" s="27">
        <v>12</v>
      </c>
      <c r="EC213" s="27">
        <v>2</v>
      </c>
      <c r="ED213" s="27">
        <v>5</v>
      </c>
      <c r="EE213" s="27" t="s">
        <v>2</v>
      </c>
      <c r="EF213" s="135">
        <v>1</v>
      </c>
      <c r="EG213" s="27">
        <v>96</v>
      </c>
      <c r="EH213" s="27" t="s">
        <v>14</v>
      </c>
      <c r="EI213" s="27" t="s">
        <v>2</v>
      </c>
      <c r="EJ213" s="27">
        <v>38</v>
      </c>
      <c r="EK213" s="27" t="s">
        <v>14</v>
      </c>
      <c r="EL213" s="27" t="s">
        <v>2</v>
      </c>
      <c r="EM213" s="27" t="s">
        <v>14</v>
      </c>
      <c r="EN213" s="27" t="s">
        <v>14</v>
      </c>
      <c r="EO213" s="27">
        <v>611</v>
      </c>
      <c r="EP213" s="27">
        <v>140</v>
      </c>
      <c r="EQ213" s="27" t="s">
        <v>14</v>
      </c>
      <c r="ER213" s="27">
        <v>56</v>
      </c>
      <c r="ES213" s="27" t="s">
        <v>2</v>
      </c>
      <c r="ET213" s="135" t="s">
        <v>14</v>
      </c>
      <c r="EU213" s="27" t="s">
        <v>2</v>
      </c>
      <c r="EV213" s="27" t="s">
        <v>2</v>
      </c>
      <c r="EW213" s="27" t="s">
        <v>2</v>
      </c>
      <c r="EX213" s="27" t="s">
        <v>2</v>
      </c>
      <c r="EY213" s="27" t="s">
        <v>2</v>
      </c>
      <c r="EZ213" s="27" t="s">
        <v>2</v>
      </c>
      <c r="FA213" s="27" t="s">
        <v>2</v>
      </c>
      <c r="FB213" s="27" t="s">
        <v>2</v>
      </c>
      <c r="FC213" s="27">
        <v>1</v>
      </c>
      <c r="FD213" s="27" t="s">
        <v>2</v>
      </c>
      <c r="FE213" s="27" t="s">
        <v>2</v>
      </c>
      <c r="FF213" s="27" t="s">
        <v>2</v>
      </c>
      <c r="FG213" s="27" t="s">
        <v>2</v>
      </c>
      <c r="FH213" s="135" t="s">
        <v>2</v>
      </c>
      <c r="FI213" s="27" t="s">
        <v>2</v>
      </c>
      <c r="FJ213" s="27" t="s">
        <v>2</v>
      </c>
      <c r="FK213" s="27" t="s">
        <v>2</v>
      </c>
      <c r="FL213" s="27" t="s">
        <v>2</v>
      </c>
      <c r="FM213" s="27" t="s">
        <v>2</v>
      </c>
      <c r="FN213" s="27" t="s">
        <v>2</v>
      </c>
      <c r="FO213" s="27" t="s">
        <v>2</v>
      </c>
      <c r="FP213" s="27" t="s">
        <v>2</v>
      </c>
      <c r="FQ213" s="27" t="s">
        <v>1155</v>
      </c>
      <c r="FR213" s="27" t="s">
        <v>2</v>
      </c>
      <c r="FS213" s="27" t="s">
        <v>2</v>
      </c>
      <c r="FT213" s="27" t="s">
        <v>2</v>
      </c>
      <c r="FU213" s="27" t="s">
        <v>2</v>
      </c>
      <c r="FV213" s="135" t="s">
        <v>2</v>
      </c>
      <c r="FW213" s="77">
        <v>9</v>
      </c>
      <c r="FX213" s="77">
        <v>3</v>
      </c>
      <c r="FY213" s="77">
        <v>9</v>
      </c>
      <c r="FZ213" s="77" t="s">
        <v>2</v>
      </c>
      <c r="GA213" s="77" t="s">
        <v>2</v>
      </c>
      <c r="GB213" s="77" t="s">
        <v>2</v>
      </c>
      <c r="GC213" s="77" t="s">
        <v>2</v>
      </c>
      <c r="GD213" s="77" t="s">
        <v>2</v>
      </c>
      <c r="GE213" s="143" t="s">
        <v>2</v>
      </c>
      <c r="GF213" s="77">
        <v>1</v>
      </c>
      <c r="GG213" s="77">
        <v>1</v>
      </c>
      <c r="GH213" s="77">
        <v>1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1</v>
      </c>
      <c r="GP213" s="25">
        <v>1</v>
      </c>
      <c r="GQ213" s="25">
        <v>1</v>
      </c>
      <c r="GR213" s="25" t="s">
        <v>2</v>
      </c>
      <c r="GS213" s="136" t="s">
        <v>2</v>
      </c>
      <c r="GT213" s="77" t="s">
        <v>2</v>
      </c>
      <c r="GU213" s="77">
        <v>1</v>
      </c>
      <c r="GV213" s="17">
        <v>24</v>
      </c>
      <c r="GW213" s="17">
        <v>17</v>
      </c>
      <c r="GX213" s="17">
        <v>5</v>
      </c>
      <c r="GY213" s="17">
        <v>1</v>
      </c>
      <c r="GZ213" s="17">
        <v>1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>
        <v>1</v>
      </c>
      <c r="HF213" s="17" t="s">
        <v>2</v>
      </c>
      <c r="HG213" s="17" t="s">
        <v>2</v>
      </c>
      <c r="HH213" s="17" t="s">
        <v>2</v>
      </c>
      <c r="HI213" s="17">
        <v>1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9"/>
      <c r="HO213" s="657" t="s">
        <v>453</v>
      </c>
      <c r="HP213" s="657" t="s">
        <v>454</v>
      </c>
      <c r="HQ213" s="657" t="s">
        <v>496</v>
      </c>
      <c r="HR213" s="657" t="s">
        <v>458</v>
      </c>
      <c r="HS213" s="657" t="s">
        <v>455</v>
      </c>
    </row>
    <row r="214" spans="1:227" ht="14.25" customHeight="1">
      <c r="A214" s="614" t="s">
        <v>970</v>
      </c>
      <c r="B214" s="614" t="s">
        <v>1135</v>
      </c>
      <c r="C214" s="614"/>
      <c r="D214" s="4" t="s">
        <v>625</v>
      </c>
      <c r="E214" s="25">
        <v>274</v>
      </c>
      <c r="F214" s="25">
        <v>3</v>
      </c>
      <c r="G214" s="25" t="s">
        <v>2</v>
      </c>
      <c r="H214" s="25">
        <v>2</v>
      </c>
      <c r="I214" s="25">
        <v>1</v>
      </c>
      <c r="J214" s="25" t="s">
        <v>2</v>
      </c>
      <c r="K214" s="25" t="s">
        <v>2</v>
      </c>
      <c r="L214" s="25">
        <v>271</v>
      </c>
      <c r="M214" s="136">
        <v>9</v>
      </c>
      <c r="N214" s="25">
        <v>3</v>
      </c>
      <c r="O214" s="25">
        <v>2</v>
      </c>
      <c r="P214" s="25" t="s">
        <v>2</v>
      </c>
      <c r="Q214" s="25">
        <v>1</v>
      </c>
      <c r="R214" s="25">
        <v>1</v>
      </c>
      <c r="S214" s="25" t="s">
        <v>2</v>
      </c>
      <c r="T214" s="25" t="s">
        <v>2</v>
      </c>
      <c r="U214" s="25">
        <v>1</v>
      </c>
      <c r="V214" s="136" t="s">
        <v>2</v>
      </c>
      <c r="W214" s="25">
        <v>82</v>
      </c>
      <c r="X214" s="25">
        <v>4840</v>
      </c>
      <c r="Y214" s="25">
        <v>6</v>
      </c>
      <c r="Z214" s="25">
        <v>1810</v>
      </c>
      <c r="AA214" s="136">
        <v>192</v>
      </c>
      <c r="AB214" s="25">
        <v>2</v>
      </c>
      <c r="AC214" s="25">
        <v>472</v>
      </c>
      <c r="AD214" s="25">
        <v>1</v>
      </c>
      <c r="AE214" s="25">
        <v>300</v>
      </c>
      <c r="AF214" s="136">
        <v>1</v>
      </c>
      <c r="AG214" s="27">
        <v>274</v>
      </c>
      <c r="AH214" s="27">
        <v>20</v>
      </c>
      <c r="AI214" s="27">
        <v>131</v>
      </c>
      <c r="AJ214" s="27">
        <v>99</v>
      </c>
      <c r="AK214" s="27">
        <v>21</v>
      </c>
      <c r="AL214" s="27">
        <v>1</v>
      </c>
      <c r="AM214" s="27">
        <v>1</v>
      </c>
      <c r="AN214" s="27">
        <v>1</v>
      </c>
      <c r="AO214" s="27" t="s">
        <v>2</v>
      </c>
      <c r="AP214" s="27" t="s">
        <v>2</v>
      </c>
      <c r="AQ214" s="27" t="s">
        <v>2</v>
      </c>
      <c r="AR214" s="27" t="s">
        <v>2</v>
      </c>
      <c r="AS214" s="27" t="s">
        <v>2</v>
      </c>
      <c r="AT214" s="135" t="s">
        <v>2</v>
      </c>
      <c r="AU214" s="27">
        <v>3</v>
      </c>
      <c r="AV214" s="27">
        <v>2</v>
      </c>
      <c r="AW214" s="27" t="s">
        <v>2</v>
      </c>
      <c r="AX214" s="27" t="s">
        <v>2</v>
      </c>
      <c r="AY214" s="27">
        <v>1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14801</v>
      </c>
      <c r="BJ214" s="27">
        <v>320</v>
      </c>
      <c r="BK214" s="27">
        <v>4975</v>
      </c>
      <c r="BL214" s="27">
        <v>6415</v>
      </c>
      <c r="BM214" s="27">
        <v>2361</v>
      </c>
      <c r="BN214" s="27">
        <v>179</v>
      </c>
      <c r="BO214" s="27">
        <v>201</v>
      </c>
      <c r="BP214" s="27">
        <v>350</v>
      </c>
      <c r="BQ214" s="27" t="s">
        <v>2</v>
      </c>
      <c r="BR214" s="27" t="s">
        <v>2</v>
      </c>
      <c r="BS214" s="27" t="s">
        <v>2</v>
      </c>
      <c r="BT214" s="27" t="s">
        <v>2</v>
      </c>
      <c r="BU214" s="27" t="s">
        <v>2</v>
      </c>
      <c r="BV214" s="27" t="s">
        <v>2</v>
      </c>
      <c r="BW214" s="135">
        <v>2256</v>
      </c>
      <c r="BX214" s="27">
        <v>145</v>
      </c>
      <c r="BY214" s="27">
        <v>25</v>
      </c>
      <c r="BZ214" s="27" t="s">
        <v>2</v>
      </c>
      <c r="CA214" s="27" t="s">
        <v>2</v>
      </c>
      <c r="CB214" s="27">
        <v>120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>
        <v>130</v>
      </c>
      <c r="CM214" s="27">
        <v>200</v>
      </c>
      <c r="CN214" s="27">
        <v>36</v>
      </c>
      <c r="CO214" s="27" t="s">
        <v>2</v>
      </c>
      <c r="CP214" s="27" t="s">
        <v>2</v>
      </c>
      <c r="CQ214" s="27">
        <v>1</v>
      </c>
      <c r="CR214" s="27">
        <v>9</v>
      </c>
      <c r="CS214" s="27">
        <v>1</v>
      </c>
      <c r="CT214" s="27">
        <v>140</v>
      </c>
      <c r="CU214" s="27" t="s">
        <v>2</v>
      </c>
      <c r="CV214" s="27">
        <v>7</v>
      </c>
      <c r="CW214" s="27">
        <v>1</v>
      </c>
      <c r="CX214" s="27" t="s">
        <v>2</v>
      </c>
      <c r="CY214" s="27" t="s">
        <v>2</v>
      </c>
      <c r="CZ214" s="27">
        <v>3</v>
      </c>
      <c r="DA214" s="27">
        <v>2</v>
      </c>
      <c r="DB214" s="135" t="s">
        <v>2</v>
      </c>
      <c r="DC214" s="27">
        <v>3</v>
      </c>
      <c r="DD214" s="27">
        <v>1</v>
      </c>
      <c r="DE214" s="27" t="s">
        <v>2</v>
      </c>
      <c r="DF214" s="27" t="s">
        <v>2</v>
      </c>
      <c r="DG214" s="27" t="s">
        <v>2</v>
      </c>
      <c r="DH214" s="27" t="s">
        <v>2</v>
      </c>
      <c r="DI214" s="27" t="s">
        <v>2</v>
      </c>
      <c r="DJ214" s="27" t="s">
        <v>2</v>
      </c>
      <c r="DK214" s="27" t="s">
        <v>2</v>
      </c>
      <c r="DL214" s="27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69</v>
      </c>
      <c r="DT214" s="27">
        <v>2</v>
      </c>
      <c r="DU214" s="27" t="s">
        <v>2</v>
      </c>
      <c r="DV214" s="27">
        <v>5</v>
      </c>
      <c r="DW214" s="27">
        <v>8</v>
      </c>
      <c r="DX214" s="27">
        <v>2</v>
      </c>
      <c r="DY214" s="27">
        <v>10</v>
      </c>
      <c r="DZ214" s="27">
        <v>8</v>
      </c>
      <c r="EA214" s="27">
        <v>4</v>
      </c>
      <c r="EB214" s="27">
        <v>27</v>
      </c>
      <c r="EC214" s="27">
        <v>3</v>
      </c>
      <c r="ED214" s="27">
        <v>156</v>
      </c>
      <c r="EE214" s="27" t="s">
        <v>2</v>
      </c>
      <c r="EF214" s="135">
        <v>4</v>
      </c>
      <c r="EG214" s="27">
        <v>1625</v>
      </c>
      <c r="EH214" s="27" t="s">
        <v>14</v>
      </c>
      <c r="EI214" s="27" t="s">
        <v>2</v>
      </c>
      <c r="EJ214" s="27">
        <v>31</v>
      </c>
      <c r="EK214" s="27">
        <v>23</v>
      </c>
      <c r="EL214" s="27">
        <v>2</v>
      </c>
      <c r="EM214" s="27">
        <v>43</v>
      </c>
      <c r="EN214" s="27">
        <v>34</v>
      </c>
      <c r="EO214" s="27">
        <v>25</v>
      </c>
      <c r="EP214" s="27">
        <v>356</v>
      </c>
      <c r="EQ214" s="27">
        <v>8</v>
      </c>
      <c r="ER214" s="27">
        <v>5779</v>
      </c>
      <c r="ES214" s="27" t="s">
        <v>2</v>
      </c>
      <c r="ET214" s="135">
        <v>17</v>
      </c>
      <c r="EU214" s="27">
        <v>1</v>
      </c>
      <c r="EV214" s="27" t="s">
        <v>2</v>
      </c>
      <c r="EW214" s="27" t="s">
        <v>2</v>
      </c>
      <c r="EX214" s="27">
        <v>1</v>
      </c>
      <c r="EY214" s="27">
        <v>1</v>
      </c>
      <c r="EZ214" s="27" t="s">
        <v>2</v>
      </c>
      <c r="FA214" s="27">
        <v>1</v>
      </c>
      <c r="FB214" s="27">
        <v>1</v>
      </c>
      <c r="FC214" s="27" t="s">
        <v>2</v>
      </c>
      <c r="FD214" s="27">
        <v>1</v>
      </c>
      <c r="FE214" s="27" t="s">
        <v>2</v>
      </c>
      <c r="FF214" s="27" t="s">
        <v>2</v>
      </c>
      <c r="FG214" s="27" t="s">
        <v>2</v>
      </c>
      <c r="FH214" s="135" t="s">
        <v>2</v>
      </c>
      <c r="FI214" s="27" t="s">
        <v>1155</v>
      </c>
      <c r="FJ214" s="27" t="s">
        <v>2</v>
      </c>
      <c r="FK214" s="27" t="s">
        <v>2</v>
      </c>
      <c r="FL214" s="27" t="s">
        <v>1155</v>
      </c>
      <c r="FM214" s="27" t="s">
        <v>1155</v>
      </c>
      <c r="FN214" s="27" t="s">
        <v>2</v>
      </c>
      <c r="FO214" s="27" t="s">
        <v>1155</v>
      </c>
      <c r="FP214" s="27" t="s">
        <v>1155</v>
      </c>
      <c r="FQ214" s="27" t="s">
        <v>2</v>
      </c>
      <c r="FR214" s="27" t="s">
        <v>1155</v>
      </c>
      <c r="FS214" s="27" t="s">
        <v>2</v>
      </c>
      <c r="FT214" s="27" t="s">
        <v>2</v>
      </c>
      <c r="FU214" s="27" t="s">
        <v>2</v>
      </c>
      <c r="FV214" s="135" t="s">
        <v>2</v>
      </c>
      <c r="FW214" s="77">
        <v>56</v>
      </c>
      <c r="FX214" s="77">
        <v>9</v>
      </c>
      <c r="FY214" s="77">
        <v>51</v>
      </c>
      <c r="FZ214" s="77">
        <v>1</v>
      </c>
      <c r="GA214" s="77">
        <v>4</v>
      </c>
      <c r="GB214" s="77" t="s">
        <v>2</v>
      </c>
      <c r="GC214" s="77" t="s">
        <v>2</v>
      </c>
      <c r="GD214" s="77" t="s">
        <v>2</v>
      </c>
      <c r="GE214" s="143">
        <v>1</v>
      </c>
      <c r="GF214" s="77">
        <v>1</v>
      </c>
      <c r="GG214" s="77">
        <v>1</v>
      </c>
      <c r="GH214" s="77">
        <v>1</v>
      </c>
      <c r="GI214" s="77">
        <v>1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14</v>
      </c>
      <c r="GP214" s="25" t="s">
        <v>2</v>
      </c>
      <c r="GQ214" s="25">
        <v>14</v>
      </c>
      <c r="GR214" s="25">
        <v>13</v>
      </c>
      <c r="GS214" s="136" t="s">
        <v>2</v>
      </c>
      <c r="GT214" s="77" t="s">
        <v>2</v>
      </c>
      <c r="GU214" s="77">
        <v>1</v>
      </c>
      <c r="GV214" s="17">
        <v>200</v>
      </c>
      <c r="GW214" s="17">
        <v>103</v>
      </c>
      <c r="GX214" s="17">
        <v>73</v>
      </c>
      <c r="GY214" s="17">
        <v>18</v>
      </c>
      <c r="GZ214" s="17">
        <v>3</v>
      </c>
      <c r="HA214" s="17">
        <v>3</v>
      </c>
      <c r="HB214" s="17">
        <v>2</v>
      </c>
      <c r="HC214" s="17">
        <v>1</v>
      </c>
      <c r="HD214" s="17" t="s">
        <v>2</v>
      </c>
      <c r="HE214" s="17">
        <v>3</v>
      </c>
      <c r="HF214" s="17" t="s">
        <v>2</v>
      </c>
      <c r="HG214" s="17">
        <v>1</v>
      </c>
      <c r="HH214" s="17">
        <v>1</v>
      </c>
      <c r="HI214" s="17">
        <v>1</v>
      </c>
      <c r="HJ214" s="17" t="s">
        <v>2</v>
      </c>
      <c r="HK214" s="17" t="s">
        <v>2</v>
      </c>
      <c r="HL214" s="17" t="s">
        <v>2</v>
      </c>
      <c r="HM214" s="17" t="s">
        <v>2</v>
      </c>
      <c r="HN214" s="659"/>
      <c r="HO214" s="657" t="s">
        <v>453</v>
      </c>
      <c r="HP214" s="657" t="s">
        <v>454</v>
      </c>
      <c r="HQ214" s="657" t="s">
        <v>496</v>
      </c>
      <c r="HR214" s="657" t="s">
        <v>459</v>
      </c>
      <c r="HS214" s="657" t="s">
        <v>455</v>
      </c>
    </row>
    <row r="215" spans="1:227" ht="14.25" customHeight="1">
      <c r="A215" s="614" t="s">
        <v>970</v>
      </c>
      <c r="B215" s="614" t="s">
        <v>1135</v>
      </c>
      <c r="C215" s="614" t="s">
        <v>753</v>
      </c>
      <c r="D215" s="4" t="s">
        <v>626</v>
      </c>
      <c r="E215" s="25">
        <v>205</v>
      </c>
      <c r="F215" s="25" t="s">
        <v>2</v>
      </c>
      <c r="G215" s="25" t="s">
        <v>2</v>
      </c>
      <c r="H215" s="25" t="s">
        <v>2</v>
      </c>
      <c r="I215" s="25" t="s">
        <v>2</v>
      </c>
      <c r="J215" s="25" t="s">
        <v>2</v>
      </c>
      <c r="K215" s="25" t="s">
        <v>2</v>
      </c>
      <c r="L215" s="25">
        <v>205</v>
      </c>
      <c r="M215" s="136">
        <v>8</v>
      </c>
      <c r="N215" s="25" t="s">
        <v>2</v>
      </c>
      <c r="O215" s="25" t="s">
        <v>2</v>
      </c>
      <c r="P215" s="25" t="s">
        <v>2</v>
      </c>
      <c r="Q215" s="25" t="s">
        <v>2</v>
      </c>
      <c r="R215" s="25" t="s">
        <v>2</v>
      </c>
      <c r="S215" s="25" t="s">
        <v>2</v>
      </c>
      <c r="T215" s="25" t="s">
        <v>2</v>
      </c>
      <c r="U215" s="25" t="s">
        <v>2</v>
      </c>
      <c r="V215" s="136" t="s">
        <v>2</v>
      </c>
      <c r="W215" s="25">
        <v>57</v>
      </c>
      <c r="X215" s="25">
        <v>2468</v>
      </c>
      <c r="Y215" s="25">
        <v>3</v>
      </c>
      <c r="Z215" s="25">
        <v>760</v>
      </c>
      <c r="AA215" s="136">
        <v>148</v>
      </c>
      <c r="AB215" s="25" t="s">
        <v>2</v>
      </c>
      <c r="AC215" s="25" t="s">
        <v>2</v>
      </c>
      <c r="AD215" s="25" t="s">
        <v>2</v>
      </c>
      <c r="AE215" s="25" t="s">
        <v>2</v>
      </c>
      <c r="AF215" s="136" t="s">
        <v>2</v>
      </c>
      <c r="AG215" s="27">
        <v>205</v>
      </c>
      <c r="AH215" s="27">
        <v>11</v>
      </c>
      <c r="AI215" s="27">
        <v>99</v>
      </c>
      <c r="AJ215" s="27">
        <v>77</v>
      </c>
      <c r="AK215" s="27">
        <v>16</v>
      </c>
      <c r="AL215" s="27" t="s">
        <v>2</v>
      </c>
      <c r="AM215" s="27">
        <v>1</v>
      </c>
      <c r="AN215" s="27">
        <v>1</v>
      </c>
      <c r="AO215" s="27" t="s">
        <v>2</v>
      </c>
      <c r="AP215" s="27" t="s">
        <v>2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 t="s">
        <v>2</v>
      </c>
      <c r="AV215" s="27" t="s">
        <v>2</v>
      </c>
      <c r="AW215" s="27" t="s">
        <v>2</v>
      </c>
      <c r="AX215" s="27" t="s">
        <v>2</v>
      </c>
      <c r="AY215" s="27" t="s">
        <v>2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11349</v>
      </c>
      <c r="BJ215" s="27">
        <v>215</v>
      </c>
      <c r="BK215" s="27">
        <v>3784</v>
      </c>
      <c r="BL215" s="27">
        <v>5016</v>
      </c>
      <c r="BM215" s="27">
        <v>1783</v>
      </c>
      <c r="BN215" s="27" t="s">
        <v>2</v>
      </c>
      <c r="BO215" s="27">
        <v>201</v>
      </c>
      <c r="BP215" s="27">
        <v>350</v>
      </c>
      <c r="BQ215" s="27" t="s">
        <v>2</v>
      </c>
      <c r="BR215" s="27" t="s">
        <v>2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1582</v>
      </c>
      <c r="BX215" s="27" t="s">
        <v>2</v>
      </c>
      <c r="BY215" s="27" t="s">
        <v>2</v>
      </c>
      <c r="BZ215" s="27" t="s">
        <v>2</v>
      </c>
      <c r="CA215" s="27" t="s">
        <v>2</v>
      </c>
      <c r="CB215" s="27" t="s">
        <v>2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 t="s">
        <v>2</v>
      </c>
      <c r="CM215" s="27">
        <v>156</v>
      </c>
      <c r="CN215" s="27">
        <v>26</v>
      </c>
      <c r="CO215" s="27" t="s">
        <v>2</v>
      </c>
      <c r="CP215" s="27" t="s">
        <v>2</v>
      </c>
      <c r="CQ215" s="27" t="s">
        <v>2</v>
      </c>
      <c r="CR215" s="27">
        <v>4</v>
      </c>
      <c r="CS215" s="27" t="s">
        <v>2</v>
      </c>
      <c r="CT215" s="27">
        <v>119</v>
      </c>
      <c r="CU215" s="27" t="s">
        <v>2</v>
      </c>
      <c r="CV215" s="27">
        <v>2</v>
      </c>
      <c r="CW215" s="27">
        <v>1</v>
      </c>
      <c r="CX215" s="27" t="s">
        <v>2</v>
      </c>
      <c r="CY215" s="27" t="s">
        <v>2</v>
      </c>
      <c r="CZ215" s="27">
        <v>2</v>
      </c>
      <c r="DA215" s="27">
        <v>2</v>
      </c>
      <c r="DB215" s="135" t="s">
        <v>2</v>
      </c>
      <c r="DC215" s="27" t="s">
        <v>2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 t="s">
        <v>2</v>
      </c>
      <c r="DK215" s="27" t="s">
        <v>2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 t="s">
        <v>2</v>
      </c>
      <c r="DQ215" s="27" t="s">
        <v>2</v>
      </c>
      <c r="DR215" s="135" t="s">
        <v>2</v>
      </c>
      <c r="DS215" s="27">
        <v>53</v>
      </c>
      <c r="DT215" s="27">
        <v>2</v>
      </c>
      <c r="DU215" s="27" t="s">
        <v>2</v>
      </c>
      <c r="DV215" s="27">
        <v>1</v>
      </c>
      <c r="DW215" s="27">
        <v>2</v>
      </c>
      <c r="DX215" s="27" t="s">
        <v>2</v>
      </c>
      <c r="DY215" s="27">
        <v>4</v>
      </c>
      <c r="DZ215" s="27">
        <v>4</v>
      </c>
      <c r="EA215" s="27">
        <v>1</v>
      </c>
      <c r="EB215" s="27">
        <v>16</v>
      </c>
      <c r="EC215" s="27">
        <v>1</v>
      </c>
      <c r="ED215" s="27">
        <v>131</v>
      </c>
      <c r="EE215" s="27" t="s">
        <v>2</v>
      </c>
      <c r="EF215" s="135">
        <v>3</v>
      </c>
      <c r="EG215" s="27">
        <v>1199</v>
      </c>
      <c r="EH215" s="27" t="s">
        <v>14</v>
      </c>
      <c r="EI215" s="27" t="s">
        <v>2</v>
      </c>
      <c r="EJ215" s="27" t="s">
        <v>14</v>
      </c>
      <c r="EK215" s="27" t="s">
        <v>14</v>
      </c>
      <c r="EL215" s="27" t="s">
        <v>2</v>
      </c>
      <c r="EM215" s="27">
        <v>12</v>
      </c>
      <c r="EN215" s="27">
        <v>12</v>
      </c>
      <c r="EO215" s="27" t="s">
        <v>14</v>
      </c>
      <c r="EP215" s="27">
        <v>131</v>
      </c>
      <c r="EQ215" s="27" t="s">
        <v>14</v>
      </c>
      <c r="ER215" s="27">
        <v>5090</v>
      </c>
      <c r="ES215" s="27" t="s">
        <v>2</v>
      </c>
      <c r="ET215" s="135" t="s">
        <v>14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135" t="s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135" t="s">
        <v>2</v>
      </c>
      <c r="FW215" s="77">
        <v>38</v>
      </c>
      <c r="FX215" s="77">
        <v>6</v>
      </c>
      <c r="FY215" s="77">
        <v>34</v>
      </c>
      <c r="FZ215" s="77" t="s">
        <v>2</v>
      </c>
      <c r="GA215" s="77">
        <v>1</v>
      </c>
      <c r="GB215" s="77" t="s">
        <v>2</v>
      </c>
      <c r="GC215" s="77" t="s">
        <v>2</v>
      </c>
      <c r="GD215" s="77" t="s">
        <v>2</v>
      </c>
      <c r="GE215" s="143" t="s">
        <v>2</v>
      </c>
      <c r="GF215" s="77" t="s">
        <v>2</v>
      </c>
      <c r="GG215" s="77" t="s">
        <v>2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 t="s">
        <v>2</v>
      </c>
      <c r="GO215" s="25">
        <v>11</v>
      </c>
      <c r="GP215" s="25" t="s">
        <v>2</v>
      </c>
      <c r="GQ215" s="25">
        <v>11</v>
      </c>
      <c r="GR215" s="25">
        <v>10</v>
      </c>
      <c r="GS215" s="136" t="s">
        <v>2</v>
      </c>
      <c r="GT215" s="77" t="s">
        <v>2</v>
      </c>
      <c r="GU215" s="77">
        <v>1</v>
      </c>
      <c r="GV215" s="17">
        <v>156</v>
      </c>
      <c r="GW215" s="17">
        <v>75</v>
      </c>
      <c r="GX215" s="17">
        <v>63</v>
      </c>
      <c r="GY215" s="17">
        <v>14</v>
      </c>
      <c r="GZ215" s="17">
        <v>2</v>
      </c>
      <c r="HA215" s="17">
        <v>2</v>
      </c>
      <c r="HB215" s="17">
        <v>1</v>
      </c>
      <c r="HC215" s="17">
        <v>1</v>
      </c>
      <c r="HD215" s="17" t="s">
        <v>2</v>
      </c>
      <c r="HE215" s="17" t="s">
        <v>2</v>
      </c>
      <c r="HF215" s="17" t="s">
        <v>2</v>
      </c>
      <c r="HG215" s="17" t="s">
        <v>2</v>
      </c>
      <c r="HH215" s="17" t="s">
        <v>2</v>
      </c>
      <c r="HI215" s="17" t="s">
        <v>2</v>
      </c>
      <c r="HJ215" s="17" t="s">
        <v>2</v>
      </c>
      <c r="HK215" s="17" t="s">
        <v>2</v>
      </c>
      <c r="HL215" s="17" t="s">
        <v>2</v>
      </c>
      <c r="HM215" s="17" t="s">
        <v>2</v>
      </c>
      <c r="HN215" s="659"/>
      <c r="HO215" s="657" t="s">
        <v>453</v>
      </c>
      <c r="HP215" s="657" t="s">
        <v>454</v>
      </c>
      <c r="HQ215" s="657" t="s">
        <v>496</v>
      </c>
      <c r="HR215" s="657" t="s">
        <v>460</v>
      </c>
      <c r="HS215" s="657" t="s">
        <v>455</v>
      </c>
    </row>
    <row r="216" spans="1:227" ht="14.25" customHeight="1">
      <c r="A216" s="614" t="s">
        <v>970</v>
      </c>
      <c r="B216" s="614" t="s">
        <v>1135</v>
      </c>
      <c r="C216" s="614" t="s">
        <v>1136</v>
      </c>
      <c r="D216" s="4" t="s">
        <v>627</v>
      </c>
      <c r="E216" s="25">
        <v>11</v>
      </c>
      <c r="F216" s="25">
        <v>1</v>
      </c>
      <c r="G216" s="25" t="s">
        <v>2</v>
      </c>
      <c r="H216" s="25" t="s">
        <v>2</v>
      </c>
      <c r="I216" s="25">
        <v>1</v>
      </c>
      <c r="J216" s="25" t="s">
        <v>2</v>
      </c>
      <c r="K216" s="25" t="s">
        <v>2</v>
      </c>
      <c r="L216" s="25">
        <v>10</v>
      </c>
      <c r="M216" s="136" t="s">
        <v>2</v>
      </c>
      <c r="N216" s="25">
        <v>1</v>
      </c>
      <c r="O216" s="25">
        <v>1</v>
      </c>
      <c r="P216" s="25" t="s">
        <v>2</v>
      </c>
      <c r="Q216" s="25" t="s">
        <v>2</v>
      </c>
      <c r="R216" s="25">
        <v>1</v>
      </c>
      <c r="S216" s="25" t="s">
        <v>2</v>
      </c>
      <c r="T216" s="25" t="s">
        <v>2</v>
      </c>
      <c r="U216" s="25" t="s">
        <v>2</v>
      </c>
      <c r="V216" s="136" t="s">
        <v>2</v>
      </c>
      <c r="W216" s="25">
        <v>3</v>
      </c>
      <c r="X216" s="25">
        <v>240</v>
      </c>
      <c r="Y216" s="25" t="s">
        <v>2</v>
      </c>
      <c r="Z216" s="25" t="s">
        <v>2</v>
      </c>
      <c r="AA216" s="136">
        <v>8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36">
        <v>1</v>
      </c>
      <c r="AG216" s="27">
        <v>11</v>
      </c>
      <c r="AH216" s="27" t="s">
        <v>2</v>
      </c>
      <c r="AI216" s="27">
        <v>9</v>
      </c>
      <c r="AJ216" s="27">
        <v>1</v>
      </c>
      <c r="AK216" s="27">
        <v>1</v>
      </c>
      <c r="AL216" s="27" t="s">
        <v>2</v>
      </c>
      <c r="AM216" s="27" t="s">
        <v>2</v>
      </c>
      <c r="AN216" s="27" t="s">
        <v>2</v>
      </c>
      <c r="AO216" s="27" t="s">
        <v>2</v>
      </c>
      <c r="AP216" s="27" t="s">
        <v>2</v>
      </c>
      <c r="AQ216" s="27" t="s">
        <v>2</v>
      </c>
      <c r="AR216" s="27" t="s">
        <v>2</v>
      </c>
      <c r="AS216" s="27" t="s">
        <v>2</v>
      </c>
      <c r="AT216" s="135" t="s">
        <v>2</v>
      </c>
      <c r="AU216" s="27">
        <v>1</v>
      </c>
      <c r="AV216" s="27" t="s">
        <v>2</v>
      </c>
      <c r="AW216" s="27" t="s">
        <v>2</v>
      </c>
      <c r="AX216" s="27" t="s">
        <v>2</v>
      </c>
      <c r="AY216" s="27">
        <v>1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 t="s">
        <v>2</v>
      </c>
      <c r="BH216" s="135" t="s">
        <v>2</v>
      </c>
      <c r="BI216" s="27">
        <v>539</v>
      </c>
      <c r="BJ216" s="27" t="s">
        <v>2</v>
      </c>
      <c r="BK216" s="27">
        <v>350</v>
      </c>
      <c r="BL216" s="27">
        <v>69</v>
      </c>
      <c r="BM216" s="27">
        <v>120</v>
      </c>
      <c r="BN216" s="27" t="s">
        <v>2</v>
      </c>
      <c r="BO216" s="27" t="s">
        <v>2</v>
      </c>
      <c r="BP216" s="27" t="s">
        <v>2</v>
      </c>
      <c r="BQ216" s="27" t="s">
        <v>2</v>
      </c>
      <c r="BR216" s="27" t="s">
        <v>2</v>
      </c>
      <c r="BS216" s="27" t="s">
        <v>2</v>
      </c>
      <c r="BT216" s="27" t="s">
        <v>2</v>
      </c>
      <c r="BU216" s="27" t="s">
        <v>2</v>
      </c>
      <c r="BV216" s="27" t="s">
        <v>2</v>
      </c>
      <c r="BW216" s="135">
        <v>210</v>
      </c>
      <c r="BX216" s="27">
        <v>120</v>
      </c>
      <c r="BY216" s="27" t="s">
        <v>2</v>
      </c>
      <c r="BZ216" s="27" t="s">
        <v>2</v>
      </c>
      <c r="CA216" s="27" t="s">
        <v>2</v>
      </c>
      <c r="CB216" s="27">
        <v>120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 t="s">
        <v>2</v>
      </c>
      <c r="CK216" s="27" t="s">
        <v>2</v>
      </c>
      <c r="CL216" s="135">
        <v>120</v>
      </c>
      <c r="CM216" s="27">
        <v>4</v>
      </c>
      <c r="CN216" s="27">
        <v>1</v>
      </c>
      <c r="CO216" s="27" t="s">
        <v>2</v>
      </c>
      <c r="CP216" s="27" t="s">
        <v>2</v>
      </c>
      <c r="CQ216" s="27">
        <v>1</v>
      </c>
      <c r="CR216" s="27">
        <v>2</v>
      </c>
      <c r="CS216" s="27" t="s">
        <v>2</v>
      </c>
      <c r="CT216" s="27" t="s">
        <v>2</v>
      </c>
      <c r="CU216" s="27" t="s">
        <v>2</v>
      </c>
      <c r="CV216" s="27" t="s">
        <v>2</v>
      </c>
      <c r="CW216" s="27" t="s">
        <v>2</v>
      </c>
      <c r="CX216" s="27" t="s">
        <v>2</v>
      </c>
      <c r="CY216" s="27" t="s">
        <v>2</v>
      </c>
      <c r="CZ216" s="27" t="s">
        <v>2</v>
      </c>
      <c r="DA216" s="27" t="s">
        <v>2</v>
      </c>
      <c r="DB216" s="135" t="s">
        <v>2</v>
      </c>
      <c r="DC216" s="27">
        <v>1</v>
      </c>
      <c r="DD216" s="27">
        <v>1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 t="s">
        <v>2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2</v>
      </c>
      <c r="DT216" s="27" t="s">
        <v>2</v>
      </c>
      <c r="DU216" s="27" t="s">
        <v>2</v>
      </c>
      <c r="DV216" s="27">
        <v>2</v>
      </c>
      <c r="DW216" s="27">
        <v>2</v>
      </c>
      <c r="DX216" s="27" t="s">
        <v>2</v>
      </c>
      <c r="DY216" s="27">
        <v>2</v>
      </c>
      <c r="DZ216" s="27">
        <v>2</v>
      </c>
      <c r="EA216" s="27">
        <v>2</v>
      </c>
      <c r="EB216" s="27">
        <v>4</v>
      </c>
      <c r="EC216" s="27">
        <v>1</v>
      </c>
      <c r="ED216" s="27" t="s">
        <v>2</v>
      </c>
      <c r="EE216" s="27" t="s">
        <v>2</v>
      </c>
      <c r="EF216" s="135" t="s">
        <v>2</v>
      </c>
      <c r="EG216" s="27" t="s">
        <v>14</v>
      </c>
      <c r="EH216" s="27" t="s">
        <v>2</v>
      </c>
      <c r="EI216" s="27" t="s">
        <v>2</v>
      </c>
      <c r="EJ216" s="27" t="s">
        <v>14</v>
      </c>
      <c r="EK216" s="27" t="s">
        <v>14</v>
      </c>
      <c r="EL216" s="27" t="s">
        <v>2</v>
      </c>
      <c r="EM216" s="27" t="s">
        <v>14</v>
      </c>
      <c r="EN216" s="27" t="s">
        <v>14</v>
      </c>
      <c r="EO216" s="27" t="s">
        <v>14</v>
      </c>
      <c r="EP216" s="27">
        <v>25</v>
      </c>
      <c r="EQ216" s="27" t="s">
        <v>14</v>
      </c>
      <c r="ER216" s="27" t="s">
        <v>2</v>
      </c>
      <c r="ES216" s="27" t="s">
        <v>2</v>
      </c>
      <c r="ET216" s="135" t="s">
        <v>2</v>
      </c>
      <c r="EU216" s="27">
        <v>1</v>
      </c>
      <c r="EV216" s="27" t="s">
        <v>2</v>
      </c>
      <c r="EW216" s="27" t="s">
        <v>2</v>
      </c>
      <c r="EX216" s="27">
        <v>1</v>
      </c>
      <c r="EY216" s="27">
        <v>1</v>
      </c>
      <c r="EZ216" s="27" t="s">
        <v>2</v>
      </c>
      <c r="FA216" s="27">
        <v>1</v>
      </c>
      <c r="FB216" s="27">
        <v>1</v>
      </c>
      <c r="FC216" s="27" t="s">
        <v>2</v>
      </c>
      <c r="FD216" s="27">
        <v>1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1155</v>
      </c>
      <c r="FJ216" s="27" t="s">
        <v>2</v>
      </c>
      <c r="FK216" s="27" t="s">
        <v>2</v>
      </c>
      <c r="FL216" s="27" t="s">
        <v>1155</v>
      </c>
      <c r="FM216" s="27" t="s">
        <v>1155</v>
      </c>
      <c r="FN216" s="27" t="s">
        <v>2</v>
      </c>
      <c r="FO216" s="27" t="s">
        <v>1155</v>
      </c>
      <c r="FP216" s="27" t="s">
        <v>1155</v>
      </c>
      <c r="FQ216" s="27" t="s">
        <v>2</v>
      </c>
      <c r="FR216" s="27" t="s">
        <v>1155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2</v>
      </c>
      <c r="FX216" s="77">
        <v>1</v>
      </c>
      <c r="FY216" s="77">
        <v>2</v>
      </c>
      <c r="FZ216" s="77">
        <v>1</v>
      </c>
      <c r="GA216" s="77" t="s">
        <v>2</v>
      </c>
      <c r="GB216" s="77" t="s">
        <v>2</v>
      </c>
      <c r="GC216" s="77" t="s">
        <v>2</v>
      </c>
      <c r="GD216" s="77" t="s">
        <v>2</v>
      </c>
      <c r="GE216" s="143" t="s">
        <v>2</v>
      </c>
      <c r="GF216" s="77">
        <v>1</v>
      </c>
      <c r="GG216" s="77">
        <v>1</v>
      </c>
      <c r="GH216" s="77">
        <v>1</v>
      </c>
      <c r="GI216" s="77">
        <v>1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1</v>
      </c>
      <c r="GP216" s="25" t="s">
        <v>2</v>
      </c>
      <c r="GQ216" s="25">
        <v>1</v>
      </c>
      <c r="GR216" s="25">
        <v>1</v>
      </c>
      <c r="GS216" s="136" t="s">
        <v>2</v>
      </c>
      <c r="GT216" s="77" t="s">
        <v>2</v>
      </c>
      <c r="GU216" s="77" t="s">
        <v>2</v>
      </c>
      <c r="GV216" s="17">
        <v>4</v>
      </c>
      <c r="GW216" s="17">
        <v>2</v>
      </c>
      <c r="GX216" s="17">
        <v>2</v>
      </c>
      <c r="GY216" s="17" t="s">
        <v>2</v>
      </c>
      <c r="GZ216" s="17" t="s">
        <v>2</v>
      </c>
      <c r="HA216" s="17" t="s">
        <v>2</v>
      </c>
      <c r="HB216" s="17" t="s">
        <v>2</v>
      </c>
      <c r="HC216" s="17" t="s">
        <v>2</v>
      </c>
      <c r="HD216" s="17" t="s">
        <v>2</v>
      </c>
      <c r="HE216" s="17">
        <v>1</v>
      </c>
      <c r="HF216" s="17" t="s">
        <v>2</v>
      </c>
      <c r="HG216" s="17">
        <v>1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9"/>
      <c r="HO216" s="657" t="s">
        <v>453</v>
      </c>
      <c r="HP216" s="657" t="s">
        <v>454</v>
      </c>
      <c r="HQ216" s="657" t="s">
        <v>496</v>
      </c>
      <c r="HR216" s="657" t="s">
        <v>461</v>
      </c>
      <c r="HS216" s="657" t="s">
        <v>455</v>
      </c>
    </row>
    <row r="217" spans="1:227" ht="14.25" customHeight="1">
      <c r="A217" s="614" t="s">
        <v>970</v>
      </c>
      <c r="B217" s="614" t="s">
        <v>1135</v>
      </c>
      <c r="C217" s="614" t="s">
        <v>754</v>
      </c>
      <c r="D217" s="4" t="s">
        <v>628</v>
      </c>
      <c r="E217" s="25">
        <v>40</v>
      </c>
      <c r="F217" s="25" t="s">
        <v>2</v>
      </c>
      <c r="G217" s="25" t="s">
        <v>2</v>
      </c>
      <c r="H217" s="25" t="s">
        <v>2</v>
      </c>
      <c r="I217" s="25" t="s">
        <v>2</v>
      </c>
      <c r="J217" s="25" t="s">
        <v>2</v>
      </c>
      <c r="K217" s="25" t="s">
        <v>2</v>
      </c>
      <c r="L217" s="25">
        <v>40</v>
      </c>
      <c r="M217" s="136">
        <v>1</v>
      </c>
      <c r="N217" s="25" t="s">
        <v>2</v>
      </c>
      <c r="O217" s="25" t="s">
        <v>2</v>
      </c>
      <c r="P217" s="25" t="s">
        <v>2</v>
      </c>
      <c r="Q217" s="25" t="s">
        <v>2</v>
      </c>
      <c r="R217" s="25" t="s">
        <v>2</v>
      </c>
      <c r="S217" s="25" t="s">
        <v>2</v>
      </c>
      <c r="T217" s="25" t="s">
        <v>2</v>
      </c>
      <c r="U217" s="25" t="s">
        <v>2</v>
      </c>
      <c r="V217" s="136" t="s">
        <v>2</v>
      </c>
      <c r="W217" s="25">
        <v>18</v>
      </c>
      <c r="X217" s="25">
        <v>1045</v>
      </c>
      <c r="Y217" s="25">
        <v>1</v>
      </c>
      <c r="Z217" s="25">
        <v>150</v>
      </c>
      <c r="AA217" s="136">
        <v>22</v>
      </c>
      <c r="AB217" s="25" t="s">
        <v>2</v>
      </c>
      <c r="AC217" s="25" t="s">
        <v>2</v>
      </c>
      <c r="AD217" s="25" t="s">
        <v>2</v>
      </c>
      <c r="AE217" s="25" t="s">
        <v>2</v>
      </c>
      <c r="AF217" s="136" t="s">
        <v>2</v>
      </c>
      <c r="AG217" s="27">
        <v>40</v>
      </c>
      <c r="AH217" s="27">
        <v>3</v>
      </c>
      <c r="AI217" s="27">
        <v>17</v>
      </c>
      <c r="AJ217" s="27">
        <v>17</v>
      </c>
      <c r="AK217" s="27">
        <v>3</v>
      </c>
      <c r="AL217" s="27" t="s">
        <v>2</v>
      </c>
      <c r="AM217" s="27" t="s">
        <v>2</v>
      </c>
      <c r="AN217" s="27" t="s">
        <v>2</v>
      </c>
      <c r="AO217" s="27" t="s">
        <v>2</v>
      </c>
      <c r="AP217" s="27" t="s">
        <v>2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 t="s">
        <v>2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2087</v>
      </c>
      <c r="BJ217" s="27">
        <v>40</v>
      </c>
      <c r="BK217" s="27">
        <v>602</v>
      </c>
      <c r="BL217" s="27">
        <v>1087</v>
      </c>
      <c r="BM217" s="27">
        <v>358</v>
      </c>
      <c r="BN217" s="27" t="s">
        <v>2</v>
      </c>
      <c r="BO217" s="27" t="s">
        <v>2</v>
      </c>
      <c r="BP217" s="27" t="s">
        <v>2</v>
      </c>
      <c r="BQ217" s="27" t="s">
        <v>2</v>
      </c>
      <c r="BR217" s="27" t="s">
        <v>2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236</v>
      </c>
      <c r="BX217" s="27" t="s">
        <v>2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 t="s">
        <v>2</v>
      </c>
      <c r="CM217" s="27">
        <v>26</v>
      </c>
      <c r="CN217" s="27">
        <v>6</v>
      </c>
      <c r="CO217" s="27" t="s">
        <v>2</v>
      </c>
      <c r="CP217" s="27" t="s">
        <v>2</v>
      </c>
      <c r="CQ217" s="27" t="s">
        <v>2</v>
      </c>
      <c r="CR217" s="27">
        <v>2</v>
      </c>
      <c r="CS217" s="27" t="s">
        <v>2</v>
      </c>
      <c r="CT217" s="27">
        <v>17</v>
      </c>
      <c r="CU217" s="27" t="s">
        <v>2</v>
      </c>
      <c r="CV217" s="27" t="s">
        <v>2</v>
      </c>
      <c r="CW217" s="27" t="s">
        <v>2</v>
      </c>
      <c r="CX217" s="27" t="s">
        <v>2</v>
      </c>
      <c r="CY217" s="27" t="s">
        <v>2</v>
      </c>
      <c r="CZ217" s="27">
        <v>1</v>
      </c>
      <c r="DA217" s="27" t="s">
        <v>2</v>
      </c>
      <c r="DB217" s="135" t="s">
        <v>2</v>
      </c>
      <c r="DC217" s="27" t="s">
        <v>2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10</v>
      </c>
      <c r="DT217" s="27" t="s">
        <v>2</v>
      </c>
      <c r="DU217" s="27" t="s">
        <v>2</v>
      </c>
      <c r="DV217" s="27" t="s">
        <v>2</v>
      </c>
      <c r="DW217" s="27">
        <v>1</v>
      </c>
      <c r="DX217" s="27">
        <v>1</v>
      </c>
      <c r="DY217" s="27">
        <v>1</v>
      </c>
      <c r="DZ217" s="27">
        <v>1</v>
      </c>
      <c r="EA217" s="27" t="s">
        <v>2</v>
      </c>
      <c r="EB217" s="27">
        <v>4</v>
      </c>
      <c r="EC217" s="27" t="s">
        <v>2</v>
      </c>
      <c r="ED217" s="27">
        <v>20</v>
      </c>
      <c r="EE217" s="27" t="s">
        <v>2</v>
      </c>
      <c r="EF217" s="135">
        <v>1</v>
      </c>
      <c r="EG217" s="27" t="s">
        <v>14</v>
      </c>
      <c r="EH217" s="27" t="s">
        <v>2</v>
      </c>
      <c r="EI217" s="27" t="s">
        <v>2</v>
      </c>
      <c r="EJ217" s="27" t="s">
        <v>2</v>
      </c>
      <c r="EK217" s="27" t="s">
        <v>14</v>
      </c>
      <c r="EL217" s="27" t="s">
        <v>14</v>
      </c>
      <c r="EM217" s="27" t="s">
        <v>14</v>
      </c>
      <c r="EN217" s="27" t="s">
        <v>14</v>
      </c>
      <c r="EO217" s="27" t="s">
        <v>2</v>
      </c>
      <c r="EP217" s="27">
        <v>86</v>
      </c>
      <c r="EQ217" s="27" t="s">
        <v>2</v>
      </c>
      <c r="ER217" s="27">
        <v>605</v>
      </c>
      <c r="ES217" s="27" t="s">
        <v>2</v>
      </c>
      <c r="ET217" s="135" t="s">
        <v>14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14</v>
      </c>
      <c r="FX217" s="77">
        <v>1</v>
      </c>
      <c r="FY217" s="77">
        <v>13</v>
      </c>
      <c r="FZ217" s="77" t="s">
        <v>2</v>
      </c>
      <c r="GA217" s="77">
        <v>2</v>
      </c>
      <c r="GB217" s="77" t="s">
        <v>2</v>
      </c>
      <c r="GC217" s="77" t="s">
        <v>2</v>
      </c>
      <c r="GD217" s="77" t="s">
        <v>2</v>
      </c>
      <c r="GE217" s="143">
        <v>1</v>
      </c>
      <c r="GF217" s="77" t="s">
        <v>2</v>
      </c>
      <c r="GG217" s="77" t="s">
        <v>2</v>
      </c>
      <c r="GH217" s="77" t="s">
        <v>2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1</v>
      </c>
      <c r="GP217" s="25" t="s">
        <v>2</v>
      </c>
      <c r="GQ217" s="25">
        <v>1</v>
      </c>
      <c r="GR217" s="25">
        <v>1</v>
      </c>
      <c r="GS217" s="136" t="s">
        <v>2</v>
      </c>
      <c r="GT217" s="77" t="s">
        <v>2</v>
      </c>
      <c r="GU217" s="77" t="s">
        <v>2</v>
      </c>
      <c r="GV217" s="17">
        <v>26</v>
      </c>
      <c r="GW217" s="17">
        <v>21</v>
      </c>
      <c r="GX217" s="17">
        <v>4</v>
      </c>
      <c r="GY217" s="17">
        <v>1</v>
      </c>
      <c r="GZ217" s="17" t="s">
        <v>2</v>
      </c>
      <c r="HA217" s="17" t="s">
        <v>2</v>
      </c>
      <c r="HB217" s="17" t="s">
        <v>2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9"/>
      <c r="HO217" s="657" t="s">
        <v>453</v>
      </c>
      <c r="HP217" s="657" t="s">
        <v>454</v>
      </c>
      <c r="HQ217" s="657" t="s">
        <v>496</v>
      </c>
      <c r="HR217" s="657" t="s">
        <v>462</v>
      </c>
      <c r="HS217" s="657" t="s">
        <v>455</v>
      </c>
    </row>
    <row r="218" spans="1:227" ht="14.25" customHeight="1">
      <c r="A218" s="614" t="s">
        <v>970</v>
      </c>
      <c r="B218" s="614" t="s">
        <v>1135</v>
      </c>
      <c r="C218" s="614" t="s">
        <v>1137</v>
      </c>
      <c r="D218" s="4" t="s">
        <v>629</v>
      </c>
      <c r="E218" s="25">
        <v>5</v>
      </c>
      <c r="F218" s="25" t="s">
        <v>2</v>
      </c>
      <c r="G218" s="25" t="s">
        <v>2</v>
      </c>
      <c r="H218" s="25" t="s">
        <v>2</v>
      </c>
      <c r="I218" s="25" t="s">
        <v>2</v>
      </c>
      <c r="J218" s="25" t="s">
        <v>2</v>
      </c>
      <c r="K218" s="25" t="s">
        <v>2</v>
      </c>
      <c r="L218" s="25">
        <v>5</v>
      </c>
      <c r="M218" s="136" t="s">
        <v>2</v>
      </c>
      <c r="N218" s="25" t="s">
        <v>2</v>
      </c>
      <c r="O218" s="25" t="s">
        <v>2</v>
      </c>
      <c r="P218" s="25" t="s">
        <v>2</v>
      </c>
      <c r="Q218" s="25" t="s">
        <v>2</v>
      </c>
      <c r="R218" s="25" t="s">
        <v>2</v>
      </c>
      <c r="S218" s="25" t="s">
        <v>2</v>
      </c>
      <c r="T218" s="25" t="s">
        <v>2</v>
      </c>
      <c r="U218" s="25" t="s">
        <v>2</v>
      </c>
      <c r="V218" s="136" t="s">
        <v>2</v>
      </c>
      <c r="W218" s="25" t="s">
        <v>2</v>
      </c>
      <c r="X218" s="25" t="s">
        <v>2</v>
      </c>
      <c r="Y218" s="25" t="s">
        <v>2</v>
      </c>
      <c r="Z218" s="25" t="s">
        <v>2</v>
      </c>
      <c r="AA218" s="136">
        <v>5</v>
      </c>
      <c r="AB218" s="25" t="s">
        <v>2</v>
      </c>
      <c r="AC218" s="25" t="s">
        <v>2</v>
      </c>
      <c r="AD218" s="25" t="s">
        <v>2</v>
      </c>
      <c r="AE218" s="25" t="s">
        <v>2</v>
      </c>
      <c r="AF218" s="136" t="s">
        <v>2</v>
      </c>
      <c r="AG218" s="27">
        <v>5</v>
      </c>
      <c r="AH218" s="27" t="s">
        <v>2</v>
      </c>
      <c r="AI218" s="27">
        <v>3</v>
      </c>
      <c r="AJ218" s="27" t="s">
        <v>2</v>
      </c>
      <c r="AK218" s="27">
        <v>1</v>
      </c>
      <c r="AL218" s="27">
        <v>1</v>
      </c>
      <c r="AM218" s="27" t="s">
        <v>2</v>
      </c>
      <c r="AN218" s="27" t="s">
        <v>2</v>
      </c>
      <c r="AO218" s="27" t="s">
        <v>2</v>
      </c>
      <c r="AP218" s="27" t="s">
        <v>2</v>
      </c>
      <c r="AQ218" s="27" t="s">
        <v>2</v>
      </c>
      <c r="AR218" s="27" t="s">
        <v>2</v>
      </c>
      <c r="AS218" s="27" t="s">
        <v>2</v>
      </c>
      <c r="AT218" s="135" t="s">
        <v>2</v>
      </c>
      <c r="AU218" s="27" t="s">
        <v>2</v>
      </c>
      <c r="AV218" s="27" t="s">
        <v>2</v>
      </c>
      <c r="AW218" s="27" t="s">
        <v>2</v>
      </c>
      <c r="AX218" s="27" t="s">
        <v>2</v>
      </c>
      <c r="AY218" s="27" t="s">
        <v>2</v>
      </c>
      <c r="AZ218" s="27" t="s">
        <v>2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 t="s">
        <v>2</v>
      </c>
      <c r="BG218" s="27" t="s">
        <v>2</v>
      </c>
      <c r="BH218" s="135" t="s">
        <v>2</v>
      </c>
      <c r="BI218" s="27">
        <v>409</v>
      </c>
      <c r="BJ218" s="27" t="s">
        <v>2</v>
      </c>
      <c r="BK218" s="27">
        <v>130</v>
      </c>
      <c r="BL218" s="27" t="s">
        <v>2</v>
      </c>
      <c r="BM218" s="27">
        <v>100</v>
      </c>
      <c r="BN218" s="27">
        <v>179</v>
      </c>
      <c r="BO218" s="27" t="s">
        <v>2</v>
      </c>
      <c r="BP218" s="27" t="s">
        <v>2</v>
      </c>
      <c r="BQ218" s="27" t="s">
        <v>2</v>
      </c>
      <c r="BR218" s="27" t="s">
        <v>2</v>
      </c>
      <c r="BS218" s="27" t="s">
        <v>2</v>
      </c>
      <c r="BT218" s="27" t="s">
        <v>2</v>
      </c>
      <c r="BU218" s="27" t="s">
        <v>2</v>
      </c>
      <c r="BV218" s="27" t="s">
        <v>2</v>
      </c>
      <c r="BW218" s="135">
        <v>128</v>
      </c>
      <c r="BX218" s="27" t="s">
        <v>2</v>
      </c>
      <c r="BY218" s="27" t="s">
        <v>2</v>
      </c>
      <c r="BZ218" s="27" t="s">
        <v>2</v>
      </c>
      <c r="CA218" s="27" t="s">
        <v>2</v>
      </c>
      <c r="CB218" s="27" t="s">
        <v>2</v>
      </c>
      <c r="CC218" s="27" t="s">
        <v>2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 t="s">
        <v>2</v>
      </c>
      <c r="CJ218" s="27" t="s">
        <v>2</v>
      </c>
      <c r="CK218" s="27" t="s">
        <v>2</v>
      </c>
      <c r="CL218" s="135" t="s">
        <v>2</v>
      </c>
      <c r="CM218" s="27">
        <v>3</v>
      </c>
      <c r="CN218" s="27">
        <v>2</v>
      </c>
      <c r="CO218" s="27" t="s">
        <v>2</v>
      </c>
      <c r="CP218" s="27" t="s">
        <v>2</v>
      </c>
      <c r="CQ218" s="27" t="s">
        <v>2</v>
      </c>
      <c r="CR218" s="27" t="s">
        <v>2</v>
      </c>
      <c r="CS218" s="27" t="s">
        <v>2</v>
      </c>
      <c r="CT218" s="27">
        <v>1</v>
      </c>
      <c r="CU218" s="27" t="s">
        <v>2</v>
      </c>
      <c r="CV218" s="27" t="s">
        <v>2</v>
      </c>
      <c r="CW218" s="27" t="s">
        <v>2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 t="s">
        <v>2</v>
      </c>
      <c r="DC218" s="27" t="s">
        <v>2</v>
      </c>
      <c r="DD218" s="27" t="s">
        <v>2</v>
      </c>
      <c r="DE218" s="27" t="s">
        <v>2</v>
      </c>
      <c r="DF218" s="27" t="s">
        <v>2</v>
      </c>
      <c r="DG218" s="27" t="s">
        <v>2</v>
      </c>
      <c r="DH218" s="27" t="s">
        <v>2</v>
      </c>
      <c r="DI218" s="27" t="s">
        <v>2</v>
      </c>
      <c r="DJ218" s="27" t="s">
        <v>2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 t="s">
        <v>2</v>
      </c>
      <c r="DS218" s="27">
        <v>3</v>
      </c>
      <c r="DT218" s="27" t="s">
        <v>2</v>
      </c>
      <c r="DU218" s="27" t="s">
        <v>2</v>
      </c>
      <c r="DV218" s="27">
        <v>1</v>
      </c>
      <c r="DW218" s="27">
        <v>1</v>
      </c>
      <c r="DX218" s="27" t="s">
        <v>2</v>
      </c>
      <c r="DY218" s="27">
        <v>1</v>
      </c>
      <c r="DZ218" s="27">
        <v>1</v>
      </c>
      <c r="EA218" s="27" t="s">
        <v>2</v>
      </c>
      <c r="EB218" s="27">
        <v>1</v>
      </c>
      <c r="EC218" s="27" t="s">
        <v>2</v>
      </c>
      <c r="ED218" s="27">
        <v>1</v>
      </c>
      <c r="EE218" s="27" t="s">
        <v>2</v>
      </c>
      <c r="EF218" s="135" t="s">
        <v>2</v>
      </c>
      <c r="EG218" s="27" t="s">
        <v>14</v>
      </c>
      <c r="EH218" s="27" t="s">
        <v>2</v>
      </c>
      <c r="EI218" s="27" t="s">
        <v>2</v>
      </c>
      <c r="EJ218" s="27" t="s">
        <v>14</v>
      </c>
      <c r="EK218" s="27" t="s">
        <v>14</v>
      </c>
      <c r="EL218" s="27" t="s">
        <v>2</v>
      </c>
      <c r="EM218" s="27" t="s">
        <v>14</v>
      </c>
      <c r="EN218" s="27" t="s">
        <v>14</v>
      </c>
      <c r="EO218" s="27" t="s">
        <v>2</v>
      </c>
      <c r="EP218" s="27" t="s">
        <v>14</v>
      </c>
      <c r="EQ218" s="27" t="s">
        <v>2</v>
      </c>
      <c r="ER218" s="27" t="s">
        <v>14</v>
      </c>
      <c r="ES218" s="27" t="s">
        <v>2</v>
      </c>
      <c r="ET218" s="135" t="s">
        <v>2</v>
      </c>
      <c r="EU218" s="27" t="s">
        <v>2</v>
      </c>
      <c r="EV218" s="27" t="s">
        <v>2</v>
      </c>
      <c r="EW218" s="27" t="s">
        <v>2</v>
      </c>
      <c r="EX218" s="27" t="s">
        <v>2</v>
      </c>
      <c r="EY218" s="27" t="s">
        <v>2</v>
      </c>
      <c r="EZ218" s="27" t="s">
        <v>2</v>
      </c>
      <c r="FA218" s="27" t="s">
        <v>2</v>
      </c>
      <c r="FB218" s="27" t="s">
        <v>2</v>
      </c>
      <c r="FC218" s="27" t="s">
        <v>2</v>
      </c>
      <c r="FD218" s="27" t="s">
        <v>2</v>
      </c>
      <c r="FE218" s="27" t="s">
        <v>2</v>
      </c>
      <c r="FF218" s="27" t="s">
        <v>2</v>
      </c>
      <c r="FG218" s="27" t="s">
        <v>2</v>
      </c>
      <c r="FH218" s="135" t="s">
        <v>2</v>
      </c>
      <c r="FI218" s="27" t="s">
        <v>2</v>
      </c>
      <c r="FJ218" s="27" t="s">
        <v>2</v>
      </c>
      <c r="FK218" s="27" t="s">
        <v>2</v>
      </c>
      <c r="FL218" s="27" t="s">
        <v>2</v>
      </c>
      <c r="FM218" s="27" t="s">
        <v>2</v>
      </c>
      <c r="FN218" s="27" t="s">
        <v>2</v>
      </c>
      <c r="FO218" s="27" t="s">
        <v>2</v>
      </c>
      <c r="FP218" s="27" t="s">
        <v>2</v>
      </c>
      <c r="FQ218" s="27" t="s">
        <v>2</v>
      </c>
      <c r="FR218" s="27" t="s">
        <v>2</v>
      </c>
      <c r="FS218" s="27" t="s">
        <v>2</v>
      </c>
      <c r="FT218" s="27" t="s">
        <v>2</v>
      </c>
      <c r="FU218" s="27" t="s">
        <v>2</v>
      </c>
      <c r="FV218" s="135" t="s">
        <v>2</v>
      </c>
      <c r="FW218" s="77" t="s">
        <v>2</v>
      </c>
      <c r="FX218" s="77" t="s">
        <v>2</v>
      </c>
      <c r="FY218" s="77" t="s">
        <v>2</v>
      </c>
      <c r="FZ218" s="77" t="s">
        <v>2</v>
      </c>
      <c r="GA218" s="77" t="s">
        <v>2</v>
      </c>
      <c r="GB218" s="77" t="s">
        <v>2</v>
      </c>
      <c r="GC218" s="77" t="s">
        <v>2</v>
      </c>
      <c r="GD218" s="77" t="s">
        <v>2</v>
      </c>
      <c r="GE218" s="143" t="s">
        <v>2</v>
      </c>
      <c r="GF218" s="77" t="s">
        <v>2</v>
      </c>
      <c r="GG218" s="77" t="s">
        <v>2</v>
      </c>
      <c r="GH218" s="77" t="s">
        <v>2</v>
      </c>
      <c r="GI218" s="77" t="s">
        <v>2</v>
      </c>
      <c r="GJ218" s="77" t="s">
        <v>2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 t="s">
        <v>2</v>
      </c>
      <c r="GP218" s="25" t="s">
        <v>2</v>
      </c>
      <c r="GQ218" s="25" t="s">
        <v>2</v>
      </c>
      <c r="GR218" s="25" t="s">
        <v>2</v>
      </c>
      <c r="GS218" s="136" t="s">
        <v>2</v>
      </c>
      <c r="GT218" s="77" t="s">
        <v>2</v>
      </c>
      <c r="GU218" s="77" t="s">
        <v>2</v>
      </c>
      <c r="GV218" s="17">
        <v>3</v>
      </c>
      <c r="GW218" s="17">
        <v>2</v>
      </c>
      <c r="GX218" s="17">
        <v>1</v>
      </c>
      <c r="GY218" s="17" t="s">
        <v>2</v>
      </c>
      <c r="GZ218" s="17" t="s">
        <v>2</v>
      </c>
      <c r="HA218" s="17" t="s">
        <v>2</v>
      </c>
      <c r="HB218" s="17" t="s">
        <v>2</v>
      </c>
      <c r="HC218" s="17" t="s">
        <v>2</v>
      </c>
      <c r="HD218" s="17" t="s">
        <v>2</v>
      </c>
      <c r="HE218" s="17" t="s">
        <v>2</v>
      </c>
      <c r="HF218" s="17" t="s">
        <v>2</v>
      </c>
      <c r="HG218" s="17" t="s">
        <v>2</v>
      </c>
      <c r="HH218" s="17" t="s">
        <v>2</v>
      </c>
      <c r="HI218" s="17" t="s">
        <v>2</v>
      </c>
      <c r="HJ218" s="17" t="s">
        <v>2</v>
      </c>
      <c r="HK218" s="17" t="s">
        <v>2</v>
      </c>
      <c r="HL218" s="17" t="s">
        <v>2</v>
      </c>
      <c r="HM218" s="17" t="s">
        <v>2</v>
      </c>
      <c r="HN218" s="659"/>
      <c r="HO218" s="657" t="s">
        <v>453</v>
      </c>
      <c r="HP218" s="657" t="s">
        <v>454</v>
      </c>
      <c r="HQ218" s="657" t="s">
        <v>497</v>
      </c>
      <c r="HR218" s="657" t="s">
        <v>454</v>
      </c>
      <c r="HS218" s="657" t="s">
        <v>455</v>
      </c>
    </row>
    <row r="219" spans="1:227" ht="14.25" customHeight="1">
      <c r="A219" s="614" t="s">
        <v>970</v>
      </c>
      <c r="B219" s="614" t="s">
        <v>1135</v>
      </c>
      <c r="C219" s="614" t="s">
        <v>1138</v>
      </c>
      <c r="D219" s="4" t="s">
        <v>630</v>
      </c>
      <c r="E219" s="25">
        <v>9</v>
      </c>
      <c r="F219" s="25">
        <v>2</v>
      </c>
      <c r="G219" s="25" t="s">
        <v>2</v>
      </c>
      <c r="H219" s="25">
        <v>2</v>
      </c>
      <c r="I219" s="25" t="s">
        <v>2</v>
      </c>
      <c r="J219" s="25" t="s">
        <v>2</v>
      </c>
      <c r="K219" s="25" t="s">
        <v>2</v>
      </c>
      <c r="L219" s="25">
        <v>7</v>
      </c>
      <c r="M219" s="136" t="s">
        <v>2</v>
      </c>
      <c r="N219" s="25">
        <v>2</v>
      </c>
      <c r="O219" s="25">
        <v>1</v>
      </c>
      <c r="P219" s="25" t="s">
        <v>2</v>
      </c>
      <c r="Q219" s="25">
        <v>1</v>
      </c>
      <c r="R219" s="25" t="s">
        <v>2</v>
      </c>
      <c r="S219" s="25" t="s">
        <v>2</v>
      </c>
      <c r="T219" s="25" t="s">
        <v>2</v>
      </c>
      <c r="U219" s="25">
        <v>1</v>
      </c>
      <c r="V219" s="136" t="s">
        <v>2</v>
      </c>
      <c r="W219" s="25">
        <v>3</v>
      </c>
      <c r="X219" s="25">
        <v>1072</v>
      </c>
      <c r="Y219" s="25">
        <v>2</v>
      </c>
      <c r="Z219" s="25">
        <v>900</v>
      </c>
      <c r="AA219" s="136">
        <v>6</v>
      </c>
      <c r="AB219" s="25">
        <v>2</v>
      </c>
      <c r="AC219" s="25">
        <v>472</v>
      </c>
      <c r="AD219" s="25">
        <v>1</v>
      </c>
      <c r="AE219" s="25">
        <v>300</v>
      </c>
      <c r="AF219" s="136" t="s">
        <v>2</v>
      </c>
      <c r="AG219" s="27">
        <v>9</v>
      </c>
      <c r="AH219" s="27">
        <v>5</v>
      </c>
      <c r="AI219" s="27">
        <v>1</v>
      </c>
      <c r="AJ219" s="27">
        <v>3</v>
      </c>
      <c r="AK219" s="27" t="s">
        <v>2</v>
      </c>
      <c r="AL219" s="27" t="s">
        <v>2</v>
      </c>
      <c r="AM219" s="27" t="s">
        <v>2</v>
      </c>
      <c r="AN219" s="27" t="s">
        <v>2</v>
      </c>
      <c r="AO219" s="27" t="s">
        <v>2</v>
      </c>
      <c r="AP219" s="27" t="s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>
        <v>2</v>
      </c>
      <c r="AV219" s="27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251</v>
      </c>
      <c r="BJ219" s="27">
        <v>45</v>
      </c>
      <c r="BK219" s="27">
        <v>36</v>
      </c>
      <c r="BL219" s="27">
        <v>170</v>
      </c>
      <c r="BM219" s="27" t="s">
        <v>2</v>
      </c>
      <c r="BN219" s="27" t="s">
        <v>2</v>
      </c>
      <c r="BO219" s="27" t="s">
        <v>2</v>
      </c>
      <c r="BP219" s="27" t="s">
        <v>2</v>
      </c>
      <c r="BQ219" s="27" t="s">
        <v>2</v>
      </c>
      <c r="BR219" s="27" t="s">
        <v>2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97</v>
      </c>
      <c r="BX219" s="27">
        <v>25</v>
      </c>
      <c r="BY219" s="27">
        <v>25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>
        <v>10</v>
      </c>
      <c r="CM219" s="27">
        <v>8</v>
      </c>
      <c r="CN219" s="27">
        <v>1</v>
      </c>
      <c r="CO219" s="27" t="s">
        <v>2</v>
      </c>
      <c r="CP219" s="27" t="s">
        <v>2</v>
      </c>
      <c r="CQ219" s="27" t="s">
        <v>2</v>
      </c>
      <c r="CR219" s="27" t="s">
        <v>2</v>
      </c>
      <c r="CS219" s="27">
        <v>1</v>
      </c>
      <c r="CT219" s="27">
        <v>1</v>
      </c>
      <c r="CU219" s="27" t="s">
        <v>2</v>
      </c>
      <c r="CV219" s="27">
        <v>5</v>
      </c>
      <c r="CW219" s="27" t="s">
        <v>2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 t="s">
        <v>2</v>
      </c>
      <c r="DC219" s="27">
        <v>2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 t="s">
        <v>2</v>
      </c>
      <c r="DS219" s="27">
        <v>1</v>
      </c>
      <c r="DT219" s="27" t="s">
        <v>2</v>
      </c>
      <c r="DU219" s="27" t="s">
        <v>2</v>
      </c>
      <c r="DV219" s="27">
        <v>1</v>
      </c>
      <c r="DW219" s="27">
        <v>1</v>
      </c>
      <c r="DX219" s="27">
        <v>1</v>
      </c>
      <c r="DY219" s="27">
        <v>1</v>
      </c>
      <c r="DZ219" s="27" t="s">
        <v>2</v>
      </c>
      <c r="EA219" s="27" t="s">
        <v>2</v>
      </c>
      <c r="EB219" s="27">
        <v>1</v>
      </c>
      <c r="EC219" s="27">
        <v>1</v>
      </c>
      <c r="ED219" s="27">
        <v>1</v>
      </c>
      <c r="EE219" s="27" t="s">
        <v>2</v>
      </c>
      <c r="EF219" s="135" t="s">
        <v>2</v>
      </c>
      <c r="EG219" s="27" t="s">
        <v>14</v>
      </c>
      <c r="EH219" s="27" t="s">
        <v>2</v>
      </c>
      <c r="EI219" s="27" t="s">
        <v>2</v>
      </c>
      <c r="EJ219" s="27" t="s">
        <v>14</v>
      </c>
      <c r="EK219" s="27" t="s">
        <v>14</v>
      </c>
      <c r="EL219" s="27" t="s">
        <v>14</v>
      </c>
      <c r="EM219" s="27" t="s">
        <v>14</v>
      </c>
      <c r="EN219" s="27" t="s">
        <v>2</v>
      </c>
      <c r="EO219" s="27" t="s">
        <v>2</v>
      </c>
      <c r="EP219" s="27" t="s">
        <v>14</v>
      </c>
      <c r="EQ219" s="27" t="s">
        <v>14</v>
      </c>
      <c r="ER219" s="27" t="s">
        <v>14</v>
      </c>
      <c r="ES219" s="27" t="s">
        <v>2</v>
      </c>
      <c r="ET219" s="135" t="s">
        <v>2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2</v>
      </c>
      <c r="FX219" s="77">
        <v>1</v>
      </c>
      <c r="FY219" s="77">
        <v>2</v>
      </c>
      <c r="FZ219" s="77" t="s">
        <v>2</v>
      </c>
      <c r="GA219" s="77">
        <v>1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1</v>
      </c>
      <c r="GP219" s="25" t="s">
        <v>2</v>
      </c>
      <c r="GQ219" s="25">
        <v>1</v>
      </c>
      <c r="GR219" s="25">
        <v>1</v>
      </c>
      <c r="GS219" s="136" t="s">
        <v>2</v>
      </c>
      <c r="GT219" s="77" t="s">
        <v>2</v>
      </c>
      <c r="GU219" s="77" t="s">
        <v>2</v>
      </c>
      <c r="GV219" s="17">
        <v>8</v>
      </c>
      <c r="GW219" s="17">
        <v>1</v>
      </c>
      <c r="GX219" s="17">
        <v>2</v>
      </c>
      <c r="GY219" s="17">
        <v>3</v>
      </c>
      <c r="GZ219" s="17">
        <v>1</v>
      </c>
      <c r="HA219" s="17">
        <v>1</v>
      </c>
      <c r="HB219" s="17">
        <v>1</v>
      </c>
      <c r="HC219" s="17" t="s">
        <v>2</v>
      </c>
      <c r="HD219" s="17" t="s">
        <v>2</v>
      </c>
      <c r="HE219" s="17">
        <v>2</v>
      </c>
      <c r="HF219" s="17" t="s">
        <v>2</v>
      </c>
      <c r="HG219" s="17" t="s">
        <v>2</v>
      </c>
      <c r="HH219" s="17">
        <v>1</v>
      </c>
      <c r="HI219" s="17">
        <v>1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9"/>
      <c r="HO219" s="657" t="s">
        <v>453</v>
      </c>
      <c r="HP219" s="657" t="s">
        <v>454</v>
      </c>
      <c r="HQ219" s="657" t="s">
        <v>497</v>
      </c>
      <c r="HR219" s="657" t="s">
        <v>457</v>
      </c>
      <c r="HS219" s="657" t="s">
        <v>455</v>
      </c>
    </row>
    <row r="220" spans="1:227" ht="14.25" customHeight="1">
      <c r="A220" s="614" t="s">
        <v>970</v>
      </c>
      <c r="B220" s="614" t="s">
        <v>1135</v>
      </c>
      <c r="C220" s="614" t="s">
        <v>1139</v>
      </c>
      <c r="D220" s="4" t="s">
        <v>631</v>
      </c>
      <c r="E220" s="25">
        <v>4</v>
      </c>
      <c r="F220" s="25" t="s">
        <v>2</v>
      </c>
      <c r="G220" s="25" t="s">
        <v>2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4</v>
      </c>
      <c r="M220" s="136" t="s">
        <v>2</v>
      </c>
      <c r="N220" s="25" t="s">
        <v>2</v>
      </c>
      <c r="O220" s="25" t="s">
        <v>2</v>
      </c>
      <c r="P220" s="25" t="s">
        <v>2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 t="s">
        <v>2</v>
      </c>
      <c r="V220" s="136" t="s">
        <v>2</v>
      </c>
      <c r="W220" s="25">
        <v>1</v>
      </c>
      <c r="X220" s="25">
        <v>15</v>
      </c>
      <c r="Y220" s="25" t="s">
        <v>2</v>
      </c>
      <c r="Z220" s="25" t="s">
        <v>2</v>
      </c>
      <c r="AA220" s="136">
        <v>3</v>
      </c>
      <c r="AB220" s="25" t="s">
        <v>2</v>
      </c>
      <c r="AC220" s="25" t="s">
        <v>2</v>
      </c>
      <c r="AD220" s="25" t="s">
        <v>2</v>
      </c>
      <c r="AE220" s="25" t="s">
        <v>2</v>
      </c>
      <c r="AF220" s="136" t="s">
        <v>2</v>
      </c>
      <c r="AG220" s="27">
        <v>4</v>
      </c>
      <c r="AH220" s="27">
        <v>1</v>
      </c>
      <c r="AI220" s="27">
        <v>2</v>
      </c>
      <c r="AJ220" s="27">
        <v>1</v>
      </c>
      <c r="AK220" s="27" t="s">
        <v>2</v>
      </c>
      <c r="AL220" s="27" t="s">
        <v>2</v>
      </c>
      <c r="AM220" s="27" t="s">
        <v>2</v>
      </c>
      <c r="AN220" s="27" t="s">
        <v>2</v>
      </c>
      <c r="AO220" s="27" t="s">
        <v>2</v>
      </c>
      <c r="AP220" s="27" t="s">
        <v>2</v>
      </c>
      <c r="AQ220" s="27" t="s">
        <v>2</v>
      </c>
      <c r="AR220" s="27" t="s">
        <v>2</v>
      </c>
      <c r="AS220" s="27" t="s">
        <v>2</v>
      </c>
      <c r="AT220" s="135" t="s">
        <v>2</v>
      </c>
      <c r="AU220" s="27" t="s">
        <v>2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 t="s">
        <v>2</v>
      </c>
      <c r="BG220" s="27" t="s">
        <v>2</v>
      </c>
      <c r="BH220" s="135" t="s">
        <v>2</v>
      </c>
      <c r="BI220" s="27">
        <v>166</v>
      </c>
      <c r="BJ220" s="27">
        <v>20</v>
      </c>
      <c r="BK220" s="27">
        <v>73</v>
      </c>
      <c r="BL220" s="27">
        <v>73</v>
      </c>
      <c r="BM220" s="27" t="s">
        <v>2</v>
      </c>
      <c r="BN220" s="27" t="s">
        <v>2</v>
      </c>
      <c r="BO220" s="27" t="s">
        <v>2</v>
      </c>
      <c r="BP220" s="27" t="s">
        <v>2</v>
      </c>
      <c r="BQ220" s="27" t="s">
        <v>2</v>
      </c>
      <c r="BR220" s="27" t="s">
        <v>2</v>
      </c>
      <c r="BS220" s="27" t="s">
        <v>2</v>
      </c>
      <c r="BT220" s="27" t="s">
        <v>2</v>
      </c>
      <c r="BU220" s="27" t="s">
        <v>2</v>
      </c>
      <c r="BV220" s="27" t="s">
        <v>2</v>
      </c>
      <c r="BW220" s="135">
        <v>3</v>
      </c>
      <c r="BX220" s="27" t="s">
        <v>2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 t="s">
        <v>2</v>
      </c>
      <c r="CJ220" s="27" t="s">
        <v>2</v>
      </c>
      <c r="CK220" s="27" t="s">
        <v>2</v>
      </c>
      <c r="CL220" s="135" t="s">
        <v>2</v>
      </c>
      <c r="CM220" s="27">
        <v>3</v>
      </c>
      <c r="CN220" s="27" t="s">
        <v>2</v>
      </c>
      <c r="CO220" s="27" t="s">
        <v>2</v>
      </c>
      <c r="CP220" s="27" t="s">
        <v>2</v>
      </c>
      <c r="CQ220" s="27" t="s">
        <v>2</v>
      </c>
      <c r="CR220" s="27">
        <v>1</v>
      </c>
      <c r="CS220" s="27" t="s">
        <v>2</v>
      </c>
      <c r="CT220" s="27">
        <v>2</v>
      </c>
      <c r="CU220" s="27" t="s">
        <v>2</v>
      </c>
      <c r="CV220" s="27" t="s">
        <v>2</v>
      </c>
      <c r="CW220" s="27" t="s">
        <v>2</v>
      </c>
      <c r="CX220" s="27" t="s">
        <v>2</v>
      </c>
      <c r="CY220" s="27" t="s">
        <v>2</v>
      </c>
      <c r="CZ220" s="27" t="s">
        <v>2</v>
      </c>
      <c r="DA220" s="27" t="s">
        <v>2</v>
      </c>
      <c r="DB220" s="135" t="s">
        <v>2</v>
      </c>
      <c r="DC220" s="27" t="s">
        <v>2</v>
      </c>
      <c r="DD220" s="27" t="s">
        <v>2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 t="s">
        <v>2</v>
      </c>
      <c r="DT220" s="27" t="s">
        <v>2</v>
      </c>
      <c r="DU220" s="27" t="s">
        <v>2</v>
      </c>
      <c r="DV220" s="27" t="s">
        <v>2</v>
      </c>
      <c r="DW220" s="27">
        <v>1</v>
      </c>
      <c r="DX220" s="27" t="s">
        <v>2</v>
      </c>
      <c r="DY220" s="27">
        <v>1</v>
      </c>
      <c r="DZ220" s="27" t="s">
        <v>2</v>
      </c>
      <c r="EA220" s="27">
        <v>1</v>
      </c>
      <c r="EB220" s="27">
        <v>1</v>
      </c>
      <c r="EC220" s="27" t="s">
        <v>2</v>
      </c>
      <c r="ED220" s="27">
        <v>3</v>
      </c>
      <c r="EE220" s="27" t="s">
        <v>2</v>
      </c>
      <c r="EF220" s="135" t="s">
        <v>2</v>
      </c>
      <c r="EG220" s="27" t="s">
        <v>2</v>
      </c>
      <c r="EH220" s="27" t="s">
        <v>2</v>
      </c>
      <c r="EI220" s="27" t="s">
        <v>2</v>
      </c>
      <c r="EJ220" s="27" t="s">
        <v>2</v>
      </c>
      <c r="EK220" s="27" t="s">
        <v>14</v>
      </c>
      <c r="EL220" s="27" t="s">
        <v>2</v>
      </c>
      <c r="EM220" s="27" t="s">
        <v>14</v>
      </c>
      <c r="EN220" s="27" t="s">
        <v>2</v>
      </c>
      <c r="EO220" s="27" t="s">
        <v>14</v>
      </c>
      <c r="EP220" s="27" t="s">
        <v>14</v>
      </c>
      <c r="EQ220" s="27" t="s">
        <v>2</v>
      </c>
      <c r="ER220" s="27">
        <v>36</v>
      </c>
      <c r="ES220" s="27" t="s">
        <v>2</v>
      </c>
      <c r="ET220" s="135" t="s">
        <v>2</v>
      </c>
      <c r="EU220" s="27" t="s">
        <v>2</v>
      </c>
      <c r="EV220" s="27" t="s">
        <v>2</v>
      </c>
      <c r="EW220" s="27" t="s">
        <v>2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2</v>
      </c>
      <c r="FJ220" s="27" t="s">
        <v>2</v>
      </c>
      <c r="FK220" s="27" t="s">
        <v>2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 t="s">
        <v>2</v>
      </c>
      <c r="FX220" s="77" t="s">
        <v>2</v>
      </c>
      <c r="FY220" s="77" t="s">
        <v>2</v>
      </c>
      <c r="FZ220" s="77" t="s">
        <v>2</v>
      </c>
      <c r="GA220" s="77" t="s">
        <v>2</v>
      </c>
      <c r="GB220" s="77" t="s">
        <v>2</v>
      </c>
      <c r="GC220" s="77" t="s">
        <v>2</v>
      </c>
      <c r="GD220" s="77" t="s">
        <v>2</v>
      </c>
      <c r="GE220" s="143" t="s">
        <v>2</v>
      </c>
      <c r="GF220" s="77" t="s">
        <v>2</v>
      </c>
      <c r="GG220" s="77" t="s">
        <v>2</v>
      </c>
      <c r="GH220" s="77" t="s">
        <v>2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 t="s">
        <v>2</v>
      </c>
      <c r="GP220" s="25" t="s">
        <v>2</v>
      </c>
      <c r="GQ220" s="25" t="s">
        <v>2</v>
      </c>
      <c r="GR220" s="25" t="s">
        <v>2</v>
      </c>
      <c r="GS220" s="136" t="s">
        <v>2</v>
      </c>
      <c r="GT220" s="77" t="s">
        <v>2</v>
      </c>
      <c r="GU220" s="77" t="s">
        <v>2</v>
      </c>
      <c r="GV220" s="17">
        <v>3</v>
      </c>
      <c r="GW220" s="17">
        <v>2</v>
      </c>
      <c r="GX220" s="17">
        <v>1</v>
      </c>
      <c r="GY220" s="17" t="s">
        <v>2</v>
      </c>
      <c r="GZ220" s="17" t="s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</v>
      </c>
      <c r="HF220" s="17" t="s">
        <v>2</v>
      </c>
      <c r="HG220" s="17" t="s">
        <v>2</v>
      </c>
      <c r="HH220" s="17" t="s">
        <v>2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9"/>
      <c r="HO220" s="657" t="s">
        <v>453</v>
      </c>
      <c r="HP220" s="657" t="s">
        <v>454</v>
      </c>
      <c r="HQ220" s="657" t="s">
        <v>497</v>
      </c>
      <c r="HR220" s="657" t="s">
        <v>458</v>
      </c>
      <c r="HS220" s="657" t="s">
        <v>455</v>
      </c>
    </row>
    <row r="221" spans="1:227" ht="14.25" customHeight="1">
      <c r="A221" s="614" t="s">
        <v>970</v>
      </c>
      <c r="B221" s="614" t="s">
        <v>1140</v>
      </c>
      <c r="C221" s="614"/>
      <c r="D221" s="4" t="s">
        <v>633</v>
      </c>
      <c r="E221" s="25">
        <v>176</v>
      </c>
      <c r="F221" s="25">
        <v>1</v>
      </c>
      <c r="G221" s="25" t="s">
        <v>2</v>
      </c>
      <c r="H221" s="25">
        <v>1</v>
      </c>
      <c r="I221" s="25" t="s">
        <v>2</v>
      </c>
      <c r="J221" s="25" t="s">
        <v>2</v>
      </c>
      <c r="K221" s="25" t="s">
        <v>2</v>
      </c>
      <c r="L221" s="25">
        <v>175</v>
      </c>
      <c r="M221" s="136">
        <v>2</v>
      </c>
      <c r="N221" s="25">
        <v>1</v>
      </c>
      <c r="O221" s="25">
        <v>1</v>
      </c>
      <c r="P221" s="25" t="s">
        <v>2</v>
      </c>
      <c r="Q221" s="25">
        <v>1</v>
      </c>
      <c r="R221" s="25" t="s">
        <v>2</v>
      </c>
      <c r="S221" s="25" t="s">
        <v>2</v>
      </c>
      <c r="T221" s="25" t="s">
        <v>2</v>
      </c>
      <c r="U221" s="25" t="s">
        <v>2</v>
      </c>
      <c r="V221" s="136" t="s">
        <v>2</v>
      </c>
      <c r="W221" s="25">
        <v>54</v>
      </c>
      <c r="X221" s="25">
        <v>3131</v>
      </c>
      <c r="Y221" s="25">
        <v>1</v>
      </c>
      <c r="Z221" s="25">
        <v>500</v>
      </c>
      <c r="AA221" s="136">
        <v>122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36">
        <v>1</v>
      </c>
      <c r="AG221" s="27">
        <v>176</v>
      </c>
      <c r="AH221" s="27">
        <v>1</v>
      </c>
      <c r="AI221" s="27">
        <v>70</v>
      </c>
      <c r="AJ221" s="27">
        <v>89</v>
      </c>
      <c r="AK221" s="27">
        <v>14</v>
      </c>
      <c r="AL221" s="27" t="s">
        <v>2</v>
      </c>
      <c r="AM221" s="27">
        <v>2</v>
      </c>
      <c r="AN221" s="27" t="s">
        <v>2</v>
      </c>
      <c r="AO221" s="27" t="s">
        <v>2</v>
      </c>
      <c r="AP221" s="27" t="s">
        <v>2</v>
      </c>
      <c r="AQ221" s="27" t="s">
        <v>2</v>
      </c>
      <c r="AR221" s="27" t="s">
        <v>2</v>
      </c>
      <c r="AS221" s="27" t="s">
        <v>2</v>
      </c>
      <c r="AT221" s="135" t="s">
        <v>2</v>
      </c>
      <c r="AU221" s="27">
        <v>1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>
        <v>1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 t="s">
        <v>2</v>
      </c>
      <c r="BH221" s="135" t="s">
        <v>2</v>
      </c>
      <c r="BI221" s="27">
        <v>10685</v>
      </c>
      <c r="BJ221" s="27">
        <v>17</v>
      </c>
      <c r="BK221" s="27">
        <v>2770</v>
      </c>
      <c r="BL221" s="27">
        <v>5794</v>
      </c>
      <c r="BM221" s="27">
        <v>1627</v>
      </c>
      <c r="BN221" s="27" t="s">
        <v>2</v>
      </c>
      <c r="BO221" s="27">
        <v>477</v>
      </c>
      <c r="BP221" s="27" t="s">
        <v>2</v>
      </c>
      <c r="BQ221" s="27" t="s">
        <v>2</v>
      </c>
      <c r="BR221" s="27" t="s">
        <v>2</v>
      </c>
      <c r="BS221" s="27" t="s">
        <v>2</v>
      </c>
      <c r="BT221" s="27" t="s">
        <v>2</v>
      </c>
      <c r="BU221" s="27" t="s">
        <v>2</v>
      </c>
      <c r="BV221" s="27" t="s">
        <v>2</v>
      </c>
      <c r="BW221" s="135">
        <v>1399</v>
      </c>
      <c r="BX221" s="27">
        <v>247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>
        <v>247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 t="s">
        <v>2</v>
      </c>
      <c r="CK221" s="27" t="s">
        <v>2</v>
      </c>
      <c r="CL221" s="135">
        <v>247</v>
      </c>
      <c r="CM221" s="27">
        <v>144</v>
      </c>
      <c r="CN221" s="27">
        <v>70</v>
      </c>
      <c r="CO221" s="27" t="s">
        <v>2</v>
      </c>
      <c r="CP221" s="27">
        <v>2</v>
      </c>
      <c r="CQ221" s="27">
        <v>1</v>
      </c>
      <c r="CR221" s="27">
        <v>37</v>
      </c>
      <c r="CS221" s="27">
        <v>17</v>
      </c>
      <c r="CT221" s="27">
        <v>17</v>
      </c>
      <c r="CU221" s="27" t="s">
        <v>2</v>
      </c>
      <c r="CV221" s="27" t="s">
        <v>2</v>
      </c>
      <c r="CW221" s="27" t="s">
        <v>2</v>
      </c>
      <c r="CX221" s="27" t="s">
        <v>2</v>
      </c>
      <c r="CY221" s="27" t="s">
        <v>2</v>
      </c>
      <c r="CZ221" s="27" t="s">
        <v>2</v>
      </c>
      <c r="DA221" s="27" t="s">
        <v>2</v>
      </c>
      <c r="DB221" s="135" t="s">
        <v>2</v>
      </c>
      <c r="DC221" s="27">
        <v>1</v>
      </c>
      <c r="DD221" s="27" t="s">
        <v>2</v>
      </c>
      <c r="DE221" s="27" t="s">
        <v>2</v>
      </c>
      <c r="DF221" s="27" t="s">
        <v>2</v>
      </c>
      <c r="DG221" s="27" t="s">
        <v>2</v>
      </c>
      <c r="DH221" s="27" t="s">
        <v>2</v>
      </c>
      <c r="DI221" s="27">
        <v>1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125</v>
      </c>
      <c r="DT221" s="27" t="s">
        <v>2</v>
      </c>
      <c r="DU221" s="27" t="s">
        <v>2</v>
      </c>
      <c r="DV221" s="27">
        <v>3</v>
      </c>
      <c r="DW221" s="27">
        <v>10</v>
      </c>
      <c r="DX221" s="27">
        <v>4</v>
      </c>
      <c r="DY221" s="27">
        <v>8</v>
      </c>
      <c r="DZ221" s="27">
        <v>6</v>
      </c>
      <c r="EA221" s="27">
        <v>2</v>
      </c>
      <c r="EB221" s="27">
        <v>82</v>
      </c>
      <c r="EC221" s="27">
        <v>25</v>
      </c>
      <c r="ED221" s="27">
        <v>33</v>
      </c>
      <c r="EE221" s="27">
        <v>2</v>
      </c>
      <c r="EF221" s="135">
        <v>3</v>
      </c>
      <c r="EG221" s="27">
        <v>4727</v>
      </c>
      <c r="EH221" s="27" t="s">
        <v>2</v>
      </c>
      <c r="EI221" s="27" t="s">
        <v>2</v>
      </c>
      <c r="EJ221" s="27">
        <v>19</v>
      </c>
      <c r="EK221" s="27">
        <v>13</v>
      </c>
      <c r="EL221" s="27">
        <v>7</v>
      </c>
      <c r="EM221" s="27">
        <v>67</v>
      </c>
      <c r="EN221" s="27">
        <v>37</v>
      </c>
      <c r="EO221" s="27" t="s">
        <v>14</v>
      </c>
      <c r="EP221" s="27">
        <v>1407</v>
      </c>
      <c r="EQ221" s="27">
        <v>301</v>
      </c>
      <c r="ER221" s="27">
        <v>598</v>
      </c>
      <c r="ES221" s="27">
        <v>2</v>
      </c>
      <c r="ET221" s="135" t="s">
        <v>14</v>
      </c>
      <c r="EU221" s="27">
        <v>1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>
        <v>1</v>
      </c>
      <c r="FE221" s="27">
        <v>1</v>
      </c>
      <c r="FF221" s="27" t="s">
        <v>2</v>
      </c>
      <c r="FG221" s="27" t="s">
        <v>2</v>
      </c>
      <c r="FH221" s="135" t="s">
        <v>2</v>
      </c>
      <c r="FI221" s="27" t="s">
        <v>1155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1155</v>
      </c>
      <c r="FS221" s="27" t="s">
        <v>1155</v>
      </c>
      <c r="FT221" s="27" t="s">
        <v>2</v>
      </c>
      <c r="FU221" s="27" t="s">
        <v>2</v>
      </c>
      <c r="FV221" s="135" t="s">
        <v>2</v>
      </c>
      <c r="FW221" s="77">
        <v>36</v>
      </c>
      <c r="FX221" s="77">
        <v>1</v>
      </c>
      <c r="FY221" s="77">
        <v>35</v>
      </c>
      <c r="FZ221" s="77" t="s">
        <v>2</v>
      </c>
      <c r="GA221" s="77">
        <v>1</v>
      </c>
      <c r="GB221" s="77" t="s">
        <v>2</v>
      </c>
      <c r="GC221" s="77" t="s">
        <v>2</v>
      </c>
      <c r="GD221" s="77" t="s">
        <v>2</v>
      </c>
      <c r="GE221" s="143">
        <v>1</v>
      </c>
      <c r="GF221" s="77">
        <v>1</v>
      </c>
      <c r="GG221" s="77" t="s">
        <v>2</v>
      </c>
      <c r="GH221" s="77">
        <v>1</v>
      </c>
      <c r="GI221" s="77" t="s">
        <v>2</v>
      </c>
      <c r="GJ221" s="77">
        <v>1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6</v>
      </c>
      <c r="GP221" s="25" t="s">
        <v>2</v>
      </c>
      <c r="GQ221" s="25">
        <v>6</v>
      </c>
      <c r="GR221" s="25">
        <v>6</v>
      </c>
      <c r="GS221" s="136" t="s">
        <v>2</v>
      </c>
      <c r="GT221" s="77" t="s">
        <v>2</v>
      </c>
      <c r="GU221" s="77" t="s">
        <v>2</v>
      </c>
      <c r="GV221" s="17">
        <v>144</v>
      </c>
      <c r="GW221" s="17">
        <v>72</v>
      </c>
      <c r="GX221" s="17">
        <v>58</v>
      </c>
      <c r="GY221" s="17">
        <v>12</v>
      </c>
      <c r="GZ221" s="17">
        <v>2</v>
      </c>
      <c r="HA221" s="17" t="s">
        <v>2</v>
      </c>
      <c r="HB221" s="17" t="s">
        <v>2</v>
      </c>
      <c r="HC221" s="17" t="s">
        <v>2</v>
      </c>
      <c r="HD221" s="17" t="s">
        <v>2</v>
      </c>
      <c r="HE221" s="17">
        <v>1</v>
      </c>
      <c r="HF221" s="17" t="s">
        <v>2</v>
      </c>
      <c r="HG221" s="17" t="s">
        <v>2</v>
      </c>
      <c r="HH221" s="17" t="s">
        <v>2</v>
      </c>
      <c r="HI221" s="17">
        <v>1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9"/>
      <c r="HO221" s="657" t="s">
        <v>453</v>
      </c>
      <c r="HP221" s="657" t="s">
        <v>454</v>
      </c>
      <c r="HQ221" s="657" t="s">
        <v>497</v>
      </c>
      <c r="HR221" s="657" t="s">
        <v>459</v>
      </c>
      <c r="HS221" s="657" t="s">
        <v>455</v>
      </c>
    </row>
    <row r="222" spans="1:227" ht="14.25" customHeight="1">
      <c r="A222" s="614" t="s">
        <v>970</v>
      </c>
      <c r="B222" s="614" t="s">
        <v>763</v>
      </c>
      <c r="C222" s="614"/>
      <c r="D222" s="4" t="s">
        <v>635</v>
      </c>
      <c r="E222" s="25">
        <v>65</v>
      </c>
      <c r="F222" s="25">
        <v>2</v>
      </c>
      <c r="G222" s="25" t="s">
        <v>2</v>
      </c>
      <c r="H222" s="25">
        <v>2</v>
      </c>
      <c r="I222" s="25" t="s">
        <v>2</v>
      </c>
      <c r="J222" s="25" t="s">
        <v>2</v>
      </c>
      <c r="K222" s="25" t="s">
        <v>2</v>
      </c>
      <c r="L222" s="25">
        <v>63</v>
      </c>
      <c r="M222" s="136">
        <v>4</v>
      </c>
      <c r="N222" s="25">
        <v>2</v>
      </c>
      <c r="O222" s="25">
        <v>2</v>
      </c>
      <c r="P222" s="25" t="s">
        <v>2</v>
      </c>
      <c r="Q222" s="25">
        <v>2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>
        <v>1</v>
      </c>
      <c r="W222" s="25">
        <v>12</v>
      </c>
      <c r="X222" s="25">
        <v>4572</v>
      </c>
      <c r="Y222" s="25">
        <v>2</v>
      </c>
      <c r="Z222" s="25">
        <v>1000</v>
      </c>
      <c r="AA222" s="136">
        <v>53</v>
      </c>
      <c r="AB222" s="25">
        <v>2</v>
      </c>
      <c r="AC222" s="25">
        <v>1032</v>
      </c>
      <c r="AD222" s="25">
        <v>1</v>
      </c>
      <c r="AE222" s="25">
        <v>400</v>
      </c>
      <c r="AF222" s="136" t="s">
        <v>2</v>
      </c>
      <c r="AG222" s="27">
        <v>65</v>
      </c>
      <c r="AH222" s="27">
        <v>23</v>
      </c>
      <c r="AI222" s="27">
        <v>25</v>
      </c>
      <c r="AJ222" s="27">
        <v>10</v>
      </c>
      <c r="AK222" s="27">
        <v>2</v>
      </c>
      <c r="AL222" s="27">
        <v>1</v>
      </c>
      <c r="AM222" s="27">
        <v>3</v>
      </c>
      <c r="AN222" s="27" t="s">
        <v>2</v>
      </c>
      <c r="AO222" s="27">
        <v>1</v>
      </c>
      <c r="AP222" s="27" t="s">
        <v>2</v>
      </c>
      <c r="AQ222" s="27" t="s">
        <v>2</v>
      </c>
      <c r="AR222" s="27" t="s">
        <v>2</v>
      </c>
      <c r="AS222" s="27" t="s">
        <v>2</v>
      </c>
      <c r="AT222" s="135" t="s">
        <v>2</v>
      </c>
      <c r="AU222" s="27">
        <v>2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 t="s">
        <v>2</v>
      </c>
      <c r="BA222" s="27">
        <v>1</v>
      </c>
      <c r="BB222" s="27" t="s">
        <v>2</v>
      </c>
      <c r="BC222" s="27">
        <v>1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3883</v>
      </c>
      <c r="BJ222" s="27">
        <v>412</v>
      </c>
      <c r="BK222" s="27">
        <v>918</v>
      </c>
      <c r="BL222" s="27">
        <v>620</v>
      </c>
      <c r="BM222" s="27">
        <v>263</v>
      </c>
      <c r="BN222" s="27">
        <v>150</v>
      </c>
      <c r="BO222" s="27">
        <v>710</v>
      </c>
      <c r="BP222" s="27" t="s">
        <v>2</v>
      </c>
      <c r="BQ222" s="27">
        <v>810</v>
      </c>
      <c r="BR222" s="27" t="s">
        <v>2</v>
      </c>
      <c r="BS222" s="27" t="s">
        <v>2</v>
      </c>
      <c r="BT222" s="27" t="s">
        <v>2</v>
      </c>
      <c r="BU222" s="27" t="s">
        <v>2</v>
      </c>
      <c r="BV222" s="27" t="s">
        <v>2</v>
      </c>
      <c r="BW222" s="135">
        <v>2256</v>
      </c>
      <c r="BX222" s="27">
        <v>1010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 t="s">
        <v>2</v>
      </c>
      <c r="CD222" s="27">
        <v>200</v>
      </c>
      <c r="CE222" s="27" t="s">
        <v>2</v>
      </c>
      <c r="CF222" s="27">
        <v>810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>
        <v>1010</v>
      </c>
      <c r="CM222" s="27">
        <v>45</v>
      </c>
      <c r="CN222" s="27">
        <v>1</v>
      </c>
      <c r="CO222" s="27" t="s">
        <v>2</v>
      </c>
      <c r="CP222" s="27">
        <v>2</v>
      </c>
      <c r="CQ222" s="27" t="s">
        <v>2</v>
      </c>
      <c r="CR222" s="27">
        <v>38</v>
      </c>
      <c r="CS222" s="27" t="s">
        <v>2</v>
      </c>
      <c r="CT222" s="27" t="s">
        <v>2</v>
      </c>
      <c r="CU222" s="27">
        <v>4</v>
      </c>
      <c r="CV222" s="27" t="s">
        <v>2</v>
      </c>
      <c r="CW222" s="27" t="s">
        <v>2</v>
      </c>
      <c r="CX222" s="27" t="s">
        <v>2</v>
      </c>
      <c r="CY222" s="27" t="s">
        <v>2</v>
      </c>
      <c r="CZ222" s="27" t="s">
        <v>2</v>
      </c>
      <c r="DA222" s="27" t="s">
        <v>2</v>
      </c>
      <c r="DB222" s="135" t="s">
        <v>2</v>
      </c>
      <c r="DC222" s="27">
        <v>2</v>
      </c>
      <c r="DD222" s="27" t="s">
        <v>2</v>
      </c>
      <c r="DE222" s="27" t="s">
        <v>2</v>
      </c>
      <c r="DF222" s="27">
        <v>1</v>
      </c>
      <c r="DG222" s="27" t="s">
        <v>2</v>
      </c>
      <c r="DH222" s="27">
        <v>1</v>
      </c>
      <c r="DI222" s="27" t="s">
        <v>2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4</v>
      </c>
      <c r="DT222" s="27" t="s">
        <v>2</v>
      </c>
      <c r="DU222" s="27" t="s">
        <v>2</v>
      </c>
      <c r="DV222" s="27">
        <v>3</v>
      </c>
      <c r="DW222" s="27">
        <v>10</v>
      </c>
      <c r="DX222" s="27" t="s">
        <v>2</v>
      </c>
      <c r="DY222" s="27">
        <v>3</v>
      </c>
      <c r="DZ222" s="27">
        <v>2</v>
      </c>
      <c r="EA222" s="27">
        <v>1</v>
      </c>
      <c r="EB222" s="27">
        <v>40</v>
      </c>
      <c r="EC222" s="27">
        <v>4</v>
      </c>
      <c r="ED222" s="27">
        <v>4</v>
      </c>
      <c r="EE222" s="27" t="s">
        <v>2</v>
      </c>
      <c r="EF222" s="135">
        <v>7</v>
      </c>
      <c r="EG222" s="27" t="s">
        <v>14</v>
      </c>
      <c r="EH222" s="27" t="s">
        <v>2</v>
      </c>
      <c r="EI222" s="27" t="s">
        <v>2</v>
      </c>
      <c r="EJ222" s="27" t="s">
        <v>14</v>
      </c>
      <c r="EK222" s="27">
        <v>28</v>
      </c>
      <c r="EL222" s="27" t="s">
        <v>2</v>
      </c>
      <c r="EM222" s="27" t="s">
        <v>14</v>
      </c>
      <c r="EN222" s="27" t="s">
        <v>14</v>
      </c>
      <c r="EO222" s="27" t="s">
        <v>14</v>
      </c>
      <c r="EP222" s="27">
        <v>1730</v>
      </c>
      <c r="EQ222" s="27">
        <v>6</v>
      </c>
      <c r="ER222" s="27">
        <v>33</v>
      </c>
      <c r="ES222" s="27" t="s">
        <v>2</v>
      </c>
      <c r="ET222" s="135">
        <v>136</v>
      </c>
      <c r="EU222" s="27" t="s">
        <v>2</v>
      </c>
      <c r="EV222" s="27" t="s">
        <v>2</v>
      </c>
      <c r="EW222" s="27" t="s">
        <v>2</v>
      </c>
      <c r="EX222" s="27">
        <v>1</v>
      </c>
      <c r="EY222" s="27" t="s">
        <v>2</v>
      </c>
      <c r="EZ222" s="27" t="s">
        <v>2</v>
      </c>
      <c r="FA222" s="27">
        <v>1</v>
      </c>
      <c r="FB222" s="27">
        <v>1</v>
      </c>
      <c r="FC222" s="27" t="s">
        <v>2</v>
      </c>
      <c r="FD222" s="27">
        <v>1</v>
      </c>
      <c r="FE222" s="27" t="s">
        <v>2</v>
      </c>
      <c r="FF222" s="27" t="s">
        <v>2</v>
      </c>
      <c r="FG222" s="27" t="s">
        <v>2</v>
      </c>
      <c r="FH222" s="135">
        <v>1</v>
      </c>
      <c r="FI222" s="27" t="s">
        <v>2</v>
      </c>
      <c r="FJ222" s="27" t="s">
        <v>2</v>
      </c>
      <c r="FK222" s="27" t="s">
        <v>2</v>
      </c>
      <c r="FL222" s="27" t="s">
        <v>1155</v>
      </c>
      <c r="FM222" s="27" t="s">
        <v>2</v>
      </c>
      <c r="FN222" s="27" t="s">
        <v>2</v>
      </c>
      <c r="FO222" s="27" t="s">
        <v>1155</v>
      </c>
      <c r="FP222" s="27" t="s">
        <v>1155</v>
      </c>
      <c r="FQ222" s="27" t="s">
        <v>2</v>
      </c>
      <c r="FR222" s="27" t="s">
        <v>1155</v>
      </c>
      <c r="FS222" s="27" t="s">
        <v>2</v>
      </c>
      <c r="FT222" s="27" t="s">
        <v>2</v>
      </c>
      <c r="FU222" s="27" t="s">
        <v>2</v>
      </c>
      <c r="FV222" s="135" t="s">
        <v>1155</v>
      </c>
      <c r="FW222" s="77">
        <v>25</v>
      </c>
      <c r="FX222" s="77">
        <v>16</v>
      </c>
      <c r="FY222" s="77">
        <v>9</v>
      </c>
      <c r="FZ222" s="77">
        <v>1</v>
      </c>
      <c r="GA222" s="77" t="s">
        <v>2</v>
      </c>
      <c r="GB222" s="77">
        <v>2</v>
      </c>
      <c r="GC222" s="77" t="s">
        <v>2</v>
      </c>
      <c r="GD222" s="77" t="s">
        <v>2</v>
      </c>
      <c r="GE222" s="143" t="s">
        <v>2</v>
      </c>
      <c r="GF222" s="77">
        <v>2</v>
      </c>
      <c r="GG222" s="77">
        <v>2</v>
      </c>
      <c r="GH222" s="77">
        <v>2</v>
      </c>
      <c r="GI222" s="77" t="s">
        <v>2</v>
      </c>
      <c r="GJ222" s="77" t="s">
        <v>2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2</v>
      </c>
      <c r="GP222" s="25" t="s">
        <v>2</v>
      </c>
      <c r="GQ222" s="25">
        <v>2</v>
      </c>
      <c r="GR222" s="25">
        <v>2</v>
      </c>
      <c r="GS222" s="136" t="s">
        <v>2</v>
      </c>
      <c r="GT222" s="77" t="s">
        <v>2</v>
      </c>
      <c r="GU222" s="77" t="s">
        <v>2</v>
      </c>
      <c r="GV222" s="17">
        <v>45</v>
      </c>
      <c r="GW222" s="17">
        <v>6</v>
      </c>
      <c r="GX222" s="17">
        <v>30</v>
      </c>
      <c r="GY222" s="17">
        <v>4</v>
      </c>
      <c r="GZ222" s="17">
        <v>4</v>
      </c>
      <c r="HA222" s="17">
        <v>1</v>
      </c>
      <c r="HB222" s="17" t="s">
        <v>2</v>
      </c>
      <c r="HC222" s="17" t="s">
        <v>2</v>
      </c>
      <c r="HD222" s="17">
        <v>1</v>
      </c>
      <c r="HE222" s="17">
        <v>2</v>
      </c>
      <c r="HF222" s="17" t="s">
        <v>2</v>
      </c>
      <c r="HG222" s="17" t="s">
        <v>2</v>
      </c>
      <c r="HH222" s="17" t="s">
        <v>2</v>
      </c>
      <c r="HI222" s="17">
        <v>2</v>
      </c>
      <c r="HJ222" s="17" t="s">
        <v>2</v>
      </c>
      <c r="HK222" s="17" t="s">
        <v>2</v>
      </c>
      <c r="HL222" s="17" t="s">
        <v>2</v>
      </c>
      <c r="HM222" s="17" t="s">
        <v>2</v>
      </c>
      <c r="HN222" s="659"/>
      <c r="HO222" s="657" t="s">
        <v>453</v>
      </c>
      <c r="HP222" s="657" t="s">
        <v>454</v>
      </c>
      <c r="HQ222" s="657" t="s">
        <v>497</v>
      </c>
      <c r="HR222" s="657" t="s">
        <v>460</v>
      </c>
      <c r="HS222" s="657" t="s">
        <v>455</v>
      </c>
    </row>
    <row r="223" spans="1:227" ht="14.25" customHeight="1">
      <c r="A223" s="614" t="s">
        <v>970</v>
      </c>
      <c r="B223" s="614" t="s">
        <v>764</v>
      </c>
      <c r="C223" s="614"/>
      <c r="D223" s="4" t="s">
        <v>637</v>
      </c>
      <c r="E223" s="25">
        <v>12</v>
      </c>
      <c r="F223" s="25" t="s">
        <v>2</v>
      </c>
      <c r="G223" s="25" t="s">
        <v>2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>
        <v>12</v>
      </c>
      <c r="M223" s="136" t="s">
        <v>2</v>
      </c>
      <c r="N223" s="25" t="s">
        <v>2</v>
      </c>
      <c r="O223" s="25" t="s">
        <v>2</v>
      </c>
      <c r="P223" s="25" t="s">
        <v>2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 t="s">
        <v>2</v>
      </c>
      <c r="W223" s="25">
        <v>4</v>
      </c>
      <c r="X223" s="25">
        <v>111</v>
      </c>
      <c r="Y223" s="25" t="s">
        <v>2</v>
      </c>
      <c r="Z223" s="25" t="s">
        <v>2</v>
      </c>
      <c r="AA223" s="136">
        <v>8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36" t="s">
        <v>2</v>
      </c>
      <c r="AG223" s="27">
        <v>12</v>
      </c>
      <c r="AH223" s="27" t="s">
        <v>2</v>
      </c>
      <c r="AI223" s="27">
        <v>7</v>
      </c>
      <c r="AJ223" s="27">
        <v>4</v>
      </c>
      <c r="AK223" s="27">
        <v>1</v>
      </c>
      <c r="AL223" s="27" t="s">
        <v>2</v>
      </c>
      <c r="AM223" s="27" t="s">
        <v>2</v>
      </c>
      <c r="AN223" s="27" t="s">
        <v>2</v>
      </c>
      <c r="AO223" s="27" t="s">
        <v>2</v>
      </c>
      <c r="AP223" s="27" t="s">
        <v>2</v>
      </c>
      <c r="AQ223" s="27" t="s">
        <v>2</v>
      </c>
      <c r="AR223" s="27" t="s">
        <v>2</v>
      </c>
      <c r="AS223" s="27" t="s">
        <v>2</v>
      </c>
      <c r="AT223" s="135" t="s">
        <v>2</v>
      </c>
      <c r="AU223" s="27" t="s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 t="s">
        <v>2</v>
      </c>
      <c r="BG223" s="27" t="s">
        <v>2</v>
      </c>
      <c r="BH223" s="135" t="s">
        <v>2</v>
      </c>
      <c r="BI223" s="27">
        <v>609</v>
      </c>
      <c r="BJ223" s="27" t="s">
        <v>2</v>
      </c>
      <c r="BK223" s="27">
        <v>270</v>
      </c>
      <c r="BL223" s="27">
        <v>229</v>
      </c>
      <c r="BM223" s="27">
        <v>110</v>
      </c>
      <c r="BN223" s="27" t="s">
        <v>2</v>
      </c>
      <c r="BO223" s="27" t="s">
        <v>2</v>
      </c>
      <c r="BP223" s="27" t="s">
        <v>2</v>
      </c>
      <c r="BQ223" s="27" t="s">
        <v>2</v>
      </c>
      <c r="BR223" s="27" t="s">
        <v>2</v>
      </c>
      <c r="BS223" s="27" t="s">
        <v>2</v>
      </c>
      <c r="BT223" s="27" t="s">
        <v>2</v>
      </c>
      <c r="BU223" s="27" t="s">
        <v>2</v>
      </c>
      <c r="BV223" s="27" t="s">
        <v>2</v>
      </c>
      <c r="BW223" s="135">
        <v>146</v>
      </c>
      <c r="BX223" s="27" t="s">
        <v>2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 t="s">
        <v>2</v>
      </c>
      <c r="CJ223" s="27" t="s">
        <v>2</v>
      </c>
      <c r="CK223" s="27" t="s">
        <v>2</v>
      </c>
      <c r="CL223" s="135" t="s">
        <v>2</v>
      </c>
      <c r="CM223" s="27">
        <v>6</v>
      </c>
      <c r="CN223" s="27">
        <v>4</v>
      </c>
      <c r="CO223" s="27" t="s">
        <v>2</v>
      </c>
      <c r="CP223" s="27" t="s">
        <v>2</v>
      </c>
      <c r="CQ223" s="27" t="s">
        <v>2</v>
      </c>
      <c r="CR223" s="27" t="s">
        <v>2</v>
      </c>
      <c r="CS223" s="27" t="s">
        <v>2</v>
      </c>
      <c r="CT223" s="27">
        <v>1</v>
      </c>
      <c r="CU223" s="27">
        <v>1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 t="s">
        <v>2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8</v>
      </c>
      <c r="DT223" s="27" t="s">
        <v>2</v>
      </c>
      <c r="DU223" s="27" t="s">
        <v>2</v>
      </c>
      <c r="DV223" s="27" t="s">
        <v>2</v>
      </c>
      <c r="DW223" s="27">
        <v>4</v>
      </c>
      <c r="DX223" s="27" t="s">
        <v>2</v>
      </c>
      <c r="DY223" s="27">
        <v>2</v>
      </c>
      <c r="DZ223" s="27">
        <v>2</v>
      </c>
      <c r="EA223" s="27" t="s">
        <v>2</v>
      </c>
      <c r="EB223" s="27">
        <v>1</v>
      </c>
      <c r="EC223" s="27" t="s">
        <v>2</v>
      </c>
      <c r="ED223" s="27">
        <v>1</v>
      </c>
      <c r="EE223" s="27" t="s">
        <v>2</v>
      </c>
      <c r="EF223" s="135">
        <v>1</v>
      </c>
      <c r="EG223" s="27">
        <v>227</v>
      </c>
      <c r="EH223" s="27" t="s">
        <v>2</v>
      </c>
      <c r="EI223" s="27" t="s">
        <v>2</v>
      </c>
      <c r="EJ223" s="27" t="s">
        <v>2</v>
      </c>
      <c r="EK223" s="27">
        <v>34</v>
      </c>
      <c r="EL223" s="27" t="s">
        <v>2</v>
      </c>
      <c r="EM223" s="27" t="s">
        <v>14</v>
      </c>
      <c r="EN223" s="27" t="s">
        <v>14</v>
      </c>
      <c r="EO223" s="27" t="s">
        <v>2</v>
      </c>
      <c r="EP223" s="27" t="s">
        <v>14</v>
      </c>
      <c r="EQ223" s="27" t="s">
        <v>2</v>
      </c>
      <c r="ER223" s="27" t="s">
        <v>14</v>
      </c>
      <c r="ES223" s="27" t="s">
        <v>2</v>
      </c>
      <c r="ET223" s="135" t="s">
        <v>14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5</v>
      </c>
      <c r="FX223" s="77" t="s">
        <v>2</v>
      </c>
      <c r="FY223" s="77">
        <v>4</v>
      </c>
      <c r="FZ223" s="77" t="s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>
        <v>1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4</v>
      </c>
      <c r="GP223" s="25" t="s">
        <v>2</v>
      </c>
      <c r="GQ223" s="25">
        <v>4</v>
      </c>
      <c r="GR223" s="25">
        <v>4</v>
      </c>
      <c r="GS223" s="136" t="s">
        <v>2</v>
      </c>
      <c r="GT223" s="77" t="s">
        <v>2</v>
      </c>
      <c r="GU223" s="77" t="s">
        <v>2</v>
      </c>
      <c r="GV223" s="17">
        <v>6</v>
      </c>
      <c r="GW223" s="17">
        <v>5</v>
      </c>
      <c r="GX223" s="17">
        <v>1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9"/>
      <c r="HO223" s="657" t="s">
        <v>453</v>
      </c>
      <c r="HP223" s="657" t="s">
        <v>454</v>
      </c>
      <c r="HQ223" s="657" t="s">
        <v>497</v>
      </c>
      <c r="HR223" s="657" t="s">
        <v>461</v>
      </c>
      <c r="HS223" s="657" t="s">
        <v>455</v>
      </c>
    </row>
    <row r="224" spans="1:227" ht="14.25" customHeight="1">
      <c r="A224" s="614" t="s">
        <v>970</v>
      </c>
      <c r="B224" s="614" t="s">
        <v>765</v>
      </c>
      <c r="C224" s="614"/>
      <c r="D224" s="4" t="s">
        <v>639</v>
      </c>
      <c r="E224" s="25">
        <v>174</v>
      </c>
      <c r="F224" s="25" t="s">
        <v>2</v>
      </c>
      <c r="G224" s="25" t="s">
        <v>2</v>
      </c>
      <c r="H224" s="25" t="s">
        <v>2</v>
      </c>
      <c r="I224" s="25" t="s">
        <v>2</v>
      </c>
      <c r="J224" s="25" t="s">
        <v>2</v>
      </c>
      <c r="K224" s="25" t="s">
        <v>2</v>
      </c>
      <c r="L224" s="25">
        <v>174</v>
      </c>
      <c r="M224" s="136">
        <v>1</v>
      </c>
      <c r="N224" s="25" t="s">
        <v>2</v>
      </c>
      <c r="O224" s="25" t="s">
        <v>2</v>
      </c>
      <c r="P224" s="25" t="s">
        <v>2</v>
      </c>
      <c r="Q224" s="25" t="s">
        <v>2</v>
      </c>
      <c r="R224" s="25" t="s">
        <v>2</v>
      </c>
      <c r="S224" s="25" t="s">
        <v>2</v>
      </c>
      <c r="T224" s="25" t="s">
        <v>2</v>
      </c>
      <c r="U224" s="25" t="s">
        <v>2</v>
      </c>
      <c r="V224" s="136" t="s">
        <v>2</v>
      </c>
      <c r="W224" s="25">
        <v>10</v>
      </c>
      <c r="X224" s="25">
        <v>1817</v>
      </c>
      <c r="Y224" s="25">
        <v>1</v>
      </c>
      <c r="Z224" s="25">
        <v>700</v>
      </c>
      <c r="AA224" s="136">
        <v>164</v>
      </c>
      <c r="AB224" s="25" t="s">
        <v>2</v>
      </c>
      <c r="AC224" s="25" t="s">
        <v>2</v>
      </c>
      <c r="AD224" s="25" t="s">
        <v>2</v>
      </c>
      <c r="AE224" s="25" t="s">
        <v>2</v>
      </c>
      <c r="AF224" s="136" t="s">
        <v>2</v>
      </c>
      <c r="AG224" s="27">
        <v>173</v>
      </c>
      <c r="AH224" s="27">
        <v>30</v>
      </c>
      <c r="AI224" s="27">
        <v>65</v>
      </c>
      <c r="AJ224" s="27">
        <v>61</v>
      </c>
      <c r="AK224" s="27">
        <v>8</v>
      </c>
      <c r="AL224" s="27">
        <v>5</v>
      </c>
      <c r="AM224" s="27">
        <v>2</v>
      </c>
      <c r="AN224" s="27">
        <v>1</v>
      </c>
      <c r="AO224" s="27">
        <v>1</v>
      </c>
      <c r="AP224" s="27" t="s">
        <v>2</v>
      </c>
      <c r="AQ224" s="27" t="s">
        <v>2</v>
      </c>
      <c r="AR224" s="27" t="s">
        <v>2</v>
      </c>
      <c r="AS224" s="27" t="s">
        <v>2</v>
      </c>
      <c r="AT224" s="135" t="s">
        <v>2</v>
      </c>
      <c r="AU224" s="27" t="s">
        <v>2</v>
      </c>
      <c r="AV224" s="27" t="s">
        <v>2</v>
      </c>
      <c r="AW224" s="27" t="s">
        <v>2</v>
      </c>
      <c r="AX224" s="27" t="s">
        <v>2</v>
      </c>
      <c r="AY224" s="27" t="s">
        <v>2</v>
      </c>
      <c r="AZ224" s="27" t="s">
        <v>2</v>
      </c>
      <c r="BA224" s="27" t="s">
        <v>2</v>
      </c>
      <c r="BB224" s="27" t="s">
        <v>2</v>
      </c>
      <c r="BC224" s="27" t="s">
        <v>2</v>
      </c>
      <c r="BD224" s="27" t="s">
        <v>2</v>
      </c>
      <c r="BE224" s="27" t="s">
        <v>2</v>
      </c>
      <c r="BF224" s="27" t="s">
        <v>2</v>
      </c>
      <c r="BG224" s="27" t="s">
        <v>2</v>
      </c>
      <c r="BH224" s="135" t="s">
        <v>2</v>
      </c>
      <c r="BI224" s="27">
        <v>10079</v>
      </c>
      <c r="BJ224" s="27">
        <v>611</v>
      </c>
      <c r="BK224" s="27">
        <v>2244</v>
      </c>
      <c r="BL224" s="27">
        <v>4106</v>
      </c>
      <c r="BM224" s="27">
        <v>851</v>
      </c>
      <c r="BN224" s="27">
        <v>772</v>
      </c>
      <c r="BO224" s="27">
        <v>410</v>
      </c>
      <c r="BP224" s="27">
        <v>400</v>
      </c>
      <c r="BQ224" s="27">
        <v>685</v>
      </c>
      <c r="BR224" s="27" t="s">
        <v>2</v>
      </c>
      <c r="BS224" s="27" t="s">
        <v>2</v>
      </c>
      <c r="BT224" s="27" t="s">
        <v>2</v>
      </c>
      <c r="BU224" s="27" t="s">
        <v>2</v>
      </c>
      <c r="BV224" s="27" t="s">
        <v>2</v>
      </c>
      <c r="BW224" s="135">
        <v>1354</v>
      </c>
      <c r="BX224" s="27" t="s">
        <v>2</v>
      </c>
      <c r="BY224" s="27" t="s">
        <v>2</v>
      </c>
      <c r="BZ224" s="27" t="s">
        <v>2</v>
      </c>
      <c r="CA224" s="27" t="s">
        <v>2</v>
      </c>
      <c r="CB224" s="27" t="s">
        <v>2</v>
      </c>
      <c r="CC224" s="27" t="s">
        <v>2</v>
      </c>
      <c r="CD224" s="27" t="s">
        <v>2</v>
      </c>
      <c r="CE224" s="27" t="s">
        <v>2</v>
      </c>
      <c r="CF224" s="27" t="s">
        <v>2</v>
      </c>
      <c r="CG224" s="27" t="s">
        <v>2</v>
      </c>
      <c r="CH224" s="27" t="s">
        <v>2</v>
      </c>
      <c r="CI224" s="27" t="s">
        <v>2</v>
      </c>
      <c r="CJ224" s="27" t="s">
        <v>2</v>
      </c>
      <c r="CK224" s="27" t="s">
        <v>2</v>
      </c>
      <c r="CL224" s="135" t="s">
        <v>2</v>
      </c>
      <c r="CM224" s="27">
        <v>63</v>
      </c>
      <c r="CN224" s="27">
        <v>23</v>
      </c>
      <c r="CO224" s="27" t="s">
        <v>2</v>
      </c>
      <c r="CP224" s="27">
        <v>4</v>
      </c>
      <c r="CQ224" s="27" t="s">
        <v>2</v>
      </c>
      <c r="CR224" s="27">
        <v>31</v>
      </c>
      <c r="CS224" s="27" t="s">
        <v>2</v>
      </c>
      <c r="CT224" s="27" t="s">
        <v>2</v>
      </c>
      <c r="CU224" s="27">
        <v>2</v>
      </c>
      <c r="CV224" s="27" t="s">
        <v>2</v>
      </c>
      <c r="CW224" s="27" t="s">
        <v>2</v>
      </c>
      <c r="CX224" s="27" t="s">
        <v>2</v>
      </c>
      <c r="CY224" s="27" t="s">
        <v>2</v>
      </c>
      <c r="CZ224" s="27">
        <v>2</v>
      </c>
      <c r="DA224" s="27" t="s">
        <v>2</v>
      </c>
      <c r="DB224" s="135">
        <v>1</v>
      </c>
      <c r="DC224" s="27" t="s">
        <v>2</v>
      </c>
      <c r="DD224" s="27" t="s">
        <v>2</v>
      </c>
      <c r="DE224" s="27" t="s">
        <v>2</v>
      </c>
      <c r="DF224" s="27" t="s">
        <v>2</v>
      </c>
      <c r="DG224" s="27" t="s">
        <v>2</v>
      </c>
      <c r="DH224" s="27" t="s">
        <v>2</v>
      </c>
      <c r="DI224" s="27" t="s">
        <v>2</v>
      </c>
      <c r="DJ224" s="27" t="s">
        <v>2</v>
      </c>
      <c r="DK224" s="27" t="s">
        <v>2</v>
      </c>
      <c r="DL224" s="27" t="s">
        <v>2</v>
      </c>
      <c r="DM224" s="27" t="s">
        <v>2</v>
      </c>
      <c r="DN224" s="27" t="s">
        <v>2</v>
      </c>
      <c r="DO224" s="27" t="s">
        <v>2</v>
      </c>
      <c r="DP224" s="27" t="s">
        <v>2</v>
      </c>
      <c r="DQ224" s="27" t="s">
        <v>2</v>
      </c>
      <c r="DR224" s="135" t="s">
        <v>2</v>
      </c>
      <c r="DS224" s="27">
        <v>31</v>
      </c>
      <c r="DT224" s="27">
        <v>1</v>
      </c>
      <c r="DU224" s="27">
        <v>1</v>
      </c>
      <c r="DV224" s="27">
        <v>11</v>
      </c>
      <c r="DW224" s="27">
        <v>10</v>
      </c>
      <c r="DX224" s="27">
        <v>1</v>
      </c>
      <c r="DY224" s="27">
        <v>13</v>
      </c>
      <c r="DZ224" s="27">
        <v>8</v>
      </c>
      <c r="EA224" s="27" t="s">
        <v>2</v>
      </c>
      <c r="EB224" s="27">
        <v>51</v>
      </c>
      <c r="EC224" s="27">
        <v>5</v>
      </c>
      <c r="ED224" s="27">
        <v>2</v>
      </c>
      <c r="EE224" s="27" t="s">
        <v>2</v>
      </c>
      <c r="EF224" s="135">
        <v>3</v>
      </c>
      <c r="EG224" s="27">
        <v>1085</v>
      </c>
      <c r="EH224" s="27" t="s">
        <v>14</v>
      </c>
      <c r="EI224" s="27" t="s">
        <v>14</v>
      </c>
      <c r="EJ224" s="27">
        <v>320</v>
      </c>
      <c r="EK224" s="27">
        <v>29</v>
      </c>
      <c r="EL224" s="27" t="s">
        <v>14</v>
      </c>
      <c r="EM224" s="27">
        <v>106</v>
      </c>
      <c r="EN224" s="27">
        <v>41</v>
      </c>
      <c r="EO224" s="27" t="s">
        <v>2</v>
      </c>
      <c r="EP224" s="27">
        <v>2094</v>
      </c>
      <c r="EQ224" s="27">
        <v>1</v>
      </c>
      <c r="ER224" s="27" t="s">
        <v>14</v>
      </c>
      <c r="ES224" s="27" t="s">
        <v>2</v>
      </c>
      <c r="ET224" s="135" t="s">
        <v>14</v>
      </c>
      <c r="EU224" s="27" t="s">
        <v>2</v>
      </c>
      <c r="EV224" s="27" t="s">
        <v>2</v>
      </c>
      <c r="EW224" s="27" t="s">
        <v>2</v>
      </c>
      <c r="EX224" s="27" t="s">
        <v>2</v>
      </c>
      <c r="EY224" s="27" t="s">
        <v>2</v>
      </c>
      <c r="EZ224" s="27" t="s">
        <v>2</v>
      </c>
      <c r="FA224" s="27" t="s">
        <v>2</v>
      </c>
      <c r="FB224" s="27" t="s">
        <v>2</v>
      </c>
      <c r="FC224" s="27" t="s">
        <v>2</v>
      </c>
      <c r="FD224" s="27" t="s">
        <v>2</v>
      </c>
      <c r="FE224" s="27" t="s">
        <v>2</v>
      </c>
      <c r="FF224" s="27" t="s">
        <v>2</v>
      </c>
      <c r="FG224" s="27" t="s">
        <v>2</v>
      </c>
      <c r="FH224" s="135" t="s">
        <v>2</v>
      </c>
      <c r="FI224" s="27" t="s">
        <v>2</v>
      </c>
      <c r="FJ224" s="27" t="s">
        <v>2</v>
      </c>
      <c r="FK224" s="27" t="s">
        <v>2</v>
      </c>
      <c r="FL224" s="27" t="s">
        <v>2</v>
      </c>
      <c r="FM224" s="27" t="s">
        <v>2</v>
      </c>
      <c r="FN224" s="27" t="s">
        <v>2</v>
      </c>
      <c r="FO224" s="27" t="s">
        <v>2</v>
      </c>
      <c r="FP224" s="27" t="s">
        <v>2</v>
      </c>
      <c r="FQ224" s="27" t="s">
        <v>2</v>
      </c>
      <c r="FR224" s="27" t="s">
        <v>2</v>
      </c>
      <c r="FS224" s="27" t="s">
        <v>2</v>
      </c>
      <c r="FT224" s="27" t="s">
        <v>2</v>
      </c>
      <c r="FU224" s="27" t="s">
        <v>2</v>
      </c>
      <c r="FV224" s="135" t="s">
        <v>2</v>
      </c>
      <c r="FW224" s="77">
        <v>26</v>
      </c>
      <c r="FX224" s="77">
        <v>1</v>
      </c>
      <c r="FY224" s="77">
        <v>25</v>
      </c>
      <c r="FZ224" s="77">
        <v>1</v>
      </c>
      <c r="GA224" s="77" t="s">
        <v>2</v>
      </c>
      <c r="GB224" s="77">
        <v>1</v>
      </c>
      <c r="GC224" s="77" t="s">
        <v>2</v>
      </c>
      <c r="GD224" s="77" t="s">
        <v>2</v>
      </c>
      <c r="GE224" s="143" t="s">
        <v>2</v>
      </c>
      <c r="GF224" s="77" t="s">
        <v>2</v>
      </c>
      <c r="GG224" s="77" t="s">
        <v>2</v>
      </c>
      <c r="GH224" s="77" t="s">
        <v>2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2</v>
      </c>
      <c r="GP224" s="25" t="s">
        <v>2</v>
      </c>
      <c r="GQ224" s="25">
        <v>2</v>
      </c>
      <c r="GR224" s="25">
        <v>2</v>
      </c>
      <c r="GS224" s="136">
        <v>1</v>
      </c>
      <c r="GT224" s="77" t="s">
        <v>2</v>
      </c>
      <c r="GU224" s="77" t="s">
        <v>2</v>
      </c>
      <c r="GV224" s="17">
        <v>63</v>
      </c>
      <c r="GW224" s="17">
        <v>37</v>
      </c>
      <c r="GX224" s="17">
        <v>19</v>
      </c>
      <c r="GY224" s="17">
        <v>5</v>
      </c>
      <c r="GZ224" s="17">
        <v>2</v>
      </c>
      <c r="HA224" s="17" t="s">
        <v>2</v>
      </c>
      <c r="HB224" s="17" t="s">
        <v>2</v>
      </c>
      <c r="HC224" s="17" t="s">
        <v>2</v>
      </c>
      <c r="HD224" s="17" t="s">
        <v>2</v>
      </c>
      <c r="HE224" s="17" t="s">
        <v>2</v>
      </c>
      <c r="HF224" s="17" t="s">
        <v>2</v>
      </c>
      <c r="HG224" s="17" t="s">
        <v>2</v>
      </c>
      <c r="HH224" s="17" t="s">
        <v>2</v>
      </c>
      <c r="HI224" s="17" t="s">
        <v>2</v>
      </c>
      <c r="HJ224" s="17" t="s">
        <v>2</v>
      </c>
      <c r="HK224" s="17" t="s">
        <v>2</v>
      </c>
      <c r="HL224" s="17" t="s">
        <v>2</v>
      </c>
      <c r="HM224" s="17" t="s">
        <v>2</v>
      </c>
      <c r="HN224" s="659"/>
      <c r="HO224" s="657" t="s">
        <v>453</v>
      </c>
      <c r="HP224" s="657" t="s">
        <v>454</v>
      </c>
      <c r="HQ224" s="657" t="s">
        <v>498</v>
      </c>
      <c r="HR224" s="657" t="s">
        <v>454</v>
      </c>
      <c r="HS224" s="657" t="s">
        <v>455</v>
      </c>
    </row>
    <row r="225" spans="1:227" ht="14.25" customHeight="1">
      <c r="A225" s="614" t="s">
        <v>970</v>
      </c>
      <c r="B225" s="614" t="s">
        <v>1141</v>
      </c>
      <c r="C225" s="614"/>
      <c r="D225" s="4" t="s">
        <v>641</v>
      </c>
      <c r="E225" s="25">
        <v>10</v>
      </c>
      <c r="F225" s="25" t="s">
        <v>2</v>
      </c>
      <c r="G225" s="25" t="s">
        <v>2</v>
      </c>
      <c r="H225" s="25" t="s">
        <v>2</v>
      </c>
      <c r="I225" s="25" t="s">
        <v>2</v>
      </c>
      <c r="J225" s="25" t="s">
        <v>2</v>
      </c>
      <c r="K225" s="25" t="s">
        <v>2</v>
      </c>
      <c r="L225" s="25">
        <v>10</v>
      </c>
      <c r="M225" s="136" t="s">
        <v>2</v>
      </c>
      <c r="N225" s="25" t="s">
        <v>2</v>
      </c>
      <c r="O225" s="25" t="s">
        <v>2</v>
      </c>
      <c r="P225" s="25" t="s">
        <v>2</v>
      </c>
      <c r="Q225" s="25" t="s">
        <v>2</v>
      </c>
      <c r="R225" s="25" t="s">
        <v>2</v>
      </c>
      <c r="S225" s="25" t="s">
        <v>2</v>
      </c>
      <c r="T225" s="25" t="s">
        <v>2</v>
      </c>
      <c r="U225" s="25" t="s">
        <v>2</v>
      </c>
      <c r="V225" s="136" t="s">
        <v>2</v>
      </c>
      <c r="W225" s="25">
        <v>3</v>
      </c>
      <c r="X225" s="25">
        <v>84</v>
      </c>
      <c r="Y225" s="25" t="s">
        <v>2</v>
      </c>
      <c r="Z225" s="25" t="s">
        <v>2</v>
      </c>
      <c r="AA225" s="136">
        <v>7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36" t="s">
        <v>2</v>
      </c>
      <c r="AG225" s="27">
        <v>10</v>
      </c>
      <c r="AH225" s="27" t="s">
        <v>2</v>
      </c>
      <c r="AI225" s="27">
        <v>6</v>
      </c>
      <c r="AJ225" s="27">
        <v>3</v>
      </c>
      <c r="AK225" s="27">
        <v>1</v>
      </c>
      <c r="AL225" s="27" t="s">
        <v>2</v>
      </c>
      <c r="AM225" s="27" t="s">
        <v>2</v>
      </c>
      <c r="AN225" s="27" t="s">
        <v>2</v>
      </c>
      <c r="AO225" s="27" t="s">
        <v>2</v>
      </c>
      <c r="AP225" s="27" t="s">
        <v>2</v>
      </c>
      <c r="AQ225" s="27" t="s">
        <v>2</v>
      </c>
      <c r="AR225" s="27" t="s">
        <v>2</v>
      </c>
      <c r="AS225" s="27" t="s">
        <v>2</v>
      </c>
      <c r="AT225" s="135" t="s">
        <v>2</v>
      </c>
      <c r="AU225" s="27" t="s">
        <v>2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 t="s">
        <v>2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540</v>
      </c>
      <c r="BJ225" s="27" t="s">
        <v>2</v>
      </c>
      <c r="BK225" s="27">
        <v>222</v>
      </c>
      <c r="BL225" s="27">
        <v>218</v>
      </c>
      <c r="BM225" s="27">
        <v>100</v>
      </c>
      <c r="BN225" s="27" t="s">
        <v>2</v>
      </c>
      <c r="BO225" s="27" t="s">
        <v>2</v>
      </c>
      <c r="BP225" s="27" t="s">
        <v>2</v>
      </c>
      <c r="BQ225" s="27" t="s">
        <v>2</v>
      </c>
      <c r="BR225" s="27" t="s">
        <v>2</v>
      </c>
      <c r="BS225" s="27" t="s">
        <v>2</v>
      </c>
      <c r="BT225" s="27" t="s">
        <v>2</v>
      </c>
      <c r="BU225" s="27" t="s">
        <v>2</v>
      </c>
      <c r="BV225" s="27" t="s">
        <v>2</v>
      </c>
      <c r="BW225" s="135" t="s">
        <v>2</v>
      </c>
      <c r="BX225" s="27" t="s">
        <v>2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 t="s">
        <v>2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 t="s">
        <v>2</v>
      </c>
      <c r="CM225" s="27" t="s">
        <v>2</v>
      </c>
      <c r="CN225" s="27" t="s">
        <v>2</v>
      </c>
      <c r="CO225" s="27" t="s">
        <v>2</v>
      </c>
      <c r="CP225" s="27" t="s">
        <v>2</v>
      </c>
      <c r="CQ225" s="27" t="s">
        <v>2</v>
      </c>
      <c r="CR225" s="27" t="s">
        <v>2</v>
      </c>
      <c r="CS225" s="27" t="s">
        <v>2</v>
      </c>
      <c r="CT225" s="27" t="s">
        <v>2</v>
      </c>
      <c r="CU225" s="27" t="s">
        <v>2</v>
      </c>
      <c r="CV225" s="27" t="s">
        <v>2</v>
      </c>
      <c r="CW225" s="27" t="s">
        <v>2</v>
      </c>
      <c r="CX225" s="27" t="s">
        <v>2</v>
      </c>
      <c r="CY225" s="27" t="s">
        <v>2</v>
      </c>
      <c r="CZ225" s="27" t="s">
        <v>2</v>
      </c>
      <c r="DA225" s="27" t="s">
        <v>2</v>
      </c>
      <c r="DB225" s="135" t="s">
        <v>2</v>
      </c>
      <c r="DC225" s="27" t="s">
        <v>2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 t="s">
        <v>2</v>
      </c>
      <c r="DT225" s="27" t="s">
        <v>2</v>
      </c>
      <c r="DU225" s="27" t="s">
        <v>2</v>
      </c>
      <c r="DV225" s="27" t="s">
        <v>2</v>
      </c>
      <c r="DW225" s="27" t="s">
        <v>2</v>
      </c>
      <c r="DX225" s="27" t="s">
        <v>2</v>
      </c>
      <c r="DY225" s="27" t="s">
        <v>2</v>
      </c>
      <c r="DZ225" s="27" t="s">
        <v>2</v>
      </c>
      <c r="EA225" s="27" t="s">
        <v>2</v>
      </c>
      <c r="EB225" s="27">
        <v>1</v>
      </c>
      <c r="EC225" s="27" t="s">
        <v>2</v>
      </c>
      <c r="ED225" s="27">
        <v>1</v>
      </c>
      <c r="EE225" s="27" t="s">
        <v>2</v>
      </c>
      <c r="EF225" s="135" t="s">
        <v>2</v>
      </c>
      <c r="EG225" s="27" t="s">
        <v>2</v>
      </c>
      <c r="EH225" s="27" t="s">
        <v>2</v>
      </c>
      <c r="EI225" s="27" t="s">
        <v>2</v>
      </c>
      <c r="EJ225" s="27" t="s">
        <v>2</v>
      </c>
      <c r="EK225" s="27" t="s">
        <v>2</v>
      </c>
      <c r="EL225" s="27" t="s">
        <v>2</v>
      </c>
      <c r="EM225" s="27" t="s">
        <v>2</v>
      </c>
      <c r="EN225" s="27" t="s">
        <v>2</v>
      </c>
      <c r="EO225" s="27" t="s">
        <v>2</v>
      </c>
      <c r="EP225" s="27" t="s">
        <v>14</v>
      </c>
      <c r="EQ225" s="27" t="s">
        <v>2</v>
      </c>
      <c r="ER225" s="27" t="s">
        <v>14</v>
      </c>
      <c r="ES225" s="27" t="s">
        <v>2</v>
      </c>
      <c r="ET225" s="135" t="s">
        <v>2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 t="s">
        <v>2</v>
      </c>
      <c r="FX225" s="77" t="s">
        <v>2</v>
      </c>
      <c r="FY225" s="77" t="s">
        <v>2</v>
      </c>
      <c r="FZ225" s="77" t="s">
        <v>2</v>
      </c>
      <c r="GA225" s="77" t="s">
        <v>2</v>
      </c>
      <c r="GB225" s="77" t="s">
        <v>2</v>
      </c>
      <c r="GC225" s="77" t="s">
        <v>2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 t="s">
        <v>2</v>
      </c>
      <c r="GP225" s="25" t="s">
        <v>2</v>
      </c>
      <c r="GQ225" s="25" t="s">
        <v>2</v>
      </c>
      <c r="GR225" s="25" t="s">
        <v>2</v>
      </c>
      <c r="GS225" s="136" t="s">
        <v>2</v>
      </c>
      <c r="GT225" s="77" t="s">
        <v>2</v>
      </c>
      <c r="GU225" s="77" t="s">
        <v>2</v>
      </c>
      <c r="GV225" s="17" t="s">
        <v>2</v>
      </c>
      <c r="GW225" s="17" t="s">
        <v>2</v>
      </c>
      <c r="GX225" s="17" t="s">
        <v>2</v>
      </c>
      <c r="GY225" s="17" t="s">
        <v>2</v>
      </c>
      <c r="GZ225" s="17" t="s">
        <v>2</v>
      </c>
      <c r="HA225" s="17" t="s">
        <v>2</v>
      </c>
      <c r="HB225" s="17" t="s">
        <v>2</v>
      </c>
      <c r="HC225" s="17" t="s">
        <v>2</v>
      </c>
      <c r="HD225" s="17" t="s">
        <v>2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9"/>
      <c r="HO225" s="657" t="s">
        <v>453</v>
      </c>
      <c r="HP225" s="657" t="s">
        <v>454</v>
      </c>
      <c r="HQ225" s="657" t="s">
        <v>498</v>
      </c>
      <c r="HR225" s="657" t="s">
        <v>457</v>
      </c>
      <c r="HS225" s="657" t="s">
        <v>455</v>
      </c>
    </row>
    <row r="226" spans="1:227" ht="14.25" customHeight="1">
      <c r="A226" s="614" t="s">
        <v>970</v>
      </c>
      <c r="B226" s="614" t="s">
        <v>766</v>
      </c>
      <c r="C226" s="614"/>
      <c r="D226" s="4" t="s">
        <v>643</v>
      </c>
      <c r="E226" s="25">
        <v>108</v>
      </c>
      <c r="F226" s="25">
        <v>1</v>
      </c>
      <c r="G226" s="25">
        <v>1</v>
      </c>
      <c r="H226" s="25" t="s">
        <v>2</v>
      </c>
      <c r="I226" s="25" t="s">
        <v>2</v>
      </c>
      <c r="J226" s="25" t="s">
        <v>2</v>
      </c>
      <c r="K226" s="25" t="s">
        <v>2</v>
      </c>
      <c r="L226" s="25">
        <v>107</v>
      </c>
      <c r="M226" s="136">
        <v>18</v>
      </c>
      <c r="N226" s="25" t="s">
        <v>2</v>
      </c>
      <c r="O226" s="25" t="s">
        <v>2</v>
      </c>
      <c r="P226" s="25" t="s">
        <v>2</v>
      </c>
      <c r="Q226" s="25" t="s">
        <v>2</v>
      </c>
      <c r="R226" s="25" t="s">
        <v>2</v>
      </c>
      <c r="S226" s="25" t="s">
        <v>2</v>
      </c>
      <c r="T226" s="25" t="s">
        <v>2</v>
      </c>
      <c r="U226" s="25" t="s">
        <v>2</v>
      </c>
      <c r="V226" s="136" t="s">
        <v>2</v>
      </c>
      <c r="W226" s="25">
        <v>32</v>
      </c>
      <c r="X226" s="25">
        <v>5708</v>
      </c>
      <c r="Y226" s="25">
        <v>9</v>
      </c>
      <c r="Z226" s="25">
        <v>3670</v>
      </c>
      <c r="AA226" s="136">
        <v>76</v>
      </c>
      <c r="AB226" s="25" t="s">
        <v>2</v>
      </c>
      <c r="AC226" s="25" t="s">
        <v>2</v>
      </c>
      <c r="AD226" s="25" t="s">
        <v>2</v>
      </c>
      <c r="AE226" s="25" t="s">
        <v>2</v>
      </c>
      <c r="AF226" s="136" t="s">
        <v>2</v>
      </c>
      <c r="AG226" s="27">
        <v>107</v>
      </c>
      <c r="AH226" s="27">
        <v>25</v>
      </c>
      <c r="AI226" s="27">
        <v>24</v>
      </c>
      <c r="AJ226" s="27">
        <v>24</v>
      </c>
      <c r="AK226" s="27">
        <v>9</v>
      </c>
      <c r="AL226" s="27">
        <v>9</v>
      </c>
      <c r="AM226" s="27">
        <v>6</v>
      </c>
      <c r="AN226" s="27">
        <v>8</v>
      </c>
      <c r="AO226" s="27">
        <v>1</v>
      </c>
      <c r="AP226" s="27">
        <v>1</v>
      </c>
      <c r="AQ226" s="27" t="s">
        <v>2</v>
      </c>
      <c r="AR226" s="27" t="s">
        <v>2</v>
      </c>
      <c r="AS226" s="27" t="s">
        <v>2</v>
      </c>
      <c r="AT226" s="135" t="s">
        <v>2</v>
      </c>
      <c r="AU226" s="27" t="s">
        <v>2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 t="s">
        <v>2</v>
      </c>
      <c r="BE226" s="27" t="s">
        <v>2</v>
      </c>
      <c r="BF226" s="27" t="s">
        <v>2</v>
      </c>
      <c r="BG226" s="27" t="s">
        <v>2</v>
      </c>
      <c r="BH226" s="135" t="s">
        <v>2</v>
      </c>
      <c r="BI226" s="27">
        <v>11629</v>
      </c>
      <c r="BJ226" s="27">
        <v>540</v>
      </c>
      <c r="BK226" s="27">
        <v>861</v>
      </c>
      <c r="BL226" s="27">
        <v>1702</v>
      </c>
      <c r="BM226" s="27">
        <v>997</v>
      </c>
      <c r="BN226" s="27">
        <v>1442</v>
      </c>
      <c r="BO226" s="27">
        <v>1396</v>
      </c>
      <c r="BP226" s="27">
        <v>2621</v>
      </c>
      <c r="BQ226" s="27">
        <v>610</v>
      </c>
      <c r="BR226" s="27">
        <v>1460</v>
      </c>
      <c r="BS226" s="27" t="s">
        <v>2</v>
      </c>
      <c r="BT226" s="27" t="s">
        <v>2</v>
      </c>
      <c r="BU226" s="27" t="s">
        <v>2</v>
      </c>
      <c r="BV226" s="27" t="s">
        <v>2</v>
      </c>
      <c r="BW226" s="135">
        <v>6228</v>
      </c>
      <c r="BX226" s="27" t="s">
        <v>2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 t="s">
        <v>2</v>
      </c>
      <c r="CH226" s="27" t="s">
        <v>2</v>
      </c>
      <c r="CI226" s="27" t="s">
        <v>2</v>
      </c>
      <c r="CJ226" s="27" t="s">
        <v>2</v>
      </c>
      <c r="CK226" s="27" t="s">
        <v>2</v>
      </c>
      <c r="CL226" s="135" t="s">
        <v>2</v>
      </c>
      <c r="CM226" s="27">
        <v>92</v>
      </c>
      <c r="CN226" s="27" t="s">
        <v>2</v>
      </c>
      <c r="CO226" s="27" t="s">
        <v>2</v>
      </c>
      <c r="CP226" s="27">
        <v>5</v>
      </c>
      <c r="CQ226" s="27" t="s">
        <v>2</v>
      </c>
      <c r="CR226" s="27">
        <v>68</v>
      </c>
      <c r="CS226" s="27" t="s">
        <v>2</v>
      </c>
      <c r="CT226" s="27">
        <v>7</v>
      </c>
      <c r="CU226" s="27">
        <v>9</v>
      </c>
      <c r="CV226" s="27" t="s">
        <v>2</v>
      </c>
      <c r="CW226" s="27">
        <v>3</v>
      </c>
      <c r="CX226" s="27" t="s">
        <v>2</v>
      </c>
      <c r="CY226" s="27" t="s">
        <v>2</v>
      </c>
      <c r="CZ226" s="27" t="s">
        <v>2</v>
      </c>
      <c r="DA226" s="27" t="s">
        <v>2</v>
      </c>
      <c r="DB226" s="135" t="s">
        <v>2</v>
      </c>
      <c r="DC226" s="27" t="s">
        <v>2</v>
      </c>
      <c r="DD226" s="27" t="s">
        <v>2</v>
      </c>
      <c r="DE226" s="27" t="s">
        <v>2</v>
      </c>
      <c r="DF226" s="27" t="s">
        <v>2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 t="s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 t="s">
        <v>2</v>
      </c>
      <c r="DT226" s="27" t="s">
        <v>2</v>
      </c>
      <c r="DU226" s="27" t="s">
        <v>2</v>
      </c>
      <c r="DV226" s="27">
        <v>1</v>
      </c>
      <c r="DW226" s="27">
        <v>22</v>
      </c>
      <c r="DX226" s="27">
        <v>4</v>
      </c>
      <c r="DY226" s="27">
        <v>8</v>
      </c>
      <c r="DZ226" s="27">
        <v>3</v>
      </c>
      <c r="EA226" s="27" t="s">
        <v>2</v>
      </c>
      <c r="EB226" s="27">
        <v>85</v>
      </c>
      <c r="EC226" s="27">
        <v>7</v>
      </c>
      <c r="ED226" s="27">
        <v>9</v>
      </c>
      <c r="EE226" s="27" t="s">
        <v>2</v>
      </c>
      <c r="EF226" s="135">
        <v>13</v>
      </c>
      <c r="EG226" s="27" t="s">
        <v>2</v>
      </c>
      <c r="EH226" s="27" t="s">
        <v>2</v>
      </c>
      <c r="EI226" s="27" t="s">
        <v>2</v>
      </c>
      <c r="EJ226" s="27" t="s">
        <v>14</v>
      </c>
      <c r="EK226" s="27">
        <v>133</v>
      </c>
      <c r="EL226" s="27">
        <v>43</v>
      </c>
      <c r="EM226" s="27">
        <v>37</v>
      </c>
      <c r="EN226" s="27">
        <v>11</v>
      </c>
      <c r="EO226" s="27" t="s">
        <v>2</v>
      </c>
      <c r="EP226" s="27">
        <v>7835</v>
      </c>
      <c r="EQ226" s="27">
        <v>20</v>
      </c>
      <c r="ER226" s="27">
        <v>189</v>
      </c>
      <c r="ES226" s="27" t="s">
        <v>2</v>
      </c>
      <c r="ET226" s="135" t="s">
        <v>14</v>
      </c>
      <c r="EU226" s="27" t="s">
        <v>2</v>
      </c>
      <c r="EV226" s="27" t="s">
        <v>2</v>
      </c>
      <c r="EW226" s="27" t="s">
        <v>2</v>
      </c>
      <c r="EX226" s="27" t="s">
        <v>2</v>
      </c>
      <c r="EY226" s="27" t="s">
        <v>2</v>
      </c>
      <c r="EZ226" s="27" t="s">
        <v>2</v>
      </c>
      <c r="FA226" s="27" t="s">
        <v>2</v>
      </c>
      <c r="FB226" s="27" t="s">
        <v>2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2</v>
      </c>
      <c r="FJ226" s="27" t="s">
        <v>2</v>
      </c>
      <c r="FK226" s="27" t="s">
        <v>2</v>
      </c>
      <c r="FL226" s="27" t="s">
        <v>2</v>
      </c>
      <c r="FM226" s="27" t="s">
        <v>2</v>
      </c>
      <c r="FN226" s="27" t="s">
        <v>2</v>
      </c>
      <c r="FO226" s="27" t="s">
        <v>2</v>
      </c>
      <c r="FP226" s="27" t="s">
        <v>2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13</v>
      </c>
      <c r="FX226" s="77">
        <v>3</v>
      </c>
      <c r="FY226" s="77">
        <v>12</v>
      </c>
      <c r="FZ226" s="77">
        <v>1</v>
      </c>
      <c r="GA226" s="77">
        <v>6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 t="s">
        <v>2</v>
      </c>
      <c r="GG226" s="77" t="s">
        <v>2</v>
      </c>
      <c r="GH226" s="77" t="s">
        <v>2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 t="s">
        <v>2</v>
      </c>
      <c r="GP226" s="25" t="s">
        <v>2</v>
      </c>
      <c r="GQ226" s="25" t="s">
        <v>2</v>
      </c>
      <c r="GR226" s="25" t="s">
        <v>2</v>
      </c>
      <c r="GS226" s="136" t="s">
        <v>2</v>
      </c>
      <c r="GT226" s="77" t="s">
        <v>2</v>
      </c>
      <c r="GU226" s="77" t="s">
        <v>2</v>
      </c>
      <c r="GV226" s="17">
        <v>92</v>
      </c>
      <c r="GW226" s="17">
        <v>25</v>
      </c>
      <c r="GX226" s="17">
        <v>41</v>
      </c>
      <c r="GY226" s="17">
        <v>21</v>
      </c>
      <c r="GZ226" s="17">
        <v>5</v>
      </c>
      <c r="HA226" s="17" t="s">
        <v>2</v>
      </c>
      <c r="HB226" s="17" t="s">
        <v>2</v>
      </c>
      <c r="HC226" s="17" t="s">
        <v>2</v>
      </c>
      <c r="HD226" s="17" t="s">
        <v>2</v>
      </c>
      <c r="HE226" s="17" t="s">
        <v>2</v>
      </c>
      <c r="HF226" s="17" t="s">
        <v>2</v>
      </c>
      <c r="HG226" s="17" t="s">
        <v>2</v>
      </c>
      <c r="HH226" s="17" t="s">
        <v>2</v>
      </c>
      <c r="HI226" s="17" t="s">
        <v>2</v>
      </c>
      <c r="HJ226" s="17" t="s">
        <v>2</v>
      </c>
      <c r="HK226" s="17" t="s">
        <v>2</v>
      </c>
      <c r="HL226" s="17" t="s">
        <v>2</v>
      </c>
      <c r="HM226" s="17" t="s">
        <v>2</v>
      </c>
      <c r="HN226" s="659"/>
      <c r="HO226" s="657" t="s">
        <v>453</v>
      </c>
      <c r="HP226" s="657" t="s">
        <v>454</v>
      </c>
      <c r="HQ226" s="657" t="s">
        <v>498</v>
      </c>
      <c r="HR226" s="657" t="s">
        <v>458</v>
      </c>
      <c r="HS226" s="657" t="s">
        <v>455</v>
      </c>
    </row>
    <row r="227" spans="1:227" ht="14.25" customHeight="1">
      <c r="A227" s="614" t="s">
        <v>970</v>
      </c>
      <c r="B227" s="614" t="s">
        <v>1142</v>
      </c>
      <c r="C227" s="614"/>
      <c r="D227" s="4" t="s">
        <v>645</v>
      </c>
      <c r="E227" s="25">
        <v>120</v>
      </c>
      <c r="F227" s="25">
        <v>4</v>
      </c>
      <c r="G227" s="25" t="s">
        <v>2</v>
      </c>
      <c r="H227" s="25">
        <v>2</v>
      </c>
      <c r="I227" s="25">
        <v>2</v>
      </c>
      <c r="J227" s="25" t="s">
        <v>2</v>
      </c>
      <c r="K227" s="25" t="s">
        <v>2</v>
      </c>
      <c r="L227" s="25">
        <v>116</v>
      </c>
      <c r="M227" s="136">
        <v>41</v>
      </c>
      <c r="N227" s="25">
        <v>5</v>
      </c>
      <c r="O227" s="25">
        <v>4</v>
      </c>
      <c r="P227" s="25" t="s">
        <v>2</v>
      </c>
      <c r="Q227" s="25">
        <v>2</v>
      </c>
      <c r="R227" s="25">
        <v>2</v>
      </c>
      <c r="S227" s="25" t="s">
        <v>2</v>
      </c>
      <c r="T227" s="25" t="s">
        <v>2</v>
      </c>
      <c r="U227" s="25">
        <v>1</v>
      </c>
      <c r="V227" s="136" t="s">
        <v>2</v>
      </c>
      <c r="W227" s="25">
        <v>44</v>
      </c>
      <c r="X227" s="25">
        <v>9795</v>
      </c>
      <c r="Y227" s="25">
        <v>10</v>
      </c>
      <c r="Z227" s="25">
        <v>4680</v>
      </c>
      <c r="AA227" s="136">
        <v>76</v>
      </c>
      <c r="AB227" s="25">
        <v>2</v>
      </c>
      <c r="AC227" s="25">
        <v>570</v>
      </c>
      <c r="AD227" s="25">
        <v>1</v>
      </c>
      <c r="AE227" s="25">
        <v>300</v>
      </c>
      <c r="AF227" s="136">
        <v>3</v>
      </c>
      <c r="AG227" s="27">
        <v>118</v>
      </c>
      <c r="AH227" s="27">
        <v>7</v>
      </c>
      <c r="AI227" s="27">
        <v>32</v>
      </c>
      <c r="AJ227" s="27">
        <v>28</v>
      </c>
      <c r="AK227" s="27">
        <v>2</v>
      </c>
      <c r="AL227" s="27">
        <v>4</v>
      </c>
      <c r="AM227" s="27">
        <v>3</v>
      </c>
      <c r="AN227" s="27">
        <v>9</v>
      </c>
      <c r="AO227" s="27">
        <v>22</v>
      </c>
      <c r="AP227" s="27">
        <v>9</v>
      </c>
      <c r="AQ227" s="27">
        <v>2</v>
      </c>
      <c r="AR227" s="27" t="s">
        <v>2</v>
      </c>
      <c r="AS227" s="27" t="s">
        <v>2</v>
      </c>
      <c r="AT227" s="135" t="s">
        <v>2</v>
      </c>
      <c r="AU227" s="27">
        <v>4</v>
      </c>
      <c r="AV227" s="27" t="s">
        <v>2</v>
      </c>
      <c r="AW227" s="27">
        <v>1</v>
      </c>
      <c r="AX227" s="27" t="s">
        <v>2</v>
      </c>
      <c r="AY227" s="27">
        <v>1</v>
      </c>
      <c r="AZ227" s="27" t="s">
        <v>2</v>
      </c>
      <c r="BA227" s="27">
        <v>1</v>
      </c>
      <c r="BB227" s="27">
        <v>1</v>
      </c>
      <c r="BC227" s="27" t="s">
        <v>2</v>
      </c>
      <c r="BD227" s="27" t="s">
        <v>2</v>
      </c>
      <c r="BE227" s="27" t="s">
        <v>2</v>
      </c>
      <c r="BF227" s="27" t="s">
        <v>2</v>
      </c>
      <c r="BG227" s="27" t="s">
        <v>2</v>
      </c>
      <c r="BH227" s="135" t="s">
        <v>2</v>
      </c>
      <c r="BI227" s="27">
        <v>38717</v>
      </c>
      <c r="BJ227" s="27">
        <v>147</v>
      </c>
      <c r="BK227" s="27">
        <v>1180</v>
      </c>
      <c r="BL227" s="27">
        <v>1992</v>
      </c>
      <c r="BM227" s="27">
        <v>219</v>
      </c>
      <c r="BN227" s="27">
        <v>660</v>
      </c>
      <c r="BO227" s="27">
        <v>683</v>
      </c>
      <c r="BP227" s="27">
        <v>3130</v>
      </c>
      <c r="BQ227" s="27">
        <v>14866</v>
      </c>
      <c r="BR227" s="27">
        <v>11160</v>
      </c>
      <c r="BS227" s="27">
        <v>4680</v>
      </c>
      <c r="BT227" s="27" t="s">
        <v>2</v>
      </c>
      <c r="BU227" s="27" t="s">
        <v>2</v>
      </c>
      <c r="BV227" s="27" t="s">
        <v>2</v>
      </c>
      <c r="BW227" s="135">
        <v>14135</v>
      </c>
      <c r="BX227" s="27">
        <v>738</v>
      </c>
      <c r="BY227" s="27" t="s">
        <v>2</v>
      </c>
      <c r="BZ227" s="27">
        <v>40</v>
      </c>
      <c r="CA227" s="27" t="s">
        <v>2</v>
      </c>
      <c r="CB227" s="27">
        <v>100</v>
      </c>
      <c r="CC227" s="27" t="s">
        <v>2</v>
      </c>
      <c r="CD227" s="27">
        <v>248</v>
      </c>
      <c r="CE227" s="27">
        <v>350</v>
      </c>
      <c r="CF227" s="27" t="s">
        <v>2</v>
      </c>
      <c r="CG227" s="27" t="s">
        <v>2</v>
      </c>
      <c r="CH227" s="27" t="s">
        <v>2</v>
      </c>
      <c r="CI227" s="27" t="s">
        <v>2</v>
      </c>
      <c r="CJ227" s="27" t="s">
        <v>2</v>
      </c>
      <c r="CK227" s="27" t="s">
        <v>2</v>
      </c>
      <c r="CL227" s="135">
        <v>640</v>
      </c>
      <c r="CM227" s="27">
        <v>104</v>
      </c>
      <c r="CN227" s="27">
        <v>3</v>
      </c>
      <c r="CO227" s="27" t="s">
        <v>2</v>
      </c>
      <c r="CP227" s="27" t="s">
        <v>2</v>
      </c>
      <c r="CQ227" s="27">
        <v>2</v>
      </c>
      <c r="CR227" s="27">
        <v>36</v>
      </c>
      <c r="CS227" s="27" t="s">
        <v>2</v>
      </c>
      <c r="CT227" s="27">
        <v>5</v>
      </c>
      <c r="CU227" s="27">
        <v>14</v>
      </c>
      <c r="CV227" s="27">
        <v>2</v>
      </c>
      <c r="CW227" s="27">
        <v>37</v>
      </c>
      <c r="CX227" s="27">
        <v>3</v>
      </c>
      <c r="CY227" s="27" t="s">
        <v>2</v>
      </c>
      <c r="CZ227" s="27">
        <v>2</v>
      </c>
      <c r="DA227" s="27" t="s">
        <v>2</v>
      </c>
      <c r="DB227" s="135" t="s">
        <v>2</v>
      </c>
      <c r="DC227" s="27">
        <v>5</v>
      </c>
      <c r="DD227" s="27" t="s">
        <v>2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>
        <v>3</v>
      </c>
      <c r="DK227" s="27" t="s">
        <v>2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>
        <v>2</v>
      </c>
      <c r="DQ227" s="27" t="s">
        <v>2</v>
      </c>
      <c r="DR227" s="135" t="s">
        <v>2</v>
      </c>
      <c r="DS227" s="27">
        <v>17</v>
      </c>
      <c r="DT227" s="27" t="s">
        <v>2</v>
      </c>
      <c r="DU227" s="27" t="s">
        <v>2</v>
      </c>
      <c r="DV227" s="27">
        <v>2</v>
      </c>
      <c r="DW227" s="27">
        <v>5</v>
      </c>
      <c r="DX227" s="27">
        <v>2</v>
      </c>
      <c r="DY227" s="27">
        <v>2</v>
      </c>
      <c r="DZ227" s="27">
        <v>2</v>
      </c>
      <c r="EA227" s="27">
        <v>2</v>
      </c>
      <c r="EB227" s="27">
        <v>52</v>
      </c>
      <c r="EC227" s="27">
        <v>4</v>
      </c>
      <c r="ED227" s="27">
        <v>5</v>
      </c>
      <c r="EE227" s="27">
        <v>2</v>
      </c>
      <c r="EF227" s="135">
        <v>16</v>
      </c>
      <c r="EG227" s="27">
        <v>449</v>
      </c>
      <c r="EH227" s="27" t="s">
        <v>2</v>
      </c>
      <c r="EI227" s="27" t="s">
        <v>2</v>
      </c>
      <c r="EJ227" s="27" t="s">
        <v>14</v>
      </c>
      <c r="EK227" s="27">
        <v>11</v>
      </c>
      <c r="EL227" s="27" t="s">
        <v>14</v>
      </c>
      <c r="EM227" s="27" t="s">
        <v>14</v>
      </c>
      <c r="EN227" s="27" t="s">
        <v>14</v>
      </c>
      <c r="EO227" s="27" t="s">
        <v>14</v>
      </c>
      <c r="EP227" s="27">
        <v>1603</v>
      </c>
      <c r="EQ227" s="27">
        <v>54</v>
      </c>
      <c r="ER227" s="27">
        <v>456</v>
      </c>
      <c r="ES227" s="27">
        <v>2</v>
      </c>
      <c r="ET227" s="135" t="s">
        <v>14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>
        <v>2</v>
      </c>
      <c r="FG227" s="27">
        <v>1</v>
      </c>
      <c r="FH227" s="135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1155</v>
      </c>
      <c r="FU227" s="27">
        <v>1</v>
      </c>
      <c r="FV227" s="135" t="s">
        <v>2</v>
      </c>
      <c r="FW227" s="77">
        <v>17</v>
      </c>
      <c r="FX227" s="77">
        <v>2</v>
      </c>
      <c r="FY227" s="77">
        <v>14</v>
      </c>
      <c r="FZ227" s="77">
        <v>1</v>
      </c>
      <c r="GA227" s="77">
        <v>3</v>
      </c>
      <c r="GB227" s="77" t="s">
        <v>2</v>
      </c>
      <c r="GC227" s="77" t="s">
        <v>2</v>
      </c>
      <c r="GD227" s="77">
        <v>1</v>
      </c>
      <c r="GE227" s="143">
        <v>2</v>
      </c>
      <c r="GF227" s="77">
        <v>4</v>
      </c>
      <c r="GG227" s="77" t="s">
        <v>2</v>
      </c>
      <c r="GH227" s="77">
        <v>4</v>
      </c>
      <c r="GI227" s="77" t="s">
        <v>2</v>
      </c>
      <c r="GJ227" s="77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6</v>
      </c>
      <c r="GP227" s="25" t="s">
        <v>2</v>
      </c>
      <c r="GQ227" s="25">
        <v>6</v>
      </c>
      <c r="GR227" s="25">
        <v>6</v>
      </c>
      <c r="GS227" s="136" t="s">
        <v>2</v>
      </c>
      <c r="GT227" s="77" t="s">
        <v>2</v>
      </c>
      <c r="GU227" s="77">
        <v>3</v>
      </c>
      <c r="GV227" s="17">
        <v>104</v>
      </c>
      <c r="GW227" s="17">
        <v>21</v>
      </c>
      <c r="GX227" s="17">
        <v>23</v>
      </c>
      <c r="GY227" s="17">
        <v>22</v>
      </c>
      <c r="GZ227" s="17">
        <v>16</v>
      </c>
      <c r="HA227" s="17">
        <v>22</v>
      </c>
      <c r="HB227" s="17">
        <v>10</v>
      </c>
      <c r="HC227" s="17">
        <v>7</v>
      </c>
      <c r="HD227" s="17">
        <v>5</v>
      </c>
      <c r="HE227" s="17">
        <v>5</v>
      </c>
      <c r="HF227" s="17">
        <v>1</v>
      </c>
      <c r="HG227" s="17" t="s">
        <v>2</v>
      </c>
      <c r="HH227" s="17">
        <v>4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9"/>
      <c r="HO227" s="657" t="s">
        <v>453</v>
      </c>
      <c r="HP227" s="657" t="s">
        <v>454</v>
      </c>
      <c r="HQ227" s="657" t="s">
        <v>498</v>
      </c>
      <c r="HR227" s="657" t="s">
        <v>459</v>
      </c>
      <c r="HS227" s="657" t="s">
        <v>455</v>
      </c>
    </row>
    <row r="228" spans="1:227" ht="14.25" customHeight="1">
      <c r="A228" s="614" t="s">
        <v>970</v>
      </c>
      <c r="B228" s="614" t="s">
        <v>1142</v>
      </c>
      <c r="C228" s="614" t="s">
        <v>1143</v>
      </c>
      <c r="D228" s="4" t="s">
        <v>646</v>
      </c>
      <c r="E228" s="25">
        <v>6</v>
      </c>
      <c r="F228" s="25" t="s">
        <v>2</v>
      </c>
      <c r="G228" s="25" t="s">
        <v>2</v>
      </c>
      <c r="H228" s="25" t="s">
        <v>2</v>
      </c>
      <c r="I228" s="25" t="s">
        <v>2</v>
      </c>
      <c r="J228" s="25" t="s">
        <v>2</v>
      </c>
      <c r="K228" s="25" t="s">
        <v>2</v>
      </c>
      <c r="L228" s="25">
        <v>6</v>
      </c>
      <c r="M228" s="136">
        <v>1</v>
      </c>
      <c r="N228" s="25" t="s">
        <v>2</v>
      </c>
      <c r="O228" s="25" t="s">
        <v>2</v>
      </c>
      <c r="P228" s="25" t="s">
        <v>2</v>
      </c>
      <c r="Q228" s="25" t="s">
        <v>2</v>
      </c>
      <c r="R228" s="25" t="s">
        <v>2</v>
      </c>
      <c r="S228" s="25" t="s">
        <v>2</v>
      </c>
      <c r="T228" s="25" t="s">
        <v>2</v>
      </c>
      <c r="U228" s="25" t="s">
        <v>2</v>
      </c>
      <c r="V228" s="136" t="s">
        <v>2</v>
      </c>
      <c r="W228" s="25">
        <v>1</v>
      </c>
      <c r="X228" s="25">
        <v>10</v>
      </c>
      <c r="Y228" s="25" t="s">
        <v>2</v>
      </c>
      <c r="Z228" s="25" t="s">
        <v>2</v>
      </c>
      <c r="AA228" s="136">
        <v>5</v>
      </c>
      <c r="AB228" s="25" t="s">
        <v>2</v>
      </c>
      <c r="AC228" s="25" t="s">
        <v>2</v>
      </c>
      <c r="AD228" s="25" t="s">
        <v>2</v>
      </c>
      <c r="AE228" s="25" t="s">
        <v>2</v>
      </c>
      <c r="AF228" s="136" t="s">
        <v>2</v>
      </c>
      <c r="AG228" s="27">
        <v>6</v>
      </c>
      <c r="AH228" s="27">
        <v>4</v>
      </c>
      <c r="AI228" s="27" t="s">
        <v>2</v>
      </c>
      <c r="AJ228" s="27">
        <v>2</v>
      </c>
      <c r="AK228" s="27" t="s">
        <v>2</v>
      </c>
      <c r="AL228" s="27" t="s">
        <v>2</v>
      </c>
      <c r="AM228" s="27" t="s">
        <v>2</v>
      </c>
      <c r="AN228" s="27" t="s">
        <v>2</v>
      </c>
      <c r="AO228" s="27" t="s">
        <v>2</v>
      </c>
      <c r="AP228" s="27" t="s">
        <v>2</v>
      </c>
      <c r="AQ228" s="27" t="s">
        <v>2</v>
      </c>
      <c r="AR228" s="27" t="s">
        <v>2</v>
      </c>
      <c r="AS228" s="27" t="s">
        <v>2</v>
      </c>
      <c r="AT228" s="135" t="s">
        <v>2</v>
      </c>
      <c r="AU228" s="27" t="s">
        <v>2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 t="s">
        <v>2</v>
      </c>
      <c r="BF228" s="27" t="s">
        <v>2</v>
      </c>
      <c r="BG228" s="27" t="s">
        <v>2</v>
      </c>
      <c r="BH228" s="135" t="s">
        <v>2</v>
      </c>
      <c r="BI228" s="27">
        <v>233</v>
      </c>
      <c r="BJ228" s="27">
        <v>84</v>
      </c>
      <c r="BK228" s="27" t="s">
        <v>2</v>
      </c>
      <c r="BL228" s="27">
        <v>149</v>
      </c>
      <c r="BM228" s="27" t="s">
        <v>2</v>
      </c>
      <c r="BN228" s="27" t="s">
        <v>2</v>
      </c>
      <c r="BO228" s="27" t="s">
        <v>2</v>
      </c>
      <c r="BP228" s="27" t="s">
        <v>2</v>
      </c>
      <c r="BQ228" s="27" t="s">
        <v>2</v>
      </c>
      <c r="BR228" s="27" t="s">
        <v>2</v>
      </c>
      <c r="BS228" s="27" t="s">
        <v>2</v>
      </c>
      <c r="BT228" s="27" t="s">
        <v>2</v>
      </c>
      <c r="BU228" s="27" t="s">
        <v>2</v>
      </c>
      <c r="BV228" s="27" t="s">
        <v>2</v>
      </c>
      <c r="BW228" s="135">
        <v>16</v>
      </c>
      <c r="BX228" s="27" t="s">
        <v>2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 t="s">
        <v>2</v>
      </c>
      <c r="CI228" s="27" t="s">
        <v>2</v>
      </c>
      <c r="CJ228" s="27" t="s">
        <v>2</v>
      </c>
      <c r="CK228" s="27" t="s">
        <v>2</v>
      </c>
      <c r="CL228" s="135" t="s">
        <v>2</v>
      </c>
      <c r="CM228" s="27">
        <v>4</v>
      </c>
      <c r="CN228" s="27" t="s">
        <v>2</v>
      </c>
      <c r="CO228" s="27" t="s">
        <v>2</v>
      </c>
      <c r="CP228" s="27" t="s">
        <v>2</v>
      </c>
      <c r="CQ228" s="27" t="s">
        <v>2</v>
      </c>
      <c r="CR228" s="27">
        <v>2</v>
      </c>
      <c r="CS228" s="27" t="s">
        <v>2</v>
      </c>
      <c r="CT228" s="27" t="s">
        <v>2</v>
      </c>
      <c r="CU228" s="27">
        <v>1</v>
      </c>
      <c r="CV228" s="27">
        <v>1</v>
      </c>
      <c r="CW228" s="27" t="s">
        <v>2</v>
      </c>
      <c r="CX228" s="27" t="s">
        <v>2</v>
      </c>
      <c r="CY228" s="27" t="s">
        <v>2</v>
      </c>
      <c r="CZ228" s="27" t="s">
        <v>2</v>
      </c>
      <c r="DA228" s="27" t="s">
        <v>2</v>
      </c>
      <c r="DB228" s="135" t="s">
        <v>2</v>
      </c>
      <c r="DC228" s="27" t="s">
        <v>2</v>
      </c>
      <c r="DD228" s="27" t="s">
        <v>2</v>
      </c>
      <c r="DE228" s="27" t="s">
        <v>2</v>
      </c>
      <c r="DF228" s="27" t="s">
        <v>2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 t="s">
        <v>2</v>
      </c>
      <c r="DT228" s="27" t="s">
        <v>2</v>
      </c>
      <c r="DU228" s="27" t="s">
        <v>2</v>
      </c>
      <c r="DV228" s="27">
        <v>1</v>
      </c>
      <c r="DW228" s="27">
        <v>3</v>
      </c>
      <c r="DX228" s="27">
        <v>1</v>
      </c>
      <c r="DY228" s="27" t="s">
        <v>2</v>
      </c>
      <c r="DZ228" s="27" t="s">
        <v>2</v>
      </c>
      <c r="EA228" s="27" t="s">
        <v>2</v>
      </c>
      <c r="EB228" s="27">
        <v>5</v>
      </c>
      <c r="EC228" s="27" t="s">
        <v>2</v>
      </c>
      <c r="ED228" s="27" t="s">
        <v>2</v>
      </c>
      <c r="EE228" s="27" t="s">
        <v>2</v>
      </c>
      <c r="EF228" s="135">
        <v>1</v>
      </c>
      <c r="EG228" s="27" t="s">
        <v>2</v>
      </c>
      <c r="EH228" s="27" t="s">
        <v>2</v>
      </c>
      <c r="EI228" s="27" t="s">
        <v>2</v>
      </c>
      <c r="EJ228" s="27" t="s">
        <v>14</v>
      </c>
      <c r="EK228" s="27">
        <v>6</v>
      </c>
      <c r="EL228" s="27" t="s">
        <v>14</v>
      </c>
      <c r="EM228" s="27" t="s">
        <v>2</v>
      </c>
      <c r="EN228" s="27" t="s">
        <v>2</v>
      </c>
      <c r="EO228" s="27" t="s">
        <v>2</v>
      </c>
      <c r="EP228" s="27">
        <v>139</v>
      </c>
      <c r="EQ228" s="27" t="s">
        <v>2</v>
      </c>
      <c r="ER228" s="27" t="s">
        <v>2</v>
      </c>
      <c r="ES228" s="27" t="s">
        <v>2</v>
      </c>
      <c r="ET228" s="135" t="s">
        <v>14</v>
      </c>
      <c r="EU228" s="27" t="s">
        <v>2</v>
      </c>
      <c r="EV228" s="27" t="s">
        <v>2</v>
      </c>
      <c r="EW228" s="27" t="s">
        <v>2</v>
      </c>
      <c r="EX228" s="27" t="s">
        <v>2</v>
      </c>
      <c r="EY228" s="27" t="s">
        <v>2</v>
      </c>
      <c r="EZ228" s="27" t="s">
        <v>2</v>
      </c>
      <c r="FA228" s="27" t="s">
        <v>2</v>
      </c>
      <c r="FB228" s="27" t="s">
        <v>2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2</v>
      </c>
      <c r="FJ228" s="27" t="s">
        <v>2</v>
      </c>
      <c r="FK228" s="27" t="s">
        <v>2</v>
      </c>
      <c r="FL228" s="27" t="s">
        <v>2</v>
      </c>
      <c r="FM228" s="27" t="s">
        <v>2</v>
      </c>
      <c r="FN228" s="27" t="s">
        <v>2</v>
      </c>
      <c r="FO228" s="27" t="s">
        <v>2</v>
      </c>
      <c r="FP228" s="27" t="s">
        <v>2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2</v>
      </c>
      <c r="FX228" s="77" t="s">
        <v>2</v>
      </c>
      <c r="FY228" s="77">
        <v>2</v>
      </c>
      <c r="FZ228" s="77" t="s">
        <v>2</v>
      </c>
      <c r="GA228" s="77" t="s">
        <v>2</v>
      </c>
      <c r="GB228" s="77" t="s">
        <v>2</v>
      </c>
      <c r="GC228" s="77" t="s">
        <v>2</v>
      </c>
      <c r="GD228" s="77" t="s">
        <v>2</v>
      </c>
      <c r="GE228" s="143" t="s">
        <v>2</v>
      </c>
      <c r="GF228" s="77" t="s">
        <v>2</v>
      </c>
      <c r="GG228" s="77" t="s">
        <v>2</v>
      </c>
      <c r="GH228" s="77" t="s">
        <v>2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 t="s">
        <v>2</v>
      </c>
      <c r="GP228" s="25" t="s">
        <v>2</v>
      </c>
      <c r="GQ228" s="25" t="s">
        <v>2</v>
      </c>
      <c r="GR228" s="25" t="s">
        <v>2</v>
      </c>
      <c r="GS228" s="136" t="s">
        <v>2</v>
      </c>
      <c r="GT228" s="77" t="s">
        <v>2</v>
      </c>
      <c r="GU228" s="77" t="s">
        <v>2</v>
      </c>
      <c r="GV228" s="17">
        <v>4</v>
      </c>
      <c r="GW228" s="17" t="s">
        <v>2</v>
      </c>
      <c r="GX228" s="17">
        <v>1</v>
      </c>
      <c r="GY228" s="17">
        <v>2</v>
      </c>
      <c r="GZ228" s="17">
        <v>1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 t="s">
        <v>2</v>
      </c>
      <c r="HF228" s="17" t="s">
        <v>2</v>
      </c>
      <c r="HG228" s="17" t="s">
        <v>2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9"/>
      <c r="HO228" s="657" t="s">
        <v>453</v>
      </c>
      <c r="HP228" s="657" t="s">
        <v>454</v>
      </c>
      <c r="HQ228" s="657" t="s">
        <v>498</v>
      </c>
      <c r="HR228" s="657" t="s">
        <v>460</v>
      </c>
      <c r="HS228" s="657" t="s">
        <v>455</v>
      </c>
    </row>
    <row r="229" spans="1:227" ht="14.25" customHeight="1">
      <c r="A229" s="614" t="s">
        <v>970</v>
      </c>
      <c r="B229" s="614" t="s">
        <v>1142</v>
      </c>
      <c r="C229" s="614" t="s">
        <v>755</v>
      </c>
      <c r="D229" s="4" t="s">
        <v>647</v>
      </c>
      <c r="E229" s="25">
        <v>7</v>
      </c>
      <c r="F229" s="25" t="s">
        <v>2</v>
      </c>
      <c r="G229" s="25" t="s">
        <v>2</v>
      </c>
      <c r="H229" s="25" t="s">
        <v>2</v>
      </c>
      <c r="I229" s="25" t="s">
        <v>2</v>
      </c>
      <c r="J229" s="25" t="s">
        <v>2</v>
      </c>
      <c r="K229" s="25" t="s">
        <v>2</v>
      </c>
      <c r="L229" s="25">
        <v>7</v>
      </c>
      <c r="M229" s="136">
        <v>1</v>
      </c>
      <c r="N229" s="25" t="s">
        <v>2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 t="s">
        <v>2</v>
      </c>
      <c r="U229" s="25" t="s">
        <v>2</v>
      </c>
      <c r="V229" s="136" t="s">
        <v>2</v>
      </c>
      <c r="W229" s="25">
        <v>1</v>
      </c>
      <c r="X229" s="25">
        <v>2032</v>
      </c>
      <c r="Y229" s="25" t="s">
        <v>2</v>
      </c>
      <c r="Z229" s="25" t="s">
        <v>2</v>
      </c>
      <c r="AA229" s="136">
        <v>6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 t="s">
        <v>2</v>
      </c>
      <c r="AG229" s="27">
        <v>7</v>
      </c>
      <c r="AH229" s="27" t="s">
        <v>2</v>
      </c>
      <c r="AI229" s="27">
        <v>5</v>
      </c>
      <c r="AJ229" s="27">
        <v>2</v>
      </c>
      <c r="AK229" s="27" t="s">
        <v>2</v>
      </c>
      <c r="AL229" s="27" t="s">
        <v>2</v>
      </c>
      <c r="AM229" s="27" t="s">
        <v>2</v>
      </c>
      <c r="AN229" s="27" t="s">
        <v>2</v>
      </c>
      <c r="AO229" s="27" t="s">
        <v>2</v>
      </c>
      <c r="AP229" s="27" t="s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314</v>
      </c>
      <c r="BJ229" s="27" t="s">
        <v>2</v>
      </c>
      <c r="BK229" s="27">
        <v>187</v>
      </c>
      <c r="BL229" s="27">
        <v>127</v>
      </c>
      <c r="BM229" s="27" t="s">
        <v>2</v>
      </c>
      <c r="BN229" s="27" t="s">
        <v>2</v>
      </c>
      <c r="BO229" s="27" t="s">
        <v>2</v>
      </c>
      <c r="BP229" s="27" t="s">
        <v>2</v>
      </c>
      <c r="BQ229" s="27" t="s">
        <v>2</v>
      </c>
      <c r="BR229" s="27" t="s">
        <v>2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18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4</v>
      </c>
      <c r="CN229" s="27">
        <v>1</v>
      </c>
      <c r="CO229" s="27" t="s">
        <v>2</v>
      </c>
      <c r="CP229" s="27" t="s">
        <v>2</v>
      </c>
      <c r="CQ229" s="27" t="s">
        <v>2</v>
      </c>
      <c r="CR229" s="27">
        <v>2</v>
      </c>
      <c r="CS229" s="27" t="s">
        <v>2</v>
      </c>
      <c r="CT229" s="27" t="s">
        <v>2</v>
      </c>
      <c r="CU229" s="27">
        <v>1</v>
      </c>
      <c r="CV229" s="27" t="s">
        <v>2</v>
      </c>
      <c r="CW229" s="27" t="s">
        <v>2</v>
      </c>
      <c r="CX229" s="27" t="s">
        <v>2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 t="s">
        <v>2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1</v>
      </c>
      <c r="DT229" s="27" t="s">
        <v>2</v>
      </c>
      <c r="DU229" s="27" t="s">
        <v>2</v>
      </c>
      <c r="DV229" s="27" t="s">
        <v>2</v>
      </c>
      <c r="DW229" s="27">
        <v>1</v>
      </c>
      <c r="DX229" s="27" t="s">
        <v>2</v>
      </c>
      <c r="DY229" s="27" t="s">
        <v>2</v>
      </c>
      <c r="DZ229" s="27" t="s">
        <v>2</v>
      </c>
      <c r="EA229" s="27" t="s">
        <v>2</v>
      </c>
      <c r="EB229" s="27">
        <v>4</v>
      </c>
      <c r="EC229" s="27" t="s">
        <v>2</v>
      </c>
      <c r="ED229" s="27" t="s">
        <v>2</v>
      </c>
      <c r="EE229" s="27" t="s">
        <v>2</v>
      </c>
      <c r="EF229" s="135">
        <v>1</v>
      </c>
      <c r="EG229" s="27" t="s">
        <v>14</v>
      </c>
      <c r="EH229" s="27" t="s">
        <v>2</v>
      </c>
      <c r="EI229" s="27" t="s">
        <v>2</v>
      </c>
      <c r="EJ229" s="27" t="s">
        <v>2</v>
      </c>
      <c r="EK229" s="27" t="s">
        <v>14</v>
      </c>
      <c r="EL229" s="27" t="s">
        <v>2</v>
      </c>
      <c r="EM229" s="27" t="s">
        <v>2</v>
      </c>
      <c r="EN229" s="27" t="s">
        <v>2</v>
      </c>
      <c r="EO229" s="27" t="s">
        <v>2</v>
      </c>
      <c r="EP229" s="27">
        <v>92</v>
      </c>
      <c r="EQ229" s="27" t="s">
        <v>2</v>
      </c>
      <c r="ER229" s="27" t="s">
        <v>2</v>
      </c>
      <c r="ES229" s="27" t="s">
        <v>2</v>
      </c>
      <c r="ET229" s="135" t="s">
        <v>14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3</v>
      </c>
      <c r="FX229" s="77">
        <v>1</v>
      </c>
      <c r="FY229" s="77">
        <v>2</v>
      </c>
      <c r="FZ229" s="77">
        <v>1</v>
      </c>
      <c r="GA229" s="77" t="s">
        <v>2</v>
      </c>
      <c r="GB229" s="77" t="s">
        <v>2</v>
      </c>
      <c r="GC229" s="77" t="s">
        <v>2</v>
      </c>
      <c r="GD229" s="77">
        <v>1</v>
      </c>
      <c r="GE229" s="143">
        <v>1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 t="s">
        <v>2</v>
      </c>
      <c r="GP229" s="25" t="s">
        <v>2</v>
      </c>
      <c r="GQ229" s="25" t="s">
        <v>2</v>
      </c>
      <c r="GR229" s="25" t="s">
        <v>2</v>
      </c>
      <c r="GS229" s="136" t="s">
        <v>2</v>
      </c>
      <c r="GT229" s="77" t="s">
        <v>2</v>
      </c>
      <c r="GU229" s="77" t="s">
        <v>2</v>
      </c>
      <c r="GV229" s="17">
        <v>4</v>
      </c>
      <c r="GW229" s="17">
        <v>3</v>
      </c>
      <c r="GX229" s="17" t="s">
        <v>2</v>
      </c>
      <c r="GY229" s="17" t="s">
        <v>2</v>
      </c>
      <c r="GZ229" s="17" t="s">
        <v>2</v>
      </c>
      <c r="HA229" s="17">
        <v>1</v>
      </c>
      <c r="HB229" s="17" t="s">
        <v>2</v>
      </c>
      <c r="HC229" s="17" t="s">
        <v>2</v>
      </c>
      <c r="HD229" s="17">
        <v>1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9"/>
      <c r="HO229" s="657" t="s">
        <v>453</v>
      </c>
      <c r="HP229" s="657" t="s">
        <v>454</v>
      </c>
      <c r="HQ229" s="657" t="s">
        <v>498</v>
      </c>
      <c r="HR229" s="657" t="s">
        <v>461</v>
      </c>
      <c r="HS229" s="657" t="s">
        <v>455</v>
      </c>
    </row>
    <row r="230" spans="1:227" ht="14.25" customHeight="1">
      <c r="A230" s="614" t="s">
        <v>970</v>
      </c>
      <c r="B230" s="614" t="s">
        <v>1142</v>
      </c>
      <c r="C230" s="614" t="s">
        <v>1144</v>
      </c>
      <c r="D230" s="4" t="s">
        <v>648</v>
      </c>
      <c r="E230" s="25">
        <v>26</v>
      </c>
      <c r="F230" s="25">
        <v>2</v>
      </c>
      <c r="G230" s="25" t="s">
        <v>2</v>
      </c>
      <c r="H230" s="25" t="s">
        <v>2</v>
      </c>
      <c r="I230" s="25">
        <v>2</v>
      </c>
      <c r="J230" s="25" t="s">
        <v>2</v>
      </c>
      <c r="K230" s="25" t="s">
        <v>2</v>
      </c>
      <c r="L230" s="25">
        <v>24</v>
      </c>
      <c r="M230" s="136">
        <v>1</v>
      </c>
      <c r="N230" s="25">
        <v>3</v>
      </c>
      <c r="O230" s="25">
        <v>2</v>
      </c>
      <c r="P230" s="25" t="s">
        <v>2</v>
      </c>
      <c r="Q230" s="25" t="s">
        <v>2</v>
      </c>
      <c r="R230" s="25">
        <v>2</v>
      </c>
      <c r="S230" s="25" t="s">
        <v>2</v>
      </c>
      <c r="T230" s="25" t="s">
        <v>2</v>
      </c>
      <c r="U230" s="25">
        <v>1</v>
      </c>
      <c r="V230" s="136" t="s">
        <v>2</v>
      </c>
      <c r="W230" s="25">
        <v>6</v>
      </c>
      <c r="X230" s="25">
        <v>1520</v>
      </c>
      <c r="Y230" s="25">
        <v>2</v>
      </c>
      <c r="Z230" s="25">
        <v>1090</v>
      </c>
      <c r="AA230" s="136">
        <v>20</v>
      </c>
      <c r="AB230" s="25" t="s">
        <v>2</v>
      </c>
      <c r="AC230" s="25" t="s">
        <v>2</v>
      </c>
      <c r="AD230" s="25" t="s">
        <v>2</v>
      </c>
      <c r="AE230" s="25" t="s">
        <v>2</v>
      </c>
      <c r="AF230" s="136">
        <v>3</v>
      </c>
      <c r="AG230" s="27">
        <v>26</v>
      </c>
      <c r="AH230" s="27">
        <v>1</v>
      </c>
      <c r="AI230" s="27">
        <v>11</v>
      </c>
      <c r="AJ230" s="27">
        <v>10</v>
      </c>
      <c r="AK230" s="27">
        <v>1</v>
      </c>
      <c r="AL230" s="27">
        <v>1</v>
      </c>
      <c r="AM230" s="27" t="s">
        <v>2</v>
      </c>
      <c r="AN230" s="27">
        <v>2</v>
      </c>
      <c r="AO230" s="27" t="s">
        <v>2</v>
      </c>
      <c r="AP230" s="27" t="s">
        <v>2</v>
      </c>
      <c r="AQ230" s="27" t="s">
        <v>2</v>
      </c>
      <c r="AR230" s="27" t="s">
        <v>2</v>
      </c>
      <c r="AS230" s="27" t="s">
        <v>2</v>
      </c>
      <c r="AT230" s="135" t="s">
        <v>2</v>
      </c>
      <c r="AU230" s="27">
        <v>3</v>
      </c>
      <c r="AV230" s="27" t="s">
        <v>2</v>
      </c>
      <c r="AW230" s="27">
        <v>1</v>
      </c>
      <c r="AX230" s="27" t="s">
        <v>2</v>
      </c>
      <c r="AY230" s="27">
        <v>1</v>
      </c>
      <c r="AZ230" s="27" t="s">
        <v>2</v>
      </c>
      <c r="BA230" s="27" t="s">
        <v>2</v>
      </c>
      <c r="BB230" s="27">
        <v>1</v>
      </c>
      <c r="BC230" s="27" t="s">
        <v>2</v>
      </c>
      <c r="BD230" s="27" t="s">
        <v>2</v>
      </c>
      <c r="BE230" s="27" t="s">
        <v>2</v>
      </c>
      <c r="BF230" s="27" t="s">
        <v>2</v>
      </c>
      <c r="BG230" s="27" t="s">
        <v>2</v>
      </c>
      <c r="BH230" s="135" t="s">
        <v>2</v>
      </c>
      <c r="BI230" s="27">
        <v>2088</v>
      </c>
      <c r="BJ230" s="27">
        <v>28</v>
      </c>
      <c r="BK230" s="27">
        <v>386</v>
      </c>
      <c r="BL230" s="27">
        <v>694</v>
      </c>
      <c r="BM230" s="27">
        <v>100</v>
      </c>
      <c r="BN230" s="27">
        <v>170</v>
      </c>
      <c r="BO230" s="27" t="s">
        <v>2</v>
      </c>
      <c r="BP230" s="27">
        <v>710</v>
      </c>
      <c r="BQ230" s="27" t="s">
        <v>2</v>
      </c>
      <c r="BR230" s="27" t="s">
        <v>2</v>
      </c>
      <c r="BS230" s="27" t="s">
        <v>2</v>
      </c>
      <c r="BT230" s="27" t="s">
        <v>2</v>
      </c>
      <c r="BU230" s="27" t="s">
        <v>2</v>
      </c>
      <c r="BV230" s="27" t="s">
        <v>2</v>
      </c>
      <c r="BW230" s="135">
        <v>1182</v>
      </c>
      <c r="BX230" s="27">
        <v>490</v>
      </c>
      <c r="BY230" s="27" t="s">
        <v>2</v>
      </c>
      <c r="BZ230" s="27">
        <v>40</v>
      </c>
      <c r="CA230" s="27" t="s">
        <v>2</v>
      </c>
      <c r="CB230" s="27">
        <v>100</v>
      </c>
      <c r="CC230" s="27" t="s">
        <v>2</v>
      </c>
      <c r="CD230" s="27" t="s">
        <v>2</v>
      </c>
      <c r="CE230" s="27">
        <v>350</v>
      </c>
      <c r="CF230" s="27" t="s">
        <v>2</v>
      </c>
      <c r="CG230" s="27" t="s">
        <v>2</v>
      </c>
      <c r="CH230" s="27" t="s">
        <v>2</v>
      </c>
      <c r="CI230" s="27" t="s">
        <v>2</v>
      </c>
      <c r="CJ230" s="27" t="s">
        <v>2</v>
      </c>
      <c r="CK230" s="27" t="s">
        <v>2</v>
      </c>
      <c r="CL230" s="135">
        <v>490</v>
      </c>
      <c r="CM230" s="27">
        <v>25</v>
      </c>
      <c r="CN230" s="27" t="s">
        <v>2</v>
      </c>
      <c r="CO230" s="27" t="s">
        <v>2</v>
      </c>
      <c r="CP230" s="27" t="s">
        <v>2</v>
      </c>
      <c r="CQ230" s="27">
        <v>2</v>
      </c>
      <c r="CR230" s="27">
        <v>15</v>
      </c>
      <c r="CS230" s="27" t="s">
        <v>2</v>
      </c>
      <c r="CT230" s="27">
        <v>5</v>
      </c>
      <c r="CU230" s="27">
        <v>2</v>
      </c>
      <c r="CV230" s="27">
        <v>1</v>
      </c>
      <c r="CW230" s="27" t="s">
        <v>2</v>
      </c>
      <c r="CX230" s="27" t="s">
        <v>2</v>
      </c>
      <c r="CY230" s="27" t="s">
        <v>2</v>
      </c>
      <c r="CZ230" s="27" t="s">
        <v>2</v>
      </c>
      <c r="DA230" s="27" t="s">
        <v>2</v>
      </c>
      <c r="DB230" s="135" t="s">
        <v>2</v>
      </c>
      <c r="DC230" s="27">
        <v>3</v>
      </c>
      <c r="DD230" s="27" t="s">
        <v>2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>
        <v>3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 t="s">
        <v>2</v>
      </c>
      <c r="DQ230" s="27" t="s">
        <v>2</v>
      </c>
      <c r="DR230" s="135" t="s">
        <v>2</v>
      </c>
      <c r="DS230" s="27">
        <v>4</v>
      </c>
      <c r="DT230" s="27" t="s">
        <v>2</v>
      </c>
      <c r="DU230" s="27" t="s">
        <v>2</v>
      </c>
      <c r="DV230" s="27" t="s">
        <v>2</v>
      </c>
      <c r="DW230" s="27" t="s">
        <v>2</v>
      </c>
      <c r="DX230" s="27" t="s">
        <v>2</v>
      </c>
      <c r="DY230" s="27" t="s">
        <v>2</v>
      </c>
      <c r="DZ230" s="27" t="s">
        <v>2</v>
      </c>
      <c r="EA230" s="27">
        <v>2</v>
      </c>
      <c r="EB230" s="27">
        <v>17</v>
      </c>
      <c r="EC230" s="27">
        <v>2</v>
      </c>
      <c r="ED230" s="27">
        <v>5</v>
      </c>
      <c r="EE230" s="27">
        <v>2</v>
      </c>
      <c r="EF230" s="135">
        <v>2</v>
      </c>
      <c r="EG230" s="27" t="s">
        <v>14</v>
      </c>
      <c r="EH230" s="27" t="s">
        <v>2</v>
      </c>
      <c r="EI230" s="27" t="s">
        <v>2</v>
      </c>
      <c r="EJ230" s="27" t="s">
        <v>2</v>
      </c>
      <c r="EK230" s="27" t="s">
        <v>2</v>
      </c>
      <c r="EL230" s="27" t="s">
        <v>2</v>
      </c>
      <c r="EM230" s="27" t="s">
        <v>2</v>
      </c>
      <c r="EN230" s="27" t="s">
        <v>2</v>
      </c>
      <c r="EO230" s="27" t="s">
        <v>14</v>
      </c>
      <c r="EP230" s="27">
        <v>408</v>
      </c>
      <c r="EQ230" s="27" t="s">
        <v>14</v>
      </c>
      <c r="ER230" s="27">
        <v>456</v>
      </c>
      <c r="ES230" s="27">
        <v>2</v>
      </c>
      <c r="ET230" s="135" t="s">
        <v>14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>
        <v>2</v>
      </c>
      <c r="FG230" s="27">
        <v>1</v>
      </c>
      <c r="FH230" s="135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1155</v>
      </c>
      <c r="FU230" s="27">
        <v>1</v>
      </c>
      <c r="FV230" s="135" t="s">
        <v>2</v>
      </c>
      <c r="FW230" s="77">
        <v>3</v>
      </c>
      <c r="FX230" s="77" t="s">
        <v>2</v>
      </c>
      <c r="FY230" s="77">
        <v>3</v>
      </c>
      <c r="FZ230" s="77" t="s">
        <v>2</v>
      </c>
      <c r="GA230" s="77">
        <v>3</v>
      </c>
      <c r="GB230" s="77" t="s">
        <v>2</v>
      </c>
      <c r="GC230" s="77" t="s">
        <v>2</v>
      </c>
      <c r="GD230" s="77" t="s">
        <v>2</v>
      </c>
      <c r="GE230" s="143" t="s">
        <v>2</v>
      </c>
      <c r="GF230" s="77">
        <v>2</v>
      </c>
      <c r="GG230" s="77" t="s">
        <v>2</v>
      </c>
      <c r="GH230" s="77">
        <v>2</v>
      </c>
      <c r="GI230" s="77" t="s">
        <v>2</v>
      </c>
      <c r="GJ230" s="77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 t="s">
        <v>2</v>
      </c>
      <c r="GP230" s="25" t="s">
        <v>2</v>
      </c>
      <c r="GQ230" s="25" t="s">
        <v>2</v>
      </c>
      <c r="GR230" s="25" t="s">
        <v>2</v>
      </c>
      <c r="GS230" s="136" t="s">
        <v>2</v>
      </c>
      <c r="GT230" s="77" t="s">
        <v>2</v>
      </c>
      <c r="GU230" s="77" t="s">
        <v>2</v>
      </c>
      <c r="GV230" s="17">
        <v>25</v>
      </c>
      <c r="GW230" s="17">
        <v>10</v>
      </c>
      <c r="GX230" s="17">
        <v>9</v>
      </c>
      <c r="GY230" s="17">
        <v>6</v>
      </c>
      <c r="GZ230" s="17" t="s">
        <v>2</v>
      </c>
      <c r="HA230" s="17" t="s">
        <v>2</v>
      </c>
      <c r="HB230" s="17" t="s">
        <v>2</v>
      </c>
      <c r="HC230" s="17" t="s">
        <v>2</v>
      </c>
      <c r="HD230" s="17" t="s">
        <v>2</v>
      </c>
      <c r="HE230" s="17">
        <v>3</v>
      </c>
      <c r="HF230" s="17">
        <v>1</v>
      </c>
      <c r="HG230" s="17" t="s">
        <v>2</v>
      </c>
      <c r="HH230" s="17">
        <v>2</v>
      </c>
      <c r="HI230" s="17" t="s">
        <v>2</v>
      </c>
      <c r="HJ230" s="17" t="s">
        <v>2</v>
      </c>
      <c r="HK230" s="17" t="s">
        <v>2</v>
      </c>
      <c r="HL230" s="17" t="s">
        <v>2</v>
      </c>
      <c r="HM230" s="17" t="s">
        <v>2</v>
      </c>
      <c r="HN230" s="659"/>
      <c r="HO230" s="657" t="s">
        <v>453</v>
      </c>
      <c r="HP230" s="657" t="s">
        <v>454</v>
      </c>
      <c r="HQ230" s="657" t="s">
        <v>498</v>
      </c>
      <c r="HR230" s="657" t="s">
        <v>462</v>
      </c>
      <c r="HS230" s="657" t="s">
        <v>455</v>
      </c>
    </row>
    <row r="231" spans="1:227" ht="14.25" customHeight="1">
      <c r="A231" s="614" t="s">
        <v>970</v>
      </c>
      <c r="B231" s="614" t="s">
        <v>1142</v>
      </c>
      <c r="C231" s="614" t="s">
        <v>756</v>
      </c>
      <c r="D231" s="4" t="s">
        <v>649</v>
      </c>
      <c r="E231" s="25">
        <v>26</v>
      </c>
      <c r="F231" s="25" t="s">
        <v>2</v>
      </c>
      <c r="G231" s="25" t="s">
        <v>2</v>
      </c>
      <c r="H231" s="25" t="s">
        <v>2</v>
      </c>
      <c r="I231" s="25" t="s">
        <v>2</v>
      </c>
      <c r="J231" s="25" t="s">
        <v>2</v>
      </c>
      <c r="K231" s="25" t="s">
        <v>2</v>
      </c>
      <c r="L231" s="25">
        <v>26</v>
      </c>
      <c r="M231" s="136">
        <v>2</v>
      </c>
      <c r="N231" s="25" t="s">
        <v>2</v>
      </c>
      <c r="O231" s="25" t="s">
        <v>2</v>
      </c>
      <c r="P231" s="25" t="s">
        <v>2</v>
      </c>
      <c r="Q231" s="25" t="s">
        <v>2</v>
      </c>
      <c r="R231" s="25" t="s">
        <v>2</v>
      </c>
      <c r="S231" s="25" t="s">
        <v>2</v>
      </c>
      <c r="T231" s="25" t="s">
        <v>2</v>
      </c>
      <c r="U231" s="25" t="s">
        <v>2</v>
      </c>
      <c r="V231" s="136" t="s">
        <v>2</v>
      </c>
      <c r="W231" s="25">
        <v>6</v>
      </c>
      <c r="X231" s="25">
        <v>1137</v>
      </c>
      <c r="Y231" s="25">
        <v>1</v>
      </c>
      <c r="Z231" s="25">
        <v>600</v>
      </c>
      <c r="AA231" s="136">
        <v>20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36" t="s">
        <v>2</v>
      </c>
      <c r="AG231" s="27">
        <v>26</v>
      </c>
      <c r="AH231" s="27" t="s">
        <v>2</v>
      </c>
      <c r="AI231" s="27">
        <v>11</v>
      </c>
      <c r="AJ231" s="27">
        <v>12</v>
      </c>
      <c r="AK231" s="27" t="s">
        <v>2</v>
      </c>
      <c r="AL231" s="27">
        <v>2</v>
      </c>
      <c r="AM231" s="27">
        <v>1</v>
      </c>
      <c r="AN231" s="27" t="s">
        <v>2</v>
      </c>
      <c r="AO231" s="27" t="s">
        <v>2</v>
      </c>
      <c r="AP231" s="27" t="s">
        <v>2</v>
      </c>
      <c r="AQ231" s="27" t="s">
        <v>2</v>
      </c>
      <c r="AR231" s="27" t="s">
        <v>2</v>
      </c>
      <c r="AS231" s="27" t="s">
        <v>2</v>
      </c>
      <c r="AT231" s="135" t="s">
        <v>2</v>
      </c>
      <c r="AU231" s="27" t="s">
        <v>2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 t="s">
        <v>2</v>
      </c>
      <c r="BD231" s="27" t="s">
        <v>2</v>
      </c>
      <c r="BE231" s="27" t="s">
        <v>2</v>
      </c>
      <c r="BF231" s="27" t="s">
        <v>2</v>
      </c>
      <c r="BG231" s="27" t="s">
        <v>2</v>
      </c>
      <c r="BH231" s="135" t="s">
        <v>2</v>
      </c>
      <c r="BI231" s="27">
        <v>1894</v>
      </c>
      <c r="BJ231" s="27" t="s">
        <v>2</v>
      </c>
      <c r="BK231" s="27">
        <v>419</v>
      </c>
      <c r="BL231" s="27">
        <v>900</v>
      </c>
      <c r="BM231" s="27" t="s">
        <v>2</v>
      </c>
      <c r="BN231" s="27">
        <v>340</v>
      </c>
      <c r="BO231" s="27">
        <v>235</v>
      </c>
      <c r="BP231" s="27" t="s">
        <v>2</v>
      </c>
      <c r="BQ231" s="27" t="s">
        <v>2</v>
      </c>
      <c r="BR231" s="27" t="s">
        <v>2</v>
      </c>
      <c r="BS231" s="27" t="s">
        <v>2</v>
      </c>
      <c r="BT231" s="27" t="s">
        <v>2</v>
      </c>
      <c r="BU231" s="27" t="s">
        <v>2</v>
      </c>
      <c r="BV231" s="27" t="s">
        <v>2</v>
      </c>
      <c r="BW231" s="135">
        <v>662</v>
      </c>
      <c r="BX231" s="27" t="s">
        <v>2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 t="s">
        <v>2</v>
      </c>
      <c r="CG231" s="27" t="s">
        <v>2</v>
      </c>
      <c r="CH231" s="27" t="s">
        <v>2</v>
      </c>
      <c r="CI231" s="27" t="s">
        <v>2</v>
      </c>
      <c r="CJ231" s="27" t="s">
        <v>2</v>
      </c>
      <c r="CK231" s="27" t="s">
        <v>2</v>
      </c>
      <c r="CL231" s="135" t="s">
        <v>2</v>
      </c>
      <c r="CM231" s="27">
        <v>19</v>
      </c>
      <c r="CN231" s="27">
        <v>2</v>
      </c>
      <c r="CO231" s="27" t="s">
        <v>2</v>
      </c>
      <c r="CP231" s="27" t="s">
        <v>2</v>
      </c>
      <c r="CQ231" s="27" t="s">
        <v>2</v>
      </c>
      <c r="CR231" s="27">
        <v>16</v>
      </c>
      <c r="CS231" s="27" t="s">
        <v>2</v>
      </c>
      <c r="CT231" s="27" t="s">
        <v>2</v>
      </c>
      <c r="CU231" s="27">
        <v>1</v>
      </c>
      <c r="CV231" s="27" t="s">
        <v>2</v>
      </c>
      <c r="CW231" s="27" t="s">
        <v>2</v>
      </c>
      <c r="CX231" s="27" t="s">
        <v>2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 t="s">
        <v>2</v>
      </c>
      <c r="DD231" s="27" t="s">
        <v>2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12</v>
      </c>
      <c r="DT231" s="27" t="s">
        <v>2</v>
      </c>
      <c r="DU231" s="27" t="s">
        <v>2</v>
      </c>
      <c r="DV231" s="27" t="s">
        <v>2</v>
      </c>
      <c r="DW231" s="27" t="s">
        <v>2</v>
      </c>
      <c r="DX231" s="27" t="s">
        <v>2</v>
      </c>
      <c r="DY231" s="27">
        <v>1</v>
      </c>
      <c r="DZ231" s="27">
        <v>1</v>
      </c>
      <c r="EA231" s="27" t="s">
        <v>2</v>
      </c>
      <c r="EB231" s="27">
        <v>19</v>
      </c>
      <c r="EC231" s="27" t="s">
        <v>2</v>
      </c>
      <c r="ED231" s="27" t="s">
        <v>2</v>
      </c>
      <c r="EE231" s="27" t="s">
        <v>2</v>
      </c>
      <c r="EF231" s="135">
        <v>3</v>
      </c>
      <c r="EG231" s="27">
        <v>363</v>
      </c>
      <c r="EH231" s="27" t="s">
        <v>2</v>
      </c>
      <c r="EI231" s="27" t="s">
        <v>2</v>
      </c>
      <c r="EJ231" s="27" t="s">
        <v>2</v>
      </c>
      <c r="EK231" s="27" t="s">
        <v>2</v>
      </c>
      <c r="EL231" s="27" t="s">
        <v>2</v>
      </c>
      <c r="EM231" s="27" t="s">
        <v>14</v>
      </c>
      <c r="EN231" s="27" t="s">
        <v>14</v>
      </c>
      <c r="EO231" s="27" t="s">
        <v>2</v>
      </c>
      <c r="EP231" s="27">
        <v>745</v>
      </c>
      <c r="EQ231" s="27" t="s">
        <v>2</v>
      </c>
      <c r="ER231" s="27" t="s">
        <v>2</v>
      </c>
      <c r="ES231" s="27" t="s">
        <v>2</v>
      </c>
      <c r="ET231" s="135" t="s">
        <v>14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5</v>
      </c>
      <c r="FX231" s="77" t="s">
        <v>2</v>
      </c>
      <c r="FY231" s="77">
        <v>4</v>
      </c>
      <c r="FZ231" s="77" t="s">
        <v>2</v>
      </c>
      <c r="GA231" s="77" t="s">
        <v>2</v>
      </c>
      <c r="GB231" s="77" t="s">
        <v>2</v>
      </c>
      <c r="GC231" s="77" t="s">
        <v>2</v>
      </c>
      <c r="GD231" s="77" t="s">
        <v>2</v>
      </c>
      <c r="GE231" s="143">
        <v>1</v>
      </c>
      <c r="GF231" s="77" t="s">
        <v>2</v>
      </c>
      <c r="GG231" s="77" t="s">
        <v>2</v>
      </c>
      <c r="GH231" s="77" t="s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6</v>
      </c>
      <c r="GP231" s="25" t="s">
        <v>2</v>
      </c>
      <c r="GQ231" s="25">
        <v>6</v>
      </c>
      <c r="GR231" s="25">
        <v>6</v>
      </c>
      <c r="GS231" s="136" t="s">
        <v>2</v>
      </c>
      <c r="GT231" s="77" t="s">
        <v>2</v>
      </c>
      <c r="GU231" s="77">
        <v>3</v>
      </c>
      <c r="GV231" s="17">
        <v>19</v>
      </c>
      <c r="GW231" s="17">
        <v>7</v>
      </c>
      <c r="GX231" s="17">
        <v>7</v>
      </c>
      <c r="GY231" s="17">
        <v>5</v>
      </c>
      <c r="GZ231" s="17" t="s">
        <v>2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9"/>
      <c r="HO231" s="657" t="s">
        <v>453</v>
      </c>
      <c r="HP231" s="657" t="s">
        <v>454</v>
      </c>
      <c r="HQ231" s="657" t="s">
        <v>498</v>
      </c>
      <c r="HR231" s="657" t="s">
        <v>463</v>
      </c>
      <c r="HS231" s="657" t="s">
        <v>455</v>
      </c>
    </row>
    <row r="232" spans="1:227" ht="14.25" customHeight="1">
      <c r="A232" s="614" t="s">
        <v>970</v>
      </c>
      <c r="B232" s="614" t="s">
        <v>1142</v>
      </c>
      <c r="C232" s="614" t="s">
        <v>757</v>
      </c>
      <c r="D232" s="4" t="s">
        <v>650</v>
      </c>
      <c r="E232" s="25">
        <v>8</v>
      </c>
      <c r="F232" s="25" t="s">
        <v>2</v>
      </c>
      <c r="G232" s="25" t="s">
        <v>2</v>
      </c>
      <c r="H232" s="25" t="s">
        <v>2</v>
      </c>
      <c r="I232" s="25" t="s">
        <v>2</v>
      </c>
      <c r="J232" s="25" t="s">
        <v>2</v>
      </c>
      <c r="K232" s="25" t="s">
        <v>2</v>
      </c>
      <c r="L232" s="25">
        <v>8</v>
      </c>
      <c r="M232" s="136">
        <v>2</v>
      </c>
      <c r="N232" s="25" t="s">
        <v>2</v>
      </c>
      <c r="O232" s="25" t="s">
        <v>2</v>
      </c>
      <c r="P232" s="25" t="s">
        <v>2</v>
      </c>
      <c r="Q232" s="25" t="s">
        <v>2</v>
      </c>
      <c r="R232" s="25" t="s">
        <v>2</v>
      </c>
      <c r="S232" s="25" t="s">
        <v>2</v>
      </c>
      <c r="T232" s="25" t="s">
        <v>2</v>
      </c>
      <c r="U232" s="25" t="s">
        <v>2</v>
      </c>
      <c r="V232" s="136" t="s">
        <v>2</v>
      </c>
      <c r="W232" s="25" t="s">
        <v>2</v>
      </c>
      <c r="X232" s="25" t="s">
        <v>2</v>
      </c>
      <c r="Y232" s="25" t="s">
        <v>2</v>
      </c>
      <c r="Z232" s="25" t="s">
        <v>2</v>
      </c>
      <c r="AA232" s="136">
        <v>8</v>
      </c>
      <c r="AB232" s="25" t="s">
        <v>2</v>
      </c>
      <c r="AC232" s="25" t="s">
        <v>2</v>
      </c>
      <c r="AD232" s="25" t="s">
        <v>2</v>
      </c>
      <c r="AE232" s="25" t="s">
        <v>2</v>
      </c>
      <c r="AF232" s="136" t="s">
        <v>2</v>
      </c>
      <c r="AG232" s="27">
        <v>7</v>
      </c>
      <c r="AH232" s="27">
        <v>2</v>
      </c>
      <c r="AI232" s="27">
        <v>4</v>
      </c>
      <c r="AJ232" s="27">
        <v>1</v>
      </c>
      <c r="AK232" s="27" t="s">
        <v>2</v>
      </c>
      <c r="AL232" s="27" t="s">
        <v>2</v>
      </c>
      <c r="AM232" s="27" t="s">
        <v>2</v>
      </c>
      <c r="AN232" s="27" t="s">
        <v>2</v>
      </c>
      <c r="AO232" s="27" t="s">
        <v>2</v>
      </c>
      <c r="AP232" s="27" t="s">
        <v>2</v>
      </c>
      <c r="AQ232" s="27" t="s">
        <v>2</v>
      </c>
      <c r="AR232" s="27" t="s">
        <v>2</v>
      </c>
      <c r="AS232" s="27" t="s">
        <v>2</v>
      </c>
      <c r="AT232" s="135" t="s">
        <v>2</v>
      </c>
      <c r="AU232" s="27" t="s">
        <v>2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 t="s">
        <v>2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 t="s">
        <v>2</v>
      </c>
      <c r="BG232" s="27" t="s">
        <v>2</v>
      </c>
      <c r="BH232" s="135" t="s">
        <v>2</v>
      </c>
      <c r="BI232" s="27">
        <v>265</v>
      </c>
      <c r="BJ232" s="27">
        <v>35</v>
      </c>
      <c r="BK232" s="27">
        <v>158</v>
      </c>
      <c r="BL232" s="27">
        <v>72</v>
      </c>
      <c r="BM232" s="27" t="s">
        <v>2</v>
      </c>
      <c r="BN232" s="27" t="s">
        <v>2</v>
      </c>
      <c r="BO232" s="27" t="s">
        <v>2</v>
      </c>
      <c r="BP232" s="27" t="s">
        <v>2</v>
      </c>
      <c r="BQ232" s="27" t="s">
        <v>2</v>
      </c>
      <c r="BR232" s="27" t="s">
        <v>2</v>
      </c>
      <c r="BS232" s="27" t="s">
        <v>2</v>
      </c>
      <c r="BT232" s="27" t="s">
        <v>2</v>
      </c>
      <c r="BU232" s="27" t="s">
        <v>2</v>
      </c>
      <c r="BV232" s="27" t="s">
        <v>2</v>
      </c>
      <c r="BW232" s="135">
        <v>50</v>
      </c>
      <c r="BX232" s="27" t="s">
        <v>2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 t="s">
        <v>2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 t="s">
        <v>2</v>
      </c>
      <c r="CJ232" s="27" t="s">
        <v>2</v>
      </c>
      <c r="CK232" s="27" t="s">
        <v>2</v>
      </c>
      <c r="CL232" s="135" t="s">
        <v>2</v>
      </c>
      <c r="CM232" s="27">
        <v>6</v>
      </c>
      <c r="CN232" s="27" t="s">
        <v>2</v>
      </c>
      <c r="CO232" s="27" t="s">
        <v>2</v>
      </c>
      <c r="CP232" s="27" t="s">
        <v>2</v>
      </c>
      <c r="CQ232" s="27" t="s">
        <v>2</v>
      </c>
      <c r="CR232" s="27">
        <v>1</v>
      </c>
      <c r="CS232" s="27" t="s">
        <v>2</v>
      </c>
      <c r="CT232" s="27" t="s">
        <v>2</v>
      </c>
      <c r="CU232" s="27">
        <v>5</v>
      </c>
      <c r="CV232" s="27" t="s">
        <v>2</v>
      </c>
      <c r="CW232" s="27" t="s">
        <v>2</v>
      </c>
      <c r="CX232" s="27" t="s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 t="s">
        <v>2</v>
      </c>
      <c r="DD232" s="27" t="s">
        <v>2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 t="s">
        <v>2</v>
      </c>
      <c r="DM232" s="27" t="s">
        <v>2</v>
      </c>
      <c r="DN232" s="27" t="s">
        <v>2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 t="s">
        <v>2</v>
      </c>
      <c r="DT232" s="27" t="s">
        <v>2</v>
      </c>
      <c r="DU232" s="27" t="s">
        <v>2</v>
      </c>
      <c r="DV232" s="27" t="s">
        <v>2</v>
      </c>
      <c r="DW232" s="27">
        <v>1</v>
      </c>
      <c r="DX232" s="27">
        <v>1</v>
      </c>
      <c r="DY232" s="27">
        <v>1</v>
      </c>
      <c r="DZ232" s="27">
        <v>1</v>
      </c>
      <c r="EA232" s="27" t="s">
        <v>2</v>
      </c>
      <c r="EB232" s="27">
        <v>4</v>
      </c>
      <c r="EC232" s="27" t="s">
        <v>2</v>
      </c>
      <c r="ED232" s="27" t="s">
        <v>2</v>
      </c>
      <c r="EE232" s="27" t="s">
        <v>2</v>
      </c>
      <c r="EF232" s="135">
        <v>5</v>
      </c>
      <c r="EG232" s="27" t="s">
        <v>2</v>
      </c>
      <c r="EH232" s="27" t="s">
        <v>2</v>
      </c>
      <c r="EI232" s="27" t="s">
        <v>2</v>
      </c>
      <c r="EJ232" s="27" t="s">
        <v>2</v>
      </c>
      <c r="EK232" s="27" t="s">
        <v>14</v>
      </c>
      <c r="EL232" s="27" t="s">
        <v>14</v>
      </c>
      <c r="EM232" s="27" t="s">
        <v>14</v>
      </c>
      <c r="EN232" s="27" t="s">
        <v>14</v>
      </c>
      <c r="EO232" s="27" t="s">
        <v>2</v>
      </c>
      <c r="EP232" s="27">
        <v>120</v>
      </c>
      <c r="EQ232" s="27" t="s">
        <v>2</v>
      </c>
      <c r="ER232" s="27" t="s">
        <v>2</v>
      </c>
      <c r="ES232" s="27" t="s">
        <v>2</v>
      </c>
      <c r="ET232" s="135" t="s">
        <v>14</v>
      </c>
      <c r="EU232" s="27" t="s">
        <v>2</v>
      </c>
      <c r="EV232" s="27" t="s">
        <v>2</v>
      </c>
      <c r="EW232" s="27" t="s">
        <v>2</v>
      </c>
      <c r="EX232" s="27" t="s">
        <v>2</v>
      </c>
      <c r="EY232" s="27" t="s">
        <v>2</v>
      </c>
      <c r="EZ232" s="27" t="s">
        <v>2</v>
      </c>
      <c r="FA232" s="27" t="s">
        <v>2</v>
      </c>
      <c r="FB232" s="27" t="s">
        <v>2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</v>
      </c>
      <c r="FJ232" s="27" t="s">
        <v>2</v>
      </c>
      <c r="FK232" s="27" t="s">
        <v>2</v>
      </c>
      <c r="FL232" s="27" t="s">
        <v>2</v>
      </c>
      <c r="FM232" s="27" t="s">
        <v>2</v>
      </c>
      <c r="FN232" s="27" t="s">
        <v>2</v>
      </c>
      <c r="FO232" s="27" t="s">
        <v>2</v>
      </c>
      <c r="FP232" s="27" t="s">
        <v>2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1</v>
      </c>
      <c r="FX232" s="77">
        <v>1</v>
      </c>
      <c r="FY232" s="77" t="s">
        <v>2</v>
      </c>
      <c r="FZ232" s="77" t="s">
        <v>2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 t="s">
        <v>2</v>
      </c>
      <c r="GP232" s="25" t="s">
        <v>2</v>
      </c>
      <c r="GQ232" s="25" t="s">
        <v>2</v>
      </c>
      <c r="GR232" s="25" t="s">
        <v>2</v>
      </c>
      <c r="GS232" s="136" t="s">
        <v>2</v>
      </c>
      <c r="GT232" s="77" t="s">
        <v>2</v>
      </c>
      <c r="GU232" s="77" t="s">
        <v>2</v>
      </c>
      <c r="GV232" s="17">
        <v>6</v>
      </c>
      <c r="GW232" s="17" t="s">
        <v>2</v>
      </c>
      <c r="GX232" s="17">
        <v>3</v>
      </c>
      <c r="GY232" s="17">
        <v>2</v>
      </c>
      <c r="GZ232" s="17">
        <v>1</v>
      </c>
      <c r="HA232" s="17" t="s">
        <v>2</v>
      </c>
      <c r="HB232" s="17" t="s">
        <v>2</v>
      </c>
      <c r="HC232" s="17" t="s">
        <v>2</v>
      </c>
      <c r="HD232" s="17" t="s">
        <v>2</v>
      </c>
      <c r="HE232" s="17" t="s">
        <v>2</v>
      </c>
      <c r="HF232" s="17" t="s">
        <v>2</v>
      </c>
      <c r="HG232" s="17" t="s">
        <v>2</v>
      </c>
      <c r="HH232" s="17" t="s">
        <v>2</v>
      </c>
      <c r="HI232" s="17" t="s">
        <v>2</v>
      </c>
      <c r="HJ232" s="17" t="s">
        <v>2</v>
      </c>
      <c r="HK232" s="17" t="s">
        <v>2</v>
      </c>
      <c r="HL232" s="17" t="s">
        <v>2</v>
      </c>
      <c r="HM232" s="17" t="s">
        <v>2</v>
      </c>
      <c r="HN232" s="659"/>
      <c r="HO232" s="657" t="s">
        <v>453</v>
      </c>
      <c r="HP232" s="657" t="s">
        <v>454</v>
      </c>
      <c r="HQ232" s="657" t="s">
        <v>498</v>
      </c>
      <c r="HR232" s="657" t="s">
        <v>453</v>
      </c>
      <c r="HS232" s="657" t="s">
        <v>455</v>
      </c>
    </row>
    <row r="233" spans="1:227" ht="14.25" customHeight="1">
      <c r="A233" s="614" t="s">
        <v>970</v>
      </c>
      <c r="B233" s="614" t="s">
        <v>1142</v>
      </c>
      <c r="C233" s="614" t="s">
        <v>1145</v>
      </c>
      <c r="D233" s="4" t="s">
        <v>651</v>
      </c>
      <c r="E233" s="25" t="s">
        <v>2</v>
      </c>
      <c r="F233" s="25" t="s">
        <v>2</v>
      </c>
      <c r="G233" s="25" t="s">
        <v>2</v>
      </c>
      <c r="H233" s="25" t="s">
        <v>2</v>
      </c>
      <c r="I233" s="25" t="s">
        <v>2</v>
      </c>
      <c r="J233" s="25" t="s">
        <v>2</v>
      </c>
      <c r="K233" s="25" t="s">
        <v>2</v>
      </c>
      <c r="L233" s="25" t="s">
        <v>2</v>
      </c>
      <c r="M233" s="136" t="s">
        <v>2</v>
      </c>
      <c r="N233" s="25" t="s">
        <v>2</v>
      </c>
      <c r="O233" s="25" t="s">
        <v>2</v>
      </c>
      <c r="P233" s="25" t="s">
        <v>2</v>
      </c>
      <c r="Q233" s="25" t="s">
        <v>2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 t="s">
        <v>2</v>
      </c>
      <c r="W233" s="25" t="s">
        <v>2</v>
      </c>
      <c r="X233" s="25" t="s">
        <v>2</v>
      </c>
      <c r="Y233" s="25" t="s">
        <v>2</v>
      </c>
      <c r="Z233" s="25" t="s">
        <v>2</v>
      </c>
      <c r="AA233" s="136" t="s">
        <v>2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36" t="s">
        <v>2</v>
      </c>
      <c r="AG233" s="27" t="s">
        <v>2</v>
      </c>
      <c r="AH233" s="27" t="s">
        <v>2</v>
      </c>
      <c r="AI233" s="27" t="s">
        <v>2</v>
      </c>
      <c r="AJ233" s="27" t="s">
        <v>2</v>
      </c>
      <c r="AK233" s="27" t="s">
        <v>2</v>
      </c>
      <c r="AL233" s="27" t="s">
        <v>2</v>
      </c>
      <c r="AM233" s="27" t="s">
        <v>2</v>
      </c>
      <c r="AN233" s="27" t="s">
        <v>2</v>
      </c>
      <c r="AO233" s="27" t="s">
        <v>2</v>
      </c>
      <c r="AP233" s="27" t="s">
        <v>2</v>
      </c>
      <c r="AQ233" s="27" t="s">
        <v>2</v>
      </c>
      <c r="AR233" s="27" t="s">
        <v>2</v>
      </c>
      <c r="AS233" s="27" t="s">
        <v>2</v>
      </c>
      <c r="AT233" s="135" t="s">
        <v>2</v>
      </c>
      <c r="AU233" s="27" t="s">
        <v>2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 t="s">
        <v>2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 t="s">
        <v>2</v>
      </c>
      <c r="BJ233" s="27" t="s">
        <v>2</v>
      </c>
      <c r="BK233" s="27" t="s">
        <v>2</v>
      </c>
      <c r="BL233" s="27" t="s">
        <v>2</v>
      </c>
      <c r="BM233" s="27" t="s">
        <v>2</v>
      </c>
      <c r="BN233" s="27" t="s">
        <v>2</v>
      </c>
      <c r="BO233" s="27" t="s">
        <v>2</v>
      </c>
      <c r="BP233" s="27" t="s">
        <v>2</v>
      </c>
      <c r="BQ233" s="27" t="s">
        <v>2</v>
      </c>
      <c r="BR233" s="27" t="s">
        <v>2</v>
      </c>
      <c r="BS233" s="27" t="s">
        <v>2</v>
      </c>
      <c r="BT233" s="27" t="s">
        <v>2</v>
      </c>
      <c r="BU233" s="27" t="s">
        <v>2</v>
      </c>
      <c r="BV233" s="27" t="s">
        <v>2</v>
      </c>
      <c r="BW233" s="135" t="s">
        <v>2</v>
      </c>
      <c r="BX233" s="27" t="s">
        <v>2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 t="s">
        <v>2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 t="s">
        <v>2</v>
      </c>
      <c r="CM233" s="27" t="s">
        <v>2</v>
      </c>
      <c r="CN233" s="27" t="s">
        <v>2</v>
      </c>
      <c r="CO233" s="27" t="s">
        <v>2</v>
      </c>
      <c r="CP233" s="27" t="s">
        <v>2</v>
      </c>
      <c r="CQ233" s="27" t="s">
        <v>2</v>
      </c>
      <c r="CR233" s="27" t="s">
        <v>2</v>
      </c>
      <c r="CS233" s="27" t="s">
        <v>2</v>
      </c>
      <c r="CT233" s="27" t="s">
        <v>2</v>
      </c>
      <c r="CU233" s="27" t="s">
        <v>2</v>
      </c>
      <c r="CV233" s="27" t="s">
        <v>2</v>
      </c>
      <c r="CW233" s="27" t="s">
        <v>2</v>
      </c>
      <c r="CX233" s="27" t="s">
        <v>2</v>
      </c>
      <c r="CY233" s="27" t="s">
        <v>2</v>
      </c>
      <c r="CZ233" s="27" t="s">
        <v>2</v>
      </c>
      <c r="DA233" s="27" t="s">
        <v>2</v>
      </c>
      <c r="DB233" s="135" t="s">
        <v>2</v>
      </c>
      <c r="DC233" s="27" t="s">
        <v>2</v>
      </c>
      <c r="DD233" s="27" t="s">
        <v>2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 t="s">
        <v>2</v>
      </c>
      <c r="DO233" s="27" t="s">
        <v>2</v>
      </c>
      <c r="DP233" s="27" t="s">
        <v>2</v>
      </c>
      <c r="DQ233" s="27" t="s">
        <v>2</v>
      </c>
      <c r="DR233" s="135" t="s">
        <v>2</v>
      </c>
      <c r="DS233" s="27" t="s">
        <v>2</v>
      </c>
      <c r="DT233" s="27" t="s">
        <v>2</v>
      </c>
      <c r="DU233" s="27" t="s">
        <v>2</v>
      </c>
      <c r="DV233" s="27" t="s">
        <v>2</v>
      </c>
      <c r="DW233" s="27" t="s">
        <v>2</v>
      </c>
      <c r="DX233" s="27" t="s">
        <v>2</v>
      </c>
      <c r="DY233" s="27" t="s">
        <v>2</v>
      </c>
      <c r="DZ233" s="27" t="s">
        <v>2</v>
      </c>
      <c r="EA233" s="27" t="s">
        <v>2</v>
      </c>
      <c r="EB233" s="27" t="s">
        <v>2</v>
      </c>
      <c r="EC233" s="27" t="s">
        <v>2</v>
      </c>
      <c r="ED233" s="27" t="s">
        <v>2</v>
      </c>
      <c r="EE233" s="27" t="s">
        <v>2</v>
      </c>
      <c r="EF233" s="135" t="s">
        <v>2</v>
      </c>
      <c r="EG233" s="27" t="s">
        <v>2</v>
      </c>
      <c r="EH233" s="27" t="s">
        <v>2</v>
      </c>
      <c r="EI233" s="27" t="s">
        <v>2</v>
      </c>
      <c r="EJ233" s="27" t="s">
        <v>2</v>
      </c>
      <c r="EK233" s="27" t="s">
        <v>2</v>
      </c>
      <c r="EL233" s="27" t="s">
        <v>2</v>
      </c>
      <c r="EM233" s="27" t="s">
        <v>2</v>
      </c>
      <c r="EN233" s="27" t="s">
        <v>2</v>
      </c>
      <c r="EO233" s="27" t="s">
        <v>2</v>
      </c>
      <c r="EP233" s="27" t="s">
        <v>2</v>
      </c>
      <c r="EQ233" s="27" t="s">
        <v>2</v>
      </c>
      <c r="ER233" s="27" t="s">
        <v>2</v>
      </c>
      <c r="ES233" s="27" t="s">
        <v>2</v>
      </c>
      <c r="ET233" s="135" t="s">
        <v>2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 t="s">
        <v>2</v>
      </c>
      <c r="FX233" s="77" t="s">
        <v>2</v>
      </c>
      <c r="FY233" s="77" t="s">
        <v>2</v>
      </c>
      <c r="FZ233" s="77" t="s">
        <v>2</v>
      </c>
      <c r="GA233" s="77" t="s">
        <v>2</v>
      </c>
      <c r="GB233" s="77" t="s">
        <v>2</v>
      </c>
      <c r="GC233" s="77" t="s">
        <v>2</v>
      </c>
      <c r="GD233" s="77" t="s">
        <v>2</v>
      </c>
      <c r="GE233" s="143" t="s">
        <v>2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 t="s">
        <v>2</v>
      </c>
      <c r="GP233" s="25" t="s">
        <v>2</v>
      </c>
      <c r="GQ233" s="25" t="s">
        <v>2</v>
      </c>
      <c r="GR233" s="25" t="s">
        <v>2</v>
      </c>
      <c r="GS233" s="136" t="s">
        <v>2</v>
      </c>
      <c r="GT233" s="77" t="s">
        <v>2</v>
      </c>
      <c r="GU233" s="77" t="s">
        <v>2</v>
      </c>
      <c r="GV233" s="17" t="s">
        <v>2</v>
      </c>
      <c r="GW233" s="17" t="s">
        <v>2</v>
      </c>
      <c r="GX233" s="17" t="s">
        <v>2</v>
      </c>
      <c r="GY233" s="17" t="s">
        <v>2</v>
      </c>
      <c r="GZ233" s="17" t="s">
        <v>2</v>
      </c>
      <c r="HA233" s="17" t="s">
        <v>2</v>
      </c>
      <c r="HB233" s="17" t="s">
        <v>2</v>
      </c>
      <c r="HC233" s="17" t="s">
        <v>2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9"/>
      <c r="HO233" s="657" t="s">
        <v>453</v>
      </c>
      <c r="HP233" s="657" t="s">
        <v>454</v>
      </c>
      <c r="HQ233" s="657" t="s">
        <v>498</v>
      </c>
      <c r="HR233" s="657" t="s">
        <v>464</v>
      </c>
      <c r="HS233" s="657" t="s">
        <v>455</v>
      </c>
    </row>
    <row r="234" spans="1:227" ht="14.25" customHeight="1">
      <c r="A234" s="614" t="s">
        <v>970</v>
      </c>
      <c r="B234" s="614" t="s">
        <v>1142</v>
      </c>
      <c r="C234" s="614" t="s">
        <v>758</v>
      </c>
      <c r="D234" s="4" t="s">
        <v>652</v>
      </c>
      <c r="E234" s="25">
        <v>3</v>
      </c>
      <c r="F234" s="25" t="s">
        <v>2</v>
      </c>
      <c r="G234" s="25" t="s">
        <v>2</v>
      </c>
      <c r="H234" s="25" t="s">
        <v>2</v>
      </c>
      <c r="I234" s="25" t="s">
        <v>2</v>
      </c>
      <c r="J234" s="25" t="s">
        <v>2</v>
      </c>
      <c r="K234" s="25" t="s">
        <v>2</v>
      </c>
      <c r="L234" s="25">
        <v>3</v>
      </c>
      <c r="M234" s="136" t="s">
        <v>2</v>
      </c>
      <c r="N234" s="25" t="s">
        <v>2</v>
      </c>
      <c r="O234" s="25" t="s">
        <v>2</v>
      </c>
      <c r="P234" s="25" t="s">
        <v>2</v>
      </c>
      <c r="Q234" s="25" t="s">
        <v>2</v>
      </c>
      <c r="R234" s="25" t="s">
        <v>2</v>
      </c>
      <c r="S234" s="25" t="s">
        <v>2</v>
      </c>
      <c r="T234" s="25" t="s">
        <v>2</v>
      </c>
      <c r="U234" s="25" t="s">
        <v>2</v>
      </c>
      <c r="V234" s="136" t="s">
        <v>2</v>
      </c>
      <c r="W234" s="25" t="s">
        <v>2</v>
      </c>
      <c r="X234" s="25" t="s">
        <v>2</v>
      </c>
      <c r="Y234" s="25" t="s">
        <v>2</v>
      </c>
      <c r="Z234" s="25" t="s">
        <v>2</v>
      </c>
      <c r="AA234" s="136">
        <v>3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36" t="s">
        <v>2</v>
      </c>
      <c r="AG234" s="27">
        <v>3</v>
      </c>
      <c r="AH234" s="27" t="s">
        <v>2</v>
      </c>
      <c r="AI234" s="27">
        <v>1</v>
      </c>
      <c r="AJ234" s="27">
        <v>1</v>
      </c>
      <c r="AK234" s="27">
        <v>1</v>
      </c>
      <c r="AL234" s="27" t="s">
        <v>2</v>
      </c>
      <c r="AM234" s="27" t="s">
        <v>2</v>
      </c>
      <c r="AN234" s="27" t="s">
        <v>2</v>
      </c>
      <c r="AO234" s="27" t="s">
        <v>2</v>
      </c>
      <c r="AP234" s="27" t="s">
        <v>2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 t="s">
        <v>2</v>
      </c>
      <c r="AV234" s="27" t="s">
        <v>2</v>
      </c>
      <c r="AW234" s="27" t="s">
        <v>2</v>
      </c>
      <c r="AX234" s="27" t="s">
        <v>2</v>
      </c>
      <c r="AY234" s="27" t="s">
        <v>2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199</v>
      </c>
      <c r="BJ234" s="27" t="s">
        <v>2</v>
      </c>
      <c r="BK234" s="27">
        <v>30</v>
      </c>
      <c r="BL234" s="27">
        <v>50</v>
      </c>
      <c r="BM234" s="27">
        <v>119</v>
      </c>
      <c r="BN234" s="27" t="s">
        <v>2</v>
      </c>
      <c r="BO234" s="27" t="s">
        <v>2</v>
      </c>
      <c r="BP234" s="27" t="s">
        <v>2</v>
      </c>
      <c r="BQ234" s="27" t="s">
        <v>2</v>
      </c>
      <c r="BR234" s="27" t="s">
        <v>2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87</v>
      </c>
      <c r="BX234" s="27" t="s">
        <v>2</v>
      </c>
      <c r="BY234" s="27" t="s">
        <v>2</v>
      </c>
      <c r="BZ234" s="27" t="s">
        <v>2</v>
      </c>
      <c r="CA234" s="27" t="s">
        <v>2</v>
      </c>
      <c r="CB234" s="27" t="s">
        <v>2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 t="s">
        <v>2</v>
      </c>
      <c r="CM234" s="27">
        <v>3</v>
      </c>
      <c r="CN234" s="27" t="s">
        <v>2</v>
      </c>
      <c r="CO234" s="27" t="s">
        <v>2</v>
      </c>
      <c r="CP234" s="27" t="s">
        <v>2</v>
      </c>
      <c r="CQ234" s="27" t="s">
        <v>2</v>
      </c>
      <c r="CR234" s="27" t="s">
        <v>2</v>
      </c>
      <c r="CS234" s="27" t="s">
        <v>2</v>
      </c>
      <c r="CT234" s="27" t="s">
        <v>2</v>
      </c>
      <c r="CU234" s="27">
        <v>3</v>
      </c>
      <c r="CV234" s="27" t="s">
        <v>2</v>
      </c>
      <c r="CW234" s="27" t="s">
        <v>2</v>
      </c>
      <c r="CX234" s="27" t="s">
        <v>2</v>
      </c>
      <c r="CY234" s="27" t="s">
        <v>2</v>
      </c>
      <c r="CZ234" s="27" t="s">
        <v>2</v>
      </c>
      <c r="DA234" s="27" t="s">
        <v>2</v>
      </c>
      <c r="DB234" s="135" t="s">
        <v>2</v>
      </c>
      <c r="DC234" s="27" t="s">
        <v>2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 t="s">
        <v>2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 t="s">
        <v>2</v>
      </c>
      <c r="DT234" s="27" t="s">
        <v>2</v>
      </c>
      <c r="DU234" s="27" t="s">
        <v>2</v>
      </c>
      <c r="DV234" s="27">
        <v>1</v>
      </c>
      <c r="DW234" s="27" t="s">
        <v>2</v>
      </c>
      <c r="DX234" s="27" t="s">
        <v>2</v>
      </c>
      <c r="DY234" s="27" t="s">
        <v>2</v>
      </c>
      <c r="DZ234" s="27" t="s">
        <v>2</v>
      </c>
      <c r="EA234" s="27" t="s">
        <v>2</v>
      </c>
      <c r="EB234" s="27">
        <v>3</v>
      </c>
      <c r="EC234" s="27" t="s">
        <v>2</v>
      </c>
      <c r="ED234" s="27" t="s">
        <v>2</v>
      </c>
      <c r="EE234" s="27" t="s">
        <v>2</v>
      </c>
      <c r="EF234" s="135">
        <v>3</v>
      </c>
      <c r="EG234" s="27" t="s">
        <v>2</v>
      </c>
      <c r="EH234" s="27" t="s">
        <v>2</v>
      </c>
      <c r="EI234" s="27" t="s">
        <v>2</v>
      </c>
      <c r="EJ234" s="27" t="s">
        <v>14</v>
      </c>
      <c r="EK234" s="27" t="s">
        <v>2</v>
      </c>
      <c r="EL234" s="27" t="s">
        <v>2</v>
      </c>
      <c r="EM234" s="27" t="s">
        <v>2</v>
      </c>
      <c r="EN234" s="27" t="s">
        <v>2</v>
      </c>
      <c r="EO234" s="27" t="s">
        <v>2</v>
      </c>
      <c r="EP234" s="27">
        <v>99</v>
      </c>
      <c r="EQ234" s="27" t="s">
        <v>2</v>
      </c>
      <c r="ER234" s="27" t="s">
        <v>2</v>
      </c>
      <c r="ES234" s="27" t="s">
        <v>2</v>
      </c>
      <c r="ET234" s="135">
        <v>18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 t="s">
        <v>2</v>
      </c>
      <c r="FE234" s="27" t="s">
        <v>2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</v>
      </c>
      <c r="FS234" s="27" t="s">
        <v>2</v>
      </c>
      <c r="FT234" s="27" t="s">
        <v>2</v>
      </c>
      <c r="FU234" s="27" t="s">
        <v>2</v>
      </c>
      <c r="FV234" s="135" t="s">
        <v>2</v>
      </c>
      <c r="FW234" s="77">
        <v>1</v>
      </c>
      <c r="FX234" s="77" t="s">
        <v>2</v>
      </c>
      <c r="FY234" s="77">
        <v>1</v>
      </c>
      <c r="FZ234" s="77" t="s">
        <v>2</v>
      </c>
      <c r="GA234" s="77" t="s">
        <v>2</v>
      </c>
      <c r="GB234" s="77" t="s">
        <v>2</v>
      </c>
      <c r="GC234" s="77" t="s">
        <v>2</v>
      </c>
      <c r="GD234" s="77" t="s">
        <v>2</v>
      </c>
      <c r="GE234" s="143" t="s">
        <v>2</v>
      </c>
      <c r="GF234" s="77" t="s">
        <v>2</v>
      </c>
      <c r="GG234" s="77" t="s">
        <v>2</v>
      </c>
      <c r="GH234" s="77" t="s">
        <v>2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 t="s">
        <v>2</v>
      </c>
      <c r="GP234" s="25" t="s">
        <v>2</v>
      </c>
      <c r="GQ234" s="25" t="s">
        <v>2</v>
      </c>
      <c r="GR234" s="25" t="s">
        <v>2</v>
      </c>
      <c r="GS234" s="136" t="s">
        <v>2</v>
      </c>
      <c r="GT234" s="77" t="s">
        <v>2</v>
      </c>
      <c r="GU234" s="77" t="s">
        <v>2</v>
      </c>
      <c r="GV234" s="17">
        <v>3</v>
      </c>
      <c r="GW234" s="17" t="s">
        <v>2</v>
      </c>
      <c r="GX234" s="17">
        <v>2</v>
      </c>
      <c r="GY234" s="17">
        <v>1</v>
      </c>
      <c r="GZ234" s="17" t="s">
        <v>2</v>
      </c>
      <c r="HA234" s="17" t="s">
        <v>2</v>
      </c>
      <c r="HB234" s="17" t="s">
        <v>2</v>
      </c>
      <c r="HC234" s="17" t="s">
        <v>2</v>
      </c>
      <c r="HD234" s="17" t="s">
        <v>2</v>
      </c>
      <c r="HE234" s="17" t="s">
        <v>2</v>
      </c>
      <c r="HF234" s="17" t="s">
        <v>2</v>
      </c>
      <c r="HG234" s="17" t="s">
        <v>2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9"/>
      <c r="HO234" s="657" t="s">
        <v>453</v>
      </c>
      <c r="HP234" s="657" t="s">
        <v>454</v>
      </c>
      <c r="HQ234" s="657" t="s">
        <v>498</v>
      </c>
      <c r="HR234" s="657" t="s">
        <v>465</v>
      </c>
      <c r="HS234" s="657" t="s">
        <v>455</v>
      </c>
    </row>
    <row r="235" spans="1:227" ht="14.25" customHeight="1">
      <c r="A235" s="614" t="s">
        <v>970</v>
      </c>
      <c r="B235" s="626" t="s">
        <v>1142</v>
      </c>
      <c r="C235" s="614" t="s">
        <v>1146</v>
      </c>
      <c r="D235" s="4" t="s">
        <v>653</v>
      </c>
      <c r="E235" s="25">
        <v>44</v>
      </c>
      <c r="F235" s="25">
        <v>2</v>
      </c>
      <c r="G235" s="25" t="s">
        <v>2</v>
      </c>
      <c r="H235" s="25">
        <v>2</v>
      </c>
      <c r="I235" s="25" t="s">
        <v>2</v>
      </c>
      <c r="J235" s="25" t="s">
        <v>2</v>
      </c>
      <c r="K235" s="25" t="s">
        <v>2</v>
      </c>
      <c r="L235" s="25">
        <v>42</v>
      </c>
      <c r="M235" s="136">
        <v>34</v>
      </c>
      <c r="N235" s="25">
        <v>2</v>
      </c>
      <c r="O235" s="25">
        <v>2</v>
      </c>
      <c r="P235" s="25" t="s">
        <v>2</v>
      </c>
      <c r="Q235" s="25">
        <v>2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 t="s">
        <v>2</v>
      </c>
      <c r="W235" s="25">
        <v>30</v>
      </c>
      <c r="X235" s="25">
        <v>5096</v>
      </c>
      <c r="Y235" s="25">
        <v>7</v>
      </c>
      <c r="Z235" s="25">
        <v>2990</v>
      </c>
      <c r="AA235" s="136">
        <v>14</v>
      </c>
      <c r="AB235" s="25">
        <v>2</v>
      </c>
      <c r="AC235" s="25">
        <v>570</v>
      </c>
      <c r="AD235" s="25">
        <v>1</v>
      </c>
      <c r="AE235" s="25">
        <v>300</v>
      </c>
      <c r="AF235" s="136" t="s">
        <v>2</v>
      </c>
      <c r="AG235" s="27">
        <v>43</v>
      </c>
      <c r="AH235" s="27" t="s">
        <v>2</v>
      </c>
      <c r="AI235" s="27" t="s">
        <v>2</v>
      </c>
      <c r="AJ235" s="27" t="s">
        <v>2</v>
      </c>
      <c r="AK235" s="27" t="s">
        <v>2</v>
      </c>
      <c r="AL235" s="27">
        <v>1</v>
      </c>
      <c r="AM235" s="27">
        <v>2</v>
      </c>
      <c r="AN235" s="27">
        <v>7</v>
      </c>
      <c r="AO235" s="27">
        <v>22</v>
      </c>
      <c r="AP235" s="27">
        <v>9</v>
      </c>
      <c r="AQ235" s="27">
        <v>2</v>
      </c>
      <c r="AR235" s="27" t="s">
        <v>2</v>
      </c>
      <c r="AS235" s="27" t="s">
        <v>2</v>
      </c>
      <c r="AT235" s="135" t="s">
        <v>2</v>
      </c>
      <c r="AU235" s="27">
        <v>1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>
        <v>1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33724</v>
      </c>
      <c r="BJ235" s="27" t="s">
        <v>2</v>
      </c>
      <c r="BK235" s="27" t="s">
        <v>2</v>
      </c>
      <c r="BL235" s="27" t="s">
        <v>2</v>
      </c>
      <c r="BM235" s="27" t="s">
        <v>2</v>
      </c>
      <c r="BN235" s="27">
        <v>150</v>
      </c>
      <c r="BO235" s="27">
        <v>448</v>
      </c>
      <c r="BP235" s="27">
        <v>2420</v>
      </c>
      <c r="BQ235" s="27">
        <v>14866</v>
      </c>
      <c r="BR235" s="27">
        <v>11160</v>
      </c>
      <c r="BS235" s="27">
        <v>4680</v>
      </c>
      <c r="BT235" s="27" t="s">
        <v>2</v>
      </c>
      <c r="BU235" s="27" t="s">
        <v>2</v>
      </c>
      <c r="BV235" s="27" t="s">
        <v>2</v>
      </c>
      <c r="BW235" s="135">
        <v>12120</v>
      </c>
      <c r="BX235" s="27">
        <v>248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>
        <v>248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>
        <v>150</v>
      </c>
      <c r="CM235" s="27">
        <v>43</v>
      </c>
      <c r="CN235" s="27" t="s">
        <v>2</v>
      </c>
      <c r="CO235" s="27" t="s">
        <v>2</v>
      </c>
      <c r="CP235" s="27" t="s">
        <v>2</v>
      </c>
      <c r="CQ235" s="27" t="s">
        <v>2</v>
      </c>
      <c r="CR235" s="27" t="s">
        <v>2</v>
      </c>
      <c r="CS235" s="27" t="s">
        <v>2</v>
      </c>
      <c r="CT235" s="27" t="s">
        <v>2</v>
      </c>
      <c r="CU235" s="27">
        <v>1</v>
      </c>
      <c r="CV235" s="27" t="s">
        <v>2</v>
      </c>
      <c r="CW235" s="27">
        <v>37</v>
      </c>
      <c r="CX235" s="27">
        <v>3</v>
      </c>
      <c r="CY235" s="27" t="s">
        <v>2</v>
      </c>
      <c r="CZ235" s="27">
        <v>2</v>
      </c>
      <c r="DA235" s="27" t="s">
        <v>2</v>
      </c>
      <c r="DB235" s="135" t="s">
        <v>2</v>
      </c>
      <c r="DC235" s="27">
        <v>2</v>
      </c>
      <c r="DD235" s="27" t="s">
        <v>2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>
        <v>2</v>
      </c>
      <c r="DQ235" s="27" t="s">
        <v>2</v>
      </c>
      <c r="DR235" s="135" t="s">
        <v>2</v>
      </c>
      <c r="DS235" s="27" t="s">
        <v>2</v>
      </c>
      <c r="DT235" s="27" t="s">
        <v>2</v>
      </c>
      <c r="DU235" s="27" t="s">
        <v>2</v>
      </c>
      <c r="DV235" s="27" t="s">
        <v>2</v>
      </c>
      <c r="DW235" s="27" t="s">
        <v>2</v>
      </c>
      <c r="DX235" s="27" t="s">
        <v>2</v>
      </c>
      <c r="DY235" s="27" t="s">
        <v>2</v>
      </c>
      <c r="DZ235" s="27" t="s">
        <v>2</v>
      </c>
      <c r="EA235" s="27" t="s">
        <v>2</v>
      </c>
      <c r="EB235" s="27" t="s">
        <v>2</v>
      </c>
      <c r="EC235" s="27">
        <v>2</v>
      </c>
      <c r="ED235" s="27" t="s">
        <v>2</v>
      </c>
      <c r="EE235" s="27" t="s">
        <v>2</v>
      </c>
      <c r="EF235" s="135">
        <v>1</v>
      </c>
      <c r="EG235" s="27" t="s">
        <v>2</v>
      </c>
      <c r="EH235" s="27" t="s">
        <v>2</v>
      </c>
      <c r="EI235" s="27" t="s">
        <v>2</v>
      </c>
      <c r="EJ235" s="27" t="s">
        <v>2</v>
      </c>
      <c r="EK235" s="27" t="s">
        <v>2</v>
      </c>
      <c r="EL235" s="27" t="s">
        <v>2</v>
      </c>
      <c r="EM235" s="27" t="s">
        <v>2</v>
      </c>
      <c r="EN235" s="27" t="s">
        <v>2</v>
      </c>
      <c r="EO235" s="27" t="s">
        <v>2</v>
      </c>
      <c r="EP235" s="27" t="s">
        <v>2</v>
      </c>
      <c r="EQ235" s="27" t="s">
        <v>14</v>
      </c>
      <c r="ER235" s="27" t="s">
        <v>2</v>
      </c>
      <c r="ES235" s="27" t="s">
        <v>2</v>
      </c>
      <c r="ET235" s="135" t="s">
        <v>14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2</v>
      </c>
      <c r="FX235" s="77" t="s">
        <v>2</v>
      </c>
      <c r="FY235" s="77">
        <v>2</v>
      </c>
      <c r="FZ235" s="77" t="s">
        <v>2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 t="s">
        <v>2</v>
      </c>
      <c r="GF235" s="77">
        <v>2</v>
      </c>
      <c r="GG235" s="77" t="s">
        <v>2</v>
      </c>
      <c r="GH235" s="77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 t="s">
        <v>2</v>
      </c>
      <c r="GP235" s="25" t="s">
        <v>2</v>
      </c>
      <c r="GQ235" s="25" t="s">
        <v>2</v>
      </c>
      <c r="GR235" s="25" t="s">
        <v>2</v>
      </c>
      <c r="GS235" s="136" t="s">
        <v>2</v>
      </c>
      <c r="GT235" s="77" t="s">
        <v>2</v>
      </c>
      <c r="GU235" s="77" t="s">
        <v>2</v>
      </c>
      <c r="GV235" s="17">
        <v>43</v>
      </c>
      <c r="GW235" s="17">
        <v>1</v>
      </c>
      <c r="GX235" s="17">
        <v>1</v>
      </c>
      <c r="GY235" s="17">
        <v>6</v>
      </c>
      <c r="GZ235" s="17">
        <v>14</v>
      </c>
      <c r="HA235" s="17">
        <v>21</v>
      </c>
      <c r="HB235" s="17">
        <v>10</v>
      </c>
      <c r="HC235" s="17">
        <v>7</v>
      </c>
      <c r="HD235" s="17">
        <v>4</v>
      </c>
      <c r="HE235" s="17">
        <v>2</v>
      </c>
      <c r="HF235" s="17" t="s">
        <v>2</v>
      </c>
      <c r="HG235" s="17" t="s">
        <v>2</v>
      </c>
      <c r="HH235" s="17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9"/>
      <c r="HO235" s="657" t="s">
        <v>453</v>
      </c>
      <c r="HP235" s="657" t="s">
        <v>454</v>
      </c>
      <c r="HQ235" s="657" t="s">
        <v>498</v>
      </c>
      <c r="HR235" s="657" t="s">
        <v>466</v>
      </c>
      <c r="HS235" s="657" t="s">
        <v>455</v>
      </c>
    </row>
    <row r="236" spans="1:227" ht="14.25" customHeight="1">
      <c r="A236" s="614" t="s">
        <v>970</v>
      </c>
      <c r="B236" s="626" t="s">
        <v>1147</v>
      </c>
      <c r="C236" s="614"/>
      <c r="D236" s="4" t="s">
        <v>446</v>
      </c>
      <c r="E236" s="25">
        <v>22</v>
      </c>
      <c r="F236" s="25" t="s">
        <v>2</v>
      </c>
      <c r="G236" s="25" t="s">
        <v>2</v>
      </c>
      <c r="H236" s="25" t="s">
        <v>2</v>
      </c>
      <c r="I236" s="25" t="s">
        <v>2</v>
      </c>
      <c r="J236" s="25" t="s">
        <v>2</v>
      </c>
      <c r="K236" s="25" t="s">
        <v>2</v>
      </c>
      <c r="L236" s="25">
        <v>22</v>
      </c>
      <c r="M236" s="136">
        <v>2</v>
      </c>
      <c r="N236" s="25" t="s">
        <v>2</v>
      </c>
      <c r="O236" s="25" t="s">
        <v>2</v>
      </c>
      <c r="P236" s="25" t="s">
        <v>2</v>
      </c>
      <c r="Q236" s="25" t="s">
        <v>2</v>
      </c>
      <c r="R236" s="25" t="s">
        <v>2</v>
      </c>
      <c r="S236" s="25" t="s">
        <v>2</v>
      </c>
      <c r="T236" s="25" t="s">
        <v>2</v>
      </c>
      <c r="U236" s="25" t="s">
        <v>2</v>
      </c>
      <c r="V236" s="136" t="s">
        <v>2</v>
      </c>
      <c r="W236" s="25">
        <v>1</v>
      </c>
      <c r="X236" s="25">
        <v>15</v>
      </c>
      <c r="Y236" s="25" t="s">
        <v>2</v>
      </c>
      <c r="Z236" s="25" t="s">
        <v>2</v>
      </c>
      <c r="AA236" s="136">
        <v>21</v>
      </c>
      <c r="AB236" s="25" t="s">
        <v>2</v>
      </c>
      <c r="AC236" s="25" t="s">
        <v>2</v>
      </c>
      <c r="AD236" s="25" t="s">
        <v>2</v>
      </c>
      <c r="AE236" s="25" t="s">
        <v>2</v>
      </c>
      <c r="AF236" s="136" t="s">
        <v>2</v>
      </c>
      <c r="AG236" s="27">
        <v>20</v>
      </c>
      <c r="AH236" s="27">
        <v>4</v>
      </c>
      <c r="AI236" s="27">
        <v>11</v>
      </c>
      <c r="AJ236" s="27">
        <v>5</v>
      </c>
      <c r="AK236" s="27" t="s">
        <v>2</v>
      </c>
      <c r="AL236" s="27" t="s">
        <v>2</v>
      </c>
      <c r="AM236" s="27" t="s">
        <v>2</v>
      </c>
      <c r="AN236" s="27" t="s">
        <v>2</v>
      </c>
      <c r="AO236" s="27" t="s">
        <v>2</v>
      </c>
      <c r="AP236" s="27" t="s">
        <v>2</v>
      </c>
      <c r="AQ236" s="27" t="s">
        <v>2</v>
      </c>
      <c r="AR236" s="27" t="s">
        <v>2</v>
      </c>
      <c r="AS236" s="27" t="s">
        <v>2</v>
      </c>
      <c r="AT236" s="135" t="s">
        <v>2</v>
      </c>
      <c r="AU236" s="27" t="s">
        <v>2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 t="s">
        <v>2</v>
      </c>
      <c r="BA236" s="27" t="s">
        <v>2</v>
      </c>
      <c r="BB236" s="27" t="s">
        <v>2</v>
      </c>
      <c r="BC236" s="27" t="s">
        <v>2</v>
      </c>
      <c r="BD236" s="27" t="s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744</v>
      </c>
      <c r="BJ236" s="27">
        <v>72</v>
      </c>
      <c r="BK236" s="27">
        <v>368</v>
      </c>
      <c r="BL236" s="27">
        <v>304</v>
      </c>
      <c r="BM236" s="27" t="s">
        <v>2</v>
      </c>
      <c r="BN236" s="27" t="s">
        <v>2</v>
      </c>
      <c r="BO236" s="27" t="s">
        <v>2</v>
      </c>
      <c r="BP236" s="27" t="s">
        <v>2</v>
      </c>
      <c r="BQ236" s="27" t="s">
        <v>2</v>
      </c>
      <c r="BR236" s="27" t="s">
        <v>2</v>
      </c>
      <c r="BS236" s="27" t="s">
        <v>2</v>
      </c>
      <c r="BT236" s="27" t="s">
        <v>2</v>
      </c>
      <c r="BU236" s="27" t="s">
        <v>2</v>
      </c>
      <c r="BV236" s="27" t="s">
        <v>2</v>
      </c>
      <c r="BW236" s="135">
        <v>80</v>
      </c>
      <c r="BX236" s="27" t="s">
        <v>2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 t="s">
        <v>2</v>
      </c>
      <c r="CD236" s="27" t="s">
        <v>2</v>
      </c>
      <c r="CE236" s="27" t="s">
        <v>2</v>
      </c>
      <c r="CF236" s="27" t="s">
        <v>2</v>
      </c>
      <c r="CG236" s="27" t="s">
        <v>2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 t="s">
        <v>2</v>
      </c>
      <c r="CM236" s="27">
        <v>8</v>
      </c>
      <c r="CN236" s="27" t="s">
        <v>2</v>
      </c>
      <c r="CO236" s="27" t="s">
        <v>2</v>
      </c>
      <c r="CP236" s="27">
        <v>3</v>
      </c>
      <c r="CQ236" s="27">
        <v>1</v>
      </c>
      <c r="CR236" s="27" t="s">
        <v>2</v>
      </c>
      <c r="CS236" s="27" t="s">
        <v>2</v>
      </c>
      <c r="CT236" s="27" t="s">
        <v>2</v>
      </c>
      <c r="CU236" s="27">
        <v>1</v>
      </c>
      <c r="CV236" s="27">
        <v>3</v>
      </c>
      <c r="CW236" s="27" t="s">
        <v>2</v>
      </c>
      <c r="CX236" s="27" t="s">
        <v>2</v>
      </c>
      <c r="CY236" s="27" t="s">
        <v>2</v>
      </c>
      <c r="CZ236" s="27" t="s">
        <v>2</v>
      </c>
      <c r="DA236" s="27" t="s">
        <v>2</v>
      </c>
      <c r="DB236" s="135" t="s">
        <v>2</v>
      </c>
      <c r="DC236" s="27" t="s">
        <v>2</v>
      </c>
      <c r="DD236" s="27" t="s">
        <v>2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 t="s">
        <v>2</v>
      </c>
      <c r="DJ236" s="27" t="s">
        <v>2</v>
      </c>
      <c r="DK236" s="27" t="s">
        <v>2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 t="s">
        <v>2</v>
      </c>
      <c r="DT236" s="27" t="s">
        <v>2</v>
      </c>
      <c r="DU236" s="27" t="s">
        <v>2</v>
      </c>
      <c r="DV236" s="27">
        <v>2</v>
      </c>
      <c r="DW236" s="27">
        <v>6</v>
      </c>
      <c r="DX236" s="27" t="s">
        <v>2</v>
      </c>
      <c r="DY236" s="27">
        <v>4</v>
      </c>
      <c r="DZ236" s="27">
        <v>1</v>
      </c>
      <c r="EA236" s="27">
        <v>5</v>
      </c>
      <c r="EB236" s="27">
        <v>2</v>
      </c>
      <c r="EC236" s="27">
        <v>1</v>
      </c>
      <c r="ED236" s="27" t="s">
        <v>2</v>
      </c>
      <c r="EE236" s="27" t="s">
        <v>2</v>
      </c>
      <c r="EF236" s="135">
        <v>1</v>
      </c>
      <c r="EG236" s="27" t="s">
        <v>2</v>
      </c>
      <c r="EH236" s="27" t="s">
        <v>2</v>
      </c>
      <c r="EI236" s="27" t="s">
        <v>2</v>
      </c>
      <c r="EJ236" s="27" t="s">
        <v>14</v>
      </c>
      <c r="EK236" s="27">
        <v>24</v>
      </c>
      <c r="EL236" s="27" t="s">
        <v>2</v>
      </c>
      <c r="EM236" s="27" t="s">
        <v>14</v>
      </c>
      <c r="EN236" s="27" t="s">
        <v>14</v>
      </c>
      <c r="EO236" s="27">
        <v>50</v>
      </c>
      <c r="EP236" s="27" t="s">
        <v>14</v>
      </c>
      <c r="EQ236" s="27" t="s">
        <v>14</v>
      </c>
      <c r="ER236" s="27" t="s">
        <v>2</v>
      </c>
      <c r="ES236" s="27" t="s">
        <v>2</v>
      </c>
      <c r="ET236" s="135" t="s">
        <v>14</v>
      </c>
      <c r="EU236" s="27" t="s">
        <v>2</v>
      </c>
      <c r="EV236" s="27" t="s">
        <v>2</v>
      </c>
      <c r="EW236" s="27" t="s">
        <v>2</v>
      </c>
      <c r="EX236" s="27" t="s">
        <v>2</v>
      </c>
      <c r="EY236" s="27" t="s">
        <v>2</v>
      </c>
      <c r="EZ236" s="27" t="s">
        <v>2</v>
      </c>
      <c r="FA236" s="27" t="s">
        <v>2</v>
      </c>
      <c r="FB236" s="27" t="s">
        <v>2</v>
      </c>
      <c r="FC236" s="27" t="s">
        <v>2</v>
      </c>
      <c r="FD236" s="27" t="s">
        <v>2</v>
      </c>
      <c r="FE236" s="27" t="s">
        <v>2</v>
      </c>
      <c r="FF236" s="27" t="s">
        <v>2</v>
      </c>
      <c r="FG236" s="27" t="s">
        <v>2</v>
      </c>
      <c r="FH236" s="135" t="s">
        <v>2</v>
      </c>
      <c r="FI236" s="27" t="s">
        <v>2</v>
      </c>
      <c r="FJ236" s="27" t="s">
        <v>2</v>
      </c>
      <c r="FK236" s="27" t="s">
        <v>2</v>
      </c>
      <c r="FL236" s="27" t="s">
        <v>2</v>
      </c>
      <c r="FM236" s="27" t="s">
        <v>2</v>
      </c>
      <c r="FN236" s="27" t="s">
        <v>2</v>
      </c>
      <c r="FO236" s="27" t="s">
        <v>2</v>
      </c>
      <c r="FP236" s="27" t="s">
        <v>2</v>
      </c>
      <c r="FQ236" s="27" t="s">
        <v>2</v>
      </c>
      <c r="FR236" s="27" t="s">
        <v>2</v>
      </c>
      <c r="FS236" s="27" t="s">
        <v>2</v>
      </c>
      <c r="FT236" s="27" t="s">
        <v>2</v>
      </c>
      <c r="FU236" s="27" t="s">
        <v>2</v>
      </c>
      <c r="FV236" s="135" t="s">
        <v>2</v>
      </c>
      <c r="FW236" s="77">
        <v>4</v>
      </c>
      <c r="FX236" s="77" t="s">
        <v>2</v>
      </c>
      <c r="FY236" s="77">
        <v>4</v>
      </c>
      <c r="FZ236" s="77" t="s">
        <v>2</v>
      </c>
      <c r="GA236" s="77" t="s">
        <v>2</v>
      </c>
      <c r="GB236" s="77" t="s">
        <v>2</v>
      </c>
      <c r="GC236" s="77" t="s">
        <v>2</v>
      </c>
      <c r="GD236" s="77" t="s">
        <v>2</v>
      </c>
      <c r="GE236" s="143" t="s">
        <v>2</v>
      </c>
      <c r="GF236" s="77" t="s">
        <v>2</v>
      </c>
      <c r="GG236" s="77" t="s">
        <v>2</v>
      </c>
      <c r="GH236" s="77" t="s">
        <v>2</v>
      </c>
      <c r="GI236" s="77" t="s">
        <v>2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 t="s">
        <v>2</v>
      </c>
      <c r="GP236" s="25" t="s">
        <v>2</v>
      </c>
      <c r="GQ236" s="25" t="s">
        <v>2</v>
      </c>
      <c r="GR236" s="25" t="s">
        <v>2</v>
      </c>
      <c r="GS236" s="136" t="s">
        <v>2</v>
      </c>
      <c r="GT236" s="77" t="s">
        <v>2</v>
      </c>
      <c r="GU236" s="77" t="s">
        <v>2</v>
      </c>
      <c r="GV236" s="17">
        <v>8</v>
      </c>
      <c r="GW236" s="17">
        <v>3</v>
      </c>
      <c r="GX236" s="17">
        <v>4</v>
      </c>
      <c r="GY236" s="17">
        <v>1</v>
      </c>
      <c r="GZ236" s="17" t="s">
        <v>2</v>
      </c>
      <c r="HA236" s="17" t="s">
        <v>2</v>
      </c>
      <c r="HB236" s="17" t="s">
        <v>2</v>
      </c>
      <c r="HC236" s="17" t="s">
        <v>2</v>
      </c>
      <c r="HD236" s="17" t="s">
        <v>2</v>
      </c>
      <c r="HE236" s="17" t="s">
        <v>2</v>
      </c>
      <c r="HF236" s="17" t="s">
        <v>2</v>
      </c>
      <c r="HG236" s="17" t="s">
        <v>2</v>
      </c>
      <c r="HH236" s="17" t="s">
        <v>2</v>
      </c>
      <c r="HI236" s="17" t="s">
        <v>2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9"/>
      <c r="HO236" s="657" t="s">
        <v>453</v>
      </c>
      <c r="HP236" s="657" t="s">
        <v>454</v>
      </c>
      <c r="HQ236" s="657" t="s">
        <v>498</v>
      </c>
      <c r="HR236" s="657" t="s">
        <v>467</v>
      </c>
      <c r="HS236" s="657" t="s">
        <v>455</v>
      </c>
    </row>
    <row r="237" spans="1:227" ht="14.25" customHeight="1">
      <c r="A237" s="614" t="s">
        <v>970</v>
      </c>
      <c r="B237" s="626" t="s">
        <v>1148</v>
      </c>
      <c r="C237" s="614"/>
      <c r="D237" s="4" t="s">
        <v>447</v>
      </c>
      <c r="E237" s="25">
        <v>11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11</v>
      </c>
      <c r="M237" s="136" t="s">
        <v>2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 t="s">
        <v>2</v>
      </c>
      <c r="X237" s="25" t="s">
        <v>2</v>
      </c>
      <c r="Y237" s="25" t="s">
        <v>2</v>
      </c>
      <c r="Z237" s="25" t="s">
        <v>2</v>
      </c>
      <c r="AA237" s="136">
        <v>11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11</v>
      </c>
      <c r="AH237" s="27">
        <v>1</v>
      </c>
      <c r="AI237" s="27">
        <v>7</v>
      </c>
      <c r="AJ237" s="27">
        <v>2</v>
      </c>
      <c r="AK237" s="27" t="s">
        <v>2</v>
      </c>
      <c r="AL237" s="27" t="s">
        <v>2</v>
      </c>
      <c r="AM237" s="27">
        <v>1</v>
      </c>
      <c r="AN237" s="27" t="s">
        <v>2</v>
      </c>
      <c r="AO237" s="27" t="s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658</v>
      </c>
      <c r="BJ237" s="27">
        <v>16</v>
      </c>
      <c r="BK237" s="27">
        <v>238</v>
      </c>
      <c r="BL237" s="27">
        <v>126</v>
      </c>
      <c r="BM237" s="27" t="s">
        <v>2</v>
      </c>
      <c r="BN237" s="27" t="s">
        <v>2</v>
      </c>
      <c r="BO237" s="27">
        <v>278</v>
      </c>
      <c r="BP237" s="27" t="s">
        <v>2</v>
      </c>
      <c r="BQ237" s="27" t="s">
        <v>2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323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5</v>
      </c>
      <c r="CN237" s="27" t="s">
        <v>2</v>
      </c>
      <c r="CO237" s="27" t="s">
        <v>2</v>
      </c>
      <c r="CP237" s="27" t="s">
        <v>2</v>
      </c>
      <c r="CQ237" s="27" t="s">
        <v>2</v>
      </c>
      <c r="CR237" s="27">
        <v>5</v>
      </c>
      <c r="CS237" s="27" t="s">
        <v>2</v>
      </c>
      <c r="CT237" s="27" t="s">
        <v>2</v>
      </c>
      <c r="CU237" s="27" t="s">
        <v>2</v>
      </c>
      <c r="CV237" s="27" t="s">
        <v>2</v>
      </c>
      <c r="CW237" s="27" t="s">
        <v>2</v>
      </c>
      <c r="CX237" s="27" t="s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 t="s">
        <v>2</v>
      </c>
      <c r="DT237" s="27" t="s">
        <v>2</v>
      </c>
      <c r="DU237" s="27" t="s">
        <v>2</v>
      </c>
      <c r="DV237" s="27">
        <v>1</v>
      </c>
      <c r="DW237" s="27">
        <v>3</v>
      </c>
      <c r="DX237" s="27" t="s">
        <v>2</v>
      </c>
      <c r="DY237" s="27" t="s">
        <v>2</v>
      </c>
      <c r="DZ237" s="27" t="s">
        <v>2</v>
      </c>
      <c r="EA237" s="27" t="s">
        <v>2</v>
      </c>
      <c r="EB237" s="27">
        <v>5</v>
      </c>
      <c r="EC237" s="27">
        <v>1</v>
      </c>
      <c r="ED237" s="27" t="s">
        <v>2</v>
      </c>
      <c r="EE237" s="27" t="s">
        <v>2</v>
      </c>
      <c r="EF237" s="135" t="s">
        <v>2</v>
      </c>
      <c r="EG237" s="27" t="s">
        <v>2</v>
      </c>
      <c r="EH237" s="27" t="s">
        <v>2</v>
      </c>
      <c r="EI237" s="27" t="s">
        <v>2</v>
      </c>
      <c r="EJ237" s="27" t="s">
        <v>14</v>
      </c>
      <c r="EK237" s="27" t="s">
        <v>14</v>
      </c>
      <c r="EL237" s="27" t="s">
        <v>2</v>
      </c>
      <c r="EM237" s="27" t="s">
        <v>2</v>
      </c>
      <c r="EN237" s="27" t="s">
        <v>2</v>
      </c>
      <c r="EO237" s="27" t="s">
        <v>2</v>
      </c>
      <c r="EP237" s="27">
        <v>340</v>
      </c>
      <c r="EQ237" s="27" t="s">
        <v>14</v>
      </c>
      <c r="ER237" s="27" t="s">
        <v>2</v>
      </c>
      <c r="ES237" s="27" t="s">
        <v>2</v>
      </c>
      <c r="ET237" s="135" t="s">
        <v>2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3</v>
      </c>
      <c r="FX237" s="77">
        <v>1</v>
      </c>
      <c r="FY237" s="77">
        <v>3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 t="s">
        <v>2</v>
      </c>
      <c r="GP237" s="25" t="s">
        <v>2</v>
      </c>
      <c r="GQ237" s="25" t="s">
        <v>2</v>
      </c>
      <c r="GR237" s="25" t="s">
        <v>2</v>
      </c>
      <c r="GS237" s="136" t="s">
        <v>2</v>
      </c>
      <c r="GT237" s="77" t="s">
        <v>2</v>
      </c>
      <c r="GU237" s="77" t="s">
        <v>2</v>
      </c>
      <c r="GV237" s="17">
        <v>5</v>
      </c>
      <c r="GW237" s="17">
        <v>2</v>
      </c>
      <c r="GX237" s="17">
        <v>3</v>
      </c>
      <c r="GY237" s="17" t="s">
        <v>2</v>
      </c>
      <c r="GZ237" s="17" t="s">
        <v>2</v>
      </c>
      <c r="HA237" s="17" t="s">
        <v>2</v>
      </c>
      <c r="HB237" s="17" t="s">
        <v>2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9"/>
      <c r="HO237" s="657" t="s">
        <v>453</v>
      </c>
      <c r="HP237" s="657" t="s">
        <v>454</v>
      </c>
      <c r="HQ237" s="657" t="s">
        <v>498</v>
      </c>
      <c r="HR237" s="657" t="s">
        <v>468</v>
      </c>
      <c r="HS237" s="657" t="s">
        <v>455</v>
      </c>
    </row>
    <row r="238" spans="1:227" ht="14.25" customHeight="1">
      <c r="A238" s="614"/>
      <c r="B238" s="626"/>
      <c r="C238" s="614"/>
      <c r="D238" s="4"/>
      <c r="E238" s="25"/>
      <c r="F238" s="25"/>
      <c r="G238" s="25"/>
      <c r="H238" s="25"/>
      <c r="I238" s="25"/>
      <c r="J238" s="25"/>
      <c r="K238" s="25"/>
      <c r="L238" s="25"/>
      <c r="M238" s="136"/>
      <c r="N238" s="25"/>
      <c r="O238" s="25"/>
      <c r="P238" s="25"/>
      <c r="Q238" s="25"/>
      <c r="R238" s="25"/>
      <c r="S238" s="25"/>
      <c r="T238" s="25"/>
      <c r="U238" s="25"/>
      <c r="V238" s="136"/>
      <c r="W238" s="25"/>
      <c r="X238" s="25"/>
      <c r="Y238" s="25"/>
      <c r="Z238" s="25"/>
      <c r="AA238" s="136"/>
      <c r="AB238" s="25"/>
      <c r="AC238" s="25"/>
      <c r="AD238" s="25"/>
      <c r="AE238" s="25"/>
      <c r="AF238" s="136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27"/>
      <c r="AR238" s="27"/>
      <c r="AS238" s="27"/>
      <c r="AT238" s="135"/>
      <c r="AU238" s="27"/>
      <c r="AV238" s="27"/>
      <c r="AW238" s="27"/>
      <c r="AX238" s="27"/>
      <c r="AY238" s="27"/>
      <c r="AZ238" s="27"/>
      <c r="BA238" s="27"/>
      <c r="BB238" s="27"/>
      <c r="BC238" s="27"/>
      <c r="BD238" s="27"/>
      <c r="BE238" s="27"/>
      <c r="BF238" s="27"/>
      <c r="BG238" s="27"/>
      <c r="BH238" s="135"/>
      <c r="BI238" s="27"/>
      <c r="BJ238" s="27"/>
      <c r="BK238" s="27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135"/>
      <c r="BX238" s="27"/>
      <c r="BY238" s="27"/>
      <c r="BZ238" s="27"/>
      <c r="CA238" s="27"/>
      <c r="CB238" s="27"/>
      <c r="CC238" s="27"/>
      <c r="CD238" s="27"/>
      <c r="CE238" s="27"/>
      <c r="CF238" s="27"/>
      <c r="CG238" s="27"/>
      <c r="CH238" s="27"/>
      <c r="CI238" s="27"/>
      <c r="CJ238" s="27"/>
      <c r="CK238" s="27"/>
      <c r="CL238" s="135"/>
      <c r="CM238" s="27"/>
      <c r="CN238" s="27"/>
      <c r="CO238" s="27"/>
      <c r="CP238" s="27"/>
      <c r="CQ238" s="27"/>
      <c r="CR238" s="27"/>
      <c r="CS238" s="27"/>
      <c r="CT238" s="27"/>
      <c r="CU238" s="27"/>
      <c r="CV238" s="27"/>
      <c r="CW238" s="27"/>
      <c r="CX238" s="27"/>
      <c r="CY238" s="27"/>
      <c r="CZ238" s="27"/>
      <c r="DA238" s="27"/>
      <c r="DB238" s="135"/>
      <c r="DC238" s="27"/>
      <c r="DD238" s="27"/>
      <c r="DE238" s="27"/>
      <c r="DF238" s="27"/>
      <c r="DG238" s="27"/>
      <c r="DH238" s="27"/>
      <c r="DI238" s="27"/>
      <c r="DJ238" s="27"/>
      <c r="DK238" s="27"/>
      <c r="DL238" s="27"/>
      <c r="DM238" s="27"/>
      <c r="DN238" s="27"/>
      <c r="DO238" s="27"/>
      <c r="DP238" s="27"/>
      <c r="DQ238" s="27"/>
      <c r="DR238" s="135"/>
      <c r="DS238" s="27"/>
      <c r="DT238" s="27"/>
      <c r="DU238" s="27"/>
      <c r="DV238" s="27"/>
      <c r="DW238" s="27"/>
      <c r="DX238" s="27"/>
      <c r="DY238" s="27"/>
      <c r="DZ238" s="27"/>
      <c r="EA238" s="27"/>
      <c r="EB238" s="27"/>
      <c r="EC238" s="27"/>
      <c r="ED238" s="27"/>
      <c r="EE238" s="27"/>
      <c r="EF238" s="135"/>
      <c r="EG238" s="27"/>
      <c r="EH238" s="27"/>
      <c r="EI238" s="27"/>
      <c r="EJ238" s="27"/>
      <c r="EK238" s="27"/>
      <c r="EL238" s="27"/>
      <c r="EM238" s="27"/>
      <c r="EN238" s="27"/>
      <c r="EO238" s="27"/>
      <c r="EP238" s="27"/>
      <c r="EQ238" s="27"/>
      <c r="ER238" s="27"/>
      <c r="ES238" s="27"/>
      <c r="ET238" s="135"/>
      <c r="EU238" s="27"/>
      <c r="EV238" s="27"/>
      <c r="EW238" s="27"/>
      <c r="EX238" s="27"/>
      <c r="EY238" s="27"/>
      <c r="EZ238" s="27"/>
      <c r="FA238" s="27"/>
      <c r="FB238" s="27"/>
      <c r="FC238" s="27"/>
      <c r="FD238" s="27"/>
      <c r="FE238" s="27"/>
      <c r="FF238" s="27"/>
      <c r="FG238" s="27"/>
      <c r="FH238" s="135"/>
      <c r="FI238" s="27"/>
      <c r="FJ238" s="27"/>
      <c r="FK238" s="27"/>
      <c r="FL238" s="27"/>
      <c r="FM238" s="27"/>
      <c r="FN238" s="27"/>
      <c r="FO238" s="27"/>
      <c r="FP238" s="27"/>
      <c r="FQ238" s="27"/>
      <c r="FR238" s="27"/>
      <c r="FS238" s="27"/>
      <c r="FT238" s="27"/>
      <c r="FU238" s="27"/>
      <c r="FV238" s="135"/>
      <c r="FW238" s="77"/>
      <c r="FX238" s="77"/>
      <c r="FY238" s="77"/>
      <c r="FZ238" s="77"/>
      <c r="GA238" s="77"/>
      <c r="GB238" s="77"/>
      <c r="GC238" s="77"/>
      <c r="GD238" s="77"/>
      <c r="GE238" s="143"/>
      <c r="GF238" s="77"/>
      <c r="GG238" s="77"/>
      <c r="GH238" s="77"/>
      <c r="GI238" s="77"/>
      <c r="GJ238" s="77"/>
      <c r="GK238" s="77"/>
      <c r="GL238" s="77"/>
      <c r="GM238" s="77"/>
      <c r="GN238" s="143"/>
      <c r="GO238" s="25"/>
      <c r="GP238" s="25"/>
      <c r="GQ238" s="25"/>
      <c r="GR238" s="25"/>
      <c r="GS238" s="136"/>
      <c r="GT238" s="77"/>
      <c r="GU238" s="77"/>
      <c r="GV238" s="17"/>
      <c r="GW238" s="17"/>
      <c r="GX238" s="17"/>
      <c r="GY238" s="17"/>
      <c r="GZ238" s="17"/>
      <c r="HA238" s="17"/>
      <c r="HB238" s="17"/>
      <c r="HC238" s="17"/>
      <c r="HD238" s="17"/>
      <c r="HE238" s="17"/>
      <c r="HF238" s="17"/>
      <c r="HG238" s="17"/>
      <c r="HH238" s="17"/>
      <c r="HI238" s="17"/>
      <c r="HJ238" s="17"/>
      <c r="HK238" s="17"/>
      <c r="HL238" s="17"/>
      <c r="HM238" s="17"/>
      <c r="HN238" s="659"/>
      <c r="HO238" s="657" t="s">
        <v>453</v>
      </c>
      <c r="HP238" s="657" t="s">
        <v>454</v>
      </c>
      <c r="HQ238" s="657" t="s">
        <v>498</v>
      </c>
      <c r="HR238" s="657" t="s">
        <v>469</v>
      </c>
      <c r="HS238" s="657" t="s">
        <v>455</v>
      </c>
    </row>
  </sheetData>
  <autoFilter ref="A5:HS238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6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39"/>
  <sheetViews>
    <sheetView topLeftCell="P4" zoomScaleNormal="100" zoomScaleSheetLayoutView="100" workbookViewId="0">
      <selection activeCell="AB14" sqref="AB14"/>
    </sheetView>
  </sheetViews>
  <sheetFormatPr defaultColWidth="10.625" defaultRowHeight="13.5"/>
  <cols>
    <col min="1" max="1" width="10.625" style="549" customWidth="1"/>
    <col min="2" max="5" width="8.25" style="549" customWidth="1"/>
    <col min="6" max="6" width="7.625" style="552" customWidth="1"/>
    <col min="7" max="7" width="15.75" style="552" customWidth="1"/>
    <col min="8" max="9" width="7.625" style="552" customWidth="1"/>
    <col min="10" max="10" width="10.625" style="631"/>
    <col min="11" max="24" width="10.625" style="632"/>
    <col min="26" max="26" width="10.625" style="568"/>
    <col min="27" max="27" width="10.625" style="557"/>
    <col min="28" max="30" width="10.625" style="51"/>
  </cols>
  <sheetData>
    <row r="1" spans="1:30" ht="22.5" customHeight="1" thickBot="1">
      <c r="A1" s="547" t="s">
        <v>369</v>
      </c>
      <c r="B1" s="548"/>
      <c r="C1" s="549" t="s">
        <v>370</v>
      </c>
      <c r="D1" s="550" t="s">
        <v>371</v>
      </c>
      <c r="F1" s="551"/>
      <c r="J1" s="553"/>
      <c r="K1" s="771"/>
      <c r="L1" s="771"/>
      <c r="M1" s="554"/>
      <c r="N1" s="554"/>
      <c r="O1"/>
      <c r="P1"/>
      <c r="Q1"/>
      <c r="R1"/>
      <c r="S1" s="772"/>
      <c r="T1" s="772"/>
      <c r="U1" s="555"/>
      <c r="V1" s="773"/>
      <c r="W1" s="773"/>
      <c r="X1" s="555"/>
      <c r="Z1" s="556" t="s">
        <v>372</v>
      </c>
      <c r="AB1" s="558" t="s">
        <v>373</v>
      </c>
      <c r="AC1" s="559" t="s">
        <v>374</v>
      </c>
      <c r="AD1" s="559" t="s">
        <v>375</v>
      </c>
    </row>
    <row r="2" spans="1:30" ht="21" customHeight="1" thickTop="1" thickBot="1">
      <c r="B2" s="560"/>
      <c r="C2" s="549" t="s">
        <v>370</v>
      </c>
      <c r="D2" s="550" t="s">
        <v>376</v>
      </c>
      <c r="F2" s="549"/>
      <c r="G2" s="549"/>
      <c r="H2" s="549"/>
      <c r="J2" s="561"/>
      <c r="K2" s="774" t="str">
        <f>IF(AB2=0,"",AB2)</f>
        <v/>
      </c>
      <c r="L2" s="775"/>
      <c r="M2" s="562"/>
      <c r="N2" s="563"/>
      <c r="O2" s="564"/>
      <c r="P2" s="564"/>
      <c r="Q2" s="564"/>
      <c r="R2" s="564"/>
      <c r="S2" s="774" t="str">
        <f>IF(AC2=0,"",AC2)</f>
        <v/>
      </c>
      <c r="T2" s="775"/>
      <c r="U2" s="565"/>
      <c r="V2" s="774"/>
      <c r="W2" s="775"/>
      <c r="X2" s="566"/>
      <c r="Y2" s="567"/>
      <c r="AA2" s="556" t="s">
        <v>674</v>
      </c>
      <c r="AB2" s="569">
        <f>Info!G4</f>
        <v>0</v>
      </c>
      <c r="AC2" s="569" t="str">
        <f>Info!J4</f>
        <v/>
      </c>
      <c r="AD2" s="569">
        <f>Info!M4</f>
        <v>0</v>
      </c>
    </row>
    <row r="3" spans="1:30" ht="15" thickTop="1">
      <c r="B3" s="570"/>
      <c r="C3" s="570"/>
      <c r="D3" s="570"/>
      <c r="E3" s="570"/>
      <c r="F3" s="571"/>
      <c r="G3" s="571"/>
      <c r="J3" s="561"/>
      <c r="K3" s="776" t="s">
        <v>377</v>
      </c>
      <c r="L3" s="777"/>
      <c r="M3" s="777"/>
      <c r="N3" s="777"/>
      <c r="O3" s="778"/>
      <c r="P3" s="779"/>
      <c r="Q3" s="780" t="s">
        <v>378</v>
      </c>
      <c r="R3" s="778"/>
      <c r="S3" s="777"/>
      <c r="T3" s="777"/>
      <c r="U3" s="779"/>
      <c r="V3" s="776" t="s">
        <v>379</v>
      </c>
      <c r="W3" s="777"/>
      <c r="X3" s="779"/>
      <c r="AA3" s="51"/>
    </row>
    <row r="4" spans="1:30">
      <c r="A4" s="572" t="s">
        <v>379</v>
      </c>
      <c r="B4" s="573" t="s">
        <v>380</v>
      </c>
      <c r="C4" s="574" t="s">
        <v>381</v>
      </c>
      <c r="D4" s="574" t="s">
        <v>378</v>
      </c>
      <c r="E4" s="574" t="s">
        <v>379</v>
      </c>
      <c r="F4" s="575" t="s">
        <v>382</v>
      </c>
      <c r="G4" s="575" t="s">
        <v>761</v>
      </c>
      <c r="H4" s="576" t="s">
        <v>759</v>
      </c>
      <c r="I4" s="575" t="s">
        <v>383</v>
      </c>
      <c r="J4" s="577"/>
      <c r="K4" s="781" t="s">
        <v>384</v>
      </c>
      <c r="L4" s="782"/>
      <c r="M4" s="783"/>
      <c r="N4" s="784"/>
      <c r="O4" s="781" t="s">
        <v>385</v>
      </c>
      <c r="P4" s="785"/>
      <c r="Q4" s="781" t="s">
        <v>386</v>
      </c>
      <c r="R4" s="786"/>
      <c r="S4" s="787" t="s">
        <v>387</v>
      </c>
      <c r="T4" s="782"/>
      <c r="U4" s="788"/>
      <c r="V4" s="787" t="s">
        <v>388</v>
      </c>
      <c r="W4" s="782"/>
      <c r="X4" s="788"/>
      <c r="Z4" s="578" t="s">
        <v>389</v>
      </c>
      <c r="AA4" s="579" t="s">
        <v>390</v>
      </c>
      <c r="AB4" s="580" t="s">
        <v>391</v>
      </c>
      <c r="AC4" s="580" t="s">
        <v>392</v>
      </c>
      <c r="AD4" s="581" t="s">
        <v>383</v>
      </c>
    </row>
    <row r="5" spans="1:30" ht="13.5" customHeight="1">
      <c r="A5" s="582" t="s">
        <v>393</v>
      </c>
      <c r="B5" s="583" t="s">
        <v>394</v>
      </c>
      <c r="C5" s="584" t="s">
        <v>394</v>
      </c>
      <c r="D5" s="584" t="s">
        <v>394</v>
      </c>
      <c r="E5" s="584" t="s">
        <v>394</v>
      </c>
      <c r="F5" s="585"/>
      <c r="G5" s="585"/>
      <c r="H5" s="586"/>
      <c r="I5" s="587"/>
      <c r="J5" s="588"/>
      <c r="K5" s="589" t="s">
        <v>395</v>
      </c>
      <c r="L5" s="590" t="s">
        <v>396</v>
      </c>
      <c r="M5" s="591" t="s">
        <v>397</v>
      </c>
      <c r="N5" s="592" t="s">
        <v>398</v>
      </c>
      <c r="O5" s="589" t="s">
        <v>399</v>
      </c>
      <c r="P5" s="593" t="s">
        <v>400</v>
      </c>
      <c r="Q5" s="592" t="s">
        <v>395</v>
      </c>
      <c r="R5" s="589" t="s">
        <v>400</v>
      </c>
      <c r="S5" s="589" t="s">
        <v>399</v>
      </c>
      <c r="T5" s="590" t="s">
        <v>401</v>
      </c>
      <c r="U5" s="591" t="s">
        <v>397</v>
      </c>
      <c r="V5" s="589" t="s">
        <v>399</v>
      </c>
      <c r="W5" s="590" t="s">
        <v>383</v>
      </c>
      <c r="X5" s="591" t="s">
        <v>397</v>
      </c>
      <c r="Z5" s="594" t="s">
        <v>402</v>
      </c>
      <c r="AA5" s="595"/>
      <c r="AB5" s="596"/>
      <c r="AC5" s="596"/>
      <c r="AD5" s="597"/>
    </row>
    <row r="6" spans="1:30" ht="13.5" customHeight="1">
      <c r="A6" s="598"/>
      <c r="B6" s="599"/>
      <c r="C6" s="599"/>
      <c r="D6" s="599"/>
      <c r="E6" s="600"/>
      <c r="F6" s="601"/>
      <c r="G6" s="601"/>
      <c r="H6" s="602"/>
      <c r="I6" s="603"/>
      <c r="J6" s="588"/>
      <c r="K6" s="604"/>
      <c r="L6" s="605"/>
      <c r="M6" s="606"/>
      <c r="N6" s="607"/>
      <c r="O6" s="604"/>
      <c r="P6" s="608"/>
      <c r="Q6" s="607"/>
      <c r="R6" s="604"/>
      <c r="S6" s="604"/>
      <c r="T6" s="605"/>
      <c r="U6" s="606"/>
      <c r="V6" s="607"/>
      <c r="W6" s="609"/>
      <c r="X6" s="606"/>
      <c r="Z6" s="610">
        <v>0</v>
      </c>
      <c r="AA6" s="611"/>
      <c r="AB6" s="612"/>
      <c r="AC6" s="612"/>
      <c r="AD6" s="613"/>
    </row>
    <row r="7" spans="1:30">
      <c r="A7" s="614">
        <v>1900000000</v>
      </c>
      <c r="B7" s="614" t="s">
        <v>483</v>
      </c>
      <c r="C7" s="615" t="s">
        <v>455</v>
      </c>
      <c r="D7" s="616" t="s">
        <v>454</v>
      </c>
      <c r="E7" s="615" t="s">
        <v>455</v>
      </c>
      <c r="F7" s="614" t="s">
        <v>1149</v>
      </c>
      <c r="G7" s="614"/>
      <c r="H7" s="614"/>
      <c r="I7" s="614"/>
      <c r="J7" s="617"/>
      <c r="K7" s="618" t="str">
        <f t="shared" ref="K7:K70" si="0">IF(AND($C7&gt;0,$H7=""),"ﾘｽﾄ１","")</f>
        <v>ﾘｽﾄ１</v>
      </c>
      <c r="L7" s="619">
        <f t="shared" ref="L7:L55" si="1">IF(K7="ﾘｽﾄ１",G7,"")</f>
        <v>0</v>
      </c>
      <c r="M7" s="620">
        <f>IF(K7="","",COUNTIF($K7:K$7,"ﾘｽﾄ１"))</f>
        <v>1</v>
      </c>
      <c r="N7" s="620" t="str">
        <f t="shared" ref="N7:N55" si="2">IF(AND(D7=0,E7&gt;0),"同一区","")</f>
        <v/>
      </c>
      <c r="O7" s="621" t="str">
        <f>IF(AND(EXACT($K$2,G7),H7&gt;0),"該当１","")</f>
        <v/>
      </c>
      <c r="P7" s="620" t="str">
        <f t="shared" ref="P7:P55" si="3">IF(O7="該当１",G7,"")</f>
        <v/>
      </c>
      <c r="Q7" s="618" t="str">
        <f t="shared" ref="Q7:Q55" si="4">IF(O7="該当１","ﾘｽﾄ2","")</f>
        <v/>
      </c>
      <c r="R7" s="622" t="str">
        <f t="shared" ref="R7:R55" si="5">IF(Q7="ﾘｽﾄ2",H7,"")</f>
        <v/>
      </c>
      <c r="S7" s="618" t="str">
        <f t="shared" ref="S7:S55" si="6">IF(AND(Q7="ﾘｽﾄ2",OR(I7=0,AND(N7="同一区",E7=1))),"該当２","")</f>
        <v/>
      </c>
      <c r="T7" s="619" t="str">
        <f t="shared" ref="T7:T55" si="7">IF(S7="該当２",H7,"")</f>
        <v/>
      </c>
      <c r="U7" s="620" t="str">
        <f>IF(S7="","",COUNTIF($S$7:S7,"該当２"))</f>
        <v/>
      </c>
      <c r="V7" s="623" t="str">
        <f t="shared" ref="V7:V55" si="8">IF(AND($S$2=H7,E7&gt;0,E7&lt;998),"該当３","")</f>
        <v/>
      </c>
      <c r="W7" s="619" t="str">
        <f t="shared" ref="W7:W55" si="9">IF(V7="該当３",I7,"")</f>
        <v/>
      </c>
      <c r="X7" s="620" t="str">
        <f>IF(V7="","",COUNTIF($V7:V$7,"該当３"))</f>
        <v/>
      </c>
      <c r="Z7" s="624">
        <v>1</v>
      </c>
      <c r="AA7" s="660" t="s">
        <v>674</v>
      </c>
      <c r="AB7" s="661" t="s">
        <v>504</v>
      </c>
      <c r="AC7" s="625" t="str">
        <f>IF($Z7&gt;MAX($U$7:$U$238),"",INDEX($T$7:$T$238,MATCH($Z7,$U$7:$U$238,0),MATCH($AC$4,$T$5:$U$5,0)))</f>
        <v/>
      </c>
      <c r="AD7" s="625" t="str">
        <f t="shared" ref="AD7:AD38" si="10">IF($Z7&gt;MAX($X$7:$X$55),"",INDEX($W$7:$W$55,MATCH($Z7,$X$7:$X$55,0),MATCH($AD$4,$W$5:$X$5,0)))</f>
        <v/>
      </c>
    </row>
    <row r="8" spans="1:30">
      <c r="A8" s="614">
        <v>1920100000</v>
      </c>
      <c r="B8" s="614" t="s">
        <v>483</v>
      </c>
      <c r="C8" s="615" t="s">
        <v>456</v>
      </c>
      <c r="D8" s="616" t="s">
        <v>454</v>
      </c>
      <c r="E8" s="615" t="s">
        <v>455</v>
      </c>
      <c r="F8" s="614" t="s">
        <v>1149</v>
      </c>
      <c r="G8" s="614" t="s">
        <v>971</v>
      </c>
      <c r="H8" s="626"/>
      <c r="I8" s="614"/>
      <c r="J8" s="617"/>
      <c r="K8" s="618" t="str">
        <f t="shared" si="0"/>
        <v>ﾘｽﾄ１</v>
      </c>
      <c r="L8" s="619" t="str">
        <f t="shared" si="1"/>
        <v>甲府市</v>
      </c>
      <c r="M8" s="620">
        <f>IF(K8="","",COUNTIF($K$7:K8,"ﾘｽﾄ１"))</f>
        <v>2</v>
      </c>
      <c r="N8" s="620" t="str">
        <f t="shared" si="2"/>
        <v/>
      </c>
      <c r="O8" s="621" t="str">
        <f>IF(AND(EXACT($K$2,G8),H8&gt;0),"該当１","")</f>
        <v/>
      </c>
      <c r="P8" s="620" t="str">
        <f t="shared" si="3"/>
        <v/>
      </c>
      <c r="Q8" s="618" t="str">
        <f t="shared" si="4"/>
        <v/>
      </c>
      <c r="R8" s="622" t="str">
        <f t="shared" si="5"/>
        <v/>
      </c>
      <c r="S8" s="618" t="str">
        <f t="shared" si="6"/>
        <v/>
      </c>
      <c r="T8" s="619" t="str">
        <f t="shared" si="7"/>
        <v/>
      </c>
      <c r="U8" s="620" t="str">
        <f>IF(S8="","",COUNTIF($S$7:S8,"該当２"))</f>
        <v/>
      </c>
      <c r="V8" s="623" t="str">
        <f t="shared" si="8"/>
        <v/>
      </c>
      <c r="W8" s="619" t="str">
        <f t="shared" si="9"/>
        <v/>
      </c>
      <c r="X8" s="620" t="str">
        <f>IF(V8="","",COUNTIF($V$7:V8,"該当３"))</f>
        <v/>
      </c>
      <c r="Z8" s="624">
        <v>2</v>
      </c>
      <c r="AA8" s="660"/>
      <c r="AB8" s="661" t="s">
        <v>505</v>
      </c>
      <c r="AC8" s="625" t="str">
        <f t="shared" ref="AC8:AC34" si="11">IF($Z8&gt;MAX($U$7:$U$238),"",INDEX($T$7:$T$238,MATCH($Z8,$U$7:$U$238,0),MATCH($AC$4,$T$5:$U$5,0)))</f>
        <v/>
      </c>
      <c r="AD8" s="625" t="str">
        <f t="shared" si="10"/>
        <v/>
      </c>
    </row>
    <row r="9" spans="1:30">
      <c r="A9" s="614">
        <v>1920101000</v>
      </c>
      <c r="B9" s="614" t="s">
        <v>483</v>
      </c>
      <c r="C9" s="615" t="s">
        <v>456</v>
      </c>
      <c r="D9" s="616" t="s">
        <v>457</v>
      </c>
      <c r="E9" s="615" t="s">
        <v>455</v>
      </c>
      <c r="F9" s="614" t="s">
        <v>1149</v>
      </c>
      <c r="G9" s="626" t="s">
        <v>971</v>
      </c>
      <c r="H9" s="626" t="s">
        <v>971</v>
      </c>
      <c r="I9" s="614"/>
      <c r="J9" s="617"/>
      <c r="K9" s="618" t="str">
        <f t="shared" si="0"/>
        <v/>
      </c>
      <c r="L9" s="619" t="str">
        <f t="shared" si="1"/>
        <v/>
      </c>
      <c r="M9" s="620" t="str">
        <f>IF(K9="","",COUNTIF($K$7:K9,"ﾘｽﾄ１"))</f>
        <v/>
      </c>
      <c r="N9" s="620" t="str">
        <f t="shared" si="2"/>
        <v/>
      </c>
      <c r="O9" s="621" t="str">
        <f t="shared" ref="O9:O55" si="12">IF(AND(EXACT($K$2,G9),H9&gt;0),"該当１","")</f>
        <v/>
      </c>
      <c r="P9" s="620" t="str">
        <f t="shared" si="3"/>
        <v/>
      </c>
      <c r="Q9" s="618" t="str">
        <f t="shared" si="4"/>
        <v/>
      </c>
      <c r="R9" s="622" t="str">
        <f t="shared" si="5"/>
        <v/>
      </c>
      <c r="S9" s="618" t="str">
        <f t="shared" si="6"/>
        <v/>
      </c>
      <c r="T9" s="619" t="str">
        <f t="shared" si="7"/>
        <v/>
      </c>
      <c r="U9" s="620" t="str">
        <f>IF(S9="","",COUNTIF($S$7:S9,"該当２"))</f>
        <v/>
      </c>
      <c r="V9" s="623" t="str">
        <f t="shared" si="8"/>
        <v/>
      </c>
      <c r="W9" s="619" t="str">
        <f t="shared" si="9"/>
        <v/>
      </c>
      <c r="X9" s="620" t="str">
        <f>IF(V9="","",COUNTIF($V$7:V9,"該当３"))</f>
        <v/>
      </c>
      <c r="Z9" s="624">
        <v>3</v>
      </c>
      <c r="AA9" s="660"/>
      <c r="AB9" s="661" t="s">
        <v>506</v>
      </c>
      <c r="AC9" s="625" t="str">
        <f t="shared" si="11"/>
        <v/>
      </c>
      <c r="AD9" s="625" t="str">
        <f t="shared" si="10"/>
        <v/>
      </c>
    </row>
    <row r="10" spans="1:30">
      <c r="A10" s="614">
        <v>1920102000</v>
      </c>
      <c r="B10" s="614" t="s">
        <v>483</v>
      </c>
      <c r="C10" s="615" t="s">
        <v>456</v>
      </c>
      <c r="D10" s="616" t="s">
        <v>458</v>
      </c>
      <c r="E10" s="615" t="s">
        <v>455</v>
      </c>
      <c r="F10" s="614" t="s">
        <v>1149</v>
      </c>
      <c r="G10" s="614" t="s">
        <v>971</v>
      </c>
      <c r="H10" s="614" t="s">
        <v>972</v>
      </c>
      <c r="I10" s="614"/>
      <c r="J10" s="617"/>
      <c r="K10" s="618" t="str">
        <f t="shared" si="0"/>
        <v/>
      </c>
      <c r="L10" s="619" t="str">
        <f t="shared" si="1"/>
        <v/>
      </c>
      <c r="M10" s="620" t="str">
        <f>IF(K10="","",COUNTIF($K$7:K10,"ﾘｽﾄ１"))</f>
        <v/>
      </c>
      <c r="N10" s="620" t="str">
        <f t="shared" si="2"/>
        <v/>
      </c>
      <c r="O10" s="621" t="str">
        <f t="shared" si="12"/>
        <v/>
      </c>
      <c r="P10" s="620" t="str">
        <f t="shared" si="3"/>
        <v/>
      </c>
      <c r="Q10" s="618" t="str">
        <f t="shared" si="4"/>
        <v/>
      </c>
      <c r="R10" s="622" t="str">
        <f t="shared" si="5"/>
        <v/>
      </c>
      <c r="S10" s="618" t="str">
        <f t="shared" si="6"/>
        <v/>
      </c>
      <c r="T10" s="619" t="str">
        <f t="shared" si="7"/>
        <v/>
      </c>
      <c r="U10" s="620" t="str">
        <f>IF(S10="","",COUNTIF($S$7:S10,"該当２"))</f>
        <v/>
      </c>
      <c r="V10" s="623" t="str">
        <f t="shared" si="8"/>
        <v/>
      </c>
      <c r="W10" s="619" t="str">
        <f t="shared" si="9"/>
        <v/>
      </c>
      <c r="X10" s="620" t="str">
        <f>IF(V10="","",COUNTIF($V$7:V10,"該当３"))</f>
        <v/>
      </c>
      <c r="Z10" s="624">
        <v>4</v>
      </c>
      <c r="AA10" s="627"/>
      <c r="AB10" s="661" t="s">
        <v>507</v>
      </c>
      <c r="AC10" s="625" t="str">
        <f t="shared" si="11"/>
        <v/>
      </c>
      <c r="AD10" s="625" t="str">
        <f t="shared" si="10"/>
        <v/>
      </c>
    </row>
    <row r="11" spans="1:30">
      <c r="A11" s="614">
        <v>1920103000</v>
      </c>
      <c r="B11" s="614" t="s">
        <v>483</v>
      </c>
      <c r="C11" s="615" t="s">
        <v>456</v>
      </c>
      <c r="D11" s="616" t="s">
        <v>459</v>
      </c>
      <c r="E11" s="615" t="s">
        <v>455</v>
      </c>
      <c r="F11" s="614" t="s">
        <v>1149</v>
      </c>
      <c r="G11" s="614" t="s">
        <v>971</v>
      </c>
      <c r="H11" s="614" t="s">
        <v>973</v>
      </c>
      <c r="I11" s="614"/>
      <c r="J11" s="617"/>
      <c r="K11" s="618" t="str">
        <f t="shared" si="0"/>
        <v/>
      </c>
      <c r="L11" s="619" t="str">
        <f t="shared" si="1"/>
        <v/>
      </c>
      <c r="M11" s="620" t="str">
        <f>IF(K11="","",COUNTIF($K$7:K11,"ﾘｽﾄ１"))</f>
        <v/>
      </c>
      <c r="N11" s="620" t="str">
        <f t="shared" si="2"/>
        <v/>
      </c>
      <c r="O11" s="621" t="str">
        <f t="shared" si="12"/>
        <v/>
      </c>
      <c r="P11" s="620" t="str">
        <f t="shared" si="3"/>
        <v/>
      </c>
      <c r="Q11" s="618" t="str">
        <f t="shared" si="4"/>
        <v/>
      </c>
      <c r="R11" s="622" t="str">
        <f t="shared" si="5"/>
        <v/>
      </c>
      <c r="S11" s="618" t="str">
        <f t="shared" si="6"/>
        <v/>
      </c>
      <c r="T11" s="619" t="str">
        <f t="shared" si="7"/>
        <v/>
      </c>
      <c r="U11" s="620" t="str">
        <f>IF(S11="","",COUNTIF($S$7:S11,"該当２"))</f>
        <v/>
      </c>
      <c r="V11" s="623" t="str">
        <f t="shared" si="8"/>
        <v/>
      </c>
      <c r="W11" s="619" t="str">
        <f t="shared" si="9"/>
        <v/>
      </c>
      <c r="X11" s="620" t="str">
        <f>IF(V11="","",COUNTIF($V$7:V11,"該当３"))</f>
        <v/>
      </c>
      <c r="Z11" s="624">
        <v>5</v>
      </c>
      <c r="AA11" s="627"/>
      <c r="AB11" s="661" t="s">
        <v>508</v>
      </c>
      <c r="AC11" s="625" t="str">
        <f t="shared" si="11"/>
        <v/>
      </c>
      <c r="AD11" s="625" t="str">
        <f t="shared" si="10"/>
        <v/>
      </c>
    </row>
    <row r="12" spans="1:30">
      <c r="A12" s="614">
        <v>1920104000</v>
      </c>
      <c r="B12" s="614" t="s">
        <v>483</v>
      </c>
      <c r="C12" s="615" t="s">
        <v>456</v>
      </c>
      <c r="D12" s="616" t="s">
        <v>460</v>
      </c>
      <c r="E12" s="615" t="s">
        <v>455</v>
      </c>
      <c r="F12" s="614" t="s">
        <v>1149</v>
      </c>
      <c r="G12" s="614" t="s">
        <v>971</v>
      </c>
      <c r="H12" s="614" t="s">
        <v>974</v>
      </c>
      <c r="I12" s="614"/>
      <c r="J12" s="617"/>
      <c r="K12" s="618" t="str">
        <f t="shared" si="0"/>
        <v/>
      </c>
      <c r="L12" s="619" t="str">
        <f t="shared" si="1"/>
        <v/>
      </c>
      <c r="M12" s="620" t="str">
        <f>IF(K12="","",COUNTIF($K$7:K12,"ﾘｽﾄ１"))</f>
        <v/>
      </c>
      <c r="N12" s="620" t="str">
        <f t="shared" si="2"/>
        <v/>
      </c>
      <c r="O12" s="621" t="str">
        <f t="shared" si="12"/>
        <v/>
      </c>
      <c r="P12" s="620" t="str">
        <f t="shared" si="3"/>
        <v/>
      </c>
      <c r="Q12" s="618" t="str">
        <f t="shared" si="4"/>
        <v/>
      </c>
      <c r="R12" s="622" t="str">
        <f t="shared" si="5"/>
        <v/>
      </c>
      <c r="S12" s="618" t="str">
        <f t="shared" si="6"/>
        <v/>
      </c>
      <c r="T12" s="619" t="str">
        <f t="shared" si="7"/>
        <v/>
      </c>
      <c r="U12" s="620" t="str">
        <f>IF(S12="","",COUNTIF($S$7:S12,"該当２"))</f>
        <v/>
      </c>
      <c r="V12" s="623" t="str">
        <f t="shared" si="8"/>
        <v/>
      </c>
      <c r="W12" s="619" t="str">
        <f t="shared" si="9"/>
        <v/>
      </c>
      <c r="X12" s="620" t="str">
        <f>IF(V12="","",COUNTIF($V$7:V12,"該当３"))</f>
        <v/>
      </c>
      <c r="Z12" s="624">
        <v>6</v>
      </c>
      <c r="AA12" s="627"/>
      <c r="AB12" s="661" t="s">
        <v>518</v>
      </c>
      <c r="AC12" s="625" t="str">
        <f t="shared" si="11"/>
        <v/>
      </c>
      <c r="AD12" s="625" t="str">
        <f t="shared" si="10"/>
        <v/>
      </c>
    </row>
    <row r="13" spans="1:30">
      <c r="A13" s="614">
        <v>1920105000</v>
      </c>
      <c r="B13" s="614" t="s">
        <v>483</v>
      </c>
      <c r="C13" s="615" t="s">
        <v>456</v>
      </c>
      <c r="D13" s="616" t="s">
        <v>461</v>
      </c>
      <c r="E13" s="615" t="s">
        <v>455</v>
      </c>
      <c r="F13" s="614" t="s">
        <v>1149</v>
      </c>
      <c r="G13" s="614" t="s">
        <v>971</v>
      </c>
      <c r="H13" s="614" t="s">
        <v>975</v>
      </c>
      <c r="I13" s="614"/>
      <c r="J13" s="617"/>
      <c r="K13" s="618" t="str">
        <f t="shared" si="0"/>
        <v/>
      </c>
      <c r="L13" s="619" t="str">
        <f t="shared" si="1"/>
        <v/>
      </c>
      <c r="M13" s="620" t="str">
        <f>IF(K13="","",COUNTIF($K$7:K13,"ﾘｽﾄ１"))</f>
        <v/>
      </c>
      <c r="N13" s="620" t="str">
        <f t="shared" si="2"/>
        <v/>
      </c>
      <c r="O13" s="621" t="str">
        <f t="shared" si="12"/>
        <v/>
      </c>
      <c r="P13" s="620" t="str">
        <f t="shared" si="3"/>
        <v/>
      </c>
      <c r="Q13" s="618" t="str">
        <f t="shared" si="4"/>
        <v/>
      </c>
      <c r="R13" s="622" t="str">
        <f t="shared" si="5"/>
        <v/>
      </c>
      <c r="S13" s="618" t="str">
        <f t="shared" si="6"/>
        <v/>
      </c>
      <c r="T13" s="619" t="str">
        <f t="shared" si="7"/>
        <v/>
      </c>
      <c r="U13" s="620" t="str">
        <f>IF(S13="","",COUNTIF($S$7:S13,"該当２"))</f>
        <v/>
      </c>
      <c r="V13" s="623" t="str">
        <f t="shared" si="8"/>
        <v/>
      </c>
      <c r="W13" s="619" t="str">
        <f t="shared" si="9"/>
        <v/>
      </c>
      <c r="X13" s="620" t="str">
        <f>IF(V13="","",COUNTIF($V$7:V13,"該当３"))</f>
        <v/>
      </c>
      <c r="Z13" s="624">
        <v>7</v>
      </c>
      <c r="AA13" s="627"/>
      <c r="AB13" s="661" t="s">
        <v>1017</v>
      </c>
      <c r="AC13" s="625" t="str">
        <f t="shared" si="11"/>
        <v/>
      </c>
      <c r="AD13" s="625" t="str">
        <f t="shared" si="10"/>
        <v/>
      </c>
    </row>
    <row r="14" spans="1:30">
      <c r="A14" s="614">
        <v>1920106000</v>
      </c>
      <c r="B14" s="614" t="s">
        <v>483</v>
      </c>
      <c r="C14" s="615" t="s">
        <v>456</v>
      </c>
      <c r="D14" s="616" t="s">
        <v>462</v>
      </c>
      <c r="E14" s="615" t="s">
        <v>455</v>
      </c>
      <c r="F14" s="614" t="s">
        <v>1149</v>
      </c>
      <c r="G14" s="614" t="s">
        <v>971</v>
      </c>
      <c r="H14" s="614" t="s">
        <v>976</v>
      </c>
      <c r="I14" s="614"/>
      <c r="J14" s="617"/>
      <c r="K14" s="618" t="str">
        <f t="shared" si="0"/>
        <v/>
      </c>
      <c r="L14" s="619" t="str">
        <f t="shared" si="1"/>
        <v/>
      </c>
      <c r="M14" s="620" t="str">
        <f>IF(K14="","",COUNTIF($K$7:K14,"ﾘｽﾄ１"))</f>
        <v/>
      </c>
      <c r="N14" s="620" t="str">
        <f t="shared" si="2"/>
        <v/>
      </c>
      <c r="O14" s="621" t="str">
        <f t="shared" si="12"/>
        <v/>
      </c>
      <c r="P14" s="620" t="str">
        <f t="shared" si="3"/>
        <v/>
      </c>
      <c r="Q14" s="618" t="str">
        <f t="shared" si="4"/>
        <v/>
      </c>
      <c r="R14" s="622" t="str">
        <f t="shared" si="5"/>
        <v/>
      </c>
      <c r="S14" s="618" t="str">
        <f t="shared" si="6"/>
        <v/>
      </c>
      <c r="T14" s="619" t="str">
        <f t="shared" si="7"/>
        <v/>
      </c>
      <c r="U14" s="620" t="str">
        <f>IF(S14="","",COUNTIF($S$7:S14,"該当２"))</f>
        <v/>
      </c>
      <c r="V14" s="623" t="str">
        <f t="shared" si="8"/>
        <v/>
      </c>
      <c r="W14" s="619" t="str">
        <f t="shared" si="9"/>
        <v/>
      </c>
      <c r="X14" s="620" t="str">
        <f>IF(V14="","",COUNTIF($V$7:V14,"該当３"))</f>
        <v/>
      </c>
      <c r="Z14" s="624">
        <v>8</v>
      </c>
      <c r="AA14" s="627"/>
      <c r="AB14" s="661" t="s">
        <v>537</v>
      </c>
      <c r="AC14" s="625" t="str">
        <f t="shared" si="11"/>
        <v/>
      </c>
      <c r="AD14" s="625" t="str">
        <f t="shared" si="10"/>
        <v/>
      </c>
    </row>
    <row r="15" spans="1:30">
      <c r="A15" s="614">
        <v>1920107000</v>
      </c>
      <c r="B15" s="614" t="s">
        <v>483</v>
      </c>
      <c r="C15" s="615" t="s">
        <v>456</v>
      </c>
      <c r="D15" s="616" t="s">
        <v>463</v>
      </c>
      <c r="E15" s="615" t="s">
        <v>455</v>
      </c>
      <c r="F15" s="614" t="s">
        <v>1149</v>
      </c>
      <c r="G15" s="614" t="s">
        <v>971</v>
      </c>
      <c r="H15" s="614" t="s">
        <v>977</v>
      </c>
      <c r="I15" s="614"/>
      <c r="J15" s="617"/>
      <c r="K15" s="618" t="str">
        <f t="shared" si="0"/>
        <v/>
      </c>
      <c r="L15" s="619" t="str">
        <f t="shared" si="1"/>
        <v/>
      </c>
      <c r="M15" s="620" t="str">
        <f>IF(K15="","",COUNTIF($K$7:K15,"ﾘｽﾄ１"))</f>
        <v/>
      </c>
      <c r="N15" s="620" t="str">
        <f t="shared" si="2"/>
        <v/>
      </c>
      <c r="O15" s="621" t="str">
        <f t="shared" si="12"/>
        <v/>
      </c>
      <c r="P15" s="620" t="str">
        <f t="shared" si="3"/>
        <v/>
      </c>
      <c r="Q15" s="618" t="str">
        <f t="shared" si="4"/>
        <v/>
      </c>
      <c r="R15" s="622" t="str">
        <f t="shared" si="5"/>
        <v/>
      </c>
      <c r="S15" s="618" t="str">
        <f t="shared" si="6"/>
        <v/>
      </c>
      <c r="T15" s="619" t="str">
        <f t="shared" si="7"/>
        <v/>
      </c>
      <c r="U15" s="620" t="str">
        <f>IF(S15="","",COUNTIF($S$7:S15,"該当２"))</f>
        <v/>
      </c>
      <c r="V15" s="623" t="str">
        <f t="shared" si="8"/>
        <v/>
      </c>
      <c r="W15" s="619" t="str">
        <f t="shared" si="9"/>
        <v/>
      </c>
      <c r="X15" s="620" t="str">
        <f>IF(V15="","",COUNTIF($V$7:V15,"該当３"))</f>
        <v/>
      </c>
      <c r="Z15" s="624">
        <v>9</v>
      </c>
      <c r="AA15" s="627"/>
      <c r="AB15" s="661" t="s">
        <v>566</v>
      </c>
      <c r="AC15" s="625" t="str">
        <f t="shared" si="11"/>
        <v/>
      </c>
      <c r="AD15" s="625" t="str">
        <f t="shared" si="10"/>
        <v/>
      </c>
    </row>
    <row r="16" spans="1:30">
      <c r="A16" s="614">
        <v>1920108000</v>
      </c>
      <c r="B16" s="614" t="s">
        <v>483</v>
      </c>
      <c r="C16" s="615" t="s">
        <v>456</v>
      </c>
      <c r="D16" s="616" t="s">
        <v>453</v>
      </c>
      <c r="E16" s="615" t="s">
        <v>455</v>
      </c>
      <c r="F16" s="614" t="s">
        <v>1149</v>
      </c>
      <c r="G16" s="614" t="s">
        <v>971</v>
      </c>
      <c r="H16" s="614" t="s">
        <v>978</v>
      </c>
      <c r="I16" s="614"/>
      <c r="J16" s="617"/>
      <c r="K16" s="618" t="str">
        <f t="shared" si="0"/>
        <v/>
      </c>
      <c r="L16" s="619" t="str">
        <f t="shared" si="1"/>
        <v/>
      </c>
      <c r="M16" s="620" t="str">
        <f>IF(K16="","",COUNTIF($K$7:K16,"ﾘｽﾄ１"))</f>
        <v/>
      </c>
      <c r="N16" s="620" t="str">
        <f t="shared" si="2"/>
        <v/>
      </c>
      <c r="O16" s="621" t="str">
        <f t="shared" si="12"/>
        <v/>
      </c>
      <c r="P16" s="620" t="str">
        <f t="shared" si="3"/>
        <v/>
      </c>
      <c r="Q16" s="618" t="str">
        <f t="shared" si="4"/>
        <v/>
      </c>
      <c r="R16" s="622" t="str">
        <f t="shared" si="5"/>
        <v/>
      </c>
      <c r="S16" s="618" t="str">
        <f t="shared" si="6"/>
        <v/>
      </c>
      <c r="T16" s="619" t="str">
        <f t="shared" si="7"/>
        <v/>
      </c>
      <c r="U16" s="620" t="str">
        <f>IF(S16="","",COUNTIF($S$7:S16,"該当２"))</f>
        <v/>
      </c>
      <c r="V16" s="623" t="str">
        <f t="shared" si="8"/>
        <v/>
      </c>
      <c r="W16" s="619" t="str">
        <f t="shared" si="9"/>
        <v/>
      </c>
      <c r="X16" s="620" t="str">
        <f>IF(V16="","",COUNTIF($V$7:V16,"該当３"))</f>
        <v/>
      </c>
      <c r="Z16" s="624">
        <v>10</v>
      </c>
      <c r="AA16" s="627"/>
      <c r="AB16" s="661" t="s">
        <v>567</v>
      </c>
      <c r="AC16" s="625" t="str">
        <f t="shared" si="11"/>
        <v/>
      </c>
      <c r="AD16" s="625" t="str">
        <f t="shared" si="10"/>
        <v/>
      </c>
    </row>
    <row r="17" spans="1:30">
      <c r="A17" s="614">
        <v>1920109000</v>
      </c>
      <c r="B17" s="614" t="s">
        <v>483</v>
      </c>
      <c r="C17" s="615" t="s">
        <v>456</v>
      </c>
      <c r="D17" s="616" t="s">
        <v>464</v>
      </c>
      <c r="E17" s="615" t="s">
        <v>455</v>
      </c>
      <c r="F17" s="614" t="s">
        <v>1149</v>
      </c>
      <c r="G17" s="614" t="s">
        <v>971</v>
      </c>
      <c r="H17" s="614" t="s">
        <v>710</v>
      </c>
      <c r="I17" s="614"/>
      <c r="J17" s="617"/>
      <c r="K17" s="618" t="str">
        <f t="shared" si="0"/>
        <v/>
      </c>
      <c r="L17" s="619" t="str">
        <f t="shared" si="1"/>
        <v/>
      </c>
      <c r="M17" s="620" t="str">
        <f>IF(K17="","",COUNTIF($K$7:K17,"ﾘｽﾄ１"))</f>
        <v/>
      </c>
      <c r="N17" s="620" t="str">
        <f t="shared" si="2"/>
        <v/>
      </c>
      <c r="O17" s="621" t="str">
        <f t="shared" si="12"/>
        <v/>
      </c>
      <c r="P17" s="620" t="str">
        <f t="shared" si="3"/>
        <v/>
      </c>
      <c r="Q17" s="618" t="str">
        <f t="shared" si="4"/>
        <v/>
      </c>
      <c r="R17" s="622" t="str">
        <f t="shared" si="5"/>
        <v/>
      </c>
      <c r="S17" s="618" t="str">
        <f t="shared" si="6"/>
        <v/>
      </c>
      <c r="T17" s="619" t="str">
        <f t="shared" si="7"/>
        <v/>
      </c>
      <c r="U17" s="620" t="str">
        <f>IF(S17="","",COUNTIF($S$7:S17,"該当２"))</f>
        <v/>
      </c>
      <c r="V17" s="623" t="str">
        <f t="shared" si="8"/>
        <v/>
      </c>
      <c r="W17" s="619" t="str">
        <f t="shared" si="9"/>
        <v/>
      </c>
      <c r="X17" s="620" t="str">
        <f>IF(V17="","",COUNTIF($V$7:V17,"該当３"))</f>
        <v/>
      </c>
      <c r="Z17" s="624">
        <v>11</v>
      </c>
      <c r="AA17" s="627"/>
      <c r="AB17" s="661" t="s">
        <v>569</v>
      </c>
      <c r="AC17" s="625" t="str">
        <f t="shared" si="11"/>
        <v/>
      </c>
      <c r="AD17" s="625" t="str">
        <f t="shared" si="10"/>
        <v/>
      </c>
    </row>
    <row r="18" spans="1:30">
      <c r="A18" s="614">
        <v>1920110000</v>
      </c>
      <c r="B18" s="614" t="s">
        <v>483</v>
      </c>
      <c r="C18" s="615" t="s">
        <v>456</v>
      </c>
      <c r="D18" s="616" t="s">
        <v>465</v>
      </c>
      <c r="E18" s="615" t="s">
        <v>455</v>
      </c>
      <c r="F18" s="614" t="s">
        <v>1149</v>
      </c>
      <c r="G18" s="614" t="s">
        <v>971</v>
      </c>
      <c r="H18" s="614" t="s">
        <v>979</v>
      </c>
      <c r="I18" s="614"/>
      <c r="J18" s="617"/>
      <c r="K18" s="618" t="str">
        <f t="shared" si="0"/>
        <v/>
      </c>
      <c r="L18" s="619" t="str">
        <f t="shared" si="1"/>
        <v/>
      </c>
      <c r="M18" s="620" t="str">
        <f>IF(K18="","",COUNTIF($K$7:K18,"ﾘｽﾄ１"))</f>
        <v/>
      </c>
      <c r="N18" s="620" t="str">
        <f t="shared" si="2"/>
        <v/>
      </c>
      <c r="O18" s="621" t="str">
        <f t="shared" si="12"/>
        <v/>
      </c>
      <c r="P18" s="620" t="str">
        <f t="shared" si="3"/>
        <v/>
      </c>
      <c r="Q18" s="618" t="str">
        <f t="shared" si="4"/>
        <v/>
      </c>
      <c r="R18" s="622" t="str">
        <f t="shared" si="5"/>
        <v/>
      </c>
      <c r="S18" s="618" t="str">
        <f t="shared" si="6"/>
        <v/>
      </c>
      <c r="T18" s="619" t="str">
        <f t="shared" si="7"/>
        <v/>
      </c>
      <c r="U18" s="620" t="str">
        <f>IF(S18="","",COUNTIF($S$7:S18,"該当２"))</f>
        <v/>
      </c>
      <c r="V18" s="623" t="str">
        <f t="shared" si="8"/>
        <v/>
      </c>
      <c r="W18" s="619" t="str">
        <f t="shared" si="9"/>
        <v/>
      </c>
      <c r="X18" s="620" t="str">
        <f>IF(V18="","",COUNTIF($V$7:V18,"該当３"))</f>
        <v/>
      </c>
      <c r="Z18" s="624">
        <v>12</v>
      </c>
      <c r="AA18" s="627"/>
      <c r="AB18" s="661" t="s">
        <v>570</v>
      </c>
      <c r="AC18" s="625" t="str">
        <f t="shared" si="11"/>
        <v/>
      </c>
      <c r="AD18" s="625" t="str">
        <f t="shared" si="10"/>
        <v/>
      </c>
    </row>
    <row r="19" spans="1:30">
      <c r="A19" s="614">
        <v>1920111000</v>
      </c>
      <c r="B19" s="614" t="s">
        <v>483</v>
      </c>
      <c r="C19" s="615" t="s">
        <v>456</v>
      </c>
      <c r="D19" s="616" t="s">
        <v>466</v>
      </c>
      <c r="E19" s="615" t="s">
        <v>455</v>
      </c>
      <c r="F19" s="614" t="s">
        <v>1149</v>
      </c>
      <c r="G19" s="614" t="s">
        <v>971</v>
      </c>
      <c r="H19" s="614" t="s">
        <v>711</v>
      </c>
      <c r="I19" s="614"/>
      <c r="J19" s="617"/>
      <c r="K19" s="618" t="str">
        <f t="shared" si="0"/>
        <v/>
      </c>
      <c r="L19" s="619" t="str">
        <f t="shared" si="1"/>
        <v/>
      </c>
      <c r="M19" s="620" t="str">
        <f>IF(K19="","",COUNTIF($K$7:K19,"ﾘｽﾄ１"))</f>
        <v/>
      </c>
      <c r="N19" s="620" t="str">
        <f t="shared" si="2"/>
        <v/>
      </c>
      <c r="O19" s="621" t="str">
        <f t="shared" si="12"/>
        <v/>
      </c>
      <c r="P19" s="620" t="str">
        <f t="shared" si="3"/>
        <v/>
      </c>
      <c r="Q19" s="618" t="str">
        <f t="shared" si="4"/>
        <v/>
      </c>
      <c r="R19" s="622" t="str">
        <f t="shared" si="5"/>
        <v/>
      </c>
      <c r="S19" s="618" t="str">
        <f t="shared" si="6"/>
        <v/>
      </c>
      <c r="T19" s="619" t="str">
        <f t="shared" si="7"/>
        <v/>
      </c>
      <c r="U19" s="620" t="str">
        <f>IF(S19="","",COUNTIF($S$7:S19,"該当２"))</f>
        <v/>
      </c>
      <c r="V19" s="623" t="str">
        <f t="shared" si="8"/>
        <v/>
      </c>
      <c r="W19" s="619" t="str">
        <f t="shared" si="9"/>
        <v/>
      </c>
      <c r="X19" s="620" t="str">
        <f>IF(V19="","",COUNTIF($V$7:V19,"該当３"))</f>
        <v/>
      </c>
      <c r="Z19" s="624">
        <v>13</v>
      </c>
      <c r="AA19" s="627"/>
      <c r="AB19" s="661" t="s">
        <v>583</v>
      </c>
      <c r="AC19" s="625" t="str">
        <f t="shared" si="11"/>
        <v/>
      </c>
      <c r="AD19" s="625" t="str">
        <f t="shared" si="10"/>
        <v/>
      </c>
    </row>
    <row r="20" spans="1:30">
      <c r="A20" s="614">
        <v>1920112000</v>
      </c>
      <c r="B20" s="614" t="s">
        <v>483</v>
      </c>
      <c r="C20" s="615" t="s">
        <v>456</v>
      </c>
      <c r="D20" s="616" t="s">
        <v>467</v>
      </c>
      <c r="E20" s="615" t="s">
        <v>455</v>
      </c>
      <c r="F20" s="614" t="s">
        <v>1149</v>
      </c>
      <c r="G20" s="614" t="s">
        <v>971</v>
      </c>
      <c r="H20" s="614" t="s">
        <v>980</v>
      </c>
      <c r="I20" s="614"/>
      <c r="J20" s="617"/>
      <c r="K20" s="618" t="str">
        <f t="shared" si="0"/>
        <v/>
      </c>
      <c r="L20" s="619" t="str">
        <f t="shared" si="1"/>
        <v/>
      </c>
      <c r="M20" s="620" t="str">
        <f>IF(K20="","",COUNTIF($K$7:K20,"ﾘｽﾄ１"))</f>
        <v/>
      </c>
      <c r="N20" s="620" t="str">
        <f t="shared" si="2"/>
        <v/>
      </c>
      <c r="O20" s="621" t="str">
        <f t="shared" si="12"/>
        <v/>
      </c>
      <c r="P20" s="620" t="str">
        <f t="shared" si="3"/>
        <v/>
      </c>
      <c r="Q20" s="618" t="str">
        <f t="shared" si="4"/>
        <v/>
      </c>
      <c r="R20" s="622" t="str">
        <f t="shared" si="5"/>
        <v/>
      </c>
      <c r="S20" s="618" t="str">
        <f t="shared" si="6"/>
        <v/>
      </c>
      <c r="T20" s="619" t="str">
        <f t="shared" si="7"/>
        <v/>
      </c>
      <c r="U20" s="620" t="str">
        <f>IF(S20="","",COUNTIF($S$7:S20,"該当２"))</f>
        <v/>
      </c>
      <c r="V20" s="623" t="str">
        <f t="shared" si="8"/>
        <v/>
      </c>
      <c r="W20" s="619" t="str">
        <f t="shared" si="9"/>
        <v/>
      </c>
      <c r="X20" s="620" t="str">
        <f>IF(V20="","",COUNTIF($V$7:V20,"該当３"))</f>
        <v/>
      </c>
      <c r="Z20" s="624">
        <v>14</v>
      </c>
      <c r="AA20" s="627"/>
      <c r="AB20" s="661" t="s">
        <v>584</v>
      </c>
      <c r="AC20" s="625" t="str">
        <f t="shared" si="11"/>
        <v/>
      </c>
      <c r="AD20" s="625" t="str">
        <f t="shared" si="10"/>
        <v/>
      </c>
    </row>
    <row r="21" spans="1:30">
      <c r="A21" s="614">
        <v>1920113000</v>
      </c>
      <c r="B21" s="614" t="s">
        <v>483</v>
      </c>
      <c r="C21" s="615" t="s">
        <v>456</v>
      </c>
      <c r="D21" s="616" t="s">
        <v>468</v>
      </c>
      <c r="E21" s="615" t="s">
        <v>455</v>
      </c>
      <c r="F21" s="614" t="s">
        <v>1149</v>
      </c>
      <c r="G21" s="614" t="s">
        <v>971</v>
      </c>
      <c r="H21" s="614" t="s">
        <v>981</v>
      </c>
      <c r="I21" s="614"/>
      <c r="J21" s="617"/>
      <c r="K21" s="618" t="str">
        <f t="shared" si="0"/>
        <v/>
      </c>
      <c r="L21" s="619" t="str">
        <f t="shared" si="1"/>
        <v/>
      </c>
      <c r="M21" s="620" t="str">
        <f>IF(K21="","",COUNTIF($K$7:K21,"ﾘｽﾄ１"))</f>
        <v/>
      </c>
      <c r="N21" s="620" t="str">
        <f t="shared" si="2"/>
        <v/>
      </c>
      <c r="O21" s="621" t="str">
        <f t="shared" si="12"/>
        <v/>
      </c>
      <c r="P21" s="620" t="str">
        <f t="shared" si="3"/>
        <v/>
      </c>
      <c r="Q21" s="618" t="str">
        <f t="shared" si="4"/>
        <v/>
      </c>
      <c r="R21" s="622" t="str">
        <f t="shared" si="5"/>
        <v/>
      </c>
      <c r="S21" s="618" t="str">
        <f t="shared" si="6"/>
        <v/>
      </c>
      <c r="T21" s="619" t="str">
        <f t="shared" si="7"/>
        <v/>
      </c>
      <c r="U21" s="620" t="str">
        <f>IF(S21="","",COUNTIF($S$7:S21,"該当２"))</f>
        <v/>
      </c>
      <c r="V21" s="623" t="str">
        <f t="shared" si="8"/>
        <v/>
      </c>
      <c r="W21" s="619" t="str">
        <f t="shared" si="9"/>
        <v/>
      </c>
      <c r="X21" s="620" t="str">
        <f>IF(V21="","",COUNTIF($V$7:V21,"該当３"))</f>
        <v/>
      </c>
      <c r="Z21" s="624">
        <v>15</v>
      </c>
      <c r="AA21" s="627"/>
      <c r="AB21" s="661" t="s">
        <v>599</v>
      </c>
      <c r="AC21" s="625" t="str">
        <f t="shared" si="11"/>
        <v/>
      </c>
      <c r="AD21" s="625" t="str">
        <f t="shared" si="10"/>
        <v/>
      </c>
    </row>
    <row r="22" spans="1:30">
      <c r="A22" s="614">
        <v>1920114000</v>
      </c>
      <c r="B22" s="614" t="s">
        <v>483</v>
      </c>
      <c r="C22" s="615" t="s">
        <v>456</v>
      </c>
      <c r="D22" s="616" t="s">
        <v>469</v>
      </c>
      <c r="E22" s="615" t="s">
        <v>455</v>
      </c>
      <c r="F22" s="614" t="s">
        <v>1149</v>
      </c>
      <c r="G22" s="614" t="s">
        <v>971</v>
      </c>
      <c r="H22" s="614" t="s">
        <v>982</v>
      </c>
      <c r="I22" s="614"/>
      <c r="J22" s="617"/>
      <c r="K22" s="618" t="str">
        <f t="shared" si="0"/>
        <v/>
      </c>
      <c r="L22" s="619" t="str">
        <f t="shared" si="1"/>
        <v/>
      </c>
      <c r="M22" s="620" t="str">
        <f>IF(K22="","",COUNTIF($K$7:K22,"ﾘｽﾄ１"))</f>
        <v/>
      </c>
      <c r="N22" s="620" t="str">
        <f t="shared" si="2"/>
        <v/>
      </c>
      <c r="O22" s="621" t="str">
        <f t="shared" si="12"/>
        <v/>
      </c>
      <c r="P22" s="620" t="str">
        <f t="shared" si="3"/>
        <v/>
      </c>
      <c r="Q22" s="618" t="str">
        <f t="shared" si="4"/>
        <v/>
      </c>
      <c r="R22" s="622" t="str">
        <f t="shared" si="5"/>
        <v/>
      </c>
      <c r="S22" s="618" t="str">
        <f t="shared" si="6"/>
        <v/>
      </c>
      <c r="T22" s="619" t="str">
        <f t="shared" si="7"/>
        <v/>
      </c>
      <c r="U22" s="620" t="str">
        <f>IF(S22="","",COUNTIF($S$7:S22,"該当２"))</f>
        <v/>
      </c>
      <c r="V22" s="623" t="str">
        <f t="shared" si="8"/>
        <v/>
      </c>
      <c r="W22" s="619" t="str">
        <f t="shared" si="9"/>
        <v/>
      </c>
      <c r="X22" s="620" t="str">
        <f>IF(V22="","",COUNTIF($V$7:V22,"該当３"))</f>
        <v/>
      </c>
      <c r="Z22" s="624">
        <v>16</v>
      </c>
      <c r="AA22" s="627"/>
      <c r="AB22" s="661" t="s">
        <v>600</v>
      </c>
      <c r="AC22" s="625" t="str">
        <f t="shared" si="11"/>
        <v/>
      </c>
      <c r="AD22" s="625" t="str">
        <f t="shared" si="10"/>
        <v/>
      </c>
    </row>
    <row r="23" spans="1:30">
      <c r="A23" s="614">
        <v>1920200000</v>
      </c>
      <c r="B23" s="614" t="s">
        <v>483</v>
      </c>
      <c r="C23" s="615" t="s">
        <v>474</v>
      </c>
      <c r="D23" s="616" t="s">
        <v>454</v>
      </c>
      <c r="E23" s="615" t="s">
        <v>455</v>
      </c>
      <c r="F23" s="614" t="s">
        <v>1149</v>
      </c>
      <c r="G23" s="614" t="s">
        <v>983</v>
      </c>
      <c r="H23" s="614"/>
      <c r="I23" s="614"/>
      <c r="J23" s="617"/>
      <c r="K23" s="618" t="str">
        <f t="shared" si="0"/>
        <v>ﾘｽﾄ１</v>
      </c>
      <c r="L23" s="619" t="str">
        <f t="shared" si="1"/>
        <v>富士吉田市</v>
      </c>
      <c r="M23" s="620">
        <f>IF(K23="","",COUNTIF($K$7:K23,"ﾘｽﾄ１"))</f>
        <v>3</v>
      </c>
      <c r="N23" s="620" t="str">
        <f t="shared" si="2"/>
        <v/>
      </c>
      <c r="O23" s="621" t="str">
        <f t="shared" si="12"/>
        <v/>
      </c>
      <c r="P23" s="620" t="str">
        <f t="shared" si="3"/>
        <v/>
      </c>
      <c r="Q23" s="618" t="str">
        <f t="shared" si="4"/>
        <v/>
      </c>
      <c r="R23" s="622" t="str">
        <f t="shared" si="5"/>
        <v/>
      </c>
      <c r="S23" s="618" t="str">
        <f t="shared" si="6"/>
        <v/>
      </c>
      <c r="T23" s="619" t="str">
        <f t="shared" si="7"/>
        <v/>
      </c>
      <c r="U23" s="620" t="str">
        <f>IF(S23="","",COUNTIF($S$7:S23,"該当２"))</f>
        <v/>
      </c>
      <c r="V23" s="623" t="str">
        <f t="shared" si="8"/>
        <v/>
      </c>
      <c r="W23" s="619" t="str">
        <f t="shared" si="9"/>
        <v/>
      </c>
      <c r="X23" s="620" t="str">
        <f>IF(V23="","",COUNTIF($V$7:V23,"該当３"))</f>
        <v/>
      </c>
      <c r="Z23" s="624">
        <v>17</v>
      </c>
      <c r="AA23" s="627"/>
      <c r="AB23" s="661" t="s">
        <v>618</v>
      </c>
      <c r="AC23" s="625" t="str">
        <f t="shared" si="11"/>
        <v/>
      </c>
      <c r="AD23" s="625" t="str">
        <f t="shared" si="10"/>
        <v/>
      </c>
    </row>
    <row r="24" spans="1:30">
      <c r="A24" s="614">
        <v>1920201000</v>
      </c>
      <c r="B24" s="614" t="s">
        <v>483</v>
      </c>
      <c r="C24" s="615" t="s">
        <v>474</v>
      </c>
      <c r="D24" s="616" t="s">
        <v>457</v>
      </c>
      <c r="E24" s="615" t="s">
        <v>455</v>
      </c>
      <c r="F24" s="614" t="s">
        <v>1149</v>
      </c>
      <c r="G24" s="614" t="s">
        <v>983</v>
      </c>
      <c r="H24" s="614" t="s">
        <v>985</v>
      </c>
      <c r="I24" s="614"/>
      <c r="J24" s="617"/>
      <c r="K24" s="618" t="str">
        <f t="shared" si="0"/>
        <v/>
      </c>
      <c r="L24" s="619" t="str">
        <f t="shared" si="1"/>
        <v/>
      </c>
      <c r="M24" s="620" t="str">
        <f>IF(K24="","",COUNTIF($K$7:K24,"ﾘｽﾄ１"))</f>
        <v/>
      </c>
      <c r="N24" s="620" t="str">
        <f t="shared" si="2"/>
        <v/>
      </c>
      <c r="O24" s="621" t="str">
        <f t="shared" si="12"/>
        <v/>
      </c>
      <c r="P24" s="620" t="str">
        <f t="shared" si="3"/>
        <v/>
      </c>
      <c r="Q24" s="618" t="str">
        <f t="shared" si="4"/>
        <v/>
      </c>
      <c r="R24" s="622" t="str">
        <f t="shared" si="5"/>
        <v/>
      </c>
      <c r="S24" s="618" t="str">
        <f t="shared" si="6"/>
        <v/>
      </c>
      <c r="T24" s="619" t="str">
        <f t="shared" si="7"/>
        <v/>
      </c>
      <c r="U24" s="620" t="str">
        <f>IF(S24="","",COUNTIF($S$7:S24,"該当２"))</f>
        <v/>
      </c>
      <c r="V24" s="623" t="str">
        <f t="shared" si="8"/>
        <v/>
      </c>
      <c r="W24" s="619" t="str">
        <f t="shared" si="9"/>
        <v/>
      </c>
      <c r="X24" s="620" t="str">
        <f>IF(V24="","",COUNTIF($V$7:V24,"該当３"))</f>
        <v/>
      </c>
      <c r="Z24" s="624">
        <v>18</v>
      </c>
      <c r="AA24" s="627"/>
      <c r="AB24" s="661" t="s">
        <v>624</v>
      </c>
      <c r="AC24" s="625" t="str">
        <f t="shared" si="11"/>
        <v/>
      </c>
      <c r="AD24" s="625" t="str">
        <f t="shared" si="10"/>
        <v/>
      </c>
    </row>
    <row r="25" spans="1:30">
      <c r="A25" s="614">
        <v>1920202000</v>
      </c>
      <c r="B25" s="614" t="s">
        <v>483</v>
      </c>
      <c r="C25" s="615" t="s">
        <v>474</v>
      </c>
      <c r="D25" s="616" t="s">
        <v>458</v>
      </c>
      <c r="E25" s="615" t="s">
        <v>455</v>
      </c>
      <c r="F25" s="614" t="s">
        <v>1149</v>
      </c>
      <c r="G25" s="614" t="s">
        <v>984</v>
      </c>
      <c r="H25" s="614" t="s">
        <v>986</v>
      </c>
      <c r="I25" s="614"/>
      <c r="J25" s="617"/>
      <c r="K25" s="618" t="str">
        <f t="shared" si="0"/>
        <v/>
      </c>
      <c r="L25" s="619" t="str">
        <f t="shared" si="1"/>
        <v/>
      </c>
      <c r="M25" s="620" t="str">
        <f>IF(K25="","",COUNTIF($K$7:K25,"ﾘｽﾄ１"))</f>
        <v/>
      </c>
      <c r="N25" s="620" t="str">
        <f t="shared" si="2"/>
        <v/>
      </c>
      <c r="O25" s="621" t="str">
        <f t="shared" si="12"/>
        <v/>
      </c>
      <c r="P25" s="620" t="str">
        <f t="shared" si="3"/>
        <v/>
      </c>
      <c r="Q25" s="618" t="str">
        <f t="shared" si="4"/>
        <v/>
      </c>
      <c r="R25" s="622" t="str">
        <f t="shared" si="5"/>
        <v/>
      </c>
      <c r="S25" s="618" t="str">
        <f t="shared" si="6"/>
        <v/>
      </c>
      <c r="T25" s="619" t="str">
        <f t="shared" si="7"/>
        <v/>
      </c>
      <c r="U25" s="620" t="str">
        <f>IF(S25="","",COUNTIF($S$7:S25,"該当２"))</f>
        <v/>
      </c>
      <c r="V25" s="623" t="str">
        <f t="shared" si="8"/>
        <v/>
      </c>
      <c r="W25" s="619" t="str">
        <f t="shared" si="9"/>
        <v/>
      </c>
      <c r="X25" s="620" t="str">
        <f>IF(V25="","",COUNTIF($V$7:V25,"該当３"))</f>
        <v/>
      </c>
      <c r="Z25" s="624">
        <v>19</v>
      </c>
      <c r="AA25" s="627"/>
      <c r="AB25" s="661" t="s">
        <v>632</v>
      </c>
      <c r="AC25" s="625" t="str">
        <f t="shared" si="11"/>
        <v/>
      </c>
      <c r="AD25" s="625" t="str">
        <f t="shared" si="10"/>
        <v/>
      </c>
    </row>
    <row r="26" spans="1:30">
      <c r="A26" s="614">
        <v>1920203000</v>
      </c>
      <c r="B26" s="614" t="s">
        <v>483</v>
      </c>
      <c r="C26" s="615" t="s">
        <v>474</v>
      </c>
      <c r="D26" s="616" t="s">
        <v>459</v>
      </c>
      <c r="E26" s="615" t="s">
        <v>455</v>
      </c>
      <c r="F26" s="614" t="s">
        <v>1149</v>
      </c>
      <c r="G26" s="614" t="s">
        <v>984</v>
      </c>
      <c r="H26" s="614" t="s">
        <v>987</v>
      </c>
      <c r="I26" s="614"/>
      <c r="J26" s="617"/>
      <c r="K26" s="618" t="str">
        <f t="shared" si="0"/>
        <v/>
      </c>
      <c r="L26" s="619" t="str">
        <f t="shared" si="1"/>
        <v/>
      </c>
      <c r="M26" s="620" t="str">
        <f>IF(K26="","",COUNTIF($K$7:K26,"ﾘｽﾄ１"))</f>
        <v/>
      </c>
      <c r="N26" s="620" t="str">
        <f t="shared" si="2"/>
        <v/>
      </c>
      <c r="O26" s="621" t="str">
        <f t="shared" si="12"/>
        <v/>
      </c>
      <c r="P26" s="620" t="str">
        <f t="shared" si="3"/>
        <v/>
      </c>
      <c r="Q26" s="618" t="str">
        <f t="shared" si="4"/>
        <v/>
      </c>
      <c r="R26" s="622" t="str">
        <f t="shared" si="5"/>
        <v/>
      </c>
      <c r="S26" s="618" t="str">
        <f t="shared" si="6"/>
        <v/>
      </c>
      <c r="T26" s="619" t="str">
        <f t="shared" si="7"/>
        <v/>
      </c>
      <c r="U26" s="620" t="str">
        <f>IF(S26="","",COUNTIF($S$7:S26,"該当２"))</f>
        <v/>
      </c>
      <c r="V26" s="623" t="str">
        <f t="shared" si="8"/>
        <v/>
      </c>
      <c r="W26" s="619" t="str">
        <f t="shared" si="9"/>
        <v/>
      </c>
      <c r="X26" s="620" t="str">
        <f>IF(V26="","",COUNTIF($V$7:V26,"該当３"))</f>
        <v/>
      </c>
      <c r="Z26" s="624">
        <v>20</v>
      </c>
      <c r="AA26" s="627"/>
      <c r="AB26" s="661" t="s">
        <v>634</v>
      </c>
      <c r="AC26" s="625" t="str">
        <f t="shared" si="11"/>
        <v/>
      </c>
      <c r="AD26" s="625" t="str">
        <f t="shared" si="10"/>
        <v/>
      </c>
    </row>
    <row r="27" spans="1:30">
      <c r="A27" s="614">
        <v>1920204000</v>
      </c>
      <c r="B27" s="614" t="s">
        <v>483</v>
      </c>
      <c r="C27" s="615" t="s">
        <v>474</v>
      </c>
      <c r="D27" s="616" t="s">
        <v>460</v>
      </c>
      <c r="E27" s="615" t="s">
        <v>455</v>
      </c>
      <c r="F27" s="614" t="s">
        <v>1149</v>
      </c>
      <c r="G27" s="614" t="s">
        <v>983</v>
      </c>
      <c r="H27" s="614" t="s">
        <v>988</v>
      </c>
      <c r="I27" s="614"/>
      <c r="J27" s="617"/>
      <c r="K27" s="618" t="str">
        <f t="shared" si="0"/>
        <v/>
      </c>
      <c r="L27" s="619" t="str">
        <f t="shared" si="1"/>
        <v/>
      </c>
      <c r="M27" s="620" t="str">
        <f>IF(K27="","",COUNTIF($K$7:K27,"ﾘｽﾄ１"))</f>
        <v/>
      </c>
      <c r="N27" s="620" t="str">
        <f t="shared" si="2"/>
        <v/>
      </c>
      <c r="O27" s="621" t="str">
        <f t="shared" si="12"/>
        <v/>
      </c>
      <c r="P27" s="620" t="str">
        <f t="shared" si="3"/>
        <v/>
      </c>
      <c r="Q27" s="618" t="str">
        <f t="shared" si="4"/>
        <v/>
      </c>
      <c r="R27" s="622" t="str">
        <f t="shared" si="5"/>
        <v/>
      </c>
      <c r="S27" s="618" t="str">
        <f t="shared" si="6"/>
        <v/>
      </c>
      <c r="T27" s="619" t="str">
        <f t="shared" si="7"/>
        <v/>
      </c>
      <c r="U27" s="620" t="str">
        <f>IF(S27="","",COUNTIF($S$7:S27,"該当２"))</f>
        <v/>
      </c>
      <c r="V27" s="623" t="str">
        <f t="shared" si="8"/>
        <v/>
      </c>
      <c r="W27" s="619" t="str">
        <f t="shared" si="9"/>
        <v/>
      </c>
      <c r="X27" s="620" t="str">
        <f>IF(V27="","",COUNTIF($V$7:V27,"該当３"))</f>
        <v/>
      </c>
      <c r="Z27" s="624">
        <v>21</v>
      </c>
      <c r="AA27" s="627"/>
      <c r="AB27" s="661" t="s">
        <v>636</v>
      </c>
      <c r="AC27" s="625" t="str">
        <f t="shared" si="11"/>
        <v/>
      </c>
      <c r="AD27" s="625" t="str">
        <f t="shared" si="10"/>
        <v/>
      </c>
    </row>
    <row r="28" spans="1:30">
      <c r="A28" s="614">
        <v>1920400000</v>
      </c>
      <c r="B28" s="614" t="s">
        <v>483</v>
      </c>
      <c r="C28" s="615" t="s">
        <v>476</v>
      </c>
      <c r="D28" s="616" t="s">
        <v>454</v>
      </c>
      <c r="E28" s="615" t="s">
        <v>455</v>
      </c>
      <c r="F28" s="614" t="s">
        <v>1149</v>
      </c>
      <c r="G28" s="614" t="s">
        <v>989</v>
      </c>
      <c r="H28" s="614"/>
      <c r="I28" s="614"/>
      <c r="J28" s="617"/>
      <c r="K28" s="618" t="str">
        <f t="shared" si="0"/>
        <v>ﾘｽﾄ１</v>
      </c>
      <c r="L28" s="619" t="str">
        <f t="shared" si="1"/>
        <v>都留市</v>
      </c>
      <c r="M28" s="620">
        <f>IF(K28="","",COUNTIF($K$7:K28,"ﾘｽﾄ１"))</f>
        <v>4</v>
      </c>
      <c r="N28" s="620" t="str">
        <f t="shared" si="2"/>
        <v/>
      </c>
      <c r="O28" s="621" t="str">
        <f t="shared" si="12"/>
        <v/>
      </c>
      <c r="P28" s="620" t="str">
        <f t="shared" si="3"/>
        <v/>
      </c>
      <c r="Q28" s="618" t="str">
        <f t="shared" si="4"/>
        <v/>
      </c>
      <c r="R28" s="622" t="str">
        <f t="shared" si="5"/>
        <v/>
      </c>
      <c r="S28" s="618" t="str">
        <f t="shared" si="6"/>
        <v/>
      </c>
      <c r="T28" s="619" t="str">
        <f t="shared" si="7"/>
        <v/>
      </c>
      <c r="U28" s="620" t="str">
        <f>IF(S28="","",COUNTIF($S$7:S28,"該当２"))</f>
        <v/>
      </c>
      <c r="V28" s="623" t="str">
        <f t="shared" si="8"/>
        <v/>
      </c>
      <c r="W28" s="619" t="str">
        <f t="shared" si="9"/>
        <v/>
      </c>
      <c r="X28" s="620" t="str">
        <f>IF(V28="","",COUNTIF($V$7:V28,"該当３"))</f>
        <v/>
      </c>
      <c r="Z28" s="624">
        <v>22</v>
      </c>
      <c r="AA28" s="627"/>
      <c r="AB28" s="661" t="s">
        <v>638</v>
      </c>
      <c r="AC28" s="625" t="str">
        <f t="shared" si="11"/>
        <v/>
      </c>
      <c r="AD28" s="625" t="str">
        <f t="shared" si="10"/>
        <v/>
      </c>
    </row>
    <row r="29" spans="1:30">
      <c r="A29" s="614">
        <v>1920401000</v>
      </c>
      <c r="B29" s="614" t="s">
        <v>483</v>
      </c>
      <c r="C29" s="615" t="s">
        <v>476</v>
      </c>
      <c r="D29" s="616" t="s">
        <v>457</v>
      </c>
      <c r="E29" s="615" t="s">
        <v>455</v>
      </c>
      <c r="F29" s="614" t="s">
        <v>1149</v>
      </c>
      <c r="G29" s="614" t="s">
        <v>989</v>
      </c>
      <c r="H29" s="614" t="s">
        <v>712</v>
      </c>
      <c r="I29" s="614"/>
      <c r="J29" s="617"/>
      <c r="K29" s="618" t="str">
        <f t="shared" si="0"/>
        <v/>
      </c>
      <c r="L29" s="619" t="str">
        <f t="shared" si="1"/>
        <v/>
      </c>
      <c r="M29" s="620" t="str">
        <f>IF(K29="","",COUNTIF($K$7:K29,"ﾘｽﾄ１"))</f>
        <v/>
      </c>
      <c r="N29" s="620" t="str">
        <f t="shared" si="2"/>
        <v/>
      </c>
      <c r="O29" s="621" t="str">
        <f t="shared" si="12"/>
        <v/>
      </c>
      <c r="P29" s="620" t="str">
        <f t="shared" si="3"/>
        <v/>
      </c>
      <c r="Q29" s="618" t="str">
        <f t="shared" si="4"/>
        <v/>
      </c>
      <c r="R29" s="622" t="str">
        <f t="shared" si="5"/>
        <v/>
      </c>
      <c r="S29" s="618" t="str">
        <f t="shared" si="6"/>
        <v/>
      </c>
      <c r="T29" s="619" t="str">
        <f t="shared" si="7"/>
        <v/>
      </c>
      <c r="U29" s="620" t="str">
        <f>IF(S29="","",COUNTIF($S$7:S29,"該当２"))</f>
        <v/>
      </c>
      <c r="V29" s="623" t="str">
        <f t="shared" si="8"/>
        <v/>
      </c>
      <c r="W29" s="619" t="str">
        <f t="shared" si="9"/>
        <v/>
      </c>
      <c r="X29" s="620" t="str">
        <f>IF(V29="","",COUNTIF($V$7:V29,"該当３"))</f>
        <v/>
      </c>
      <c r="Z29" s="624">
        <v>23</v>
      </c>
      <c r="AA29" s="627"/>
      <c r="AB29" s="661" t="s">
        <v>640</v>
      </c>
      <c r="AC29" s="625" t="str">
        <f t="shared" si="11"/>
        <v/>
      </c>
      <c r="AD29" s="625" t="str">
        <f t="shared" si="10"/>
        <v/>
      </c>
    </row>
    <row r="30" spans="1:30">
      <c r="A30" s="614">
        <v>1920402000</v>
      </c>
      <c r="B30" s="614" t="s">
        <v>483</v>
      </c>
      <c r="C30" s="615" t="s">
        <v>476</v>
      </c>
      <c r="D30" s="616" t="s">
        <v>458</v>
      </c>
      <c r="E30" s="615" t="s">
        <v>455</v>
      </c>
      <c r="F30" s="614" t="s">
        <v>1149</v>
      </c>
      <c r="G30" s="614" t="s">
        <v>989</v>
      </c>
      <c r="H30" s="614" t="s">
        <v>990</v>
      </c>
      <c r="I30" s="614"/>
      <c r="J30" s="617"/>
      <c r="K30" s="618" t="str">
        <f t="shared" si="0"/>
        <v/>
      </c>
      <c r="L30" s="619" t="str">
        <f t="shared" si="1"/>
        <v/>
      </c>
      <c r="M30" s="620" t="str">
        <f>IF(K30="","",COUNTIF($K$7:K30,"ﾘｽﾄ１"))</f>
        <v/>
      </c>
      <c r="N30" s="620" t="str">
        <f t="shared" si="2"/>
        <v/>
      </c>
      <c r="O30" s="621" t="str">
        <f t="shared" si="12"/>
        <v/>
      </c>
      <c r="P30" s="620" t="str">
        <f t="shared" si="3"/>
        <v/>
      </c>
      <c r="Q30" s="618" t="str">
        <f t="shared" si="4"/>
        <v/>
      </c>
      <c r="R30" s="622" t="str">
        <f t="shared" si="5"/>
        <v/>
      </c>
      <c r="S30" s="618" t="str">
        <f t="shared" si="6"/>
        <v/>
      </c>
      <c r="T30" s="619" t="str">
        <f t="shared" si="7"/>
        <v/>
      </c>
      <c r="U30" s="620" t="str">
        <f>IF(S30="","",COUNTIF($S$7:S30,"該当２"))</f>
        <v/>
      </c>
      <c r="V30" s="623" t="str">
        <f t="shared" si="8"/>
        <v/>
      </c>
      <c r="W30" s="619" t="str">
        <f t="shared" si="9"/>
        <v/>
      </c>
      <c r="X30" s="620" t="str">
        <f>IF(V30="","",COUNTIF($V$7:V30,"該当３"))</f>
        <v/>
      </c>
      <c r="Z30" s="624">
        <v>24</v>
      </c>
      <c r="AA30" s="627"/>
      <c r="AB30" s="661" t="s">
        <v>642</v>
      </c>
      <c r="AC30" s="625" t="str">
        <f t="shared" si="11"/>
        <v/>
      </c>
      <c r="AD30" s="625" t="str">
        <f t="shared" si="10"/>
        <v/>
      </c>
    </row>
    <row r="31" spans="1:30">
      <c r="A31" s="614">
        <v>1920403000</v>
      </c>
      <c r="B31" s="614" t="s">
        <v>483</v>
      </c>
      <c r="C31" s="615" t="s">
        <v>476</v>
      </c>
      <c r="D31" s="616" t="s">
        <v>459</v>
      </c>
      <c r="E31" s="615" t="s">
        <v>455</v>
      </c>
      <c r="F31" s="614" t="s">
        <v>1149</v>
      </c>
      <c r="G31" s="614" t="s">
        <v>989</v>
      </c>
      <c r="H31" s="614" t="s">
        <v>991</v>
      </c>
      <c r="I31" s="614"/>
      <c r="J31" s="617"/>
      <c r="K31" s="618" t="str">
        <f t="shared" si="0"/>
        <v/>
      </c>
      <c r="L31" s="619" t="str">
        <f t="shared" si="1"/>
        <v/>
      </c>
      <c r="M31" s="620" t="str">
        <f>IF(K31="","",COUNTIF($K$7:K31,"ﾘｽﾄ１"))</f>
        <v/>
      </c>
      <c r="N31" s="620" t="str">
        <f t="shared" si="2"/>
        <v/>
      </c>
      <c r="O31" s="621" t="str">
        <f t="shared" si="12"/>
        <v/>
      </c>
      <c r="P31" s="620" t="str">
        <f t="shared" si="3"/>
        <v/>
      </c>
      <c r="Q31" s="618" t="str">
        <f t="shared" si="4"/>
        <v/>
      </c>
      <c r="R31" s="622" t="str">
        <f t="shared" si="5"/>
        <v/>
      </c>
      <c r="S31" s="618" t="str">
        <f t="shared" si="6"/>
        <v/>
      </c>
      <c r="T31" s="619" t="str">
        <f t="shared" si="7"/>
        <v/>
      </c>
      <c r="U31" s="620" t="str">
        <f>IF(S31="","",COUNTIF($S$7:S31,"該当２"))</f>
        <v/>
      </c>
      <c r="V31" s="623" t="str">
        <f t="shared" si="8"/>
        <v/>
      </c>
      <c r="W31" s="619" t="str">
        <f t="shared" si="9"/>
        <v/>
      </c>
      <c r="X31" s="620" t="str">
        <f>IF(V31="","",COUNTIF($V$7:V31,"該当３"))</f>
        <v/>
      </c>
      <c r="Z31" s="624">
        <v>25</v>
      </c>
      <c r="AA31" s="627"/>
      <c r="AB31" s="661" t="s">
        <v>644</v>
      </c>
      <c r="AC31" s="625" t="str">
        <f t="shared" si="11"/>
        <v/>
      </c>
      <c r="AD31" s="625" t="str">
        <f t="shared" si="10"/>
        <v/>
      </c>
    </row>
    <row r="32" spans="1:30">
      <c r="A32" s="614">
        <v>1920404000</v>
      </c>
      <c r="B32" s="614" t="s">
        <v>483</v>
      </c>
      <c r="C32" s="615" t="s">
        <v>476</v>
      </c>
      <c r="D32" s="616" t="s">
        <v>460</v>
      </c>
      <c r="E32" s="615" t="s">
        <v>455</v>
      </c>
      <c r="F32" s="614" t="s">
        <v>1149</v>
      </c>
      <c r="G32" s="614" t="s">
        <v>989</v>
      </c>
      <c r="H32" s="614" t="s">
        <v>713</v>
      </c>
      <c r="I32" s="614"/>
      <c r="J32" s="617"/>
      <c r="K32" s="618" t="str">
        <f t="shared" si="0"/>
        <v/>
      </c>
      <c r="L32" s="619" t="str">
        <f t="shared" si="1"/>
        <v/>
      </c>
      <c r="M32" s="620" t="str">
        <f>IF(K32="","",COUNTIF($K$7:K32,"ﾘｽﾄ１"))</f>
        <v/>
      </c>
      <c r="N32" s="620" t="str">
        <f t="shared" si="2"/>
        <v/>
      </c>
      <c r="O32" s="621" t="str">
        <f t="shared" si="12"/>
        <v/>
      </c>
      <c r="P32" s="620" t="str">
        <f t="shared" si="3"/>
        <v/>
      </c>
      <c r="Q32" s="618" t="str">
        <f t="shared" si="4"/>
        <v/>
      </c>
      <c r="R32" s="622" t="str">
        <f t="shared" si="5"/>
        <v/>
      </c>
      <c r="S32" s="618" t="str">
        <f t="shared" si="6"/>
        <v/>
      </c>
      <c r="T32" s="619" t="str">
        <f t="shared" si="7"/>
        <v/>
      </c>
      <c r="U32" s="620" t="str">
        <f>IF(S32="","",COUNTIF($S$7:S32,"該当２"))</f>
        <v/>
      </c>
      <c r="V32" s="623" t="str">
        <f t="shared" si="8"/>
        <v/>
      </c>
      <c r="W32" s="619" t="str">
        <f t="shared" si="9"/>
        <v/>
      </c>
      <c r="X32" s="620" t="str">
        <f>IF(V32="","",COUNTIF($V$7:V32,"該当３"))</f>
        <v/>
      </c>
      <c r="Z32" s="624">
        <v>26</v>
      </c>
      <c r="AA32" s="627"/>
      <c r="AB32" s="661" t="s">
        <v>654</v>
      </c>
      <c r="AC32" s="625" t="str">
        <f t="shared" si="11"/>
        <v/>
      </c>
      <c r="AD32" s="625" t="str">
        <f t="shared" si="10"/>
        <v/>
      </c>
    </row>
    <row r="33" spans="1:30">
      <c r="A33" s="614">
        <v>1920405000</v>
      </c>
      <c r="B33" s="614" t="s">
        <v>483</v>
      </c>
      <c r="C33" s="615" t="s">
        <v>476</v>
      </c>
      <c r="D33" s="616" t="s">
        <v>461</v>
      </c>
      <c r="E33" s="615" t="s">
        <v>455</v>
      </c>
      <c r="F33" s="614" t="s">
        <v>1149</v>
      </c>
      <c r="G33" s="614" t="s">
        <v>989</v>
      </c>
      <c r="H33" s="614" t="s">
        <v>992</v>
      </c>
      <c r="I33" s="614"/>
      <c r="J33" s="617"/>
      <c r="K33" s="618" t="str">
        <f t="shared" si="0"/>
        <v/>
      </c>
      <c r="L33" s="619" t="str">
        <f t="shared" si="1"/>
        <v/>
      </c>
      <c r="M33" s="620" t="str">
        <f>IF(K33="","",COUNTIF($K$7:K33,"ﾘｽﾄ１"))</f>
        <v/>
      </c>
      <c r="N33" s="620" t="str">
        <f t="shared" si="2"/>
        <v/>
      </c>
      <c r="O33" s="621" t="str">
        <f t="shared" si="12"/>
        <v/>
      </c>
      <c r="P33" s="620" t="str">
        <f t="shared" si="3"/>
        <v/>
      </c>
      <c r="Q33" s="618" t="str">
        <f t="shared" si="4"/>
        <v/>
      </c>
      <c r="R33" s="622" t="str">
        <f t="shared" si="5"/>
        <v/>
      </c>
      <c r="S33" s="618" t="str">
        <f t="shared" si="6"/>
        <v/>
      </c>
      <c r="T33" s="619" t="str">
        <f t="shared" si="7"/>
        <v/>
      </c>
      <c r="U33" s="620" t="str">
        <f>IF(S33="","",COUNTIF($S$7:S33,"該当２"))</f>
        <v/>
      </c>
      <c r="V33" s="623" t="str">
        <f t="shared" si="8"/>
        <v/>
      </c>
      <c r="W33" s="619" t="str">
        <f t="shared" si="9"/>
        <v/>
      </c>
      <c r="X33" s="620" t="str">
        <f>IF(V33="","",COUNTIF($V$7:V33,"該当３"))</f>
        <v/>
      </c>
      <c r="Z33" s="624">
        <v>27</v>
      </c>
      <c r="AA33" s="627"/>
      <c r="AB33" s="661" t="s">
        <v>655</v>
      </c>
      <c r="AC33" s="625" t="str">
        <f t="shared" si="11"/>
        <v/>
      </c>
      <c r="AD33" s="625" t="str">
        <f t="shared" si="10"/>
        <v/>
      </c>
    </row>
    <row r="34" spans="1:30">
      <c r="A34" s="614">
        <v>1920500000</v>
      </c>
      <c r="B34" s="614" t="s">
        <v>483</v>
      </c>
      <c r="C34" s="615" t="s">
        <v>477</v>
      </c>
      <c r="D34" s="616" t="s">
        <v>454</v>
      </c>
      <c r="E34" s="615" t="s">
        <v>455</v>
      </c>
      <c r="F34" s="614" t="s">
        <v>1149</v>
      </c>
      <c r="G34" s="614" t="s">
        <v>993</v>
      </c>
      <c r="H34" s="614"/>
      <c r="I34" s="614"/>
      <c r="J34" s="617"/>
      <c r="K34" s="618" t="str">
        <f t="shared" si="0"/>
        <v>ﾘｽﾄ１</v>
      </c>
      <c r="L34" s="619" t="str">
        <f t="shared" si="1"/>
        <v>山梨市</v>
      </c>
      <c r="M34" s="620">
        <f>IF(K34="","",COUNTIF($K$7:K34,"ﾘｽﾄ１"))</f>
        <v>5</v>
      </c>
      <c r="N34" s="620" t="str">
        <f t="shared" si="2"/>
        <v/>
      </c>
      <c r="O34" s="621" t="str">
        <f t="shared" si="12"/>
        <v/>
      </c>
      <c r="P34" s="620" t="str">
        <f t="shared" si="3"/>
        <v/>
      </c>
      <c r="Q34" s="618" t="str">
        <f t="shared" si="4"/>
        <v/>
      </c>
      <c r="R34" s="622" t="str">
        <f t="shared" si="5"/>
        <v/>
      </c>
      <c r="S34" s="618" t="str">
        <f t="shared" si="6"/>
        <v/>
      </c>
      <c r="T34" s="619" t="str">
        <f t="shared" si="7"/>
        <v/>
      </c>
      <c r="U34" s="620" t="str">
        <f>IF(S34="","",COUNTIF($S$7:S34,"該当２"))</f>
        <v/>
      </c>
      <c r="V34" s="623" t="str">
        <f t="shared" si="8"/>
        <v/>
      </c>
      <c r="W34" s="619" t="str">
        <f t="shared" si="9"/>
        <v/>
      </c>
      <c r="X34" s="620" t="str">
        <f>IF(V34="","",COUNTIF($V$7:V34,"該当３"))</f>
        <v/>
      </c>
      <c r="Z34" s="624">
        <v>28</v>
      </c>
      <c r="AA34" s="627"/>
      <c r="AB34" s="661"/>
      <c r="AC34" s="625" t="str">
        <f t="shared" si="11"/>
        <v/>
      </c>
      <c r="AD34" s="625" t="str">
        <f t="shared" si="10"/>
        <v/>
      </c>
    </row>
    <row r="35" spans="1:30">
      <c r="A35" s="614">
        <v>1920501000</v>
      </c>
      <c r="B35" s="614" t="s">
        <v>483</v>
      </c>
      <c r="C35" s="615" t="s">
        <v>477</v>
      </c>
      <c r="D35" s="616" t="s">
        <v>457</v>
      </c>
      <c r="E35" s="615" t="s">
        <v>455</v>
      </c>
      <c r="F35" s="614" t="s">
        <v>1149</v>
      </c>
      <c r="G35" s="614" t="s">
        <v>993</v>
      </c>
      <c r="H35" s="614" t="s">
        <v>994</v>
      </c>
      <c r="I35" s="628"/>
      <c r="J35" s="629"/>
      <c r="K35" s="618" t="str">
        <f t="shared" si="0"/>
        <v/>
      </c>
      <c r="L35" s="619" t="str">
        <f t="shared" si="1"/>
        <v/>
      </c>
      <c r="M35" s="620" t="str">
        <f>IF(K35="","",COUNTIF($K$7:K35,"ﾘｽﾄ１"))</f>
        <v/>
      </c>
      <c r="N35" s="620" t="str">
        <f t="shared" si="2"/>
        <v/>
      </c>
      <c r="O35" s="621" t="str">
        <f t="shared" si="12"/>
        <v/>
      </c>
      <c r="P35" s="620" t="str">
        <f t="shared" si="3"/>
        <v/>
      </c>
      <c r="Q35" s="618" t="str">
        <f t="shared" si="4"/>
        <v/>
      </c>
      <c r="R35" s="622" t="str">
        <f t="shared" si="5"/>
        <v/>
      </c>
      <c r="S35" s="618" t="str">
        <f t="shared" si="6"/>
        <v/>
      </c>
      <c r="T35" s="619" t="str">
        <f t="shared" si="7"/>
        <v/>
      </c>
      <c r="U35" s="620" t="str">
        <f>IF(S35="","",COUNTIF($S$7:S35,"該当２"))</f>
        <v/>
      </c>
      <c r="V35" s="623" t="str">
        <f t="shared" si="8"/>
        <v/>
      </c>
      <c r="W35" s="619" t="str">
        <f t="shared" si="9"/>
        <v/>
      </c>
      <c r="X35" s="620" t="str">
        <f>IF(V35="","",COUNTIF($V$7:V35,"該当３"))</f>
        <v/>
      </c>
      <c r="Z35" s="624">
        <v>29</v>
      </c>
      <c r="AA35" s="627"/>
      <c r="AB35" s="661"/>
      <c r="AD35" s="625" t="str">
        <f t="shared" si="10"/>
        <v/>
      </c>
    </row>
    <row r="36" spans="1:30">
      <c r="A36" s="614">
        <v>1920502000</v>
      </c>
      <c r="B36" s="614" t="s">
        <v>483</v>
      </c>
      <c r="C36" s="615" t="s">
        <v>477</v>
      </c>
      <c r="D36" s="616" t="s">
        <v>458</v>
      </c>
      <c r="E36" s="615" t="s">
        <v>455</v>
      </c>
      <c r="F36" s="614" t="s">
        <v>1149</v>
      </c>
      <c r="G36" s="614" t="s">
        <v>993</v>
      </c>
      <c r="H36" s="614" t="s">
        <v>995</v>
      </c>
      <c r="I36" s="630"/>
      <c r="J36" s="629"/>
      <c r="K36" s="618" t="str">
        <f t="shared" si="0"/>
        <v/>
      </c>
      <c r="L36" s="619" t="str">
        <f t="shared" si="1"/>
        <v/>
      </c>
      <c r="M36" s="620" t="str">
        <f>IF(K36="","",COUNTIF($K$7:K36,"ﾘｽﾄ１"))</f>
        <v/>
      </c>
      <c r="N36" s="620" t="str">
        <f t="shared" si="2"/>
        <v/>
      </c>
      <c r="O36" s="621" t="str">
        <f t="shared" si="12"/>
        <v/>
      </c>
      <c r="P36" s="620" t="str">
        <f t="shared" si="3"/>
        <v/>
      </c>
      <c r="Q36" s="618" t="str">
        <f t="shared" si="4"/>
        <v/>
      </c>
      <c r="R36" s="622" t="str">
        <f t="shared" si="5"/>
        <v/>
      </c>
      <c r="S36" s="618" t="str">
        <f t="shared" si="6"/>
        <v/>
      </c>
      <c r="T36" s="619" t="str">
        <f t="shared" si="7"/>
        <v/>
      </c>
      <c r="U36" s="620" t="str">
        <f>IF(S36="","",COUNTIF($S$7:S36,"該当２"))</f>
        <v/>
      </c>
      <c r="V36" s="623" t="str">
        <f t="shared" si="8"/>
        <v/>
      </c>
      <c r="W36" s="619" t="str">
        <f t="shared" si="9"/>
        <v/>
      </c>
      <c r="X36" s="620" t="str">
        <f>IF(V36="","",COUNTIF($V$7:V36,"該当３"))</f>
        <v/>
      </c>
      <c r="Z36" s="624">
        <v>30</v>
      </c>
      <c r="AA36" s="627"/>
      <c r="AB36" s="661"/>
      <c r="AD36" s="625" t="str">
        <f t="shared" si="10"/>
        <v/>
      </c>
    </row>
    <row r="37" spans="1:30">
      <c r="A37" s="614">
        <v>1920503000</v>
      </c>
      <c r="B37" s="614" t="s">
        <v>483</v>
      </c>
      <c r="C37" s="615" t="s">
        <v>477</v>
      </c>
      <c r="D37" s="616" t="s">
        <v>459</v>
      </c>
      <c r="E37" s="615" t="s">
        <v>455</v>
      </c>
      <c r="F37" s="614" t="s">
        <v>1149</v>
      </c>
      <c r="G37" s="614" t="s">
        <v>993</v>
      </c>
      <c r="H37" s="614" t="s">
        <v>996</v>
      </c>
      <c r="I37" s="614"/>
      <c r="J37" s="617"/>
      <c r="K37" s="618" t="str">
        <f t="shared" si="0"/>
        <v/>
      </c>
      <c r="L37" s="619" t="str">
        <f t="shared" si="1"/>
        <v/>
      </c>
      <c r="M37" s="620" t="str">
        <f>IF(K37="","",COUNTIF($K$7:K37,"ﾘｽﾄ１"))</f>
        <v/>
      </c>
      <c r="N37" s="620" t="str">
        <f t="shared" si="2"/>
        <v/>
      </c>
      <c r="O37" s="621" t="str">
        <f t="shared" si="12"/>
        <v/>
      </c>
      <c r="P37" s="620" t="str">
        <f t="shared" si="3"/>
        <v/>
      </c>
      <c r="Q37" s="618" t="str">
        <f t="shared" si="4"/>
        <v/>
      </c>
      <c r="R37" s="622" t="str">
        <f t="shared" si="5"/>
        <v/>
      </c>
      <c r="S37" s="618" t="str">
        <f t="shared" si="6"/>
        <v/>
      </c>
      <c r="T37" s="619" t="str">
        <f t="shared" si="7"/>
        <v/>
      </c>
      <c r="U37" s="620" t="str">
        <f>IF(S37="","",COUNTIF($S$7:S37,"該当２"))</f>
        <v/>
      </c>
      <c r="V37" s="623" t="str">
        <f t="shared" si="8"/>
        <v/>
      </c>
      <c r="W37" s="619" t="str">
        <f t="shared" si="9"/>
        <v/>
      </c>
      <c r="X37" s="620" t="str">
        <f>IF(V37="","",COUNTIF($V$7:V37,"該当３"))</f>
        <v/>
      </c>
      <c r="Z37" s="624">
        <v>31</v>
      </c>
      <c r="AA37" s="627"/>
      <c r="AB37" s="661"/>
      <c r="AD37" s="625" t="str">
        <f t="shared" si="10"/>
        <v/>
      </c>
    </row>
    <row r="38" spans="1:30">
      <c r="A38" s="614">
        <v>1920504000</v>
      </c>
      <c r="B38" s="614" t="s">
        <v>483</v>
      </c>
      <c r="C38" s="615" t="s">
        <v>477</v>
      </c>
      <c r="D38" s="616" t="s">
        <v>460</v>
      </c>
      <c r="E38" s="615" t="s">
        <v>455</v>
      </c>
      <c r="F38" s="614" t="s">
        <v>1149</v>
      </c>
      <c r="G38" s="614" t="s">
        <v>993</v>
      </c>
      <c r="H38" s="614" t="s">
        <v>997</v>
      </c>
      <c r="I38" s="614"/>
      <c r="J38" s="617"/>
      <c r="K38" s="618" t="str">
        <f t="shared" si="0"/>
        <v/>
      </c>
      <c r="L38" s="619" t="str">
        <f t="shared" si="1"/>
        <v/>
      </c>
      <c r="M38" s="620" t="str">
        <f>IF(K38="","",COUNTIF($K$7:K38,"ﾘｽﾄ１"))</f>
        <v/>
      </c>
      <c r="N38" s="620" t="str">
        <f t="shared" si="2"/>
        <v/>
      </c>
      <c r="O38" s="621" t="str">
        <f t="shared" si="12"/>
        <v/>
      </c>
      <c r="P38" s="620" t="str">
        <f t="shared" si="3"/>
        <v/>
      </c>
      <c r="Q38" s="618" t="str">
        <f t="shared" si="4"/>
        <v/>
      </c>
      <c r="R38" s="622" t="str">
        <f t="shared" si="5"/>
        <v/>
      </c>
      <c r="S38" s="618" t="str">
        <f t="shared" si="6"/>
        <v/>
      </c>
      <c r="T38" s="619" t="str">
        <f t="shared" si="7"/>
        <v/>
      </c>
      <c r="U38" s="620" t="str">
        <f>IF(S38="","",COUNTIF($S$7:S38,"該当２"))</f>
        <v/>
      </c>
      <c r="V38" s="623" t="str">
        <f t="shared" si="8"/>
        <v/>
      </c>
      <c r="W38" s="619" t="str">
        <f t="shared" si="9"/>
        <v/>
      </c>
      <c r="X38" s="620" t="str">
        <f>IF(V38="","",COUNTIF($V$7:V38,"該当３"))</f>
        <v/>
      </c>
      <c r="Z38" s="624">
        <v>32</v>
      </c>
      <c r="AA38" s="627"/>
      <c r="AB38" s="661"/>
      <c r="AD38" s="625" t="str">
        <f t="shared" si="10"/>
        <v/>
      </c>
    </row>
    <row r="39" spans="1:30">
      <c r="A39" s="614">
        <v>1920505000</v>
      </c>
      <c r="B39" s="614" t="s">
        <v>483</v>
      </c>
      <c r="C39" s="615" t="s">
        <v>477</v>
      </c>
      <c r="D39" s="616" t="s">
        <v>461</v>
      </c>
      <c r="E39" s="615" t="s">
        <v>455</v>
      </c>
      <c r="F39" s="614" t="s">
        <v>1149</v>
      </c>
      <c r="G39" s="614" t="s">
        <v>993</v>
      </c>
      <c r="H39" s="614" t="s">
        <v>998</v>
      </c>
      <c r="I39" s="614"/>
      <c r="J39" s="617"/>
      <c r="K39" s="618" t="str">
        <f t="shared" si="0"/>
        <v/>
      </c>
      <c r="L39" s="619" t="str">
        <f t="shared" si="1"/>
        <v/>
      </c>
      <c r="M39" s="620" t="str">
        <f>IF(K39="","",COUNTIF($K$7:K39,"ﾘｽﾄ１"))</f>
        <v/>
      </c>
      <c r="N39" s="620" t="str">
        <f t="shared" si="2"/>
        <v/>
      </c>
      <c r="O39" s="621" t="str">
        <f t="shared" si="12"/>
        <v/>
      </c>
      <c r="P39" s="620" t="str">
        <f t="shared" si="3"/>
        <v/>
      </c>
      <c r="Q39" s="618" t="str">
        <f t="shared" si="4"/>
        <v/>
      </c>
      <c r="R39" s="622" t="str">
        <f t="shared" si="5"/>
        <v/>
      </c>
      <c r="S39" s="618" t="str">
        <f t="shared" si="6"/>
        <v/>
      </c>
      <c r="T39" s="619" t="str">
        <f t="shared" si="7"/>
        <v/>
      </c>
      <c r="U39" s="620" t="str">
        <f>IF(S39="","",COUNTIF($S$7:S39,"該当２"))</f>
        <v/>
      </c>
      <c r="V39" s="623" t="str">
        <f t="shared" si="8"/>
        <v/>
      </c>
      <c r="W39" s="619" t="str">
        <f t="shared" si="9"/>
        <v/>
      </c>
      <c r="X39" s="620" t="str">
        <f>IF(V39="","",COUNTIF($V$7:V39,"該当３"))</f>
        <v/>
      </c>
      <c r="Z39" s="624">
        <v>33</v>
      </c>
      <c r="AA39" s="627"/>
      <c r="AB39" s="661"/>
      <c r="AD39" s="625" t="str">
        <f t="shared" ref="AD39:AD58" si="13">IF($Z39&gt;MAX($X$7:$X$55),"",INDEX($W$7:$W$55,MATCH($Z39,$X$7:$X$55,0),MATCH($AD$4,$W$5:$X$5,0)))</f>
        <v/>
      </c>
    </row>
    <row r="40" spans="1:30">
      <c r="A40" s="614">
        <v>1920506000</v>
      </c>
      <c r="B40" s="614" t="s">
        <v>483</v>
      </c>
      <c r="C40" s="615" t="s">
        <v>477</v>
      </c>
      <c r="D40" s="616" t="s">
        <v>462</v>
      </c>
      <c r="E40" s="615" t="s">
        <v>455</v>
      </c>
      <c r="F40" s="614" t="s">
        <v>1149</v>
      </c>
      <c r="G40" s="614" t="s">
        <v>993</v>
      </c>
      <c r="H40" s="614" t="s">
        <v>999</v>
      </c>
      <c r="I40" s="614"/>
      <c r="J40" s="617"/>
      <c r="K40" s="618" t="str">
        <f t="shared" si="0"/>
        <v/>
      </c>
      <c r="L40" s="619" t="str">
        <f t="shared" si="1"/>
        <v/>
      </c>
      <c r="M40" s="620" t="str">
        <f>IF(K40="","",COUNTIF($K$7:K40,"ﾘｽﾄ１"))</f>
        <v/>
      </c>
      <c r="N40" s="620" t="str">
        <f t="shared" si="2"/>
        <v/>
      </c>
      <c r="O40" s="621" t="str">
        <f t="shared" si="12"/>
        <v/>
      </c>
      <c r="P40" s="620" t="str">
        <f t="shared" si="3"/>
        <v/>
      </c>
      <c r="Q40" s="618" t="str">
        <f t="shared" si="4"/>
        <v/>
      </c>
      <c r="R40" s="622" t="str">
        <f t="shared" si="5"/>
        <v/>
      </c>
      <c r="S40" s="618" t="str">
        <f t="shared" si="6"/>
        <v/>
      </c>
      <c r="T40" s="619" t="str">
        <f t="shared" si="7"/>
        <v/>
      </c>
      <c r="U40" s="620" t="str">
        <f>IF(S40="","",COUNTIF($S$7:S40,"該当２"))</f>
        <v/>
      </c>
      <c r="V40" s="623" t="str">
        <f t="shared" si="8"/>
        <v/>
      </c>
      <c r="W40" s="619" t="str">
        <f t="shared" si="9"/>
        <v/>
      </c>
      <c r="X40" s="620" t="str">
        <f>IF(V40="","",COUNTIF($V$7:V40,"該当３"))</f>
        <v/>
      </c>
      <c r="Z40" s="624">
        <v>34</v>
      </c>
      <c r="AA40" s="627"/>
      <c r="AB40" s="661"/>
      <c r="AD40" s="625" t="str">
        <f t="shared" si="13"/>
        <v/>
      </c>
    </row>
    <row r="41" spans="1:30">
      <c r="A41" s="614">
        <v>1920507000</v>
      </c>
      <c r="B41" s="614" t="s">
        <v>483</v>
      </c>
      <c r="C41" s="615" t="s">
        <v>477</v>
      </c>
      <c r="D41" s="616" t="s">
        <v>463</v>
      </c>
      <c r="E41" s="615" t="s">
        <v>455</v>
      </c>
      <c r="F41" s="614" t="s">
        <v>1149</v>
      </c>
      <c r="G41" s="614" t="s">
        <v>993</v>
      </c>
      <c r="H41" s="614" t="s">
        <v>1000</v>
      </c>
      <c r="I41" s="614"/>
      <c r="J41" s="617"/>
      <c r="K41" s="618" t="str">
        <f t="shared" si="0"/>
        <v/>
      </c>
      <c r="L41" s="619" t="str">
        <f t="shared" si="1"/>
        <v/>
      </c>
      <c r="M41" s="620" t="str">
        <f>IF(K41="","",COUNTIF($K$7:K41,"ﾘｽﾄ１"))</f>
        <v/>
      </c>
      <c r="N41" s="620" t="str">
        <f t="shared" si="2"/>
        <v/>
      </c>
      <c r="O41" s="621" t="str">
        <f t="shared" si="12"/>
        <v/>
      </c>
      <c r="P41" s="620" t="str">
        <f t="shared" si="3"/>
        <v/>
      </c>
      <c r="Q41" s="618" t="str">
        <f t="shared" si="4"/>
        <v/>
      </c>
      <c r="R41" s="622" t="str">
        <f t="shared" si="5"/>
        <v/>
      </c>
      <c r="S41" s="618" t="str">
        <f t="shared" si="6"/>
        <v/>
      </c>
      <c r="T41" s="619" t="str">
        <f t="shared" si="7"/>
        <v/>
      </c>
      <c r="U41" s="620" t="str">
        <f>IF(S41="","",COUNTIF($S$7:S41,"該当２"))</f>
        <v/>
      </c>
      <c r="V41" s="623" t="str">
        <f t="shared" si="8"/>
        <v/>
      </c>
      <c r="W41" s="619" t="str">
        <f t="shared" si="9"/>
        <v/>
      </c>
      <c r="X41" s="620" t="str">
        <f>IF(V41="","",COUNTIF($V$7:V41,"該当３"))</f>
        <v/>
      </c>
      <c r="Z41" s="624">
        <v>35</v>
      </c>
      <c r="AA41" s="627"/>
      <c r="AB41" s="661"/>
      <c r="AD41" s="625" t="str">
        <f t="shared" si="13"/>
        <v/>
      </c>
    </row>
    <row r="42" spans="1:30">
      <c r="A42" s="614">
        <v>1920508000</v>
      </c>
      <c r="B42" s="614" t="s">
        <v>483</v>
      </c>
      <c r="C42" s="615" t="s">
        <v>477</v>
      </c>
      <c r="D42" s="616" t="s">
        <v>453</v>
      </c>
      <c r="E42" s="615" t="s">
        <v>455</v>
      </c>
      <c r="F42" s="614" t="s">
        <v>1149</v>
      </c>
      <c r="G42" s="614" t="s">
        <v>993</v>
      </c>
      <c r="H42" s="614" t="s">
        <v>1001</v>
      </c>
      <c r="I42" s="628"/>
      <c r="J42" s="617"/>
      <c r="K42" s="618" t="str">
        <f t="shared" si="0"/>
        <v/>
      </c>
      <c r="L42" s="619" t="str">
        <f t="shared" si="1"/>
        <v/>
      </c>
      <c r="M42" s="620" t="str">
        <f>IF(K42="","",COUNTIF($K$7:K42,"ﾘｽﾄ１"))</f>
        <v/>
      </c>
      <c r="N42" s="620" t="str">
        <f t="shared" si="2"/>
        <v/>
      </c>
      <c r="O42" s="621" t="str">
        <f t="shared" si="12"/>
        <v/>
      </c>
      <c r="P42" s="620" t="str">
        <f t="shared" si="3"/>
        <v/>
      </c>
      <c r="Q42" s="618" t="str">
        <f t="shared" si="4"/>
        <v/>
      </c>
      <c r="R42" s="622" t="str">
        <f t="shared" si="5"/>
        <v/>
      </c>
      <c r="S42" s="618" t="str">
        <f t="shared" si="6"/>
        <v/>
      </c>
      <c r="T42" s="619" t="str">
        <f t="shared" si="7"/>
        <v/>
      </c>
      <c r="U42" s="620" t="str">
        <f>IF(S42="","",COUNTIF($S$7:S42,"該当２"))</f>
        <v/>
      </c>
      <c r="V42" s="623" t="str">
        <f t="shared" si="8"/>
        <v/>
      </c>
      <c r="W42" s="619" t="str">
        <f t="shared" si="9"/>
        <v/>
      </c>
      <c r="X42" s="620" t="str">
        <f>IF(V42="","",COUNTIF($V$7:V42,"該当３"))</f>
        <v/>
      </c>
      <c r="Z42" s="624">
        <v>36</v>
      </c>
      <c r="AA42" s="627"/>
      <c r="AB42" s="661"/>
      <c r="AD42" s="625" t="str">
        <f t="shared" si="13"/>
        <v/>
      </c>
    </row>
    <row r="43" spans="1:30">
      <c r="A43" s="614">
        <v>1920509000</v>
      </c>
      <c r="B43" s="614" t="s">
        <v>483</v>
      </c>
      <c r="C43" s="615" t="s">
        <v>477</v>
      </c>
      <c r="D43" s="616" t="s">
        <v>464</v>
      </c>
      <c r="E43" s="615" t="s">
        <v>455</v>
      </c>
      <c r="F43" s="614" t="s">
        <v>1149</v>
      </c>
      <c r="G43" s="614" t="s">
        <v>993</v>
      </c>
      <c r="H43" s="614" t="s">
        <v>1002</v>
      </c>
      <c r="I43" s="630"/>
      <c r="J43" s="617"/>
      <c r="K43" s="618" t="str">
        <f t="shared" si="0"/>
        <v/>
      </c>
      <c r="L43" s="619" t="str">
        <f t="shared" si="1"/>
        <v/>
      </c>
      <c r="M43" s="620" t="str">
        <f>IF(K43="","",COUNTIF($K$7:K43,"ﾘｽﾄ１"))</f>
        <v/>
      </c>
      <c r="N43" s="620" t="str">
        <f t="shared" si="2"/>
        <v/>
      </c>
      <c r="O43" s="621" t="str">
        <f t="shared" si="12"/>
        <v/>
      </c>
      <c r="P43" s="620" t="str">
        <f t="shared" si="3"/>
        <v/>
      </c>
      <c r="Q43" s="618" t="str">
        <f t="shared" si="4"/>
        <v/>
      </c>
      <c r="R43" s="622" t="str">
        <f t="shared" si="5"/>
        <v/>
      </c>
      <c r="S43" s="618" t="str">
        <f t="shared" si="6"/>
        <v/>
      </c>
      <c r="T43" s="619" t="str">
        <f t="shared" si="7"/>
        <v/>
      </c>
      <c r="U43" s="620" t="str">
        <f>IF(S43="","",COUNTIF($S$7:S43,"該当２"))</f>
        <v/>
      </c>
      <c r="V43" s="623" t="str">
        <f t="shared" si="8"/>
        <v/>
      </c>
      <c r="W43" s="619" t="str">
        <f t="shared" si="9"/>
        <v/>
      </c>
      <c r="X43" s="620" t="str">
        <f>IF(V43="","",COUNTIF($V$7:V43,"該当３"))</f>
        <v/>
      </c>
      <c r="Z43" s="624">
        <v>37</v>
      </c>
      <c r="AA43" s="627"/>
      <c r="AB43" s="661"/>
      <c r="AD43" s="625" t="str">
        <f t="shared" si="13"/>
        <v/>
      </c>
    </row>
    <row r="44" spans="1:30">
      <c r="A44" s="614">
        <v>1920510000</v>
      </c>
      <c r="B44" s="614" t="s">
        <v>483</v>
      </c>
      <c r="C44" s="615" t="s">
        <v>477</v>
      </c>
      <c r="D44" s="616" t="s">
        <v>465</v>
      </c>
      <c r="E44" s="615" t="s">
        <v>455</v>
      </c>
      <c r="F44" s="614" t="s">
        <v>1149</v>
      </c>
      <c r="G44" s="614" t="s">
        <v>993</v>
      </c>
      <c r="H44" s="614" t="s">
        <v>1003</v>
      </c>
      <c r="I44" s="614"/>
      <c r="J44" s="617"/>
      <c r="K44" s="618" t="str">
        <f t="shared" si="0"/>
        <v/>
      </c>
      <c r="L44" s="619" t="str">
        <f t="shared" si="1"/>
        <v/>
      </c>
      <c r="M44" s="620" t="str">
        <f>IF(K44="","",COUNTIF($K$7:K44,"ﾘｽﾄ１"))</f>
        <v/>
      </c>
      <c r="N44" s="620" t="str">
        <f t="shared" si="2"/>
        <v/>
      </c>
      <c r="O44" s="621" t="str">
        <f t="shared" si="12"/>
        <v/>
      </c>
      <c r="P44" s="620" t="str">
        <f t="shared" si="3"/>
        <v/>
      </c>
      <c r="Q44" s="618" t="str">
        <f t="shared" si="4"/>
        <v/>
      </c>
      <c r="R44" s="622" t="str">
        <f t="shared" si="5"/>
        <v/>
      </c>
      <c r="S44" s="618" t="str">
        <f t="shared" si="6"/>
        <v/>
      </c>
      <c r="T44" s="619" t="str">
        <f t="shared" si="7"/>
        <v/>
      </c>
      <c r="U44" s="620" t="str">
        <f>IF(S44="","",COUNTIF($S$7:S44,"該当２"))</f>
        <v/>
      </c>
      <c r="V44" s="623" t="str">
        <f t="shared" si="8"/>
        <v/>
      </c>
      <c r="W44" s="619" t="str">
        <f t="shared" si="9"/>
        <v/>
      </c>
      <c r="X44" s="620" t="str">
        <f>IF(V44="","",COUNTIF($V$7:V44,"該当３"))</f>
        <v/>
      </c>
      <c r="Z44" s="624">
        <v>38</v>
      </c>
      <c r="AA44" s="627"/>
      <c r="AB44" s="661"/>
      <c r="AD44" s="625" t="str">
        <f t="shared" si="13"/>
        <v/>
      </c>
    </row>
    <row r="45" spans="1:30">
      <c r="A45" s="614">
        <v>1920511000</v>
      </c>
      <c r="B45" s="614" t="s">
        <v>483</v>
      </c>
      <c r="C45" s="615" t="s">
        <v>477</v>
      </c>
      <c r="D45" s="616" t="s">
        <v>466</v>
      </c>
      <c r="E45" s="615" t="s">
        <v>455</v>
      </c>
      <c r="F45" s="614" t="s">
        <v>1149</v>
      </c>
      <c r="G45" s="614" t="s">
        <v>993</v>
      </c>
      <c r="H45" s="614" t="s">
        <v>1004</v>
      </c>
      <c r="I45" s="614"/>
      <c r="J45" s="617"/>
      <c r="K45" s="618" t="str">
        <f t="shared" si="0"/>
        <v/>
      </c>
      <c r="L45" s="619" t="str">
        <f t="shared" si="1"/>
        <v/>
      </c>
      <c r="M45" s="620" t="str">
        <f>IF(K45="","",COUNTIF($K$7:K45,"ﾘｽﾄ１"))</f>
        <v/>
      </c>
      <c r="N45" s="620" t="str">
        <f t="shared" si="2"/>
        <v/>
      </c>
      <c r="O45" s="621" t="str">
        <f t="shared" si="12"/>
        <v/>
      </c>
      <c r="P45" s="620" t="str">
        <f t="shared" si="3"/>
        <v/>
      </c>
      <c r="Q45" s="618" t="str">
        <f t="shared" si="4"/>
        <v/>
      </c>
      <c r="R45" s="622" t="str">
        <f t="shared" si="5"/>
        <v/>
      </c>
      <c r="S45" s="618" t="str">
        <f t="shared" si="6"/>
        <v/>
      </c>
      <c r="T45" s="619" t="str">
        <f t="shared" si="7"/>
        <v/>
      </c>
      <c r="U45" s="620" t="str">
        <f>IF(S45="","",COUNTIF($S$7:S45,"該当２"))</f>
        <v/>
      </c>
      <c r="V45" s="623" t="str">
        <f t="shared" si="8"/>
        <v/>
      </c>
      <c r="W45" s="619" t="str">
        <f t="shared" si="9"/>
        <v/>
      </c>
      <c r="X45" s="620" t="str">
        <f>IF(V45="","",COUNTIF($V$7:V45,"該当３"))</f>
        <v/>
      </c>
      <c r="Z45" s="624">
        <v>39</v>
      </c>
      <c r="AA45" s="627"/>
      <c r="AB45" s="661"/>
      <c r="AD45" s="625" t="str">
        <f t="shared" si="13"/>
        <v/>
      </c>
    </row>
    <row r="46" spans="1:30">
      <c r="A46" s="614">
        <v>1920600000</v>
      </c>
      <c r="B46" s="614" t="s">
        <v>483</v>
      </c>
      <c r="C46" s="615" t="s">
        <v>656</v>
      </c>
      <c r="D46" s="616" t="s">
        <v>454</v>
      </c>
      <c r="E46" s="615" t="s">
        <v>455</v>
      </c>
      <c r="F46" s="614" t="s">
        <v>1149</v>
      </c>
      <c r="G46" s="614" t="s">
        <v>714</v>
      </c>
      <c r="H46" s="614"/>
      <c r="I46" s="614"/>
      <c r="J46" s="617"/>
      <c r="K46" s="618" t="str">
        <f t="shared" si="0"/>
        <v>ﾘｽﾄ１</v>
      </c>
      <c r="L46" s="619" t="str">
        <f t="shared" si="1"/>
        <v>大月市</v>
      </c>
      <c r="M46" s="620">
        <f>IF(K46="","",COUNTIF($K$7:K46,"ﾘｽﾄ１"))</f>
        <v>6</v>
      </c>
      <c r="N46" s="620" t="str">
        <f t="shared" si="2"/>
        <v/>
      </c>
      <c r="O46" s="621" t="str">
        <f t="shared" si="12"/>
        <v/>
      </c>
      <c r="P46" s="620" t="str">
        <f t="shared" si="3"/>
        <v/>
      </c>
      <c r="Q46" s="618" t="str">
        <f t="shared" si="4"/>
        <v/>
      </c>
      <c r="R46" s="622" t="str">
        <f t="shared" si="5"/>
        <v/>
      </c>
      <c r="S46" s="618" t="str">
        <f t="shared" si="6"/>
        <v/>
      </c>
      <c r="T46" s="619" t="str">
        <f t="shared" si="7"/>
        <v/>
      </c>
      <c r="U46" s="620" t="str">
        <f>IF(S46="","",COUNTIF($S$7:S46,"該当２"))</f>
        <v/>
      </c>
      <c r="V46" s="623" t="str">
        <f t="shared" si="8"/>
        <v/>
      </c>
      <c r="W46" s="619" t="str">
        <f t="shared" si="9"/>
        <v/>
      </c>
      <c r="X46" s="620" t="str">
        <f>IF(V46="","",COUNTIF($V$7:V46,"該当３"))</f>
        <v/>
      </c>
      <c r="Z46" s="624">
        <v>40</v>
      </c>
      <c r="AA46" s="627"/>
      <c r="AB46" s="661"/>
      <c r="AD46" s="625" t="str">
        <f t="shared" si="13"/>
        <v/>
      </c>
    </row>
    <row r="47" spans="1:30">
      <c r="A47" s="614">
        <v>1920601000</v>
      </c>
      <c r="B47" s="614" t="s">
        <v>483</v>
      </c>
      <c r="C47" s="615" t="s">
        <v>656</v>
      </c>
      <c r="D47" s="616" t="s">
        <v>457</v>
      </c>
      <c r="E47" s="615" t="s">
        <v>455</v>
      </c>
      <c r="F47" s="614" t="s">
        <v>1149</v>
      </c>
      <c r="G47" s="614" t="s">
        <v>714</v>
      </c>
      <c r="H47" s="614" t="s">
        <v>1005</v>
      </c>
      <c r="I47" s="614"/>
      <c r="J47" s="617"/>
      <c r="K47" s="618" t="str">
        <f t="shared" si="0"/>
        <v/>
      </c>
      <c r="L47" s="619" t="str">
        <f t="shared" si="1"/>
        <v/>
      </c>
      <c r="M47" s="620" t="str">
        <f>IF(K47="","",COUNTIF($K$7:K47,"ﾘｽﾄ１"))</f>
        <v/>
      </c>
      <c r="N47" s="620" t="str">
        <f t="shared" si="2"/>
        <v/>
      </c>
      <c r="O47" s="621" t="str">
        <f t="shared" si="12"/>
        <v/>
      </c>
      <c r="P47" s="620" t="str">
        <f t="shared" si="3"/>
        <v/>
      </c>
      <c r="Q47" s="618" t="str">
        <f t="shared" si="4"/>
        <v/>
      </c>
      <c r="R47" s="622" t="str">
        <f t="shared" si="5"/>
        <v/>
      </c>
      <c r="S47" s="618" t="str">
        <f t="shared" si="6"/>
        <v/>
      </c>
      <c r="T47" s="619" t="str">
        <f t="shared" si="7"/>
        <v/>
      </c>
      <c r="U47" s="620" t="str">
        <f>IF(S47="","",COUNTIF($S$7:S47,"該当２"))</f>
        <v/>
      </c>
      <c r="V47" s="623" t="str">
        <f t="shared" si="8"/>
        <v/>
      </c>
      <c r="W47" s="619" t="str">
        <f t="shared" si="9"/>
        <v/>
      </c>
      <c r="X47" s="620" t="str">
        <f>IF(V47="","",COUNTIF($V$7:V47,"該当３"))</f>
        <v/>
      </c>
      <c r="Z47" s="624">
        <v>41</v>
      </c>
      <c r="AA47" s="627"/>
      <c r="AB47" s="661"/>
      <c r="AD47" s="625" t="str">
        <f t="shared" si="13"/>
        <v/>
      </c>
    </row>
    <row r="48" spans="1:30">
      <c r="A48" s="614">
        <v>1920602000</v>
      </c>
      <c r="B48" s="614" t="s">
        <v>483</v>
      </c>
      <c r="C48" s="615" t="s">
        <v>656</v>
      </c>
      <c r="D48" s="616" t="s">
        <v>458</v>
      </c>
      <c r="E48" s="615" t="s">
        <v>455</v>
      </c>
      <c r="F48" s="614" t="s">
        <v>1149</v>
      </c>
      <c r="G48" s="614" t="s">
        <v>714</v>
      </c>
      <c r="H48" s="614" t="s">
        <v>715</v>
      </c>
      <c r="I48" s="614"/>
      <c r="J48" s="617"/>
      <c r="K48" s="618" t="str">
        <f t="shared" si="0"/>
        <v/>
      </c>
      <c r="L48" s="619" t="str">
        <f t="shared" si="1"/>
        <v/>
      </c>
      <c r="M48" s="620" t="str">
        <f>IF(K48="","",COUNTIF($K$7:K48,"ﾘｽﾄ１"))</f>
        <v/>
      </c>
      <c r="N48" s="620" t="str">
        <f t="shared" si="2"/>
        <v/>
      </c>
      <c r="O48" s="621" t="str">
        <f t="shared" si="12"/>
        <v/>
      </c>
      <c r="P48" s="620" t="str">
        <f t="shared" si="3"/>
        <v/>
      </c>
      <c r="Q48" s="618" t="str">
        <f t="shared" si="4"/>
        <v/>
      </c>
      <c r="R48" s="622" t="str">
        <f t="shared" si="5"/>
        <v/>
      </c>
      <c r="S48" s="618" t="str">
        <f t="shared" si="6"/>
        <v/>
      </c>
      <c r="T48" s="619" t="str">
        <f t="shared" si="7"/>
        <v/>
      </c>
      <c r="U48" s="620" t="str">
        <f>IF(S48="","",COUNTIF($S$7:S48,"該当２"))</f>
        <v/>
      </c>
      <c r="V48" s="623" t="str">
        <f t="shared" si="8"/>
        <v/>
      </c>
      <c r="W48" s="619" t="str">
        <f t="shared" si="9"/>
        <v/>
      </c>
      <c r="X48" s="620" t="str">
        <f>IF(V48="","",COUNTIF($V$7:V48,"該当３"))</f>
        <v/>
      </c>
      <c r="Z48" s="624">
        <v>42</v>
      </c>
      <c r="AA48" s="627"/>
      <c r="AB48" s="661"/>
      <c r="AD48" s="625" t="str">
        <f t="shared" si="13"/>
        <v/>
      </c>
    </row>
    <row r="49" spans="1:30">
      <c r="A49" s="614">
        <v>1920603000</v>
      </c>
      <c r="B49" s="614" t="s">
        <v>483</v>
      </c>
      <c r="C49" s="615" t="s">
        <v>656</v>
      </c>
      <c r="D49" s="616" t="s">
        <v>459</v>
      </c>
      <c r="E49" s="615" t="s">
        <v>455</v>
      </c>
      <c r="F49" s="614" t="s">
        <v>1149</v>
      </c>
      <c r="G49" s="614" t="s">
        <v>714</v>
      </c>
      <c r="H49" s="614" t="s">
        <v>1006</v>
      </c>
      <c r="I49" s="614"/>
      <c r="J49" s="617"/>
      <c r="K49" s="618" t="str">
        <f t="shared" si="0"/>
        <v/>
      </c>
      <c r="L49" s="619" t="str">
        <f t="shared" si="1"/>
        <v/>
      </c>
      <c r="M49" s="620" t="str">
        <f>IF(K49="","",COUNTIF($K$7:K49,"ﾘｽﾄ１"))</f>
        <v/>
      </c>
      <c r="N49" s="620" t="str">
        <f t="shared" si="2"/>
        <v/>
      </c>
      <c r="O49" s="621" t="str">
        <f t="shared" si="12"/>
        <v/>
      </c>
      <c r="P49" s="620" t="str">
        <f t="shared" si="3"/>
        <v/>
      </c>
      <c r="Q49" s="618" t="str">
        <f t="shared" si="4"/>
        <v/>
      </c>
      <c r="R49" s="622" t="str">
        <f t="shared" si="5"/>
        <v/>
      </c>
      <c r="S49" s="618" t="str">
        <f t="shared" si="6"/>
        <v/>
      </c>
      <c r="T49" s="619" t="str">
        <f t="shared" si="7"/>
        <v/>
      </c>
      <c r="U49" s="620" t="str">
        <f>IF(S49="","",COUNTIF($S$7:S49,"該当２"))</f>
        <v/>
      </c>
      <c r="V49" s="623" t="str">
        <f t="shared" si="8"/>
        <v/>
      </c>
      <c r="W49" s="619" t="str">
        <f t="shared" si="9"/>
        <v/>
      </c>
      <c r="X49" s="620" t="str">
        <f>IF(V49="","",COUNTIF($V$7:V49,"該当３"))</f>
        <v/>
      </c>
      <c r="Z49" s="624">
        <v>43</v>
      </c>
      <c r="AA49" s="627"/>
      <c r="AB49" s="661"/>
      <c r="AD49" s="625" t="str">
        <f t="shared" si="13"/>
        <v/>
      </c>
    </row>
    <row r="50" spans="1:30">
      <c r="A50" s="614">
        <v>1920604000</v>
      </c>
      <c r="B50" s="614" t="s">
        <v>483</v>
      </c>
      <c r="C50" s="615" t="s">
        <v>656</v>
      </c>
      <c r="D50" s="616" t="s">
        <v>460</v>
      </c>
      <c r="E50" s="615" t="s">
        <v>455</v>
      </c>
      <c r="F50" s="614" t="s">
        <v>1149</v>
      </c>
      <c r="G50" s="614" t="s">
        <v>714</v>
      </c>
      <c r="H50" s="614" t="s">
        <v>716</v>
      </c>
      <c r="I50" s="614"/>
      <c r="J50" s="617"/>
      <c r="K50" s="618" t="str">
        <f t="shared" si="0"/>
        <v/>
      </c>
      <c r="L50" s="619" t="str">
        <f t="shared" si="1"/>
        <v/>
      </c>
      <c r="M50" s="620" t="str">
        <f>IF(K50="","",COUNTIF($K$7:K50,"ﾘｽﾄ１"))</f>
        <v/>
      </c>
      <c r="N50" s="620" t="str">
        <f t="shared" si="2"/>
        <v/>
      </c>
      <c r="O50" s="621" t="str">
        <f t="shared" si="12"/>
        <v/>
      </c>
      <c r="P50" s="620" t="str">
        <f t="shared" si="3"/>
        <v/>
      </c>
      <c r="Q50" s="618" t="str">
        <f t="shared" si="4"/>
        <v/>
      </c>
      <c r="R50" s="622" t="str">
        <f t="shared" si="5"/>
        <v/>
      </c>
      <c r="S50" s="618" t="str">
        <f t="shared" si="6"/>
        <v/>
      </c>
      <c r="T50" s="619" t="str">
        <f t="shared" si="7"/>
        <v/>
      </c>
      <c r="U50" s="620" t="str">
        <f>IF(S50="","",COUNTIF($S$7:S50,"該当２"))</f>
        <v/>
      </c>
      <c r="V50" s="623" t="str">
        <f t="shared" si="8"/>
        <v/>
      </c>
      <c r="W50" s="619" t="str">
        <f t="shared" si="9"/>
        <v/>
      </c>
      <c r="X50" s="620" t="str">
        <f>IF(V50="","",COUNTIF($V$7:V50,"該当３"))</f>
        <v/>
      </c>
      <c r="Z50" s="624">
        <v>44</v>
      </c>
      <c r="AA50" s="627"/>
      <c r="AB50" s="661"/>
      <c r="AD50" s="625" t="str">
        <f t="shared" si="13"/>
        <v/>
      </c>
    </row>
    <row r="51" spans="1:30">
      <c r="A51" s="614">
        <v>1920605000</v>
      </c>
      <c r="B51" s="614" t="s">
        <v>483</v>
      </c>
      <c r="C51" s="615" t="s">
        <v>656</v>
      </c>
      <c r="D51" s="616" t="s">
        <v>461</v>
      </c>
      <c r="E51" s="615" t="s">
        <v>455</v>
      </c>
      <c r="F51" s="614" t="s">
        <v>1149</v>
      </c>
      <c r="G51" s="614" t="s">
        <v>714</v>
      </c>
      <c r="H51" s="614" t="s">
        <v>1007</v>
      </c>
      <c r="I51" s="614"/>
      <c r="J51" s="617"/>
      <c r="K51" s="618" t="str">
        <f t="shared" si="0"/>
        <v/>
      </c>
      <c r="L51" s="619" t="str">
        <f t="shared" si="1"/>
        <v/>
      </c>
      <c r="M51" s="620" t="str">
        <f>IF(K51="","",COUNTIF($K$7:K51,"ﾘｽﾄ１"))</f>
        <v/>
      </c>
      <c r="N51" s="620" t="str">
        <f t="shared" si="2"/>
        <v/>
      </c>
      <c r="O51" s="621" t="str">
        <f t="shared" si="12"/>
        <v/>
      </c>
      <c r="P51" s="620" t="str">
        <f t="shared" si="3"/>
        <v/>
      </c>
      <c r="Q51" s="618" t="str">
        <f t="shared" si="4"/>
        <v/>
      </c>
      <c r="R51" s="622" t="str">
        <f t="shared" si="5"/>
        <v/>
      </c>
      <c r="S51" s="618" t="str">
        <f t="shared" si="6"/>
        <v/>
      </c>
      <c r="T51" s="619" t="str">
        <f t="shared" si="7"/>
        <v/>
      </c>
      <c r="U51" s="620" t="str">
        <f>IF(S51="","",COUNTIF($S$7:S51,"該当２"))</f>
        <v/>
      </c>
      <c r="V51" s="623" t="str">
        <f t="shared" si="8"/>
        <v/>
      </c>
      <c r="W51" s="619" t="str">
        <f t="shared" si="9"/>
        <v/>
      </c>
      <c r="X51" s="620" t="str">
        <f>IF(V51="","",COUNTIF($V$7:V51,"該当３"))</f>
        <v/>
      </c>
      <c r="Z51" s="624">
        <v>45</v>
      </c>
      <c r="AA51" s="627"/>
      <c r="AB51" s="661"/>
      <c r="AD51" s="625" t="str">
        <f t="shared" si="13"/>
        <v/>
      </c>
    </row>
    <row r="52" spans="1:30">
      <c r="A52" s="614">
        <v>1920606000</v>
      </c>
      <c r="B52" s="614" t="s">
        <v>483</v>
      </c>
      <c r="C52" s="615" t="s">
        <v>656</v>
      </c>
      <c r="D52" s="616" t="s">
        <v>462</v>
      </c>
      <c r="E52" s="615" t="s">
        <v>455</v>
      </c>
      <c r="F52" s="614" t="s">
        <v>1149</v>
      </c>
      <c r="G52" s="614" t="s">
        <v>714</v>
      </c>
      <c r="H52" s="614" t="s">
        <v>1008</v>
      </c>
      <c r="I52" s="614"/>
      <c r="J52" s="617"/>
      <c r="K52" s="618" t="str">
        <f t="shared" si="0"/>
        <v/>
      </c>
      <c r="L52" s="619" t="str">
        <f t="shared" si="1"/>
        <v/>
      </c>
      <c r="M52" s="620" t="str">
        <f>IF(K52="","",COUNTIF($K$7:K52,"ﾘｽﾄ１"))</f>
        <v/>
      </c>
      <c r="N52" s="620" t="str">
        <f t="shared" si="2"/>
        <v/>
      </c>
      <c r="O52" s="621" t="str">
        <f t="shared" si="12"/>
        <v/>
      </c>
      <c r="P52" s="620" t="str">
        <f t="shared" si="3"/>
        <v/>
      </c>
      <c r="Q52" s="618" t="str">
        <f t="shared" si="4"/>
        <v/>
      </c>
      <c r="R52" s="622" t="str">
        <f t="shared" si="5"/>
        <v/>
      </c>
      <c r="S52" s="618" t="str">
        <f t="shared" si="6"/>
        <v/>
      </c>
      <c r="T52" s="619" t="str">
        <f t="shared" si="7"/>
        <v/>
      </c>
      <c r="U52" s="620" t="str">
        <f>IF(S52="","",COUNTIF($S$7:S52,"該当２"))</f>
        <v/>
      </c>
      <c r="V52" s="623" t="str">
        <f t="shared" si="8"/>
        <v/>
      </c>
      <c r="W52" s="619" t="str">
        <f t="shared" si="9"/>
        <v/>
      </c>
      <c r="X52" s="620" t="str">
        <f>IF(V52="","",COUNTIF($V$7:V52,"該当３"))</f>
        <v/>
      </c>
      <c r="Z52" s="624">
        <v>46</v>
      </c>
      <c r="AA52" s="627"/>
      <c r="AB52" s="661"/>
      <c r="AD52" s="625" t="str">
        <f t="shared" si="13"/>
        <v/>
      </c>
    </row>
    <row r="53" spans="1:30">
      <c r="A53" s="614">
        <v>1920607000</v>
      </c>
      <c r="B53" s="614" t="s">
        <v>483</v>
      </c>
      <c r="C53" s="615" t="s">
        <v>656</v>
      </c>
      <c r="D53" s="616" t="s">
        <v>463</v>
      </c>
      <c r="E53" s="615" t="s">
        <v>455</v>
      </c>
      <c r="F53" s="614" t="s">
        <v>1149</v>
      </c>
      <c r="G53" s="614" t="s">
        <v>714</v>
      </c>
      <c r="H53" s="614" t="s">
        <v>1009</v>
      </c>
      <c r="I53" s="614"/>
      <c r="J53" s="617"/>
      <c r="K53" s="618" t="str">
        <f t="shared" si="0"/>
        <v/>
      </c>
      <c r="L53" s="619" t="str">
        <f t="shared" si="1"/>
        <v/>
      </c>
      <c r="M53" s="620" t="str">
        <f>IF(K53="","",COUNTIF($K$7:K53,"ﾘｽﾄ１"))</f>
        <v/>
      </c>
      <c r="N53" s="620" t="str">
        <f t="shared" si="2"/>
        <v/>
      </c>
      <c r="O53" s="621" t="str">
        <f t="shared" si="12"/>
        <v/>
      </c>
      <c r="P53" s="620" t="str">
        <f t="shared" si="3"/>
        <v/>
      </c>
      <c r="Q53" s="618" t="str">
        <f t="shared" si="4"/>
        <v/>
      </c>
      <c r="R53" s="622" t="str">
        <f t="shared" si="5"/>
        <v/>
      </c>
      <c r="S53" s="618" t="str">
        <f t="shared" si="6"/>
        <v/>
      </c>
      <c r="T53" s="619" t="str">
        <f t="shared" si="7"/>
        <v/>
      </c>
      <c r="U53" s="620" t="str">
        <f>IF(S53="","",COUNTIF($S$7:S53,"該当２"))</f>
        <v/>
      </c>
      <c r="V53" s="623" t="str">
        <f t="shared" si="8"/>
        <v/>
      </c>
      <c r="W53" s="619" t="str">
        <f t="shared" si="9"/>
        <v/>
      </c>
      <c r="X53" s="620" t="str">
        <f>IF(V53="","",COUNTIF($V$7:V53,"該当３"))</f>
        <v/>
      </c>
      <c r="Z53" s="624">
        <v>47</v>
      </c>
      <c r="AA53" s="627"/>
      <c r="AB53" s="661"/>
      <c r="AD53" s="625" t="str">
        <f t="shared" si="13"/>
        <v/>
      </c>
    </row>
    <row r="54" spans="1:30">
      <c r="A54" s="614">
        <v>1920608000</v>
      </c>
      <c r="B54" s="614" t="s">
        <v>483</v>
      </c>
      <c r="C54" s="615" t="s">
        <v>656</v>
      </c>
      <c r="D54" s="616" t="s">
        <v>453</v>
      </c>
      <c r="E54" s="615" t="s">
        <v>455</v>
      </c>
      <c r="F54" s="614" t="s">
        <v>1149</v>
      </c>
      <c r="G54" s="614" t="s">
        <v>714</v>
      </c>
      <c r="H54" s="614" t="s">
        <v>717</v>
      </c>
      <c r="I54" s="614"/>
      <c r="J54" s="617"/>
      <c r="K54" s="618" t="str">
        <f t="shared" si="0"/>
        <v/>
      </c>
      <c r="L54" s="619" t="str">
        <f t="shared" si="1"/>
        <v/>
      </c>
      <c r="M54" s="620" t="str">
        <f>IF(K54="","",COUNTIF($K$7:K54,"ﾘｽﾄ１"))</f>
        <v/>
      </c>
      <c r="N54" s="620" t="str">
        <f t="shared" si="2"/>
        <v/>
      </c>
      <c r="O54" s="621" t="str">
        <f t="shared" si="12"/>
        <v/>
      </c>
      <c r="P54" s="620" t="str">
        <f t="shared" si="3"/>
        <v/>
      </c>
      <c r="Q54" s="618" t="str">
        <f t="shared" si="4"/>
        <v/>
      </c>
      <c r="R54" s="622" t="str">
        <f t="shared" si="5"/>
        <v/>
      </c>
      <c r="S54" s="618" t="str">
        <f t="shared" si="6"/>
        <v/>
      </c>
      <c r="T54" s="619" t="str">
        <f t="shared" si="7"/>
        <v/>
      </c>
      <c r="U54" s="620" t="str">
        <f>IF(S54="","",COUNTIF($S$7:S54,"該当２"))</f>
        <v/>
      </c>
      <c r="V54" s="623" t="str">
        <f t="shared" si="8"/>
        <v/>
      </c>
      <c r="W54" s="619" t="str">
        <f t="shared" si="9"/>
        <v/>
      </c>
      <c r="X54" s="620" t="str">
        <f>IF(V54="","",COUNTIF($V$7:V54,"該当３"))</f>
        <v/>
      </c>
      <c r="Z54" s="624">
        <v>48</v>
      </c>
      <c r="AA54" s="627"/>
      <c r="AB54" s="661"/>
      <c r="AD54" s="625" t="str">
        <f t="shared" si="13"/>
        <v/>
      </c>
    </row>
    <row r="55" spans="1:30">
      <c r="A55" s="614">
        <v>1920700000</v>
      </c>
      <c r="B55" s="614" t="s">
        <v>483</v>
      </c>
      <c r="C55" s="615" t="s">
        <v>478</v>
      </c>
      <c r="D55" s="616" t="s">
        <v>454</v>
      </c>
      <c r="E55" s="615" t="s">
        <v>455</v>
      </c>
      <c r="F55" s="614" t="s">
        <v>1149</v>
      </c>
      <c r="G55" s="614" t="s">
        <v>1010</v>
      </c>
      <c r="H55" s="614"/>
      <c r="I55" s="614"/>
      <c r="J55" s="617"/>
      <c r="K55" s="618" t="str">
        <f t="shared" si="0"/>
        <v>ﾘｽﾄ１</v>
      </c>
      <c r="L55" s="619" t="str">
        <f t="shared" si="1"/>
        <v>韮崎市</v>
      </c>
      <c r="M55" s="620">
        <f>IF(K55="","",COUNTIF($K$7:K55,"ﾘｽﾄ１"))</f>
        <v>7</v>
      </c>
      <c r="N55" s="620" t="str">
        <f t="shared" si="2"/>
        <v/>
      </c>
      <c r="O55" s="621" t="str">
        <f t="shared" si="12"/>
        <v/>
      </c>
      <c r="P55" s="620" t="str">
        <f t="shared" si="3"/>
        <v/>
      </c>
      <c r="Q55" s="618" t="str">
        <f t="shared" si="4"/>
        <v/>
      </c>
      <c r="R55" s="622" t="str">
        <f t="shared" si="5"/>
        <v/>
      </c>
      <c r="S55" s="618" t="str">
        <f t="shared" si="6"/>
        <v/>
      </c>
      <c r="T55" s="619" t="str">
        <f t="shared" si="7"/>
        <v/>
      </c>
      <c r="U55" s="620" t="str">
        <f>IF(S55="","",COUNTIF($S$7:S55,"該当２"))</f>
        <v/>
      </c>
      <c r="V55" s="623" t="str">
        <f t="shared" si="8"/>
        <v/>
      </c>
      <c r="W55" s="619" t="str">
        <f t="shared" si="9"/>
        <v/>
      </c>
      <c r="X55" s="620" t="str">
        <f>IF(V55="","",COUNTIF($V$7:V55,"該当３"))</f>
        <v/>
      </c>
      <c r="Z55" s="624">
        <v>49</v>
      </c>
      <c r="AA55" s="627"/>
      <c r="AB55" s="661"/>
      <c r="AD55" s="625" t="str">
        <f t="shared" si="13"/>
        <v/>
      </c>
    </row>
    <row r="56" spans="1:30">
      <c r="A56" s="614">
        <v>1920701000</v>
      </c>
      <c r="B56" s="614" t="s">
        <v>483</v>
      </c>
      <c r="C56" s="615" t="s">
        <v>478</v>
      </c>
      <c r="D56" s="616" t="s">
        <v>457</v>
      </c>
      <c r="E56" s="615" t="s">
        <v>455</v>
      </c>
      <c r="F56" s="552" t="s">
        <v>1149</v>
      </c>
      <c r="G56" s="552" t="s">
        <v>1010</v>
      </c>
      <c r="H56" s="552" t="s">
        <v>718</v>
      </c>
      <c r="K56" s="618" t="str">
        <f t="shared" si="0"/>
        <v/>
      </c>
      <c r="L56" s="619" t="str">
        <f t="shared" ref="L56:L119" si="14">IF(K56="ﾘｽﾄ１",G56,"")</f>
        <v/>
      </c>
      <c r="M56" s="620" t="str">
        <f>IF(K56="","",COUNTIF($K$7:K56,"ﾘｽﾄ１"))</f>
        <v/>
      </c>
      <c r="N56" s="620" t="str">
        <f t="shared" ref="N56:N119" si="15">IF(AND(D56=0,E56&gt;0),"同一区","")</f>
        <v/>
      </c>
      <c r="O56" s="621" t="str">
        <f t="shared" ref="O56:O119" si="16">IF(AND(EXACT($K$2,G56),H56&gt;0),"該当１","")</f>
        <v/>
      </c>
      <c r="P56" s="620" t="str">
        <f t="shared" ref="P56:P119" si="17">IF(O56="該当１",G56,"")</f>
        <v/>
      </c>
      <c r="Q56" s="618" t="str">
        <f t="shared" ref="Q56:Q119" si="18">IF(O56="該当１","ﾘｽﾄ2","")</f>
        <v/>
      </c>
      <c r="R56" s="622" t="str">
        <f t="shared" ref="R56:R119" si="19">IF(Q56="ﾘｽﾄ2",H56,"")</f>
        <v/>
      </c>
      <c r="S56" s="618" t="str">
        <f t="shared" ref="S56:S119" si="20">IF(AND(Q56="ﾘｽﾄ2",OR(I56=0,AND(N56="同一区",E56=1))),"該当２","")</f>
        <v/>
      </c>
      <c r="T56" s="619" t="str">
        <f t="shared" ref="T56:T119" si="21">IF(S56="該当２",H56,"")</f>
        <v/>
      </c>
      <c r="U56" s="620" t="str">
        <f>IF(S56="","",COUNTIF($S$7:S56,"該当２"))</f>
        <v/>
      </c>
      <c r="V56" s="623" t="str">
        <f t="shared" ref="V56:V119" si="22">IF(AND($S$2=H56,E56&gt;0,E56&lt;998),"該当３","")</f>
        <v/>
      </c>
      <c r="W56" s="619" t="str">
        <f t="shared" ref="W56:W119" si="23">IF(V56="該当３",I56,"")</f>
        <v/>
      </c>
      <c r="X56" s="620" t="str">
        <f>IF(V56="","",COUNTIF($V$7:V56,"該当３"))</f>
        <v/>
      </c>
      <c r="Z56" s="624">
        <v>50</v>
      </c>
      <c r="AA56" s="627"/>
      <c r="AB56" s="661"/>
      <c r="AD56" s="625" t="str">
        <f t="shared" si="13"/>
        <v/>
      </c>
    </row>
    <row r="57" spans="1:30">
      <c r="A57" s="614">
        <v>1920702000</v>
      </c>
      <c r="B57" s="614" t="s">
        <v>483</v>
      </c>
      <c r="C57" s="615" t="s">
        <v>478</v>
      </c>
      <c r="D57" s="616" t="s">
        <v>458</v>
      </c>
      <c r="E57" s="615" t="s">
        <v>455</v>
      </c>
      <c r="F57" s="552" t="s">
        <v>1149</v>
      </c>
      <c r="G57" s="552" t="s">
        <v>1010</v>
      </c>
      <c r="H57" s="552" t="s">
        <v>1011</v>
      </c>
      <c r="K57" s="618" t="str">
        <f t="shared" si="0"/>
        <v/>
      </c>
      <c r="L57" s="619" t="str">
        <f t="shared" si="14"/>
        <v/>
      </c>
      <c r="M57" s="620" t="str">
        <f>IF(K57="","",COUNTIF($K$7:K57,"ﾘｽﾄ１"))</f>
        <v/>
      </c>
      <c r="N57" s="620" t="str">
        <f t="shared" si="15"/>
        <v/>
      </c>
      <c r="O57" s="621" t="str">
        <f t="shared" si="16"/>
        <v/>
      </c>
      <c r="P57" s="620" t="str">
        <f t="shared" si="17"/>
        <v/>
      </c>
      <c r="Q57" s="618" t="str">
        <f t="shared" si="18"/>
        <v/>
      </c>
      <c r="R57" s="622" t="str">
        <f t="shared" si="19"/>
        <v/>
      </c>
      <c r="S57" s="618" t="str">
        <f t="shared" si="20"/>
        <v/>
      </c>
      <c r="T57" s="619" t="str">
        <f t="shared" si="21"/>
        <v/>
      </c>
      <c r="U57" s="620" t="str">
        <f>IF(S57="","",COUNTIF($S$7:S57,"該当２"))</f>
        <v/>
      </c>
      <c r="V57" s="623" t="str">
        <f t="shared" si="22"/>
        <v/>
      </c>
      <c r="W57" s="619" t="str">
        <f t="shared" si="23"/>
        <v/>
      </c>
      <c r="X57" s="620" t="str">
        <f>IF(V57="","",COUNTIF($V$7:V57,"該当３"))</f>
        <v/>
      </c>
      <c r="Z57" s="624">
        <v>51</v>
      </c>
      <c r="AA57" s="627"/>
      <c r="AB57" s="661"/>
      <c r="AD57" s="625" t="str">
        <f t="shared" si="13"/>
        <v/>
      </c>
    </row>
    <row r="58" spans="1:30">
      <c r="A58" s="614">
        <v>1920703000</v>
      </c>
      <c r="B58" s="614" t="s">
        <v>483</v>
      </c>
      <c r="C58" s="615" t="s">
        <v>478</v>
      </c>
      <c r="D58" s="616" t="s">
        <v>459</v>
      </c>
      <c r="E58" s="615" t="s">
        <v>455</v>
      </c>
      <c r="F58" s="552" t="s">
        <v>1149</v>
      </c>
      <c r="G58" s="552" t="s">
        <v>1010</v>
      </c>
      <c r="H58" s="552" t="s">
        <v>719</v>
      </c>
      <c r="K58" s="618" t="str">
        <f t="shared" si="0"/>
        <v/>
      </c>
      <c r="L58" s="619" t="str">
        <f t="shared" si="14"/>
        <v/>
      </c>
      <c r="M58" s="620" t="str">
        <f>IF(K58="","",COUNTIF($K$7:K58,"ﾘｽﾄ１"))</f>
        <v/>
      </c>
      <c r="N58" s="620" t="str">
        <f t="shared" si="15"/>
        <v/>
      </c>
      <c r="O58" s="621" t="str">
        <f t="shared" si="16"/>
        <v/>
      </c>
      <c r="P58" s="620" t="str">
        <f t="shared" si="17"/>
        <v/>
      </c>
      <c r="Q58" s="618" t="str">
        <f t="shared" si="18"/>
        <v/>
      </c>
      <c r="R58" s="622" t="str">
        <f t="shared" si="19"/>
        <v/>
      </c>
      <c r="S58" s="618" t="str">
        <f t="shared" si="20"/>
        <v/>
      </c>
      <c r="T58" s="619" t="str">
        <f t="shared" si="21"/>
        <v/>
      </c>
      <c r="U58" s="620" t="str">
        <f>IF(S58="","",COUNTIF($S$7:S58,"該当２"))</f>
        <v/>
      </c>
      <c r="V58" s="623" t="str">
        <f t="shared" si="22"/>
        <v/>
      </c>
      <c r="W58" s="619" t="str">
        <f t="shared" si="23"/>
        <v/>
      </c>
      <c r="X58" s="620" t="str">
        <f>IF(V58="","",COUNTIF($V$7:V58,"該当３"))</f>
        <v/>
      </c>
      <c r="Z58" s="624">
        <v>52</v>
      </c>
      <c r="AA58" s="627"/>
      <c r="AB58" s="661"/>
      <c r="AD58" s="625" t="str">
        <f t="shared" si="13"/>
        <v/>
      </c>
    </row>
    <row r="59" spans="1:30">
      <c r="A59" s="614">
        <v>1920704000</v>
      </c>
      <c r="B59" s="614" t="s">
        <v>483</v>
      </c>
      <c r="C59" s="615" t="s">
        <v>478</v>
      </c>
      <c r="D59" s="616" t="s">
        <v>460</v>
      </c>
      <c r="E59" s="615" t="s">
        <v>455</v>
      </c>
      <c r="F59" s="552" t="s">
        <v>1149</v>
      </c>
      <c r="G59" s="552" t="s">
        <v>1010</v>
      </c>
      <c r="H59" s="552" t="s">
        <v>720</v>
      </c>
      <c r="K59" s="618" t="str">
        <f t="shared" si="0"/>
        <v/>
      </c>
      <c r="L59" s="619" t="str">
        <f t="shared" si="14"/>
        <v/>
      </c>
      <c r="M59" s="620" t="str">
        <f>IF(K59="","",COUNTIF($K$7:K59,"ﾘｽﾄ１"))</f>
        <v/>
      </c>
      <c r="N59" s="620" t="str">
        <f t="shared" si="15"/>
        <v/>
      </c>
      <c r="O59" s="621" t="str">
        <f t="shared" si="16"/>
        <v/>
      </c>
      <c r="P59" s="620" t="str">
        <f t="shared" si="17"/>
        <v/>
      </c>
      <c r="Q59" s="618" t="str">
        <f t="shared" si="18"/>
        <v/>
      </c>
      <c r="R59" s="622" t="str">
        <f t="shared" si="19"/>
        <v/>
      </c>
      <c r="S59" s="618" t="str">
        <f t="shared" si="20"/>
        <v/>
      </c>
      <c r="T59" s="619" t="str">
        <f t="shared" si="21"/>
        <v/>
      </c>
      <c r="U59" s="620" t="str">
        <f>IF(S59="","",COUNTIF($S$7:S59,"該当２"))</f>
        <v/>
      </c>
      <c r="V59" s="623" t="str">
        <f t="shared" si="22"/>
        <v/>
      </c>
      <c r="W59" s="619" t="str">
        <f t="shared" si="23"/>
        <v/>
      </c>
      <c r="X59" s="620" t="str">
        <f>IF(V59="","",COUNTIF($V$7:V59,"該当３"))</f>
        <v/>
      </c>
      <c r="Z59" s="624">
        <v>53</v>
      </c>
    </row>
    <row r="60" spans="1:30">
      <c r="A60" s="614">
        <v>1920705000</v>
      </c>
      <c r="B60" s="614" t="s">
        <v>483</v>
      </c>
      <c r="C60" s="615" t="s">
        <v>478</v>
      </c>
      <c r="D60" s="616" t="s">
        <v>461</v>
      </c>
      <c r="E60" s="615" t="s">
        <v>455</v>
      </c>
      <c r="F60" s="552" t="s">
        <v>1149</v>
      </c>
      <c r="G60" s="552" t="s">
        <v>1010</v>
      </c>
      <c r="H60" s="552" t="s">
        <v>1012</v>
      </c>
      <c r="K60" s="618" t="str">
        <f t="shared" si="0"/>
        <v/>
      </c>
      <c r="L60" s="619" t="str">
        <f t="shared" si="14"/>
        <v/>
      </c>
      <c r="M60" s="620" t="str">
        <f>IF(K60="","",COUNTIF($K$7:K60,"ﾘｽﾄ１"))</f>
        <v/>
      </c>
      <c r="N60" s="620" t="str">
        <f t="shared" si="15"/>
        <v/>
      </c>
      <c r="O60" s="621" t="str">
        <f t="shared" si="16"/>
        <v/>
      </c>
      <c r="P60" s="620" t="str">
        <f t="shared" si="17"/>
        <v/>
      </c>
      <c r="Q60" s="618" t="str">
        <f t="shared" si="18"/>
        <v/>
      </c>
      <c r="R60" s="622" t="str">
        <f t="shared" si="19"/>
        <v/>
      </c>
      <c r="S60" s="618" t="str">
        <f t="shared" si="20"/>
        <v/>
      </c>
      <c r="T60" s="619" t="str">
        <f t="shared" si="21"/>
        <v/>
      </c>
      <c r="U60" s="620" t="str">
        <f>IF(S60="","",COUNTIF($S$7:S60,"該当２"))</f>
        <v/>
      </c>
      <c r="V60" s="623" t="str">
        <f t="shared" si="22"/>
        <v/>
      </c>
      <c r="W60" s="619" t="str">
        <f t="shared" si="23"/>
        <v/>
      </c>
      <c r="X60" s="620" t="str">
        <f>IF(V60="","",COUNTIF($V$7:V60,"該当３"))</f>
        <v/>
      </c>
      <c r="Z60" s="624">
        <v>54</v>
      </c>
    </row>
    <row r="61" spans="1:30">
      <c r="A61" s="614">
        <v>1920706000</v>
      </c>
      <c r="B61" s="614" t="s">
        <v>483</v>
      </c>
      <c r="C61" s="615" t="s">
        <v>478</v>
      </c>
      <c r="D61" s="616" t="s">
        <v>462</v>
      </c>
      <c r="E61" s="615" t="s">
        <v>455</v>
      </c>
      <c r="F61" s="552" t="s">
        <v>1149</v>
      </c>
      <c r="G61" s="552" t="s">
        <v>1010</v>
      </c>
      <c r="H61" s="552" t="s">
        <v>1013</v>
      </c>
      <c r="K61" s="618" t="str">
        <f t="shared" si="0"/>
        <v/>
      </c>
      <c r="L61" s="619" t="str">
        <f t="shared" si="14"/>
        <v/>
      </c>
      <c r="M61" s="620" t="str">
        <f>IF(K61="","",COUNTIF($K$7:K61,"ﾘｽﾄ１"))</f>
        <v/>
      </c>
      <c r="N61" s="620" t="str">
        <f t="shared" si="15"/>
        <v/>
      </c>
      <c r="O61" s="621" t="str">
        <f t="shared" si="16"/>
        <v/>
      </c>
      <c r="P61" s="620" t="str">
        <f t="shared" si="17"/>
        <v/>
      </c>
      <c r="Q61" s="618" t="str">
        <f t="shared" si="18"/>
        <v/>
      </c>
      <c r="R61" s="622" t="str">
        <f t="shared" si="19"/>
        <v/>
      </c>
      <c r="S61" s="618" t="str">
        <f t="shared" si="20"/>
        <v/>
      </c>
      <c r="T61" s="619" t="str">
        <f t="shared" si="21"/>
        <v/>
      </c>
      <c r="U61" s="620" t="str">
        <f>IF(S61="","",COUNTIF($S$7:S61,"該当２"))</f>
        <v/>
      </c>
      <c r="V61" s="623" t="str">
        <f t="shared" si="22"/>
        <v/>
      </c>
      <c r="W61" s="619" t="str">
        <f t="shared" si="23"/>
        <v/>
      </c>
      <c r="X61" s="620" t="str">
        <f>IF(V61="","",COUNTIF($V$7:V61,"該当３"))</f>
        <v/>
      </c>
      <c r="Z61" s="624">
        <v>55</v>
      </c>
    </row>
    <row r="62" spans="1:30">
      <c r="A62" s="614">
        <v>1920707000</v>
      </c>
      <c r="B62" s="614" t="s">
        <v>483</v>
      </c>
      <c r="C62" s="615" t="s">
        <v>478</v>
      </c>
      <c r="D62" s="616" t="s">
        <v>463</v>
      </c>
      <c r="E62" s="615" t="s">
        <v>455</v>
      </c>
      <c r="F62" s="552" t="s">
        <v>1149</v>
      </c>
      <c r="G62" s="552" t="s">
        <v>1010</v>
      </c>
      <c r="H62" s="552" t="s">
        <v>721</v>
      </c>
      <c r="K62" s="618" t="str">
        <f t="shared" si="0"/>
        <v/>
      </c>
      <c r="L62" s="619" t="str">
        <f t="shared" si="14"/>
        <v/>
      </c>
      <c r="M62" s="620" t="str">
        <f>IF(K62="","",COUNTIF($K$7:K62,"ﾘｽﾄ１"))</f>
        <v/>
      </c>
      <c r="N62" s="620" t="str">
        <f t="shared" si="15"/>
        <v/>
      </c>
      <c r="O62" s="621" t="str">
        <f t="shared" si="16"/>
        <v/>
      </c>
      <c r="P62" s="620" t="str">
        <f t="shared" si="17"/>
        <v/>
      </c>
      <c r="Q62" s="618" t="str">
        <f t="shared" si="18"/>
        <v/>
      </c>
      <c r="R62" s="622" t="str">
        <f t="shared" si="19"/>
        <v/>
      </c>
      <c r="S62" s="618" t="str">
        <f t="shared" si="20"/>
        <v/>
      </c>
      <c r="T62" s="619" t="str">
        <f t="shared" si="21"/>
        <v/>
      </c>
      <c r="U62" s="620" t="str">
        <f>IF(S62="","",COUNTIF($S$7:S62,"該当２"))</f>
        <v/>
      </c>
      <c r="V62" s="623" t="str">
        <f t="shared" si="22"/>
        <v/>
      </c>
      <c r="W62" s="619" t="str">
        <f t="shared" si="23"/>
        <v/>
      </c>
      <c r="X62" s="620" t="str">
        <f>IF(V62="","",COUNTIF($V$7:V62,"該当３"))</f>
        <v/>
      </c>
      <c r="Z62" s="624">
        <v>56</v>
      </c>
    </row>
    <row r="63" spans="1:30">
      <c r="A63" s="614">
        <v>1920708000</v>
      </c>
      <c r="B63" s="614" t="s">
        <v>483</v>
      </c>
      <c r="C63" s="615" t="s">
        <v>478</v>
      </c>
      <c r="D63" s="616" t="s">
        <v>453</v>
      </c>
      <c r="E63" s="615" t="s">
        <v>455</v>
      </c>
      <c r="F63" s="552" t="s">
        <v>1149</v>
      </c>
      <c r="G63" s="552" t="s">
        <v>1010</v>
      </c>
      <c r="H63" s="552" t="s">
        <v>1014</v>
      </c>
      <c r="K63" s="618" t="str">
        <f t="shared" si="0"/>
        <v/>
      </c>
      <c r="L63" s="619" t="str">
        <f t="shared" si="14"/>
        <v/>
      </c>
      <c r="M63" s="620" t="str">
        <f>IF(K63="","",COUNTIF($K$7:K63,"ﾘｽﾄ１"))</f>
        <v/>
      </c>
      <c r="N63" s="620" t="str">
        <f t="shared" si="15"/>
        <v/>
      </c>
      <c r="O63" s="621" t="str">
        <f t="shared" si="16"/>
        <v/>
      </c>
      <c r="P63" s="620" t="str">
        <f t="shared" si="17"/>
        <v/>
      </c>
      <c r="Q63" s="618" t="str">
        <f t="shared" si="18"/>
        <v/>
      </c>
      <c r="R63" s="622" t="str">
        <f t="shared" si="19"/>
        <v/>
      </c>
      <c r="S63" s="618" t="str">
        <f t="shared" si="20"/>
        <v/>
      </c>
      <c r="T63" s="619" t="str">
        <f t="shared" si="21"/>
        <v/>
      </c>
      <c r="U63" s="620" t="str">
        <f>IF(S63="","",COUNTIF($S$7:S63,"該当２"))</f>
        <v/>
      </c>
      <c r="V63" s="623" t="str">
        <f t="shared" si="22"/>
        <v/>
      </c>
      <c r="W63" s="619" t="str">
        <f t="shared" si="23"/>
        <v/>
      </c>
      <c r="X63" s="620" t="str">
        <f>IF(V63="","",COUNTIF($V$7:V63,"該当３"))</f>
        <v/>
      </c>
      <c r="Z63" s="624">
        <v>57</v>
      </c>
    </row>
    <row r="64" spans="1:30">
      <c r="A64" s="614">
        <v>1920709000</v>
      </c>
      <c r="B64" s="614" t="s">
        <v>483</v>
      </c>
      <c r="C64" s="615" t="s">
        <v>478</v>
      </c>
      <c r="D64" s="616" t="s">
        <v>464</v>
      </c>
      <c r="E64" s="615" t="s">
        <v>455</v>
      </c>
      <c r="F64" s="552" t="s">
        <v>1149</v>
      </c>
      <c r="G64" s="552" t="s">
        <v>1010</v>
      </c>
      <c r="H64" s="552" t="s">
        <v>722</v>
      </c>
      <c r="K64" s="618" t="str">
        <f t="shared" si="0"/>
        <v/>
      </c>
      <c r="L64" s="619" t="str">
        <f t="shared" si="14"/>
        <v/>
      </c>
      <c r="M64" s="620" t="str">
        <f>IF(K64="","",COUNTIF($K$7:K64,"ﾘｽﾄ１"))</f>
        <v/>
      </c>
      <c r="N64" s="620" t="str">
        <f t="shared" si="15"/>
        <v/>
      </c>
      <c r="O64" s="621" t="str">
        <f t="shared" si="16"/>
        <v/>
      </c>
      <c r="P64" s="620" t="str">
        <f t="shared" si="17"/>
        <v/>
      </c>
      <c r="Q64" s="618" t="str">
        <f t="shared" si="18"/>
        <v/>
      </c>
      <c r="R64" s="622" t="str">
        <f t="shared" si="19"/>
        <v/>
      </c>
      <c r="S64" s="618" t="str">
        <f t="shared" si="20"/>
        <v/>
      </c>
      <c r="T64" s="619" t="str">
        <f t="shared" si="21"/>
        <v/>
      </c>
      <c r="U64" s="620" t="str">
        <f>IF(S64="","",COUNTIF($S$7:S64,"該当２"))</f>
        <v/>
      </c>
      <c r="V64" s="623" t="str">
        <f t="shared" si="22"/>
        <v/>
      </c>
      <c r="W64" s="619" t="str">
        <f t="shared" si="23"/>
        <v/>
      </c>
      <c r="X64" s="620" t="str">
        <f>IF(V64="","",COUNTIF($V$7:V64,"該当３"))</f>
        <v/>
      </c>
      <c r="Z64" s="624">
        <v>58</v>
      </c>
    </row>
    <row r="65" spans="1:26">
      <c r="A65" s="614">
        <v>1920710000</v>
      </c>
      <c r="B65" s="614" t="s">
        <v>483</v>
      </c>
      <c r="C65" s="615" t="s">
        <v>478</v>
      </c>
      <c r="D65" s="616" t="s">
        <v>465</v>
      </c>
      <c r="E65" s="615" t="s">
        <v>455</v>
      </c>
      <c r="F65" s="552" t="s">
        <v>1149</v>
      </c>
      <c r="G65" s="552" t="s">
        <v>1010</v>
      </c>
      <c r="H65" s="552" t="s">
        <v>1015</v>
      </c>
      <c r="K65" s="618" t="str">
        <f t="shared" si="0"/>
        <v/>
      </c>
      <c r="L65" s="619" t="str">
        <f t="shared" si="14"/>
        <v/>
      </c>
      <c r="M65" s="620" t="str">
        <f>IF(K65="","",COUNTIF($K$7:K65,"ﾘｽﾄ１"))</f>
        <v/>
      </c>
      <c r="N65" s="620" t="str">
        <f t="shared" si="15"/>
        <v/>
      </c>
      <c r="O65" s="621" t="str">
        <f t="shared" si="16"/>
        <v/>
      </c>
      <c r="P65" s="620" t="str">
        <f t="shared" si="17"/>
        <v/>
      </c>
      <c r="Q65" s="618" t="str">
        <f t="shared" si="18"/>
        <v/>
      </c>
      <c r="R65" s="622" t="str">
        <f t="shared" si="19"/>
        <v/>
      </c>
      <c r="S65" s="618" t="str">
        <f t="shared" si="20"/>
        <v/>
      </c>
      <c r="T65" s="619" t="str">
        <f t="shared" si="21"/>
        <v/>
      </c>
      <c r="U65" s="620" t="str">
        <f>IF(S65="","",COUNTIF($S$7:S65,"該当２"))</f>
        <v/>
      </c>
      <c r="V65" s="623" t="str">
        <f t="shared" si="22"/>
        <v/>
      </c>
      <c r="W65" s="619" t="str">
        <f t="shared" si="23"/>
        <v/>
      </c>
      <c r="X65" s="620" t="str">
        <f>IF(V65="","",COUNTIF($V$7:V65,"該当３"))</f>
        <v/>
      </c>
      <c r="Z65" s="624">
        <v>59</v>
      </c>
    </row>
    <row r="66" spans="1:26">
      <c r="A66" s="614">
        <v>1920711000</v>
      </c>
      <c r="B66" s="614" t="s">
        <v>483</v>
      </c>
      <c r="C66" s="615" t="s">
        <v>478</v>
      </c>
      <c r="D66" s="616" t="s">
        <v>466</v>
      </c>
      <c r="E66" s="615" t="s">
        <v>455</v>
      </c>
      <c r="F66" s="552" t="s">
        <v>1149</v>
      </c>
      <c r="G66" s="552" t="s">
        <v>1010</v>
      </c>
      <c r="H66" s="552" t="s">
        <v>1016</v>
      </c>
      <c r="K66" s="618" t="str">
        <f t="shared" si="0"/>
        <v/>
      </c>
      <c r="L66" s="619" t="str">
        <f t="shared" si="14"/>
        <v/>
      </c>
      <c r="M66" s="620" t="str">
        <f>IF(K66="","",COUNTIF($K$7:K66,"ﾘｽﾄ１"))</f>
        <v/>
      </c>
      <c r="N66" s="620" t="str">
        <f t="shared" si="15"/>
        <v/>
      </c>
      <c r="O66" s="621" t="str">
        <f t="shared" si="16"/>
        <v/>
      </c>
      <c r="P66" s="620" t="str">
        <f t="shared" si="17"/>
        <v/>
      </c>
      <c r="Q66" s="618" t="str">
        <f t="shared" si="18"/>
        <v/>
      </c>
      <c r="R66" s="622" t="str">
        <f t="shared" si="19"/>
        <v/>
      </c>
      <c r="S66" s="618" t="str">
        <f t="shared" si="20"/>
        <v/>
      </c>
      <c r="T66" s="619" t="str">
        <f t="shared" si="21"/>
        <v/>
      </c>
      <c r="U66" s="620" t="str">
        <f>IF(S66="","",COUNTIF($S$7:S66,"該当２"))</f>
        <v/>
      </c>
      <c r="V66" s="623" t="str">
        <f t="shared" si="22"/>
        <v/>
      </c>
      <c r="W66" s="619" t="str">
        <f t="shared" si="23"/>
        <v/>
      </c>
      <c r="X66" s="620" t="str">
        <f>IF(V66="","",COUNTIF($V$7:V66,"該当３"))</f>
        <v/>
      </c>
      <c r="Z66" s="624">
        <v>60</v>
      </c>
    </row>
    <row r="67" spans="1:26">
      <c r="A67" s="614">
        <v>1920800000</v>
      </c>
      <c r="B67" s="614" t="s">
        <v>483</v>
      </c>
      <c r="C67" s="615" t="s">
        <v>479</v>
      </c>
      <c r="D67" s="616" t="s">
        <v>454</v>
      </c>
      <c r="E67" s="615" t="s">
        <v>455</v>
      </c>
      <c r="F67" s="552" t="s">
        <v>1149</v>
      </c>
      <c r="G67" s="552" t="s">
        <v>1156</v>
      </c>
      <c r="K67" s="618" t="str">
        <f t="shared" si="0"/>
        <v>ﾘｽﾄ１</v>
      </c>
      <c r="L67" s="619" t="str">
        <f t="shared" si="14"/>
        <v>南ｱﾙﾌﾟｽ市</v>
      </c>
      <c r="M67" s="620">
        <f>IF(K67="","",COUNTIF($K$7:K67,"ﾘｽﾄ１"))</f>
        <v>8</v>
      </c>
      <c r="N67" s="620" t="str">
        <f t="shared" si="15"/>
        <v/>
      </c>
      <c r="O67" s="621" t="str">
        <f t="shared" si="16"/>
        <v/>
      </c>
      <c r="P67" s="620" t="str">
        <f t="shared" si="17"/>
        <v/>
      </c>
      <c r="Q67" s="618" t="str">
        <f t="shared" si="18"/>
        <v/>
      </c>
      <c r="R67" s="622" t="str">
        <f t="shared" si="19"/>
        <v/>
      </c>
      <c r="S67" s="618" t="str">
        <f t="shared" si="20"/>
        <v/>
      </c>
      <c r="T67" s="619" t="str">
        <f t="shared" si="21"/>
        <v/>
      </c>
      <c r="U67" s="620" t="str">
        <f>IF(S67="","",COUNTIF($S$7:S67,"該当２"))</f>
        <v/>
      </c>
      <c r="V67" s="623" t="str">
        <f t="shared" si="22"/>
        <v/>
      </c>
      <c r="W67" s="619" t="str">
        <f t="shared" si="23"/>
        <v/>
      </c>
      <c r="X67" s="620" t="str">
        <f>IF(V67="","",COUNTIF($V$7:V67,"該当３"))</f>
        <v/>
      </c>
      <c r="Z67" s="624">
        <v>61</v>
      </c>
    </row>
    <row r="68" spans="1:26">
      <c r="A68" s="614">
        <v>1920801000</v>
      </c>
      <c r="B68" s="614" t="s">
        <v>483</v>
      </c>
      <c r="C68" s="615" t="s">
        <v>479</v>
      </c>
      <c r="D68" s="616" t="s">
        <v>457</v>
      </c>
      <c r="E68" s="615" t="s">
        <v>455</v>
      </c>
      <c r="F68" s="552" t="s">
        <v>1149</v>
      </c>
      <c r="G68" s="552" t="s">
        <v>1157</v>
      </c>
      <c r="H68" s="552" t="s">
        <v>1019</v>
      </c>
      <c r="K68" s="618" t="str">
        <f t="shared" si="0"/>
        <v/>
      </c>
      <c r="L68" s="619" t="str">
        <f t="shared" si="14"/>
        <v/>
      </c>
      <c r="M68" s="620" t="str">
        <f>IF(K68="","",COUNTIF($K$7:K68,"ﾘｽﾄ１"))</f>
        <v/>
      </c>
      <c r="N68" s="620" t="str">
        <f t="shared" si="15"/>
        <v/>
      </c>
      <c r="O68" s="621" t="str">
        <f t="shared" si="16"/>
        <v/>
      </c>
      <c r="P68" s="620" t="str">
        <f t="shared" si="17"/>
        <v/>
      </c>
      <c r="Q68" s="618" t="str">
        <f t="shared" si="18"/>
        <v/>
      </c>
      <c r="R68" s="622" t="str">
        <f t="shared" si="19"/>
        <v/>
      </c>
      <c r="S68" s="618" t="str">
        <f t="shared" si="20"/>
        <v/>
      </c>
      <c r="T68" s="619" t="str">
        <f t="shared" si="21"/>
        <v/>
      </c>
      <c r="U68" s="620" t="str">
        <f>IF(S68="","",COUNTIF($S$7:S68,"該当２"))</f>
        <v/>
      </c>
      <c r="V68" s="623" t="str">
        <f t="shared" si="22"/>
        <v/>
      </c>
      <c r="W68" s="619" t="str">
        <f t="shared" si="23"/>
        <v/>
      </c>
      <c r="X68" s="620" t="str">
        <f>IF(V68="","",COUNTIF($V$7:V68,"該当３"))</f>
        <v/>
      </c>
      <c r="Z68" s="624">
        <v>62</v>
      </c>
    </row>
    <row r="69" spans="1:26">
      <c r="A69" s="614">
        <v>1920802000</v>
      </c>
      <c r="B69" s="614" t="s">
        <v>483</v>
      </c>
      <c r="C69" s="615" t="s">
        <v>479</v>
      </c>
      <c r="D69" s="616" t="s">
        <v>458</v>
      </c>
      <c r="E69" s="615" t="s">
        <v>455</v>
      </c>
      <c r="F69" s="552" t="s">
        <v>1149</v>
      </c>
      <c r="G69" s="552" t="s">
        <v>1017</v>
      </c>
      <c r="H69" s="552" t="s">
        <v>1020</v>
      </c>
      <c r="K69" s="618" t="str">
        <f t="shared" si="0"/>
        <v/>
      </c>
      <c r="L69" s="619" t="str">
        <f t="shared" si="14"/>
        <v/>
      </c>
      <c r="M69" s="620" t="str">
        <f>IF(K69="","",COUNTIF($K$7:K69,"ﾘｽﾄ１"))</f>
        <v/>
      </c>
      <c r="N69" s="620" t="str">
        <f t="shared" si="15"/>
        <v/>
      </c>
      <c r="O69" s="621" t="str">
        <f t="shared" si="16"/>
        <v/>
      </c>
      <c r="P69" s="620" t="str">
        <f t="shared" si="17"/>
        <v/>
      </c>
      <c r="Q69" s="618" t="str">
        <f t="shared" si="18"/>
        <v/>
      </c>
      <c r="R69" s="622" t="str">
        <f t="shared" si="19"/>
        <v/>
      </c>
      <c r="S69" s="618" t="str">
        <f t="shared" si="20"/>
        <v/>
      </c>
      <c r="T69" s="619" t="str">
        <f t="shared" si="21"/>
        <v/>
      </c>
      <c r="U69" s="620" t="str">
        <f>IF(S69="","",COUNTIF($S$7:S69,"該当２"))</f>
        <v/>
      </c>
      <c r="V69" s="623" t="str">
        <f t="shared" si="22"/>
        <v/>
      </c>
      <c r="W69" s="619" t="str">
        <f t="shared" si="23"/>
        <v/>
      </c>
      <c r="X69" s="620" t="str">
        <f>IF(V69="","",COUNTIF($V$7:V69,"該当３"))</f>
        <v/>
      </c>
      <c r="Z69" s="624">
        <v>63</v>
      </c>
    </row>
    <row r="70" spans="1:26">
      <c r="A70" s="614">
        <v>1920803000</v>
      </c>
      <c r="B70" s="614" t="s">
        <v>483</v>
      </c>
      <c r="C70" s="615" t="s">
        <v>479</v>
      </c>
      <c r="D70" s="616" t="s">
        <v>459</v>
      </c>
      <c r="E70" s="615" t="s">
        <v>455</v>
      </c>
      <c r="F70" s="552" t="s">
        <v>1149</v>
      </c>
      <c r="G70" s="552" t="s">
        <v>1017</v>
      </c>
      <c r="H70" s="552" t="s">
        <v>1150</v>
      </c>
      <c r="K70" s="618" t="str">
        <f t="shared" si="0"/>
        <v/>
      </c>
      <c r="L70" s="619" t="str">
        <f t="shared" si="14"/>
        <v/>
      </c>
      <c r="M70" s="620" t="str">
        <f>IF(K70="","",COUNTIF($K$7:K70,"ﾘｽﾄ１"))</f>
        <v/>
      </c>
      <c r="N70" s="620" t="str">
        <f t="shared" si="15"/>
        <v/>
      </c>
      <c r="O70" s="621" t="str">
        <f t="shared" si="16"/>
        <v/>
      </c>
      <c r="P70" s="620" t="str">
        <f t="shared" si="17"/>
        <v/>
      </c>
      <c r="Q70" s="618" t="str">
        <f t="shared" si="18"/>
        <v/>
      </c>
      <c r="R70" s="622" t="str">
        <f t="shared" si="19"/>
        <v/>
      </c>
      <c r="S70" s="618" t="str">
        <f t="shared" si="20"/>
        <v/>
      </c>
      <c r="T70" s="619" t="str">
        <f t="shared" si="21"/>
        <v/>
      </c>
      <c r="U70" s="620" t="str">
        <f>IF(S70="","",COUNTIF($S$7:S70,"該当２"))</f>
        <v/>
      </c>
      <c r="V70" s="623" t="str">
        <f t="shared" si="22"/>
        <v/>
      </c>
      <c r="W70" s="619" t="str">
        <f t="shared" si="23"/>
        <v/>
      </c>
      <c r="X70" s="620" t="str">
        <f>IF(V70="","",COUNTIF($V$7:V70,"該当３"))</f>
        <v/>
      </c>
      <c r="Z70" s="624">
        <v>64</v>
      </c>
    </row>
    <row r="71" spans="1:26">
      <c r="A71" s="614">
        <v>1920804000</v>
      </c>
      <c r="B71" s="614" t="s">
        <v>483</v>
      </c>
      <c r="C71" s="615" t="s">
        <v>479</v>
      </c>
      <c r="D71" s="616" t="s">
        <v>460</v>
      </c>
      <c r="E71" s="615" t="s">
        <v>455</v>
      </c>
      <c r="F71" s="552" t="s">
        <v>1149</v>
      </c>
      <c r="G71" s="552" t="s">
        <v>1017</v>
      </c>
      <c r="H71" s="552" t="s">
        <v>723</v>
      </c>
      <c r="K71" s="618" t="str">
        <f t="shared" ref="K71:K134" si="24">IF(AND($C71&gt;0,$H71=""),"ﾘｽﾄ１","")</f>
        <v/>
      </c>
      <c r="L71" s="619" t="str">
        <f t="shared" si="14"/>
        <v/>
      </c>
      <c r="M71" s="620" t="str">
        <f>IF(K71="","",COUNTIF($K$7:K71,"ﾘｽﾄ１"))</f>
        <v/>
      </c>
      <c r="N71" s="620" t="str">
        <f t="shared" si="15"/>
        <v/>
      </c>
      <c r="O71" s="621" t="str">
        <f t="shared" si="16"/>
        <v/>
      </c>
      <c r="P71" s="620" t="str">
        <f t="shared" si="17"/>
        <v/>
      </c>
      <c r="Q71" s="618" t="str">
        <f t="shared" si="18"/>
        <v/>
      </c>
      <c r="R71" s="622" t="str">
        <f t="shared" si="19"/>
        <v/>
      </c>
      <c r="S71" s="618" t="str">
        <f t="shared" si="20"/>
        <v/>
      </c>
      <c r="T71" s="619" t="str">
        <f t="shared" si="21"/>
        <v/>
      </c>
      <c r="U71" s="620" t="str">
        <f>IF(S71="","",COUNTIF($S$7:S71,"該当２"))</f>
        <v/>
      </c>
      <c r="V71" s="623" t="str">
        <f t="shared" si="22"/>
        <v/>
      </c>
      <c r="W71" s="619" t="str">
        <f t="shared" si="23"/>
        <v/>
      </c>
      <c r="X71" s="620" t="str">
        <f>IF(V71="","",COUNTIF($V$7:V71,"該当３"))</f>
        <v/>
      </c>
      <c r="Z71" s="624">
        <v>65</v>
      </c>
    </row>
    <row r="72" spans="1:26">
      <c r="A72" s="614">
        <v>1920805000</v>
      </c>
      <c r="B72" s="614" t="s">
        <v>483</v>
      </c>
      <c r="C72" s="615" t="s">
        <v>479</v>
      </c>
      <c r="D72" s="616" t="s">
        <v>461</v>
      </c>
      <c r="E72" s="615" t="s">
        <v>455</v>
      </c>
      <c r="F72" s="552" t="s">
        <v>1149</v>
      </c>
      <c r="G72" s="552" t="s">
        <v>1017</v>
      </c>
      <c r="H72" s="552" t="s">
        <v>1022</v>
      </c>
      <c r="K72" s="618" t="str">
        <f t="shared" si="24"/>
        <v/>
      </c>
      <c r="L72" s="619" t="str">
        <f t="shared" si="14"/>
        <v/>
      </c>
      <c r="M72" s="620" t="str">
        <f>IF(K72="","",COUNTIF($K$7:K72,"ﾘｽﾄ１"))</f>
        <v/>
      </c>
      <c r="N72" s="620" t="str">
        <f t="shared" si="15"/>
        <v/>
      </c>
      <c r="O72" s="621" t="str">
        <f t="shared" si="16"/>
        <v/>
      </c>
      <c r="P72" s="620" t="str">
        <f t="shared" si="17"/>
        <v/>
      </c>
      <c r="Q72" s="618" t="str">
        <f t="shared" si="18"/>
        <v/>
      </c>
      <c r="R72" s="622" t="str">
        <f t="shared" si="19"/>
        <v/>
      </c>
      <c r="S72" s="618" t="str">
        <f t="shared" si="20"/>
        <v/>
      </c>
      <c r="T72" s="619" t="str">
        <f t="shared" si="21"/>
        <v/>
      </c>
      <c r="U72" s="620" t="str">
        <f>IF(S72="","",COUNTIF($S$7:S72,"該当２"))</f>
        <v/>
      </c>
      <c r="V72" s="623" t="str">
        <f t="shared" si="22"/>
        <v/>
      </c>
      <c r="W72" s="619" t="str">
        <f t="shared" si="23"/>
        <v/>
      </c>
      <c r="X72" s="620" t="str">
        <f>IF(V72="","",COUNTIF($V$7:V72,"該当３"))</f>
        <v/>
      </c>
      <c r="Z72" s="624">
        <v>66</v>
      </c>
    </row>
    <row r="73" spans="1:26">
      <c r="A73" s="614">
        <v>1920806000</v>
      </c>
      <c r="B73" s="614" t="s">
        <v>483</v>
      </c>
      <c r="C73" s="615" t="s">
        <v>479</v>
      </c>
      <c r="D73" s="616" t="s">
        <v>462</v>
      </c>
      <c r="E73" s="615" t="s">
        <v>455</v>
      </c>
      <c r="F73" s="552" t="s">
        <v>1149</v>
      </c>
      <c r="G73" s="552" t="s">
        <v>1017</v>
      </c>
      <c r="H73" s="552" t="s">
        <v>724</v>
      </c>
      <c r="K73" s="618" t="str">
        <f t="shared" si="24"/>
        <v/>
      </c>
      <c r="L73" s="619" t="str">
        <f t="shared" si="14"/>
        <v/>
      </c>
      <c r="M73" s="620" t="str">
        <f>IF(K73="","",COUNTIF($K$7:K73,"ﾘｽﾄ１"))</f>
        <v/>
      </c>
      <c r="N73" s="620" t="str">
        <f t="shared" si="15"/>
        <v/>
      </c>
      <c r="O73" s="621" t="str">
        <f t="shared" si="16"/>
        <v/>
      </c>
      <c r="P73" s="620" t="str">
        <f t="shared" si="17"/>
        <v/>
      </c>
      <c r="Q73" s="618" t="str">
        <f t="shared" si="18"/>
        <v/>
      </c>
      <c r="R73" s="622" t="str">
        <f t="shared" si="19"/>
        <v/>
      </c>
      <c r="S73" s="618" t="str">
        <f t="shared" si="20"/>
        <v/>
      </c>
      <c r="T73" s="619" t="str">
        <f t="shared" si="21"/>
        <v/>
      </c>
      <c r="U73" s="620" t="str">
        <f>IF(S73="","",COUNTIF($S$7:S73,"該当２"))</f>
        <v/>
      </c>
      <c r="V73" s="623" t="str">
        <f t="shared" si="22"/>
        <v/>
      </c>
      <c r="W73" s="619" t="str">
        <f t="shared" si="23"/>
        <v/>
      </c>
      <c r="X73" s="620" t="str">
        <f>IF(V73="","",COUNTIF($V$7:V73,"該当３"))</f>
        <v/>
      </c>
      <c r="Z73" s="624">
        <v>67</v>
      </c>
    </row>
    <row r="74" spans="1:26">
      <c r="A74" s="614">
        <v>1920807000</v>
      </c>
      <c r="B74" s="614" t="s">
        <v>483</v>
      </c>
      <c r="C74" s="615" t="s">
        <v>479</v>
      </c>
      <c r="D74" s="616" t="s">
        <v>463</v>
      </c>
      <c r="E74" s="615" t="s">
        <v>455</v>
      </c>
      <c r="F74" s="552" t="s">
        <v>1149</v>
      </c>
      <c r="G74" s="552" t="s">
        <v>1017</v>
      </c>
      <c r="H74" s="552" t="s">
        <v>725</v>
      </c>
      <c r="K74" s="618" t="str">
        <f t="shared" si="24"/>
        <v/>
      </c>
      <c r="L74" s="619" t="str">
        <f t="shared" si="14"/>
        <v/>
      </c>
      <c r="M74" s="620" t="str">
        <f>IF(K74="","",COUNTIF($K$7:K74,"ﾘｽﾄ１"))</f>
        <v/>
      </c>
      <c r="N74" s="620" t="str">
        <f t="shared" si="15"/>
        <v/>
      </c>
      <c r="O74" s="621" t="str">
        <f t="shared" si="16"/>
        <v/>
      </c>
      <c r="P74" s="620" t="str">
        <f t="shared" si="17"/>
        <v/>
      </c>
      <c r="Q74" s="618" t="str">
        <f t="shared" si="18"/>
        <v/>
      </c>
      <c r="R74" s="622" t="str">
        <f t="shared" si="19"/>
        <v/>
      </c>
      <c r="S74" s="618" t="str">
        <f t="shared" si="20"/>
        <v/>
      </c>
      <c r="T74" s="619" t="str">
        <f t="shared" si="21"/>
        <v/>
      </c>
      <c r="U74" s="620" t="str">
        <f>IF(S74="","",COUNTIF($S$7:S74,"該当２"))</f>
        <v/>
      </c>
      <c r="V74" s="623" t="str">
        <f t="shared" si="22"/>
        <v/>
      </c>
      <c r="W74" s="619" t="str">
        <f t="shared" si="23"/>
        <v/>
      </c>
      <c r="X74" s="620" t="str">
        <f>IF(V74="","",COUNTIF($V$7:V74,"該当３"))</f>
        <v/>
      </c>
      <c r="Z74" s="624">
        <v>68</v>
      </c>
    </row>
    <row r="75" spans="1:26">
      <c r="A75" s="614">
        <v>1920808000</v>
      </c>
      <c r="B75" s="614" t="s">
        <v>483</v>
      </c>
      <c r="C75" s="615" t="s">
        <v>479</v>
      </c>
      <c r="D75" s="616" t="s">
        <v>453</v>
      </c>
      <c r="E75" s="615" t="s">
        <v>455</v>
      </c>
      <c r="F75" s="552" t="s">
        <v>1149</v>
      </c>
      <c r="G75" s="552" t="s">
        <v>1017</v>
      </c>
      <c r="H75" s="552" t="s">
        <v>1023</v>
      </c>
      <c r="K75" s="618" t="str">
        <f t="shared" si="24"/>
        <v/>
      </c>
      <c r="L75" s="619" t="str">
        <f t="shared" si="14"/>
        <v/>
      </c>
      <c r="M75" s="620" t="str">
        <f>IF(K75="","",COUNTIF($K$7:K75,"ﾘｽﾄ１"))</f>
        <v/>
      </c>
      <c r="N75" s="620" t="str">
        <f t="shared" si="15"/>
        <v/>
      </c>
      <c r="O75" s="621" t="str">
        <f t="shared" si="16"/>
        <v/>
      </c>
      <c r="P75" s="620" t="str">
        <f t="shared" si="17"/>
        <v/>
      </c>
      <c r="Q75" s="618" t="str">
        <f t="shared" si="18"/>
        <v/>
      </c>
      <c r="R75" s="622" t="str">
        <f t="shared" si="19"/>
        <v/>
      </c>
      <c r="S75" s="618" t="str">
        <f t="shared" si="20"/>
        <v/>
      </c>
      <c r="T75" s="619" t="str">
        <f t="shared" si="21"/>
        <v/>
      </c>
      <c r="U75" s="620" t="str">
        <f>IF(S75="","",COUNTIF($S$7:S75,"該当２"))</f>
        <v/>
      </c>
      <c r="V75" s="623" t="str">
        <f t="shared" si="22"/>
        <v/>
      </c>
      <c r="W75" s="619" t="str">
        <f t="shared" si="23"/>
        <v/>
      </c>
      <c r="X75" s="620" t="str">
        <f>IF(V75="","",COUNTIF($V$7:V75,"該当３"))</f>
        <v/>
      </c>
      <c r="Z75" s="624">
        <v>69</v>
      </c>
    </row>
    <row r="76" spans="1:26">
      <c r="A76" s="614">
        <v>1920809000</v>
      </c>
      <c r="B76" s="614" t="s">
        <v>483</v>
      </c>
      <c r="C76" s="615" t="s">
        <v>479</v>
      </c>
      <c r="D76" s="616" t="s">
        <v>464</v>
      </c>
      <c r="E76" s="615" t="s">
        <v>455</v>
      </c>
      <c r="F76" s="552" t="s">
        <v>1149</v>
      </c>
      <c r="G76" s="552" t="s">
        <v>1017</v>
      </c>
      <c r="H76" s="552" t="s">
        <v>1024</v>
      </c>
      <c r="K76" s="618" t="str">
        <f t="shared" si="24"/>
        <v/>
      </c>
      <c r="L76" s="619" t="str">
        <f t="shared" si="14"/>
        <v/>
      </c>
      <c r="M76" s="620" t="str">
        <f>IF(K76="","",COUNTIF($K$7:K76,"ﾘｽﾄ１"))</f>
        <v/>
      </c>
      <c r="N76" s="620" t="str">
        <f t="shared" si="15"/>
        <v/>
      </c>
      <c r="O76" s="621" t="str">
        <f t="shared" si="16"/>
        <v/>
      </c>
      <c r="P76" s="620" t="str">
        <f t="shared" si="17"/>
        <v/>
      </c>
      <c r="Q76" s="618" t="str">
        <f t="shared" si="18"/>
        <v/>
      </c>
      <c r="R76" s="622" t="str">
        <f t="shared" si="19"/>
        <v/>
      </c>
      <c r="S76" s="618" t="str">
        <f t="shared" si="20"/>
        <v/>
      </c>
      <c r="T76" s="619" t="str">
        <f t="shared" si="21"/>
        <v/>
      </c>
      <c r="U76" s="620" t="str">
        <f>IF(S76="","",COUNTIF($S$7:S76,"該当２"))</f>
        <v/>
      </c>
      <c r="V76" s="623" t="str">
        <f t="shared" si="22"/>
        <v/>
      </c>
      <c r="W76" s="619" t="str">
        <f t="shared" si="23"/>
        <v/>
      </c>
      <c r="X76" s="620" t="str">
        <f>IF(V76="","",COUNTIF($V$7:V76,"該当３"))</f>
        <v/>
      </c>
      <c r="Z76" s="624">
        <v>70</v>
      </c>
    </row>
    <row r="77" spans="1:26">
      <c r="A77" s="614">
        <v>1920810000</v>
      </c>
      <c r="B77" s="614" t="s">
        <v>483</v>
      </c>
      <c r="C77" s="615" t="s">
        <v>479</v>
      </c>
      <c r="D77" s="616" t="s">
        <v>465</v>
      </c>
      <c r="E77" s="615" t="s">
        <v>455</v>
      </c>
      <c r="F77" s="552" t="s">
        <v>1149</v>
      </c>
      <c r="G77" s="552" t="s">
        <v>1017</v>
      </c>
      <c r="H77" s="552" t="s">
        <v>1025</v>
      </c>
      <c r="K77" s="618" t="str">
        <f t="shared" si="24"/>
        <v/>
      </c>
      <c r="L77" s="619" t="str">
        <f t="shared" si="14"/>
        <v/>
      </c>
      <c r="M77" s="620" t="str">
        <f>IF(K77="","",COUNTIF($K$7:K77,"ﾘｽﾄ１"))</f>
        <v/>
      </c>
      <c r="N77" s="620" t="str">
        <f t="shared" si="15"/>
        <v/>
      </c>
      <c r="O77" s="621" t="str">
        <f t="shared" si="16"/>
        <v/>
      </c>
      <c r="P77" s="620" t="str">
        <f t="shared" si="17"/>
        <v/>
      </c>
      <c r="Q77" s="618" t="str">
        <f t="shared" si="18"/>
        <v/>
      </c>
      <c r="R77" s="622" t="str">
        <f t="shared" si="19"/>
        <v/>
      </c>
      <c r="S77" s="618" t="str">
        <f t="shared" si="20"/>
        <v/>
      </c>
      <c r="T77" s="619" t="str">
        <f t="shared" si="21"/>
        <v/>
      </c>
      <c r="U77" s="620" t="str">
        <f>IF(S77="","",COUNTIF($S$7:S77,"該当２"))</f>
        <v/>
      </c>
      <c r="V77" s="623" t="str">
        <f t="shared" si="22"/>
        <v/>
      </c>
      <c r="W77" s="619" t="str">
        <f t="shared" si="23"/>
        <v/>
      </c>
      <c r="X77" s="620" t="str">
        <f>IF(V77="","",COUNTIF($V$7:V77,"該当３"))</f>
        <v/>
      </c>
      <c r="Z77" s="624">
        <v>71</v>
      </c>
    </row>
    <row r="78" spans="1:26">
      <c r="A78" s="614">
        <v>1920811000</v>
      </c>
      <c r="B78" s="614" t="s">
        <v>483</v>
      </c>
      <c r="C78" s="615" t="s">
        <v>479</v>
      </c>
      <c r="D78" s="616" t="s">
        <v>466</v>
      </c>
      <c r="E78" s="615" t="s">
        <v>455</v>
      </c>
      <c r="F78" s="552" t="s">
        <v>1149</v>
      </c>
      <c r="G78" s="552" t="s">
        <v>1017</v>
      </c>
      <c r="H78" s="552" t="s">
        <v>1026</v>
      </c>
      <c r="K78" s="618" t="str">
        <f t="shared" si="24"/>
        <v/>
      </c>
      <c r="L78" s="619" t="str">
        <f t="shared" si="14"/>
        <v/>
      </c>
      <c r="M78" s="620" t="str">
        <f>IF(K78="","",COUNTIF($K$7:K78,"ﾘｽﾄ１"))</f>
        <v/>
      </c>
      <c r="N78" s="620" t="str">
        <f t="shared" si="15"/>
        <v/>
      </c>
      <c r="O78" s="621" t="str">
        <f t="shared" si="16"/>
        <v/>
      </c>
      <c r="P78" s="620" t="str">
        <f t="shared" si="17"/>
        <v/>
      </c>
      <c r="Q78" s="618" t="str">
        <f t="shared" si="18"/>
        <v/>
      </c>
      <c r="R78" s="622" t="str">
        <f t="shared" si="19"/>
        <v/>
      </c>
      <c r="S78" s="618" t="str">
        <f t="shared" si="20"/>
        <v/>
      </c>
      <c r="T78" s="619" t="str">
        <f t="shared" si="21"/>
        <v/>
      </c>
      <c r="U78" s="620" t="str">
        <f>IF(S78="","",COUNTIF($S$7:S78,"該当２"))</f>
        <v/>
      </c>
      <c r="V78" s="623" t="str">
        <f t="shared" si="22"/>
        <v/>
      </c>
      <c r="W78" s="619" t="str">
        <f t="shared" si="23"/>
        <v/>
      </c>
      <c r="X78" s="620" t="str">
        <f>IF(V78="","",COUNTIF($V$7:V78,"該当３"))</f>
        <v/>
      </c>
      <c r="Z78" s="624">
        <v>72</v>
      </c>
    </row>
    <row r="79" spans="1:26">
      <c r="A79" s="614">
        <v>1920812000</v>
      </c>
      <c r="B79" s="614" t="s">
        <v>483</v>
      </c>
      <c r="C79" s="615" t="s">
        <v>479</v>
      </c>
      <c r="D79" s="616" t="s">
        <v>467</v>
      </c>
      <c r="E79" s="615" t="s">
        <v>455</v>
      </c>
      <c r="F79" s="552" t="s">
        <v>1149</v>
      </c>
      <c r="G79" s="552" t="s">
        <v>1017</v>
      </c>
      <c r="H79" s="552" t="s">
        <v>1027</v>
      </c>
      <c r="K79" s="618" t="str">
        <f t="shared" si="24"/>
        <v/>
      </c>
      <c r="L79" s="619" t="str">
        <f t="shared" si="14"/>
        <v/>
      </c>
      <c r="M79" s="620" t="str">
        <f>IF(K79="","",COUNTIF($K$7:K79,"ﾘｽﾄ１"))</f>
        <v/>
      </c>
      <c r="N79" s="620" t="str">
        <f t="shared" si="15"/>
        <v/>
      </c>
      <c r="O79" s="621" t="str">
        <f t="shared" si="16"/>
        <v/>
      </c>
      <c r="P79" s="620" t="str">
        <f t="shared" si="17"/>
        <v/>
      </c>
      <c r="Q79" s="618" t="str">
        <f t="shared" si="18"/>
        <v/>
      </c>
      <c r="R79" s="622" t="str">
        <f t="shared" si="19"/>
        <v/>
      </c>
      <c r="S79" s="618" t="str">
        <f t="shared" si="20"/>
        <v/>
      </c>
      <c r="T79" s="619" t="str">
        <f t="shared" si="21"/>
        <v/>
      </c>
      <c r="U79" s="620" t="str">
        <f>IF(S79="","",COUNTIF($S$7:S79,"該当２"))</f>
        <v/>
      </c>
      <c r="V79" s="623" t="str">
        <f t="shared" si="22"/>
        <v/>
      </c>
      <c r="W79" s="619" t="str">
        <f t="shared" si="23"/>
        <v/>
      </c>
      <c r="X79" s="620" t="str">
        <f>IF(V79="","",COUNTIF($V$7:V79,"該当３"))</f>
        <v/>
      </c>
    </row>
    <row r="80" spans="1:26">
      <c r="A80" s="614">
        <v>1920813000</v>
      </c>
      <c r="B80" s="614" t="s">
        <v>483</v>
      </c>
      <c r="C80" s="615" t="s">
        <v>479</v>
      </c>
      <c r="D80" s="616" t="s">
        <v>468</v>
      </c>
      <c r="E80" s="615" t="s">
        <v>455</v>
      </c>
      <c r="F80" s="552" t="s">
        <v>1149</v>
      </c>
      <c r="G80" s="552" t="s">
        <v>1017</v>
      </c>
      <c r="H80" s="552" t="s">
        <v>1028</v>
      </c>
      <c r="K80" s="618" t="str">
        <f t="shared" si="24"/>
        <v/>
      </c>
      <c r="L80" s="619" t="str">
        <f t="shared" si="14"/>
        <v/>
      </c>
      <c r="M80" s="620" t="str">
        <f>IF(K80="","",COUNTIF($K$7:K80,"ﾘｽﾄ１"))</f>
        <v/>
      </c>
      <c r="N80" s="620" t="str">
        <f t="shared" si="15"/>
        <v/>
      </c>
      <c r="O80" s="621" t="str">
        <f t="shared" si="16"/>
        <v/>
      </c>
      <c r="P80" s="620" t="str">
        <f t="shared" si="17"/>
        <v/>
      </c>
      <c r="Q80" s="618" t="str">
        <f t="shared" si="18"/>
        <v/>
      </c>
      <c r="R80" s="622" t="str">
        <f t="shared" si="19"/>
        <v/>
      </c>
      <c r="S80" s="618" t="str">
        <f t="shared" si="20"/>
        <v/>
      </c>
      <c r="T80" s="619" t="str">
        <f t="shared" si="21"/>
        <v/>
      </c>
      <c r="U80" s="620" t="str">
        <f>IF(S80="","",COUNTIF($S$7:S80,"該当２"))</f>
        <v/>
      </c>
      <c r="V80" s="623" t="str">
        <f t="shared" si="22"/>
        <v/>
      </c>
      <c r="W80" s="619" t="str">
        <f t="shared" si="23"/>
        <v/>
      </c>
      <c r="X80" s="620" t="str">
        <f>IF(V80="","",COUNTIF($V$7:V80,"該当３"))</f>
        <v/>
      </c>
    </row>
    <row r="81" spans="1:24">
      <c r="A81" s="614">
        <v>1920814000</v>
      </c>
      <c r="B81" s="614" t="s">
        <v>483</v>
      </c>
      <c r="C81" s="615" t="s">
        <v>479</v>
      </c>
      <c r="D81" s="616" t="s">
        <v>469</v>
      </c>
      <c r="E81" s="615" t="s">
        <v>455</v>
      </c>
      <c r="F81" s="552" t="s">
        <v>1149</v>
      </c>
      <c r="G81" s="552" t="s">
        <v>1017</v>
      </c>
      <c r="H81" s="552" t="s">
        <v>1151</v>
      </c>
      <c r="K81" s="618" t="str">
        <f t="shared" si="24"/>
        <v/>
      </c>
      <c r="L81" s="619" t="str">
        <f t="shared" si="14"/>
        <v/>
      </c>
      <c r="M81" s="620" t="str">
        <f>IF(K81="","",COUNTIF($K$7:K81,"ﾘｽﾄ１"))</f>
        <v/>
      </c>
      <c r="N81" s="620" t="str">
        <f t="shared" si="15"/>
        <v/>
      </c>
      <c r="O81" s="621" t="str">
        <f t="shared" si="16"/>
        <v/>
      </c>
      <c r="P81" s="620" t="str">
        <f t="shared" si="17"/>
        <v/>
      </c>
      <c r="Q81" s="618" t="str">
        <f t="shared" si="18"/>
        <v/>
      </c>
      <c r="R81" s="622" t="str">
        <f t="shared" si="19"/>
        <v/>
      </c>
      <c r="S81" s="618" t="str">
        <f t="shared" si="20"/>
        <v/>
      </c>
      <c r="T81" s="619" t="str">
        <f t="shared" si="21"/>
        <v/>
      </c>
      <c r="U81" s="620" t="str">
        <f>IF(S81="","",COUNTIF($S$7:S81,"該当２"))</f>
        <v/>
      </c>
      <c r="V81" s="623" t="str">
        <f t="shared" si="22"/>
        <v/>
      </c>
      <c r="W81" s="619" t="str">
        <f t="shared" si="23"/>
        <v/>
      </c>
      <c r="X81" s="620" t="str">
        <f>IF(V81="","",COUNTIF($V$7:V81,"該当３"))</f>
        <v/>
      </c>
    </row>
    <row r="82" spans="1:24">
      <c r="A82" s="614">
        <v>1920815000</v>
      </c>
      <c r="B82" s="614" t="s">
        <v>483</v>
      </c>
      <c r="C82" s="615" t="s">
        <v>479</v>
      </c>
      <c r="D82" s="616" t="s">
        <v>470</v>
      </c>
      <c r="E82" s="615" t="s">
        <v>455</v>
      </c>
      <c r="F82" s="552" t="s">
        <v>1149</v>
      </c>
      <c r="G82" s="552" t="s">
        <v>1017</v>
      </c>
      <c r="H82" s="552" t="s">
        <v>1030</v>
      </c>
      <c r="K82" s="618" t="str">
        <f t="shared" si="24"/>
        <v/>
      </c>
      <c r="L82" s="619" t="str">
        <f t="shared" si="14"/>
        <v/>
      </c>
      <c r="M82" s="620" t="str">
        <f>IF(K82="","",COUNTIF($K$7:K82,"ﾘｽﾄ１"))</f>
        <v/>
      </c>
      <c r="N82" s="620" t="str">
        <f t="shared" si="15"/>
        <v/>
      </c>
      <c r="O82" s="621" t="str">
        <f t="shared" si="16"/>
        <v/>
      </c>
      <c r="P82" s="620" t="str">
        <f t="shared" si="17"/>
        <v/>
      </c>
      <c r="Q82" s="618" t="str">
        <f t="shared" si="18"/>
        <v/>
      </c>
      <c r="R82" s="622" t="str">
        <f t="shared" si="19"/>
        <v/>
      </c>
      <c r="S82" s="618" t="str">
        <f t="shared" si="20"/>
        <v/>
      </c>
      <c r="T82" s="619" t="str">
        <f t="shared" si="21"/>
        <v/>
      </c>
      <c r="U82" s="620" t="str">
        <f>IF(S82="","",COUNTIF($S$7:S82,"該当２"))</f>
        <v/>
      </c>
      <c r="V82" s="623" t="str">
        <f t="shared" si="22"/>
        <v/>
      </c>
      <c r="W82" s="619" t="str">
        <f t="shared" si="23"/>
        <v/>
      </c>
      <c r="X82" s="620" t="str">
        <f>IF(V82="","",COUNTIF($V$7:V82,"該当３"))</f>
        <v/>
      </c>
    </row>
    <row r="83" spans="1:24">
      <c r="A83" s="614">
        <v>1920816000</v>
      </c>
      <c r="B83" s="614" t="s">
        <v>483</v>
      </c>
      <c r="C83" s="615" t="s">
        <v>479</v>
      </c>
      <c r="D83" s="616" t="s">
        <v>471</v>
      </c>
      <c r="E83" s="615" t="s">
        <v>455</v>
      </c>
      <c r="F83" s="552" t="s">
        <v>1149</v>
      </c>
      <c r="G83" s="552" t="s">
        <v>1017</v>
      </c>
      <c r="H83" s="552" t="s">
        <v>1152</v>
      </c>
      <c r="K83" s="618" t="str">
        <f t="shared" si="24"/>
        <v/>
      </c>
      <c r="L83" s="619" t="str">
        <f t="shared" si="14"/>
        <v/>
      </c>
      <c r="M83" s="620" t="str">
        <f>IF(K83="","",COUNTIF($K$7:K83,"ﾘｽﾄ１"))</f>
        <v/>
      </c>
      <c r="N83" s="620" t="str">
        <f t="shared" si="15"/>
        <v/>
      </c>
      <c r="O83" s="621" t="str">
        <f t="shared" si="16"/>
        <v/>
      </c>
      <c r="P83" s="620" t="str">
        <f t="shared" si="17"/>
        <v/>
      </c>
      <c r="Q83" s="618" t="str">
        <f t="shared" si="18"/>
        <v/>
      </c>
      <c r="R83" s="622" t="str">
        <f t="shared" si="19"/>
        <v/>
      </c>
      <c r="S83" s="618" t="str">
        <f t="shared" si="20"/>
        <v/>
      </c>
      <c r="T83" s="619" t="str">
        <f t="shared" si="21"/>
        <v/>
      </c>
      <c r="U83" s="620" t="str">
        <f>IF(S83="","",COUNTIF($S$7:S83,"該当２"))</f>
        <v/>
      </c>
      <c r="V83" s="623" t="str">
        <f t="shared" si="22"/>
        <v/>
      </c>
      <c r="W83" s="619" t="str">
        <f t="shared" si="23"/>
        <v/>
      </c>
      <c r="X83" s="620" t="str">
        <f>IF(V83="","",COUNTIF($V$7:V83,"該当３"))</f>
        <v/>
      </c>
    </row>
    <row r="84" spans="1:24">
      <c r="A84" s="614">
        <v>1920817000</v>
      </c>
      <c r="B84" s="614" t="s">
        <v>483</v>
      </c>
      <c r="C84" s="615" t="s">
        <v>479</v>
      </c>
      <c r="D84" s="616" t="s">
        <v>472</v>
      </c>
      <c r="E84" s="615" t="s">
        <v>455</v>
      </c>
      <c r="F84" s="552" t="s">
        <v>1149</v>
      </c>
      <c r="G84" s="552" t="s">
        <v>1017</v>
      </c>
      <c r="H84" s="552" t="s">
        <v>1032</v>
      </c>
      <c r="K84" s="618" t="str">
        <f t="shared" si="24"/>
        <v/>
      </c>
      <c r="L84" s="619" t="str">
        <f t="shared" si="14"/>
        <v/>
      </c>
      <c r="M84" s="620" t="str">
        <f>IF(K84="","",COUNTIF($K$7:K84,"ﾘｽﾄ１"))</f>
        <v/>
      </c>
      <c r="N84" s="620" t="str">
        <f t="shared" si="15"/>
        <v/>
      </c>
      <c r="O84" s="621" t="str">
        <f t="shared" si="16"/>
        <v/>
      </c>
      <c r="P84" s="620" t="str">
        <f t="shared" si="17"/>
        <v/>
      </c>
      <c r="Q84" s="618" t="str">
        <f t="shared" si="18"/>
        <v/>
      </c>
      <c r="R84" s="622" t="str">
        <f t="shared" si="19"/>
        <v/>
      </c>
      <c r="S84" s="618" t="str">
        <f t="shared" si="20"/>
        <v/>
      </c>
      <c r="T84" s="619" t="str">
        <f t="shared" si="21"/>
        <v/>
      </c>
      <c r="U84" s="620" t="str">
        <f>IF(S84="","",COUNTIF($S$7:S84,"該当２"))</f>
        <v/>
      </c>
      <c r="V84" s="623" t="str">
        <f t="shared" si="22"/>
        <v/>
      </c>
      <c r="W84" s="619" t="str">
        <f t="shared" si="23"/>
        <v/>
      </c>
      <c r="X84" s="620" t="str">
        <f>IF(V84="","",COUNTIF($V$7:V84,"該当３"))</f>
        <v/>
      </c>
    </row>
    <row r="85" spans="1:24">
      <c r="A85" s="614">
        <v>1920818000</v>
      </c>
      <c r="B85" s="614" t="s">
        <v>483</v>
      </c>
      <c r="C85" s="615" t="s">
        <v>479</v>
      </c>
      <c r="D85" s="616" t="s">
        <v>473</v>
      </c>
      <c r="E85" s="615" t="s">
        <v>455</v>
      </c>
      <c r="F85" s="552" t="s">
        <v>1149</v>
      </c>
      <c r="G85" s="552" t="s">
        <v>1017</v>
      </c>
      <c r="H85" s="552" t="s">
        <v>726</v>
      </c>
      <c r="K85" s="618" t="str">
        <f t="shared" si="24"/>
        <v/>
      </c>
      <c r="L85" s="619" t="str">
        <f t="shared" si="14"/>
        <v/>
      </c>
      <c r="M85" s="620" t="str">
        <f>IF(K85="","",COUNTIF($K$7:K85,"ﾘｽﾄ１"))</f>
        <v/>
      </c>
      <c r="N85" s="620" t="str">
        <f t="shared" si="15"/>
        <v/>
      </c>
      <c r="O85" s="621" t="str">
        <f t="shared" si="16"/>
        <v/>
      </c>
      <c r="P85" s="620" t="str">
        <f t="shared" si="17"/>
        <v/>
      </c>
      <c r="Q85" s="618" t="str">
        <f t="shared" si="18"/>
        <v/>
      </c>
      <c r="R85" s="622" t="str">
        <f t="shared" si="19"/>
        <v/>
      </c>
      <c r="S85" s="618" t="str">
        <f t="shared" si="20"/>
        <v/>
      </c>
      <c r="T85" s="619" t="str">
        <f t="shared" si="21"/>
        <v/>
      </c>
      <c r="U85" s="620" t="str">
        <f>IF(S85="","",COUNTIF($S$7:S85,"該当２"))</f>
        <v/>
      </c>
      <c r="V85" s="623" t="str">
        <f t="shared" si="22"/>
        <v/>
      </c>
      <c r="W85" s="619" t="str">
        <f t="shared" si="23"/>
        <v/>
      </c>
      <c r="X85" s="620" t="str">
        <f>IF(V85="","",COUNTIF($V$7:V85,"該当３"))</f>
        <v/>
      </c>
    </row>
    <row r="86" spans="1:24">
      <c r="A86" s="614">
        <v>1920819000</v>
      </c>
      <c r="B86" s="614" t="s">
        <v>483</v>
      </c>
      <c r="C86" s="615" t="s">
        <v>479</v>
      </c>
      <c r="D86" s="616" t="s">
        <v>483</v>
      </c>
      <c r="E86" s="615" t="s">
        <v>455</v>
      </c>
      <c r="F86" s="552" t="s">
        <v>1149</v>
      </c>
      <c r="G86" s="552" t="s">
        <v>1017</v>
      </c>
      <c r="H86" s="552" t="s">
        <v>1033</v>
      </c>
      <c r="K86" s="618" t="str">
        <f t="shared" si="24"/>
        <v/>
      </c>
      <c r="L86" s="619" t="str">
        <f t="shared" si="14"/>
        <v/>
      </c>
      <c r="M86" s="620" t="str">
        <f>IF(K86="","",COUNTIF($K$7:K86,"ﾘｽﾄ１"))</f>
        <v/>
      </c>
      <c r="N86" s="620" t="str">
        <f t="shared" si="15"/>
        <v/>
      </c>
      <c r="O86" s="621" t="str">
        <f t="shared" si="16"/>
        <v/>
      </c>
      <c r="P86" s="620" t="str">
        <f t="shared" si="17"/>
        <v/>
      </c>
      <c r="Q86" s="618" t="str">
        <f t="shared" si="18"/>
        <v/>
      </c>
      <c r="R86" s="622" t="str">
        <f t="shared" si="19"/>
        <v/>
      </c>
      <c r="S86" s="618" t="str">
        <f t="shared" si="20"/>
        <v/>
      </c>
      <c r="T86" s="619" t="str">
        <f t="shared" si="21"/>
        <v/>
      </c>
      <c r="U86" s="620" t="str">
        <f>IF(S86="","",COUNTIF($S$7:S86,"該当２"))</f>
        <v/>
      </c>
      <c r="V86" s="623" t="str">
        <f t="shared" si="22"/>
        <v/>
      </c>
      <c r="W86" s="619" t="str">
        <f t="shared" si="23"/>
        <v/>
      </c>
      <c r="X86" s="620" t="str">
        <f>IF(V86="","",COUNTIF($V$7:V86,"該当３"))</f>
        <v/>
      </c>
    </row>
    <row r="87" spans="1:24">
      <c r="A87" s="614">
        <v>1920820000</v>
      </c>
      <c r="B87" s="614" t="s">
        <v>483</v>
      </c>
      <c r="C87" s="615" t="s">
        <v>479</v>
      </c>
      <c r="D87" s="616" t="s">
        <v>484</v>
      </c>
      <c r="E87" s="615" t="s">
        <v>455</v>
      </c>
      <c r="F87" s="552" t="s">
        <v>1149</v>
      </c>
      <c r="G87" s="552" t="s">
        <v>1017</v>
      </c>
      <c r="H87" s="552" t="s">
        <v>1034</v>
      </c>
      <c r="K87" s="618" t="str">
        <f t="shared" si="24"/>
        <v/>
      </c>
      <c r="L87" s="619" t="str">
        <f t="shared" si="14"/>
        <v/>
      </c>
      <c r="M87" s="620" t="str">
        <f>IF(K87="","",COUNTIF($K$7:K87,"ﾘｽﾄ１"))</f>
        <v/>
      </c>
      <c r="N87" s="620" t="str">
        <f t="shared" si="15"/>
        <v/>
      </c>
      <c r="O87" s="621" t="str">
        <f t="shared" si="16"/>
        <v/>
      </c>
      <c r="P87" s="620" t="str">
        <f t="shared" si="17"/>
        <v/>
      </c>
      <c r="Q87" s="618" t="str">
        <f t="shared" si="18"/>
        <v/>
      </c>
      <c r="R87" s="622" t="str">
        <f t="shared" si="19"/>
        <v/>
      </c>
      <c r="S87" s="618" t="str">
        <f t="shared" si="20"/>
        <v/>
      </c>
      <c r="T87" s="619" t="str">
        <f t="shared" si="21"/>
        <v/>
      </c>
      <c r="U87" s="620" t="str">
        <f>IF(S87="","",COUNTIF($S$7:S87,"該当２"))</f>
        <v/>
      </c>
      <c r="V87" s="623" t="str">
        <f t="shared" si="22"/>
        <v/>
      </c>
      <c r="W87" s="619" t="str">
        <f t="shared" si="23"/>
        <v/>
      </c>
      <c r="X87" s="620" t="str">
        <f>IF(V87="","",COUNTIF($V$7:V87,"該当３"))</f>
        <v/>
      </c>
    </row>
    <row r="88" spans="1:24">
      <c r="A88" s="614">
        <v>1920900000</v>
      </c>
      <c r="B88" s="614" t="s">
        <v>483</v>
      </c>
      <c r="C88" s="615" t="s">
        <v>657</v>
      </c>
      <c r="D88" s="616" t="s">
        <v>454</v>
      </c>
      <c r="E88" s="615" t="s">
        <v>455</v>
      </c>
      <c r="F88" s="552" t="s">
        <v>1149</v>
      </c>
      <c r="G88" s="552" t="s">
        <v>1035</v>
      </c>
      <c r="K88" s="618" t="str">
        <f t="shared" si="24"/>
        <v>ﾘｽﾄ１</v>
      </c>
      <c r="L88" s="619" t="str">
        <f t="shared" si="14"/>
        <v>北杜市</v>
      </c>
      <c r="M88" s="620">
        <f>IF(K88="","",COUNTIF($K$7:K88,"ﾘｽﾄ１"))</f>
        <v>9</v>
      </c>
      <c r="N88" s="620" t="str">
        <f t="shared" si="15"/>
        <v/>
      </c>
      <c r="O88" s="621" t="str">
        <f t="shared" si="16"/>
        <v/>
      </c>
      <c r="P88" s="620" t="str">
        <f t="shared" si="17"/>
        <v/>
      </c>
      <c r="Q88" s="618" t="str">
        <f t="shared" si="18"/>
        <v/>
      </c>
      <c r="R88" s="622" t="str">
        <f t="shared" si="19"/>
        <v/>
      </c>
      <c r="S88" s="618" t="str">
        <f t="shared" si="20"/>
        <v/>
      </c>
      <c r="T88" s="619" t="str">
        <f t="shared" si="21"/>
        <v/>
      </c>
      <c r="U88" s="620" t="str">
        <f>IF(S88="","",COUNTIF($S$7:S88,"該当２"))</f>
        <v/>
      </c>
      <c r="V88" s="623" t="str">
        <f t="shared" si="22"/>
        <v/>
      </c>
      <c r="W88" s="619" t="str">
        <f t="shared" si="23"/>
        <v/>
      </c>
      <c r="X88" s="620" t="str">
        <f>IF(V88="","",COUNTIF($V$7:V88,"該当３"))</f>
        <v/>
      </c>
    </row>
    <row r="89" spans="1:24">
      <c r="A89" s="614">
        <v>1920901000</v>
      </c>
      <c r="B89" s="614" t="s">
        <v>483</v>
      </c>
      <c r="C89" s="615" t="s">
        <v>657</v>
      </c>
      <c r="D89" s="616" t="s">
        <v>457</v>
      </c>
      <c r="E89" s="615" t="s">
        <v>455</v>
      </c>
      <c r="F89" s="552" t="s">
        <v>1149</v>
      </c>
      <c r="G89" s="552" t="s">
        <v>1035</v>
      </c>
      <c r="H89" s="552" t="s">
        <v>1036</v>
      </c>
      <c r="K89" s="618" t="str">
        <f t="shared" si="24"/>
        <v/>
      </c>
      <c r="L89" s="619" t="str">
        <f t="shared" si="14"/>
        <v/>
      </c>
      <c r="M89" s="620" t="str">
        <f>IF(K89="","",COUNTIF($K$7:K89,"ﾘｽﾄ１"))</f>
        <v/>
      </c>
      <c r="N89" s="620" t="str">
        <f t="shared" si="15"/>
        <v/>
      </c>
      <c r="O89" s="621" t="str">
        <f t="shared" si="16"/>
        <v/>
      </c>
      <c r="P89" s="620" t="str">
        <f t="shared" si="17"/>
        <v/>
      </c>
      <c r="Q89" s="618" t="str">
        <f t="shared" si="18"/>
        <v/>
      </c>
      <c r="R89" s="622" t="str">
        <f t="shared" si="19"/>
        <v/>
      </c>
      <c r="S89" s="618" t="str">
        <f t="shared" si="20"/>
        <v/>
      </c>
      <c r="T89" s="619" t="str">
        <f t="shared" si="21"/>
        <v/>
      </c>
      <c r="U89" s="620" t="str">
        <f>IF(S89="","",COUNTIF($S$7:S89,"該当２"))</f>
        <v/>
      </c>
      <c r="V89" s="623" t="str">
        <f t="shared" si="22"/>
        <v/>
      </c>
      <c r="W89" s="619" t="str">
        <f t="shared" si="23"/>
        <v/>
      </c>
      <c r="X89" s="620" t="str">
        <f>IF(V89="","",COUNTIF($V$7:V89,"該当３"))</f>
        <v/>
      </c>
    </row>
    <row r="90" spans="1:24">
      <c r="A90" s="614">
        <v>1920902000</v>
      </c>
      <c r="B90" s="614" t="s">
        <v>483</v>
      </c>
      <c r="C90" s="615" t="s">
        <v>657</v>
      </c>
      <c r="D90" s="616" t="s">
        <v>458</v>
      </c>
      <c r="E90" s="615" t="s">
        <v>455</v>
      </c>
      <c r="F90" s="552" t="s">
        <v>1149</v>
      </c>
      <c r="G90" s="552" t="s">
        <v>1035</v>
      </c>
      <c r="H90" s="552" t="s">
        <v>1037</v>
      </c>
      <c r="K90" s="618" t="str">
        <f t="shared" si="24"/>
        <v/>
      </c>
      <c r="L90" s="619" t="str">
        <f t="shared" si="14"/>
        <v/>
      </c>
      <c r="M90" s="620" t="str">
        <f>IF(K90="","",COUNTIF($K$7:K90,"ﾘｽﾄ１"))</f>
        <v/>
      </c>
      <c r="N90" s="620" t="str">
        <f t="shared" si="15"/>
        <v/>
      </c>
      <c r="O90" s="621" t="str">
        <f t="shared" si="16"/>
        <v/>
      </c>
      <c r="P90" s="620" t="str">
        <f t="shared" si="17"/>
        <v/>
      </c>
      <c r="Q90" s="618" t="str">
        <f t="shared" si="18"/>
        <v/>
      </c>
      <c r="R90" s="622" t="str">
        <f t="shared" si="19"/>
        <v/>
      </c>
      <c r="S90" s="618" t="str">
        <f t="shared" si="20"/>
        <v/>
      </c>
      <c r="T90" s="619" t="str">
        <f t="shared" si="21"/>
        <v/>
      </c>
      <c r="U90" s="620" t="str">
        <f>IF(S90="","",COUNTIF($S$7:S90,"該当２"))</f>
        <v/>
      </c>
      <c r="V90" s="623" t="str">
        <f t="shared" si="22"/>
        <v/>
      </c>
      <c r="W90" s="619" t="str">
        <f t="shared" si="23"/>
        <v/>
      </c>
      <c r="X90" s="620" t="str">
        <f>IF(V90="","",COUNTIF($V$7:V90,"該当３"))</f>
        <v/>
      </c>
    </row>
    <row r="91" spans="1:24">
      <c r="A91" s="614">
        <v>1920903000</v>
      </c>
      <c r="B91" s="614" t="s">
        <v>483</v>
      </c>
      <c r="C91" s="615" t="s">
        <v>657</v>
      </c>
      <c r="D91" s="616" t="s">
        <v>459</v>
      </c>
      <c r="E91" s="615" t="s">
        <v>455</v>
      </c>
      <c r="F91" s="552" t="s">
        <v>1149</v>
      </c>
      <c r="G91" s="552" t="s">
        <v>1035</v>
      </c>
      <c r="H91" s="552" t="s">
        <v>1038</v>
      </c>
      <c r="K91" s="618" t="str">
        <f t="shared" si="24"/>
        <v/>
      </c>
      <c r="L91" s="619" t="str">
        <f t="shared" si="14"/>
        <v/>
      </c>
      <c r="M91" s="620" t="str">
        <f>IF(K91="","",COUNTIF($K$7:K91,"ﾘｽﾄ１"))</f>
        <v/>
      </c>
      <c r="N91" s="620" t="str">
        <f t="shared" si="15"/>
        <v/>
      </c>
      <c r="O91" s="621" t="str">
        <f t="shared" si="16"/>
        <v/>
      </c>
      <c r="P91" s="620" t="str">
        <f t="shared" si="17"/>
        <v/>
      </c>
      <c r="Q91" s="618" t="str">
        <f t="shared" si="18"/>
        <v/>
      </c>
      <c r="R91" s="622" t="str">
        <f t="shared" si="19"/>
        <v/>
      </c>
      <c r="S91" s="618" t="str">
        <f t="shared" si="20"/>
        <v/>
      </c>
      <c r="T91" s="619" t="str">
        <f t="shared" si="21"/>
        <v/>
      </c>
      <c r="U91" s="620" t="str">
        <f>IF(S91="","",COUNTIF($S$7:S91,"該当２"))</f>
        <v/>
      </c>
      <c r="V91" s="623" t="str">
        <f t="shared" si="22"/>
        <v/>
      </c>
      <c r="W91" s="619" t="str">
        <f t="shared" si="23"/>
        <v/>
      </c>
      <c r="X91" s="620" t="str">
        <f>IF(V91="","",COUNTIF($V$7:V91,"該当３"))</f>
        <v/>
      </c>
    </row>
    <row r="92" spans="1:24">
      <c r="A92" s="614">
        <v>1920904000</v>
      </c>
      <c r="B92" s="614" t="s">
        <v>483</v>
      </c>
      <c r="C92" s="615" t="s">
        <v>657</v>
      </c>
      <c r="D92" s="616" t="s">
        <v>460</v>
      </c>
      <c r="E92" s="615" t="s">
        <v>455</v>
      </c>
      <c r="F92" s="552" t="s">
        <v>1149</v>
      </c>
      <c r="G92" s="552" t="s">
        <v>1035</v>
      </c>
      <c r="H92" s="552" t="s">
        <v>1039</v>
      </c>
      <c r="K92" s="618" t="str">
        <f t="shared" si="24"/>
        <v/>
      </c>
      <c r="L92" s="619" t="str">
        <f t="shared" si="14"/>
        <v/>
      </c>
      <c r="M92" s="620" t="str">
        <f>IF(K92="","",COUNTIF($K$7:K92,"ﾘｽﾄ１"))</f>
        <v/>
      </c>
      <c r="N92" s="620" t="str">
        <f t="shared" si="15"/>
        <v/>
      </c>
      <c r="O92" s="621" t="str">
        <f t="shared" si="16"/>
        <v/>
      </c>
      <c r="P92" s="620" t="str">
        <f t="shared" si="17"/>
        <v/>
      </c>
      <c r="Q92" s="618" t="str">
        <f t="shared" si="18"/>
        <v/>
      </c>
      <c r="R92" s="622" t="str">
        <f t="shared" si="19"/>
        <v/>
      </c>
      <c r="S92" s="618" t="str">
        <f t="shared" si="20"/>
        <v/>
      </c>
      <c r="T92" s="619" t="str">
        <f t="shared" si="21"/>
        <v/>
      </c>
      <c r="U92" s="620" t="str">
        <f>IF(S92="","",COUNTIF($S$7:S92,"該当２"))</f>
        <v/>
      </c>
      <c r="V92" s="623" t="str">
        <f t="shared" si="22"/>
        <v/>
      </c>
      <c r="W92" s="619" t="str">
        <f t="shared" si="23"/>
        <v/>
      </c>
      <c r="X92" s="620" t="str">
        <f>IF(V92="","",COUNTIF($V$7:V92,"該当３"))</f>
        <v/>
      </c>
    </row>
    <row r="93" spans="1:24">
      <c r="A93" s="614">
        <v>1920905000</v>
      </c>
      <c r="B93" s="614" t="s">
        <v>483</v>
      </c>
      <c r="C93" s="615" t="s">
        <v>657</v>
      </c>
      <c r="D93" s="616" t="s">
        <v>461</v>
      </c>
      <c r="E93" s="615" t="s">
        <v>455</v>
      </c>
      <c r="F93" s="552" t="s">
        <v>1149</v>
      </c>
      <c r="G93" s="552" t="s">
        <v>1035</v>
      </c>
      <c r="H93" s="552" t="s">
        <v>1040</v>
      </c>
      <c r="K93" s="618" t="str">
        <f t="shared" si="24"/>
        <v/>
      </c>
      <c r="L93" s="619" t="str">
        <f t="shared" si="14"/>
        <v/>
      </c>
      <c r="M93" s="620" t="str">
        <f>IF(K93="","",COUNTIF($K$7:K93,"ﾘｽﾄ１"))</f>
        <v/>
      </c>
      <c r="N93" s="620" t="str">
        <f t="shared" si="15"/>
        <v/>
      </c>
      <c r="O93" s="621" t="str">
        <f t="shared" si="16"/>
        <v/>
      </c>
      <c r="P93" s="620" t="str">
        <f t="shared" si="17"/>
        <v/>
      </c>
      <c r="Q93" s="618" t="str">
        <f t="shared" si="18"/>
        <v/>
      </c>
      <c r="R93" s="622" t="str">
        <f t="shared" si="19"/>
        <v/>
      </c>
      <c r="S93" s="618" t="str">
        <f t="shared" si="20"/>
        <v/>
      </c>
      <c r="T93" s="619" t="str">
        <f t="shared" si="21"/>
        <v/>
      </c>
      <c r="U93" s="620" t="str">
        <f>IF(S93="","",COUNTIF($S$7:S93,"該当２"))</f>
        <v/>
      </c>
      <c r="V93" s="623" t="str">
        <f t="shared" si="22"/>
        <v/>
      </c>
      <c r="W93" s="619" t="str">
        <f t="shared" si="23"/>
        <v/>
      </c>
      <c r="X93" s="620" t="str">
        <f>IF(V93="","",COUNTIF($V$7:V93,"該当３"))</f>
        <v/>
      </c>
    </row>
    <row r="94" spans="1:24">
      <c r="A94" s="614">
        <v>1920906000</v>
      </c>
      <c r="B94" s="614" t="s">
        <v>483</v>
      </c>
      <c r="C94" s="615" t="s">
        <v>657</v>
      </c>
      <c r="D94" s="616" t="s">
        <v>462</v>
      </c>
      <c r="E94" s="615" t="s">
        <v>455</v>
      </c>
      <c r="F94" s="552" t="s">
        <v>1149</v>
      </c>
      <c r="G94" s="552" t="s">
        <v>1035</v>
      </c>
      <c r="H94" s="552" t="s">
        <v>727</v>
      </c>
      <c r="K94" s="618" t="str">
        <f t="shared" si="24"/>
        <v/>
      </c>
      <c r="L94" s="619" t="str">
        <f t="shared" si="14"/>
        <v/>
      </c>
      <c r="M94" s="620" t="str">
        <f>IF(K94="","",COUNTIF($K$7:K94,"ﾘｽﾄ１"))</f>
        <v/>
      </c>
      <c r="N94" s="620" t="str">
        <f t="shared" si="15"/>
        <v/>
      </c>
      <c r="O94" s="621" t="str">
        <f t="shared" si="16"/>
        <v/>
      </c>
      <c r="P94" s="620" t="str">
        <f t="shared" si="17"/>
        <v/>
      </c>
      <c r="Q94" s="618" t="str">
        <f t="shared" si="18"/>
        <v/>
      </c>
      <c r="R94" s="622" t="str">
        <f t="shared" si="19"/>
        <v/>
      </c>
      <c r="S94" s="618" t="str">
        <f t="shared" si="20"/>
        <v/>
      </c>
      <c r="T94" s="619" t="str">
        <f t="shared" si="21"/>
        <v/>
      </c>
      <c r="U94" s="620" t="str">
        <f>IF(S94="","",COUNTIF($S$7:S94,"該当２"))</f>
        <v/>
      </c>
      <c r="V94" s="623" t="str">
        <f t="shared" si="22"/>
        <v/>
      </c>
      <c r="W94" s="619" t="str">
        <f t="shared" si="23"/>
        <v/>
      </c>
      <c r="X94" s="620" t="str">
        <f>IF(V94="","",COUNTIF($V$7:V94,"該当３"))</f>
        <v/>
      </c>
    </row>
    <row r="95" spans="1:24">
      <c r="A95" s="614">
        <v>1920907000</v>
      </c>
      <c r="B95" s="614" t="s">
        <v>483</v>
      </c>
      <c r="C95" s="615" t="s">
        <v>657</v>
      </c>
      <c r="D95" s="616" t="s">
        <v>463</v>
      </c>
      <c r="E95" s="615" t="s">
        <v>455</v>
      </c>
      <c r="F95" s="552" t="s">
        <v>1149</v>
      </c>
      <c r="G95" s="552" t="s">
        <v>1035</v>
      </c>
      <c r="H95" s="552" t="s">
        <v>728</v>
      </c>
      <c r="K95" s="618" t="str">
        <f t="shared" si="24"/>
        <v/>
      </c>
      <c r="L95" s="619" t="str">
        <f t="shared" si="14"/>
        <v/>
      </c>
      <c r="M95" s="620" t="str">
        <f>IF(K95="","",COUNTIF($K$7:K95,"ﾘｽﾄ１"))</f>
        <v/>
      </c>
      <c r="N95" s="620" t="str">
        <f t="shared" si="15"/>
        <v/>
      </c>
      <c r="O95" s="621" t="str">
        <f t="shared" si="16"/>
        <v/>
      </c>
      <c r="P95" s="620" t="str">
        <f t="shared" si="17"/>
        <v/>
      </c>
      <c r="Q95" s="618" t="str">
        <f t="shared" si="18"/>
        <v/>
      </c>
      <c r="R95" s="622" t="str">
        <f t="shared" si="19"/>
        <v/>
      </c>
      <c r="S95" s="618" t="str">
        <f t="shared" si="20"/>
        <v/>
      </c>
      <c r="T95" s="619" t="str">
        <f t="shared" si="21"/>
        <v/>
      </c>
      <c r="U95" s="620" t="str">
        <f>IF(S95="","",COUNTIF($S$7:S95,"該当２"))</f>
        <v/>
      </c>
      <c r="V95" s="623" t="str">
        <f t="shared" si="22"/>
        <v/>
      </c>
      <c r="W95" s="619" t="str">
        <f t="shared" si="23"/>
        <v/>
      </c>
      <c r="X95" s="620" t="str">
        <f>IF(V95="","",COUNTIF($V$7:V95,"該当３"))</f>
        <v/>
      </c>
    </row>
    <row r="96" spans="1:24">
      <c r="A96" s="614">
        <v>1920908000</v>
      </c>
      <c r="B96" s="614" t="s">
        <v>483</v>
      </c>
      <c r="C96" s="615" t="s">
        <v>657</v>
      </c>
      <c r="D96" s="616" t="s">
        <v>453</v>
      </c>
      <c r="E96" s="615" t="s">
        <v>455</v>
      </c>
      <c r="F96" s="552" t="s">
        <v>1149</v>
      </c>
      <c r="G96" s="552" t="s">
        <v>1035</v>
      </c>
      <c r="H96" s="552" t="s">
        <v>729</v>
      </c>
      <c r="K96" s="618" t="str">
        <f t="shared" si="24"/>
        <v/>
      </c>
      <c r="L96" s="619" t="str">
        <f t="shared" si="14"/>
        <v/>
      </c>
      <c r="M96" s="620" t="str">
        <f>IF(K96="","",COUNTIF($K$7:K96,"ﾘｽﾄ１"))</f>
        <v/>
      </c>
      <c r="N96" s="620" t="str">
        <f t="shared" si="15"/>
        <v/>
      </c>
      <c r="O96" s="621" t="str">
        <f t="shared" si="16"/>
        <v/>
      </c>
      <c r="P96" s="620" t="str">
        <f t="shared" si="17"/>
        <v/>
      </c>
      <c r="Q96" s="618" t="str">
        <f t="shared" si="18"/>
        <v/>
      </c>
      <c r="R96" s="622" t="str">
        <f t="shared" si="19"/>
        <v/>
      </c>
      <c r="S96" s="618" t="str">
        <f t="shared" si="20"/>
        <v/>
      </c>
      <c r="T96" s="619" t="str">
        <f t="shared" si="21"/>
        <v/>
      </c>
      <c r="U96" s="620" t="str">
        <f>IF(S96="","",COUNTIF($S$7:S96,"該当２"))</f>
        <v/>
      </c>
      <c r="V96" s="623" t="str">
        <f t="shared" si="22"/>
        <v/>
      </c>
      <c r="W96" s="619" t="str">
        <f t="shared" si="23"/>
        <v/>
      </c>
      <c r="X96" s="620" t="str">
        <f>IF(V96="","",COUNTIF($V$7:V96,"該当３"))</f>
        <v/>
      </c>
    </row>
    <row r="97" spans="1:24">
      <c r="A97" s="614">
        <v>1920909000</v>
      </c>
      <c r="B97" s="614" t="s">
        <v>483</v>
      </c>
      <c r="C97" s="615" t="s">
        <v>657</v>
      </c>
      <c r="D97" s="616" t="s">
        <v>464</v>
      </c>
      <c r="E97" s="615" t="s">
        <v>455</v>
      </c>
      <c r="F97" s="552" t="s">
        <v>1149</v>
      </c>
      <c r="G97" s="552" t="s">
        <v>1035</v>
      </c>
      <c r="H97" s="552" t="s">
        <v>1041</v>
      </c>
      <c r="K97" s="618" t="str">
        <f t="shared" si="24"/>
        <v/>
      </c>
      <c r="L97" s="619" t="str">
        <f t="shared" si="14"/>
        <v/>
      </c>
      <c r="M97" s="620" t="str">
        <f>IF(K97="","",COUNTIF($K$7:K97,"ﾘｽﾄ１"))</f>
        <v/>
      </c>
      <c r="N97" s="620" t="str">
        <f t="shared" si="15"/>
        <v/>
      </c>
      <c r="O97" s="621" t="str">
        <f t="shared" si="16"/>
        <v/>
      </c>
      <c r="P97" s="620" t="str">
        <f t="shared" si="17"/>
        <v/>
      </c>
      <c r="Q97" s="618" t="str">
        <f t="shared" si="18"/>
        <v/>
      </c>
      <c r="R97" s="622" t="str">
        <f t="shared" si="19"/>
        <v/>
      </c>
      <c r="S97" s="618" t="str">
        <f t="shared" si="20"/>
        <v/>
      </c>
      <c r="T97" s="619" t="str">
        <f t="shared" si="21"/>
        <v/>
      </c>
      <c r="U97" s="620" t="str">
        <f>IF(S97="","",COUNTIF($S$7:S97,"該当２"))</f>
        <v/>
      </c>
      <c r="V97" s="623" t="str">
        <f t="shared" si="22"/>
        <v/>
      </c>
      <c r="W97" s="619" t="str">
        <f t="shared" si="23"/>
        <v/>
      </c>
      <c r="X97" s="620" t="str">
        <f>IF(V97="","",COUNTIF($V$7:V97,"該当３"))</f>
        <v/>
      </c>
    </row>
    <row r="98" spans="1:24">
      <c r="A98" s="614">
        <v>1920910000</v>
      </c>
      <c r="B98" s="614" t="s">
        <v>483</v>
      </c>
      <c r="C98" s="615" t="s">
        <v>657</v>
      </c>
      <c r="D98" s="616" t="s">
        <v>465</v>
      </c>
      <c r="E98" s="615" t="s">
        <v>455</v>
      </c>
      <c r="F98" s="552" t="s">
        <v>1149</v>
      </c>
      <c r="G98" s="552" t="s">
        <v>1035</v>
      </c>
      <c r="H98" s="552" t="s">
        <v>1042</v>
      </c>
      <c r="K98" s="618" t="str">
        <f t="shared" si="24"/>
        <v/>
      </c>
      <c r="L98" s="619" t="str">
        <f t="shared" si="14"/>
        <v/>
      </c>
      <c r="M98" s="620" t="str">
        <f>IF(K98="","",COUNTIF($K$7:K98,"ﾘｽﾄ１"))</f>
        <v/>
      </c>
      <c r="N98" s="620" t="str">
        <f t="shared" si="15"/>
        <v/>
      </c>
      <c r="O98" s="621" t="str">
        <f t="shared" si="16"/>
        <v/>
      </c>
      <c r="P98" s="620" t="str">
        <f t="shared" si="17"/>
        <v/>
      </c>
      <c r="Q98" s="618" t="str">
        <f t="shared" si="18"/>
        <v/>
      </c>
      <c r="R98" s="622" t="str">
        <f t="shared" si="19"/>
        <v/>
      </c>
      <c r="S98" s="618" t="str">
        <f t="shared" si="20"/>
        <v/>
      </c>
      <c r="T98" s="619" t="str">
        <f t="shared" si="21"/>
        <v/>
      </c>
      <c r="U98" s="620" t="str">
        <f>IF(S98="","",COUNTIF($S$7:S98,"該当２"))</f>
        <v/>
      </c>
      <c r="V98" s="623" t="str">
        <f t="shared" si="22"/>
        <v/>
      </c>
      <c r="W98" s="619" t="str">
        <f t="shared" si="23"/>
        <v/>
      </c>
      <c r="X98" s="620" t="str">
        <f>IF(V98="","",COUNTIF($V$7:V98,"該当３"))</f>
        <v/>
      </c>
    </row>
    <row r="99" spans="1:24">
      <c r="A99" s="614">
        <v>1920911000</v>
      </c>
      <c r="B99" s="614" t="s">
        <v>483</v>
      </c>
      <c r="C99" s="615" t="s">
        <v>657</v>
      </c>
      <c r="D99" s="616" t="s">
        <v>466</v>
      </c>
      <c r="E99" s="615" t="s">
        <v>455</v>
      </c>
      <c r="F99" s="552" t="s">
        <v>1149</v>
      </c>
      <c r="G99" s="552" t="s">
        <v>1035</v>
      </c>
      <c r="H99" s="552" t="s">
        <v>1043</v>
      </c>
      <c r="K99" s="618" t="str">
        <f t="shared" si="24"/>
        <v/>
      </c>
      <c r="L99" s="619" t="str">
        <f t="shared" si="14"/>
        <v/>
      </c>
      <c r="M99" s="620" t="str">
        <f>IF(K99="","",COUNTIF($K$7:K99,"ﾘｽﾄ１"))</f>
        <v/>
      </c>
      <c r="N99" s="620" t="str">
        <f t="shared" si="15"/>
        <v/>
      </c>
      <c r="O99" s="621" t="str">
        <f t="shared" si="16"/>
        <v/>
      </c>
      <c r="P99" s="620" t="str">
        <f t="shared" si="17"/>
        <v/>
      </c>
      <c r="Q99" s="618" t="str">
        <f t="shared" si="18"/>
        <v/>
      </c>
      <c r="R99" s="622" t="str">
        <f t="shared" si="19"/>
        <v/>
      </c>
      <c r="S99" s="618" t="str">
        <f t="shared" si="20"/>
        <v/>
      </c>
      <c r="T99" s="619" t="str">
        <f t="shared" si="21"/>
        <v/>
      </c>
      <c r="U99" s="620" t="str">
        <f>IF(S99="","",COUNTIF($S$7:S99,"該当２"))</f>
        <v/>
      </c>
      <c r="V99" s="623" t="str">
        <f t="shared" si="22"/>
        <v/>
      </c>
      <c r="W99" s="619" t="str">
        <f t="shared" si="23"/>
        <v/>
      </c>
      <c r="X99" s="620" t="str">
        <f>IF(V99="","",COUNTIF($V$7:V99,"該当３"))</f>
        <v/>
      </c>
    </row>
    <row r="100" spans="1:24">
      <c r="A100" s="614">
        <v>1920912000</v>
      </c>
      <c r="B100" s="614" t="s">
        <v>483</v>
      </c>
      <c r="C100" s="615" t="s">
        <v>657</v>
      </c>
      <c r="D100" s="616" t="s">
        <v>467</v>
      </c>
      <c r="E100" s="615" t="s">
        <v>455</v>
      </c>
      <c r="F100" s="552" t="s">
        <v>1149</v>
      </c>
      <c r="G100" s="552" t="s">
        <v>1035</v>
      </c>
      <c r="H100" s="552" t="s">
        <v>730</v>
      </c>
      <c r="K100" s="618" t="str">
        <f t="shared" si="24"/>
        <v/>
      </c>
      <c r="L100" s="619" t="str">
        <f t="shared" si="14"/>
        <v/>
      </c>
      <c r="M100" s="620" t="str">
        <f>IF(K100="","",COUNTIF($K$7:K100,"ﾘｽﾄ１"))</f>
        <v/>
      </c>
      <c r="N100" s="620" t="str">
        <f t="shared" si="15"/>
        <v/>
      </c>
      <c r="O100" s="621" t="str">
        <f t="shared" si="16"/>
        <v/>
      </c>
      <c r="P100" s="620" t="str">
        <f t="shared" si="17"/>
        <v/>
      </c>
      <c r="Q100" s="618" t="str">
        <f t="shared" si="18"/>
        <v/>
      </c>
      <c r="R100" s="622" t="str">
        <f t="shared" si="19"/>
        <v/>
      </c>
      <c r="S100" s="618" t="str">
        <f t="shared" si="20"/>
        <v/>
      </c>
      <c r="T100" s="619" t="str">
        <f t="shared" si="21"/>
        <v/>
      </c>
      <c r="U100" s="620" t="str">
        <f>IF(S100="","",COUNTIF($S$7:S100,"該当２"))</f>
        <v/>
      </c>
      <c r="V100" s="623" t="str">
        <f t="shared" si="22"/>
        <v/>
      </c>
      <c r="W100" s="619" t="str">
        <f t="shared" si="23"/>
        <v/>
      </c>
      <c r="X100" s="620" t="str">
        <f>IF(V100="","",COUNTIF($V$7:V100,"該当３"))</f>
        <v/>
      </c>
    </row>
    <row r="101" spans="1:24">
      <c r="A101" s="614">
        <v>1920913000</v>
      </c>
      <c r="B101" s="614" t="s">
        <v>483</v>
      </c>
      <c r="C101" s="615" t="s">
        <v>657</v>
      </c>
      <c r="D101" s="616" t="s">
        <v>468</v>
      </c>
      <c r="E101" s="615" t="s">
        <v>455</v>
      </c>
      <c r="F101" s="552" t="s">
        <v>1149</v>
      </c>
      <c r="G101" s="552" t="s">
        <v>1035</v>
      </c>
      <c r="H101" s="552" t="s">
        <v>1044</v>
      </c>
      <c r="K101" s="618" t="str">
        <f t="shared" si="24"/>
        <v/>
      </c>
      <c r="L101" s="619" t="str">
        <f t="shared" si="14"/>
        <v/>
      </c>
      <c r="M101" s="620" t="str">
        <f>IF(K101="","",COUNTIF($K$7:K101,"ﾘｽﾄ１"))</f>
        <v/>
      </c>
      <c r="N101" s="620" t="str">
        <f t="shared" si="15"/>
        <v/>
      </c>
      <c r="O101" s="621" t="str">
        <f t="shared" si="16"/>
        <v/>
      </c>
      <c r="P101" s="620" t="str">
        <f t="shared" si="17"/>
        <v/>
      </c>
      <c r="Q101" s="618" t="str">
        <f t="shared" si="18"/>
        <v/>
      </c>
      <c r="R101" s="622" t="str">
        <f t="shared" si="19"/>
        <v/>
      </c>
      <c r="S101" s="618" t="str">
        <f t="shared" si="20"/>
        <v/>
      </c>
      <c r="T101" s="619" t="str">
        <f t="shared" si="21"/>
        <v/>
      </c>
      <c r="U101" s="620" t="str">
        <f>IF(S101="","",COUNTIF($S$7:S101,"該当２"))</f>
        <v/>
      </c>
      <c r="V101" s="623" t="str">
        <f t="shared" si="22"/>
        <v/>
      </c>
      <c r="W101" s="619" t="str">
        <f t="shared" si="23"/>
        <v/>
      </c>
      <c r="X101" s="620" t="str">
        <f>IF(V101="","",COUNTIF($V$7:V101,"該当３"))</f>
        <v/>
      </c>
    </row>
    <row r="102" spans="1:24">
      <c r="A102" s="614">
        <v>1920914000</v>
      </c>
      <c r="B102" s="614" t="s">
        <v>483</v>
      </c>
      <c r="C102" s="615" t="s">
        <v>657</v>
      </c>
      <c r="D102" s="616" t="s">
        <v>469</v>
      </c>
      <c r="E102" s="615" t="s">
        <v>455</v>
      </c>
      <c r="F102" s="552" t="s">
        <v>1149</v>
      </c>
      <c r="G102" s="552" t="s">
        <v>1035</v>
      </c>
      <c r="H102" s="552" t="s">
        <v>731</v>
      </c>
      <c r="K102" s="618" t="str">
        <f t="shared" si="24"/>
        <v/>
      </c>
      <c r="L102" s="619" t="str">
        <f t="shared" si="14"/>
        <v/>
      </c>
      <c r="M102" s="620" t="str">
        <f>IF(K102="","",COUNTIF($K$7:K102,"ﾘｽﾄ１"))</f>
        <v/>
      </c>
      <c r="N102" s="620" t="str">
        <f t="shared" si="15"/>
        <v/>
      </c>
      <c r="O102" s="621" t="str">
        <f t="shared" si="16"/>
        <v/>
      </c>
      <c r="P102" s="620" t="str">
        <f t="shared" si="17"/>
        <v/>
      </c>
      <c r="Q102" s="618" t="str">
        <f t="shared" si="18"/>
        <v/>
      </c>
      <c r="R102" s="622" t="str">
        <f t="shared" si="19"/>
        <v/>
      </c>
      <c r="S102" s="618" t="str">
        <f t="shared" si="20"/>
        <v/>
      </c>
      <c r="T102" s="619" t="str">
        <f t="shared" si="21"/>
        <v/>
      </c>
      <c r="U102" s="620" t="str">
        <f>IF(S102="","",COUNTIF($S$7:S102,"該当２"))</f>
        <v/>
      </c>
      <c r="V102" s="623" t="str">
        <f t="shared" si="22"/>
        <v/>
      </c>
      <c r="W102" s="619" t="str">
        <f t="shared" si="23"/>
        <v/>
      </c>
      <c r="X102" s="620" t="str">
        <f>IF(V102="","",COUNTIF($V$7:V102,"該当３"))</f>
        <v/>
      </c>
    </row>
    <row r="103" spans="1:24">
      <c r="A103" s="614">
        <v>1920915000</v>
      </c>
      <c r="B103" s="614" t="s">
        <v>483</v>
      </c>
      <c r="C103" s="615" t="s">
        <v>657</v>
      </c>
      <c r="D103" s="616" t="s">
        <v>470</v>
      </c>
      <c r="E103" s="615" t="s">
        <v>455</v>
      </c>
      <c r="F103" s="552" t="s">
        <v>1149</v>
      </c>
      <c r="G103" s="552" t="s">
        <v>1035</v>
      </c>
      <c r="H103" s="552" t="s">
        <v>1045</v>
      </c>
      <c r="K103" s="618" t="str">
        <f t="shared" si="24"/>
        <v/>
      </c>
      <c r="L103" s="619" t="str">
        <f t="shared" si="14"/>
        <v/>
      </c>
      <c r="M103" s="620" t="str">
        <f>IF(K103="","",COUNTIF($K$7:K103,"ﾘｽﾄ１"))</f>
        <v/>
      </c>
      <c r="N103" s="620" t="str">
        <f t="shared" si="15"/>
        <v/>
      </c>
      <c r="O103" s="621" t="str">
        <f t="shared" si="16"/>
        <v/>
      </c>
      <c r="P103" s="620" t="str">
        <f t="shared" si="17"/>
        <v/>
      </c>
      <c r="Q103" s="618" t="str">
        <f t="shared" si="18"/>
        <v/>
      </c>
      <c r="R103" s="622" t="str">
        <f t="shared" si="19"/>
        <v/>
      </c>
      <c r="S103" s="618" t="str">
        <f t="shared" si="20"/>
        <v/>
      </c>
      <c r="T103" s="619" t="str">
        <f t="shared" si="21"/>
        <v/>
      </c>
      <c r="U103" s="620" t="str">
        <f>IF(S103="","",COUNTIF($S$7:S103,"該当２"))</f>
        <v/>
      </c>
      <c r="V103" s="623" t="str">
        <f t="shared" si="22"/>
        <v/>
      </c>
      <c r="W103" s="619" t="str">
        <f t="shared" si="23"/>
        <v/>
      </c>
      <c r="X103" s="620" t="str">
        <f>IF(V103="","",COUNTIF($V$7:V103,"該当３"))</f>
        <v/>
      </c>
    </row>
    <row r="104" spans="1:24">
      <c r="A104" s="614">
        <v>1920916000</v>
      </c>
      <c r="B104" s="614" t="s">
        <v>483</v>
      </c>
      <c r="C104" s="615" t="s">
        <v>657</v>
      </c>
      <c r="D104" s="616" t="s">
        <v>471</v>
      </c>
      <c r="E104" s="615" t="s">
        <v>455</v>
      </c>
      <c r="F104" s="552" t="s">
        <v>1149</v>
      </c>
      <c r="G104" s="552" t="s">
        <v>1035</v>
      </c>
      <c r="H104" s="552" t="s">
        <v>1046</v>
      </c>
      <c r="K104" s="618" t="str">
        <f t="shared" si="24"/>
        <v/>
      </c>
      <c r="L104" s="619" t="str">
        <f t="shared" si="14"/>
        <v/>
      </c>
      <c r="M104" s="620" t="str">
        <f>IF(K104="","",COUNTIF($K$7:K104,"ﾘｽﾄ１"))</f>
        <v/>
      </c>
      <c r="N104" s="620" t="str">
        <f t="shared" si="15"/>
        <v/>
      </c>
      <c r="O104" s="621" t="str">
        <f t="shared" si="16"/>
        <v/>
      </c>
      <c r="P104" s="620" t="str">
        <f t="shared" si="17"/>
        <v/>
      </c>
      <c r="Q104" s="618" t="str">
        <f t="shared" si="18"/>
        <v/>
      </c>
      <c r="R104" s="622" t="str">
        <f t="shared" si="19"/>
        <v/>
      </c>
      <c r="S104" s="618" t="str">
        <f t="shared" si="20"/>
        <v/>
      </c>
      <c r="T104" s="619" t="str">
        <f t="shared" si="21"/>
        <v/>
      </c>
      <c r="U104" s="620" t="str">
        <f>IF(S104="","",COUNTIF($S$7:S104,"該当２"))</f>
        <v/>
      </c>
      <c r="V104" s="623" t="str">
        <f t="shared" si="22"/>
        <v/>
      </c>
      <c r="W104" s="619" t="str">
        <f t="shared" si="23"/>
        <v/>
      </c>
      <c r="X104" s="620" t="str">
        <f>IF(V104="","",COUNTIF($V$7:V104,"該当３"))</f>
        <v/>
      </c>
    </row>
    <row r="105" spans="1:24">
      <c r="A105" s="614">
        <v>1920917000</v>
      </c>
      <c r="B105" s="614" t="s">
        <v>483</v>
      </c>
      <c r="C105" s="615" t="s">
        <v>657</v>
      </c>
      <c r="D105" s="616" t="s">
        <v>472</v>
      </c>
      <c r="E105" s="615" t="s">
        <v>455</v>
      </c>
      <c r="F105" s="552" t="s">
        <v>1149</v>
      </c>
      <c r="G105" s="552" t="s">
        <v>1035</v>
      </c>
      <c r="H105" s="552" t="s">
        <v>1047</v>
      </c>
      <c r="K105" s="618" t="str">
        <f t="shared" si="24"/>
        <v/>
      </c>
      <c r="L105" s="619" t="str">
        <f t="shared" si="14"/>
        <v/>
      </c>
      <c r="M105" s="620" t="str">
        <f>IF(K105="","",COUNTIF($K$7:K105,"ﾘｽﾄ１"))</f>
        <v/>
      </c>
      <c r="N105" s="620" t="str">
        <f t="shared" si="15"/>
        <v/>
      </c>
      <c r="O105" s="621" t="str">
        <f t="shared" si="16"/>
        <v/>
      </c>
      <c r="P105" s="620" t="str">
        <f t="shared" si="17"/>
        <v/>
      </c>
      <c r="Q105" s="618" t="str">
        <f t="shared" si="18"/>
        <v/>
      </c>
      <c r="R105" s="622" t="str">
        <f t="shared" si="19"/>
        <v/>
      </c>
      <c r="S105" s="618" t="str">
        <f t="shared" si="20"/>
        <v/>
      </c>
      <c r="T105" s="619" t="str">
        <f t="shared" si="21"/>
        <v/>
      </c>
      <c r="U105" s="620" t="str">
        <f>IF(S105="","",COUNTIF($S$7:S105,"該当２"))</f>
        <v/>
      </c>
      <c r="V105" s="623" t="str">
        <f t="shared" si="22"/>
        <v/>
      </c>
      <c r="W105" s="619" t="str">
        <f t="shared" si="23"/>
        <v/>
      </c>
      <c r="X105" s="620" t="str">
        <f>IF(V105="","",COUNTIF($V$7:V105,"該当３"))</f>
        <v/>
      </c>
    </row>
    <row r="106" spans="1:24">
      <c r="A106" s="614">
        <v>1920918000</v>
      </c>
      <c r="B106" s="614" t="s">
        <v>483</v>
      </c>
      <c r="C106" s="615" t="s">
        <v>657</v>
      </c>
      <c r="D106" s="616" t="s">
        <v>473</v>
      </c>
      <c r="E106" s="615" t="s">
        <v>455</v>
      </c>
      <c r="F106" s="552" t="s">
        <v>1149</v>
      </c>
      <c r="G106" s="552" t="s">
        <v>1035</v>
      </c>
      <c r="H106" s="552" t="s">
        <v>732</v>
      </c>
      <c r="K106" s="618" t="str">
        <f t="shared" si="24"/>
        <v/>
      </c>
      <c r="L106" s="619" t="str">
        <f t="shared" si="14"/>
        <v/>
      </c>
      <c r="M106" s="620" t="str">
        <f>IF(K106="","",COUNTIF($K$7:K106,"ﾘｽﾄ１"))</f>
        <v/>
      </c>
      <c r="N106" s="620" t="str">
        <f t="shared" si="15"/>
        <v/>
      </c>
      <c r="O106" s="621" t="str">
        <f t="shared" si="16"/>
        <v/>
      </c>
      <c r="P106" s="620" t="str">
        <f t="shared" si="17"/>
        <v/>
      </c>
      <c r="Q106" s="618" t="str">
        <f t="shared" si="18"/>
        <v/>
      </c>
      <c r="R106" s="622" t="str">
        <f t="shared" si="19"/>
        <v/>
      </c>
      <c r="S106" s="618" t="str">
        <f t="shared" si="20"/>
        <v/>
      </c>
      <c r="T106" s="619" t="str">
        <f t="shared" si="21"/>
        <v/>
      </c>
      <c r="U106" s="620" t="str">
        <f>IF(S106="","",COUNTIF($S$7:S106,"該当２"))</f>
        <v/>
      </c>
      <c r="V106" s="623" t="str">
        <f t="shared" si="22"/>
        <v/>
      </c>
      <c r="W106" s="619" t="str">
        <f t="shared" si="23"/>
        <v/>
      </c>
      <c r="X106" s="620" t="str">
        <f>IF(V106="","",COUNTIF($V$7:V106,"該当３"))</f>
        <v/>
      </c>
    </row>
    <row r="107" spans="1:24">
      <c r="A107" s="614">
        <v>1920919000</v>
      </c>
      <c r="B107" s="614" t="s">
        <v>483</v>
      </c>
      <c r="C107" s="615" t="s">
        <v>657</v>
      </c>
      <c r="D107" s="616" t="s">
        <v>483</v>
      </c>
      <c r="E107" s="615" t="s">
        <v>455</v>
      </c>
      <c r="F107" s="552" t="s">
        <v>1149</v>
      </c>
      <c r="G107" s="552" t="s">
        <v>1035</v>
      </c>
      <c r="H107" s="552" t="s">
        <v>1048</v>
      </c>
      <c r="K107" s="618" t="str">
        <f t="shared" si="24"/>
        <v/>
      </c>
      <c r="L107" s="619" t="str">
        <f t="shared" si="14"/>
        <v/>
      </c>
      <c r="M107" s="620" t="str">
        <f>IF(K107="","",COUNTIF($K$7:K107,"ﾘｽﾄ１"))</f>
        <v/>
      </c>
      <c r="N107" s="620" t="str">
        <f t="shared" si="15"/>
        <v/>
      </c>
      <c r="O107" s="621" t="str">
        <f t="shared" si="16"/>
        <v/>
      </c>
      <c r="P107" s="620" t="str">
        <f t="shared" si="17"/>
        <v/>
      </c>
      <c r="Q107" s="618" t="str">
        <f t="shared" si="18"/>
        <v/>
      </c>
      <c r="R107" s="622" t="str">
        <f t="shared" si="19"/>
        <v/>
      </c>
      <c r="S107" s="618" t="str">
        <f t="shared" si="20"/>
        <v/>
      </c>
      <c r="T107" s="619" t="str">
        <f t="shared" si="21"/>
        <v/>
      </c>
      <c r="U107" s="620" t="str">
        <f>IF(S107="","",COUNTIF($S$7:S107,"該当２"))</f>
        <v/>
      </c>
      <c r="V107" s="623" t="str">
        <f t="shared" si="22"/>
        <v/>
      </c>
      <c r="W107" s="619" t="str">
        <f t="shared" si="23"/>
        <v/>
      </c>
      <c r="X107" s="620" t="str">
        <f>IF(V107="","",COUNTIF($V$7:V107,"該当３"))</f>
        <v/>
      </c>
    </row>
    <row r="108" spans="1:24">
      <c r="A108" s="614">
        <v>1920920000</v>
      </c>
      <c r="B108" s="614" t="s">
        <v>483</v>
      </c>
      <c r="C108" s="615" t="s">
        <v>657</v>
      </c>
      <c r="D108" s="616" t="s">
        <v>484</v>
      </c>
      <c r="E108" s="615" t="s">
        <v>455</v>
      </c>
      <c r="F108" s="552" t="s">
        <v>1149</v>
      </c>
      <c r="G108" s="552" t="s">
        <v>1035</v>
      </c>
      <c r="H108" s="552" t="s">
        <v>1049</v>
      </c>
      <c r="K108" s="618" t="str">
        <f t="shared" si="24"/>
        <v/>
      </c>
      <c r="L108" s="619" t="str">
        <f t="shared" si="14"/>
        <v/>
      </c>
      <c r="M108" s="620" t="str">
        <f>IF(K108="","",COUNTIF($K$7:K108,"ﾘｽﾄ１"))</f>
        <v/>
      </c>
      <c r="N108" s="620" t="str">
        <f t="shared" si="15"/>
        <v/>
      </c>
      <c r="O108" s="621" t="str">
        <f t="shared" si="16"/>
        <v/>
      </c>
      <c r="P108" s="620" t="str">
        <f t="shared" si="17"/>
        <v/>
      </c>
      <c r="Q108" s="618" t="str">
        <f t="shared" si="18"/>
        <v/>
      </c>
      <c r="R108" s="622" t="str">
        <f t="shared" si="19"/>
        <v/>
      </c>
      <c r="S108" s="618" t="str">
        <f t="shared" si="20"/>
        <v/>
      </c>
      <c r="T108" s="619" t="str">
        <f t="shared" si="21"/>
        <v/>
      </c>
      <c r="U108" s="620" t="str">
        <f>IF(S108="","",COUNTIF($S$7:S108,"該当２"))</f>
        <v/>
      </c>
      <c r="V108" s="623" t="str">
        <f t="shared" si="22"/>
        <v/>
      </c>
      <c r="W108" s="619" t="str">
        <f t="shared" si="23"/>
        <v/>
      </c>
      <c r="X108" s="620" t="str">
        <f>IF(V108="","",COUNTIF($V$7:V108,"該当３"))</f>
        <v/>
      </c>
    </row>
    <row r="109" spans="1:24">
      <c r="A109" s="614">
        <v>1920921000</v>
      </c>
      <c r="B109" s="614" t="s">
        <v>483</v>
      </c>
      <c r="C109" s="615" t="s">
        <v>657</v>
      </c>
      <c r="D109" s="616" t="s">
        <v>491</v>
      </c>
      <c r="E109" s="615" t="s">
        <v>455</v>
      </c>
      <c r="F109" s="552" t="s">
        <v>1149</v>
      </c>
      <c r="G109" s="552" t="s">
        <v>1035</v>
      </c>
      <c r="H109" s="552" t="s">
        <v>1050</v>
      </c>
      <c r="K109" s="618" t="str">
        <f t="shared" si="24"/>
        <v/>
      </c>
      <c r="L109" s="619" t="str">
        <f t="shared" si="14"/>
        <v/>
      </c>
      <c r="M109" s="620" t="str">
        <f>IF(K109="","",COUNTIF($K$7:K109,"ﾘｽﾄ１"))</f>
        <v/>
      </c>
      <c r="N109" s="620" t="str">
        <f t="shared" si="15"/>
        <v/>
      </c>
      <c r="O109" s="621" t="str">
        <f t="shared" si="16"/>
        <v/>
      </c>
      <c r="P109" s="620" t="str">
        <f t="shared" si="17"/>
        <v/>
      </c>
      <c r="Q109" s="618" t="str">
        <f t="shared" si="18"/>
        <v/>
      </c>
      <c r="R109" s="622" t="str">
        <f t="shared" si="19"/>
        <v/>
      </c>
      <c r="S109" s="618" t="str">
        <f t="shared" si="20"/>
        <v/>
      </c>
      <c r="T109" s="619" t="str">
        <f t="shared" si="21"/>
        <v/>
      </c>
      <c r="U109" s="620" t="str">
        <f>IF(S109="","",COUNTIF($S$7:S109,"該当２"))</f>
        <v/>
      </c>
      <c r="V109" s="623" t="str">
        <f t="shared" si="22"/>
        <v/>
      </c>
      <c r="W109" s="619" t="str">
        <f t="shared" si="23"/>
        <v/>
      </c>
      <c r="X109" s="620" t="str">
        <f>IF(V109="","",COUNTIF($V$7:V109,"該当３"))</f>
        <v/>
      </c>
    </row>
    <row r="110" spans="1:24">
      <c r="A110" s="614">
        <v>1920922000</v>
      </c>
      <c r="B110" s="614" t="s">
        <v>483</v>
      </c>
      <c r="C110" s="615" t="s">
        <v>657</v>
      </c>
      <c r="D110" s="616" t="s">
        <v>492</v>
      </c>
      <c r="E110" s="615" t="s">
        <v>455</v>
      </c>
      <c r="F110" s="552" t="s">
        <v>1149</v>
      </c>
      <c r="G110" s="552" t="s">
        <v>1035</v>
      </c>
      <c r="H110" s="552" t="s">
        <v>1051</v>
      </c>
      <c r="K110" s="618" t="str">
        <f t="shared" si="24"/>
        <v/>
      </c>
      <c r="L110" s="619" t="str">
        <f t="shared" si="14"/>
        <v/>
      </c>
      <c r="M110" s="620" t="str">
        <f>IF(K110="","",COUNTIF($K$7:K110,"ﾘｽﾄ１"))</f>
        <v/>
      </c>
      <c r="N110" s="620" t="str">
        <f t="shared" si="15"/>
        <v/>
      </c>
      <c r="O110" s="621" t="str">
        <f t="shared" si="16"/>
        <v/>
      </c>
      <c r="P110" s="620" t="str">
        <f t="shared" si="17"/>
        <v/>
      </c>
      <c r="Q110" s="618" t="str">
        <f t="shared" si="18"/>
        <v/>
      </c>
      <c r="R110" s="622" t="str">
        <f t="shared" si="19"/>
        <v/>
      </c>
      <c r="S110" s="618" t="str">
        <f t="shared" si="20"/>
        <v/>
      </c>
      <c r="T110" s="619" t="str">
        <f t="shared" si="21"/>
        <v/>
      </c>
      <c r="U110" s="620" t="str">
        <f>IF(S110="","",COUNTIF($S$7:S110,"該当２"))</f>
        <v/>
      </c>
      <c r="V110" s="623" t="str">
        <f t="shared" si="22"/>
        <v/>
      </c>
      <c r="W110" s="619" t="str">
        <f t="shared" si="23"/>
        <v/>
      </c>
      <c r="X110" s="620" t="str">
        <f>IF(V110="","",COUNTIF($V$7:V110,"該当３"))</f>
        <v/>
      </c>
    </row>
    <row r="111" spans="1:24">
      <c r="A111" s="614">
        <v>1920923000</v>
      </c>
      <c r="B111" s="614" t="s">
        <v>483</v>
      </c>
      <c r="C111" s="615" t="s">
        <v>657</v>
      </c>
      <c r="D111" s="616" t="s">
        <v>493</v>
      </c>
      <c r="E111" s="615" t="s">
        <v>455</v>
      </c>
      <c r="F111" s="552" t="s">
        <v>1149</v>
      </c>
      <c r="G111" s="552" t="s">
        <v>1035</v>
      </c>
      <c r="H111" s="552" t="s">
        <v>1153</v>
      </c>
      <c r="K111" s="618" t="str">
        <f t="shared" si="24"/>
        <v/>
      </c>
      <c r="L111" s="619" t="str">
        <f t="shared" si="14"/>
        <v/>
      </c>
      <c r="M111" s="620" t="str">
        <f>IF(K111="","",COUNTIF($K$7:K111,"ﾘｽﾄ１"))</f>
        <v/>
      </c>
      <c r="N111" s="620" t="str">
        <f t="shared" si="15"/>
        <v/>
      </c>
      <c r="O111" s="621" t="str">
        <f t="shared" si="16"/>
        <v/>
      </c>
      <c r="P111" s="620" t="str">
        <f t="shared" si="17"/>
        <v/>
      </c>
      <c r="Q111" s="618" t="str">
        <f t="shared" si="18"/>
        <v/>
      </c>
      <c r="R111" s="622" t="str">
        <f t="shared" si="19"/>
        <v/>
      </c>
      <c r="S111" s="618" t="str">
        <f t="shared" si="20"/>
        <v/>
      </c>
      <c r="T111" s="619" t="str">
        <f t="shared" si="21"/>
        <v/>
      </c>
      <c r="U111" s="620" t="str">
        <f>IF(S111="","",COUNTIF($S$7:S111,"該当２"))</f>
        <v/>
      </c>
      <c r="V111" s="623" t="str">
        <f t="shared" si="22"/>
        <v/>
      </c>
      <c r="W111" s="619" t="str">
        <f t="shared" si="23"/>
        <v/>
      </c>
      <c r="X111" s="620" t="str">
        <f>IF(V111="","",COUNTIF($V$7:V111,"該当３"))</f>
        <v/>
      </c>
    </row>
    <row r="112" spans="1:24">
      <c r="A112" s="614">
        <v>1920924000</v>
      </c>
      <c r="B112" s="614" t="s">
        <v>483</v>
      </c>
      <c r="C112" s="615" t="s">
        <v>657</v>
      </c>
      <c r="D112" s="616" t="s">
        <v>658</v>
      </c>
      <c r="E112" s="615" t="s">
        <v>455</v>
      </c>
      <c r="F112" s="552" t="s">
        <v>1149</v>
      </c>
      <c r="G112" s="552" t="s">
        <v>1035</v>
      </c>
      <c r="H112" s="552" t="s">
        <v>1053</v>
      </c>
      <c r="K112" s="618" t="str">
        <f t="shared" si="24"/>
        <v/>
      </c>
      <c r="L112" s="619" t="str">
        <f t="shared" si="14"/>
        <v/>
      </c>
      <c r="M112" s="620" t="str">
        <f>IF(K112="","",COUNTIF($K$7:K112,"ﾘｽﾄ１"))</f>
        <v/>
      </c>
      <c r="N112" s="620" t="str">
        <f t="shared" si="15"/>
        <v/>
      </c>
      <c r="O112" s="621" t="str">
        <f t="shared" si="16"/>
        <v/>
      </c>
      <c r="P112" s="620" t="str">
        <f t="shared" si="17"/>
        <v/>
      </c>
      <c r="Q112" s="618" t="str">
        <f t="shared" si="18"/>
        <v/>
      </c>
      <c r="R112" s="622" t="str">
        <f t="shared" si="19"/>
        <v/>
      </c>
      <c r="S112" s="618" t="str">
        <f t="shared" si="20"/>
        <v/>
      </c>
      <c r="T112" s="619" t="str">
        <f t="shared" si="21"/>
        <v/>
      </c>
      <c r="U112" s="620" t="str">
        <f>IF(S112="","",COUNTIF($S$7:S112,"該当２"))</f>
        <v/>
      </c>
      <c r="V112" s="623" t="str">
        <f t="shared" si="22"/>
        <v/>
      </c>
      <c r="W112" s="619" t="str">
        <f t="shared" si="23"/>
        <v/>
      </c>
      <c r="X112" s="620" t="str">
        <f>IF(V112="","",COUNTIF($V$7:V112,"該当３"))</f>
        <v/>
      </c>
    </row>
    <row r="113" spans="1:24">
      <c r="A113" s="614">
        <v>1920925000</v>
      </c>
      <c r="B113" s="614" t="s">
        <v>483</v>
      </c>
      <c r="C113" s="615" t="s">
        <v>657</v>
      </c>
      <c r="D113" s="616" t="s">
        <v>659</v>
      </c>
      <c r="E113" s="615" t="s">
        <v>455</v>
      </c>
      <c r="F113" s="552" t="s">
        <v>1149</v>
      </c>
      <c r="G113" s="552" t="s">
        <v>1035</v>
      </c>
      <c r="H113" s="552" t="s">
        <v>1054</v>
      </c>
      <c r="K113" s="618" t="str">
        <f t="shared" si="24"/>
        <v/>
      </c>
      <c r="L113" s="619" t="str">
        <f t="shared" si="14"/>
        <v/>
      </c>
      <c r="M113" s="620" t="str">
        <f>IF(K113="","",COUNTIF($K$7:K113,"ﾘｽﾄ１"))</f>
        <v/>
      </c>
      <c r="N113" s="620" t="str">
        <f t="shared" si="15"/>
        <v/>
      </c>
      <c r="O113" s="621" t="str">
        <f t="shared" si="16"/>
        <v/>
      </c>
      <c r="P113" s="620" t="str">
        <f t="shared" si="17"/>
        <v/>
      </c>
      <c r="Q113" s="618" t="str">
        <f t="shared" si="18"/>
        <v/>
      </c>
      <c r="R113" s="622" t="str">
        <f t="shared" si="19"/>
        <v/>
      </c>
      <c r="S113" s="618" t="str">
        <f t="shared" si="20"/>
        <v/>
      </c>
      <c r="T113" s="619" t="str">
        <f t="shared" si="21"/>
        <v/>
      </c>
      <c r="U113" s="620" t="str">
        <f>IF(S113="","",COUNTIF($S$7:S113,"該当２"))</f>
        <v/>
      </c>
      <c r="V113" s="623" t="str">
        <f t="shared" si="22"/>
        <v/>
      </c>
      <c r="W113" s="619" t="str">
        <f t="shared" si="23"/>
        <v/>
      </c>
      <c r="X113" s="620" t="str">
        <f>IF(V113="","",COUNTIF($V$7:V113,"該当３"))</f>
        <v/>
      </c>
    </row>
    <row r="114" spans="1:24">
      <c r="A114" s="614">
        <v>1920926000</v>
      </c>
      <c r="B114" s="614" t="s">
        <v>483</v>
      </c>
      <c r="C114" s="615" t="s">
        <v>657</v>
      </c>
      <c r="D114" s="616" t="s">
        <v>660</v>
      </c>
      <c r="E114" s="615" t="s">
        <v>455</v>
      </c>
      <c r="F114" s="552" t="s">
        <v>1149</v>
      </c>
      <c r="G114" s="552" t="s">
        <v>1035</v>
      </c>
      <c r="H114" s="552" t="s">
        <v>1055</v>
      </c>
      <c r="K114" s="618" t="str">
        <f t="shared" si="24"/>
        <v/>
      </c>
      <c r="L114" s="619" t="str">
        <f t="shared" si="14"/>
        <v/>
      </c>
      <c r="M114" s="620" t="str">
        <f>IF(K114="","",COUNTIF($K$7:K114,"ﾘｽﾄ１"))</f>
        <v/>
      </c>
      <c r="N114" s="620" t="str">
        <f t="shared" si="15"/>
        <v/>
      </c>
      <c r="O114" s="621" t="str">
        <f t="shared" si="16"/>
        <v/>
      </c>
      <c r="P114" s="620" t="str">
        <f t="shared" si="17"/>
        <v/>
      </c>
      <c r="Q114" s="618" t="str">
        <f t="shared" si="18"/>
        <v/>
      </c>
      <c r="R114" s="622" t="str">
        <f t="shared" si="19"/>
        <v/>
      </c>
      <c r="S114" s="618" t="str">
        <f t="shared" si="20"/>
        <v/>
      </c>
      <c r="T114" s="619" t="str">
        <f t="shared" si="21"/>
        <v/>
      </c>
      <c r="U114" s="620" t="str">
        <f>IF(S114="","",COUNTIF($S$7:S114,"該当２"))</f>
        <v/>
      </c>
      <c r="V114" s="623" t="str">
        <f t="shared" si="22"/>
        <v/>
      </c>
      <c r="W114" s="619" t="str">
        <f t="shared" si="23"/>
        <v/>
      </c>
      <c r="X114" s="620" t="str">
        <f>IF(V114="","",COUNTIF($V$7:V114,"該当３"))</f>
        <v/>
      </c>
    </row>
    <row r="115" spans="1:24">
      <c r="A115" s="614">
        <v>1920927000</v>
      </c>
      <c r="B115" s="614" t="s">
        <v>483</v>
      </c>
      <c r="C115" s="615" t="s">
        <v>657</v>
      </c>
      <c r="D115" s="616" t="s">
        <v>661</v>
      </c>
      <c r="E115" s="615" t="s">
        <v>455</v>
      </c>
      <c r="F115" s="552" t="s">
        <v>1149</v>
      </c>
      <c r="G115" s="552" t="s">
        <v>1035</v>
      </c>
      <c r="H115" s="552" t="s">
        <v>1056</v>
      </c>
      <c r="K115" s="618" t="str">
        <f t="shared" si="24"/>
        <v/>
      </c>
      <c r="L115" s="619" t="str">
        <f t="shared" si="14"/>
        <v/>
      </c>
      <c r="M115" s="620" t="str">
        <f>IF(K115="","",COUNTIF($K$7:K115,"ﾘｽﾄ１"))</f>
        <v/>
      </c>
      <c r="N115" s="620" t="str">
        <f t="shared" si="15"/>
        <v/>
      </c>
      <c r="O115" s="621" t="str">
        <f t="shared" si="16"/>
        <v/>
      </c>
      <c r="P115" s="620" t="str">
        <f t="shared" si="17"/>
        <v/>
      </c>
      <c r="Q115" s="618" t="str">
        <f t="shared" si="18"/>
        <v/>
      </c>
      <c r="R115" s="622" t="str">
        <f t="shared" si="19"/>
        <v/>
      </c>
      <c r="S115" s="618" t="str">
        <f t="shared" si="20"/>
        <v/>
      </c>
      <c r="T115" s="619" t="str">
        <f t="shared" si="21"/>
        <v/>
      </c>
      <c r="U115" s="620" t="str">
        <f>IF(S115="","",COUNTIF($S$7:S115,"該当２"))</f>
        <v/>
      </c>
      <c r="V115" s="623" t="str">
        <f t="shared" si="22"/>
        <v/>
      </c>
      <c r="W115" s="619" t="str">
        <f t="shared" si="23"/>
        <v/>
      </c>
      <c r="X115" s="620" t="str">
        <f>IF(V115="","",COUNTIF($V$7:V115,"該当３"))</f>
        <v/>
      </c>
    </row>
    <row r="116" spans="1:24">
      <c r="A116" s="614">
        <v>1921000000</v>
      </c>
      <c r="B116" s="614" t="s">
        <v>483</v>
      </c>
      <c r="C116" s="615" t="s">
        <v>480</v>
      </c>
      <c r="D116" s="616" t="s">
        <v>454</v>
      </c>
      <c r="E116" s="615" t="s">
        <v>455</v>
      </c>
      <c r="F116" s="552" t="s">
        <v>1149</v>
      </c>
      <c r="G116" s="552" t="s">
        <v>762</v>
      </c>
      <c r="K116" s="618" t="str">
        <f t="shared" si="24"/>
        <v>ﾘｽﾄ１</v>
      </c>
      <c r="L116" s="619" t="str">
        <f t="shared" si="14"/>
        <v>甲斐市</v>
      </c>
      <c r="M116" s="620">
        <f>IF(K116="","",COUNTIF($K$7:K116,"ﾘｽﾄ１"))</f>
        <v>10</v>
      </c>
      <c r="N116" s="620" t="str">
        <f t="shared" si="15"/>
        <v/>
      </c>
      <c r="O116" s="621" t="str">
        <f t="shared" si="16"/>
        <v/>
      </c>
      <c r="P116" s="620" t="str">
        <f t="shared" si="17"/>
        <v/>
      </c>
      <c r="Q116" s="618" t="str">
        <f t="shared" si="18"/>
        <v/>
      </c>
      <c r="R116" s="622" t="str">
        <f t="shared" si="19"/>
        <v/>
      </c>
      <c r="S116" s="618" t="str">
        <f t="shared" si="20"/>
        <v/>
      </c>
      <c r="T116" s="619" t="str">
        <f t="shared" si="21"/>
        <v/>
      </c>
      <c r="U116" s="620" t="str">
        <f>IF(S116="","",COUNTIF($S$7:S116,"該当２"))</f>
        <v/>
      </c>
      <c r="V116" s="623" t="str">
        <f t="shared" si="22"/>
        <v/>
      </c>
      <c r="W116" s="619" t="str">
        <f t="shared" si="23"/>
        <v/>
      </c>
      <c r="X116" s="620" t="str">
        <f>IF(V116="","",COUNTIF($V$7:V116,"該当３"))</f>
        <v/>
      </c>
    </row>
    <row r="117" spans="1:24">
      <c r="A117" s="614">
        <v>1921001000</v>
      </c>
      <c r="B117" s="614" t="s">
        <v>483</v>
      </c>
      <c r="C117" s="615" t="s">
        <v>480</v>
      </c>
      <c r="D117" s="616" t="s">
        <v>457</v>
      </c>
      <c r="E117" s="615" t="s">
        <v>455</v>
      </c>
      <c r="F117" s="552" t="s">
        <v>1149</v>
      </c>
      <c r="G117" s="552" t="s">
        <v>762</v>
      </c>
      <c r="H117" s="552" t="s">
        <v>1057</v>
      </c>
      <c r="K117" s="618" t="str">
        <f t="shared" si="24"/>
        <v/>
      </c>
      <c r="L117" s="619" t="str">
        <f t="shared" si="14"/>
        <v/>
      </c>
      <c r="M117" s="620" t="str">
        <f>IF(K117="","",COUNTIF($K$7:K117,"ﾘｽﾄ１"))</f>
        <v/>
      </c>
      <c r="N117" s="620" t="str">
        <f t="shared" si="15"/>
        <v/>
      </c>
      <c r="O117" s="621" t="str">
        <f t="shared" si="16"/>
        <v/>
      </c>
      <c r="P117" s="620" t="str">
        <f t="shared" si="17"/>
        <v/>
      </c>
      <c r="Q117" s="618" t="str">
        <f t="shared" si="18"/>
        <v/>
      </c>
      <c r="R117" s="622" t="str">
        <f t="shared" si="19"/>
        <v/>
      </c>
      <c r="S117" s="618" t="str">
        <f t="shared" si="20"/>
        <v/>
      </c>
      <c r="T117" s="619" t="str">
        <f t="shared" si="21"/>
        <v/>
      </c>
      <c r="U117" s="620" t="str">
        <f>IF(S117="","",COUNTIF($S$7:S117,"該当２"))</f>
        <v/>
      </c>
      <c r="V117" s="623" t="str">
        <f t="shared" si="22"/>
        <v/>
      </c>
      <c r="W117" s="619" t="str">
        <f t="shared" si="23"/>
        <v/>
      </c>
      <c r="X117" s="620" t="str">
        <f>IF(V117="","",COUNTIF($V$7:V117,"該当３"))</f>
        <v/>
      </c>
    </row>
    <row r="118" spans="1:24">
      <c r="A118" s="614">
        <v>1921002000</v>
      </c>
      <c r="B118" s="614" t="s">
        <v>483</v>
      </c>
      <c r="C118" s="615" t="s">
        <v>480</v>
      </c>
      <c r="D118" s="616" t="s">
        <v>458</v>
      </c>
      <c r="E118" s="615" t="s">
        <v>455</v>
      </c>
      <c r="F118" s="552" t="s">
        <v>1149</v>
      </c>
      <c r="G118" s="552" t="s">
        <v>762</v>
      </c>
      <c r="H118" s="552" t="s">
        <v>1058</v>
      </c>
      <c r="K118" s="618" t="str">
        <f t="shared" si="24"/>
        <v/>
      </c>
      <c r="L118" s="619" t="str">
        <f t="shared" si="14"/>
        <v/>
      </c>
      <c r="M118" s="620" t="str">
        <f>IF(K118="","",COUNTIF($K$7:K118,"ﾘｽﾄ１"))</f>
        <v/>
      </c>
      <c r="N118" s="620" t="str">
        <f t="shared" si="15"/>
        <v/>
      </c>
      <c r="O118" s="621" t="str">
        <f t="shared" si="16"/>
        <v/>
      </c>
      <c r="P118" s="620" t="str">
        <f t="shared" si="17"/>
        <v/>
      </c>
      <c r="Q118" s="618" t="str">
        <f t="shared" si="18"/>
        <v/>
      </c>
      <c r="R118" s="622" t="str">
        <f t="shared" si="19"/>
        <v/>
      </c>
      <c r="S118" s="618" t="str">
        <f t="shared" si="20"/>
        <v/>
      </c>
      <c r="T118" s="619" t="str">
        <f t="shared" si="21"/>
        <v/>
      </c>
      <c r="U118" s="620" t="str">
        <f>IF(S118="","",COUNTIF($S$7:S118,"該当２"))</f>
        <v/>
      </c>
      <c r="V118" s="623" t="str">
        <f t="shared" si="22"/>
        <v/>
      </c>
      <c r="W118" s="619" t="str">
        <f t="shared" si="23"/>
        <v/>
      </c>
      <c r="X118" s="620" t="str">
        <f>IF(V118="","",COUNTIF($V$7:V118,"該当３"))</f>
        <v/>
      </c>
    </row>
    <row r="119" spans="1:24">
      <c r="A119" s="614">
        <v>1921003000</v>
      </c>
      <c r="B119" s="614" t="s">
        <v>483</v>
      </c>
      <c r="C119" s="615" t="s">
        <v>480</v>
      </c>
      <c r="D119" s="616" t="s">
        <v>459</v>
      </c>
      <c r="E119" s="615" t="s">
        <v>455</v>
      </c>
      <c r="F119" s="552" t="s">
        <v>1149</v>
      </c>
      <c r="G119" s="552" t="s">
        <v>762</v>
      </c>
      <c r="H119" s="552" t="s">
        <v>1059</v>
      </c>
      <c r="K119" s="618" t="str">
        <f t="shared" si="24"/>
        <v/>
      </c>
      <c r="L119" s="619" t="str">
        <f t="shared" si="14"/>
        <v/>
      </c>
      <c r="M119" s="620" t="str">
        <f>IF(K119="","",COUNTIF($K$7:K119,"ﾘｽﾄ１"))</f>
        <v/>
      </c>
      <c r="N119" s="620" t="str">
        <f t="shared" si="15"/>
        <v/>
      </c>
      <c r="O119" s="621" t="str">
        <f t="shared" si="16"/>
        <v/>
      </c>
      <c r="P119" s="620" t="str">
        <f t="shared" si="17"/>
        <v/>
      </c>
      <c r="Q119" s="618" t="str">
        <f t="shared" si="18"/>
        <v/>
      </c>
      <c r="R119" s="622" t="str">
        <f t="shared" si="19"/>
        <v/>
      </c>
      <c r="S119" s="618" t="str">
        <f t="shared" si="20"/>
        <v/>
      </c>
      <c r="T119" s="619" t="str">
        <f t="shared" si="21"/>
        <v/>
      </c>
      <c r="U119" s="620" t="str">
        <f>IF(S119="","",COUNTIF($S$7:S119,"該当２"))</f>
        <v/>
      </c>
      <c r="V119" s="623" t="str">
        <f t="shared" si="22"/>
        <v/>
      </c>
      <c r="W119" s="619" t="str">
        <f t="shared" si="23"/>
        <v/>
      </c>
      <c r="X119" s="620" t="str">
        <f>IF(V119="","",COUNTIF($V$7:V119,"該当３"))</f>
        <v/>
      </c>
    </row>
    <row r="120" spans="1:24">
      <c r="A120" s="614">
        <v>1921004000</v>
      </c>
      <c r="B120" s="614" t="s">
        <v>483</v>
      </c>
      <c r="C120" s="615" t="s">
        <v>480</v>
      </c>
      <c r="D120" s="616" t="s">
        <v>460</v>
      </c>
      <c r="E120" s="615" t="s">
        <v>455</v>
      </c>
      <c r="F120" s="552" t="s">
        <v>1149</v>
      </c>
      <c r="G120" s="552" t="s">
        <v>762</v>
      </c>
      <c r="H120" s="552" t="s">
        <v>1060</v>
      </c>
      <c r="K120" s="618" t="str">
        <f t="shared" si="24"/>
        <v/>
      </c>
      <c r="L120" s="619" t="str">
        <f t="shared" ref="L120:L183" si="25">IF(K120="ﾘｽﾄ１",G120,"")</f>
        <v/>
      </c>
      <c r="M120" s="620" t="str">
        <f>IF(K120="","",COUNTIF($K$7:K120,"ﾘｽﾄ１"))</f>
        <v/>
      </c>
      <c r="N120" s="620" t="str">
        <f t="shared" ref="N120:N183" si="26">IF(AND(D120=0,E120&gt;0),"同一区","")</f>
        <v/>
      </c>
      <c r="O120" s="621" t="str">
        <f t="shared" ref="O120:O183" si="27">IF(AND(EXACT($K$2,G120),H120&gt;0),"該当１","")</f>
        <v/>
      </c>
      <c r="P120" s="620" t="str">
        <f t="shared" ref="P120:P183" si="28">IF(O120="該当１",G120,"")</f>
        <v/>
      </c>
      <c r="Q120" s="618" t="str">
        <f t="shared" ref="Q120:Q183" si="29">IF(O120="該当１","ﾘｽﾄ2","")</f>
        <v/>
      </c>
      <c r="R120" s="622" t="str">
        <f t="shared" ref="R120:R183" si="30">IF(Q120="ﾘｽﾄ2",H120,"")</f>
        <v/>
      </c>
      <c r="S120" s="618" t="str">
        <f t="shared" ref="S120:S183" si="31">IF(AND(Q120="ﾘｽﾄ2",OR(I120=0,AND(N120="同一区",E120=1))),"該当２","")</f>
        <v/>
      </c>
      <c r="T120" s="619" t="str">
        <f t="shared" ref="T120:T183" si="32">IF(S120="該当２",H120,"")</f>
        <v/>
      </c>
      <c r="U120" s="620" t="str">
        <f>IF(S120="","",COUNTIF($S$7:S120,"該当２"))</f>
        <v/>
      </c>
      <c r="V120" s="623" t="str">
        <f t="shared" ref="V120:V183" si="33">IF(AND($S$2=H120,E120&gt;0,E120&lt;998),"該当３","")</f>
        <v/>
      </c>
      <c r="W120" s="619" t="str">
        <f t="shared" ref="W120:W183" si="34">IF(V120="該当３",I120,"")</f>
        <v/>
      </c>
      <c r="X120" s="620" t="str">
        <f>IF(V120="","",COUNTIF($V$7:V120,"該当３"))</f>
        <v/>
      </c>
    </row>
    <row r="121" spans="1:24">
      <c r="A121" s="614">
        <v>1921005000</v>
      </c>
      <c r="B121" s="614" t="s">
        <v>483</v>
      </c>
      <c r="C121" s="615" t="s">
        <v>480</v>
      </c>
      <c r="D121" s="616" t="s">
        <v>461</v>
      </c>
      <c r="E121" s="615" t="s">
        <v>455</v>
      </c>
      <c r="F121" s="552" t="s">
        <v>1149</v>
      </c>
      <c r="G121" s="552" t="s">
        <v>762</v>
      </c>
      <c r="H121" s="552" t="s">
        <v>1061</v>
      </c>
      <c r="K121" s="618" t="str">
        <f t="shared" si="24"/>
        <v/>
      </c>
      <c r="L121" s="619" t="str">
        <f t="shared" si="25"/>
        <v/>
      </c>
      <c r="M121" s="620" t="str">
        <f>IF(K121="","",COUNTIF($K$7:K121,"ﾘｽﾄ１"))</f>
        <v/>
      </c>
      <c r="N121" s="620" t="str">
        <f t="shared" si="26"/>
        <v/>
      </c>
      <c r="O121" s="621" t="str">
        <f t="shared" si="27"/>
        <v/>
      </c>
      <c r="P121" s="620" t="str">
        <f t="shared" si="28"/>
        <v/>
      </c>
      <c r="Q121" s="618" t="str">
        <f t="shared" si="29"/>
        <v/>
      </c>
      <c r="R121" s="622" t="str">
        <f t="shared" si="30"/>
        <v/>
      </c>
      <c r="S121" s="618" t="str">
        <f t="shared" si="31"/>
        <v/>
      </c>
      <c r="T121" s="619" t="str">
        <f t="shared" si="32"/>
        <v/>
      </c>
      <c r="U121" s="620" t="str">
        <f>IF(S121="","",COUNTIF($S$7:S121,"該当２"))</f>
        <v/>
      </c>
      <c r="V121" s="623" t="str">
        <f t="shared" si="33"/>
        <v/>
      </c>
      <c r="W121" s="619" t="str">
        <f t="shared" si="34"/>
        <v/>
      </c>
      <c r="X121" s="620" t="str">
        <f>IF(V121="","",COUNTIF($V$7:V121,"該当３"))</f>
        <v/>
      </c>
    </row>
    <row r="122" spans="1:24">
      <c r="A122" s="614">
        <v>1921006000</v>
      </c>
      <c r="B122" s="614" t="s">
        <v>483</v>
      </c>
      <c r="C122" s="615" t="s">
        <v>480</v>
      </c>
      <c r="D122" s="616" t="s">
        <v>462</v>
      </c>
      <c r="E122" s="615" t="s">
        <v>455</v>
      </c>
      <c r="F122" s="552" t="s">
        <v>1149</v>
      </c>
      <c r="G122" s="552" t="s">
        <v>762</v>
      </c>
      <c r="H122" s="552" t="s">
        <v>1062</v>
      </c>
      <c r="K122" s="618" t="str">
        <f t="shared" si="24"/>
        <v/>
      </c>
      <c r="L122" s="619" t="str">
        <f t="shared" si="25"/>
        <v/>
      </c>
      <c r="M122" s="620" t="str">
        <f>IF(K122="","",COUNTIF($K$7:K122,"ﾘｽﾄ１"))</f>
        <v/>
      </c>
      <c r="N122" s="620" t="str">
        <f t="shared" si="26"/>
        <v/>
      </c>
      <c r="O122" s="621" t="str">
        <f t="shared" si="27"/>
        <v/>
      </c>
      <c r="P122" s="620" t="str">
        <f t="shared" si="28"/>
        <v/>
      </c>
      <c r="Q122" s="618" t="str">
        <f t="shared" si="29"/>
        <v/>
      </c>
      <c r="R122" s="622" t="str">
        <f t="shared" si="30"/>
        <v/>
      </c>
      <c r="S122" s="618" t="str">
        <f t="shared" si="31"/>
        <v/>
      </c>
      <c r="T122" s="619" t="str">
        <f t="shared" si="32"/>
        <v/>
      </c>
      <c r="U122" s="620" t="str">
        <f>IF(S122="","",COUNTIF($S$7:S122,"該当２"))</f>
        <v/>
      </c>
      <c r="V122" s="623" t="str">
        <f t="shared" si="33"/>
        <v/>
      </c>
      <c r="W122" s="619" t="str">
        <f t="shared" si="34"/>
        <v/>
      </c>
      <c r="X122" s="620" t="str">
        <f>IF(V122="","",COUNTIF($V$7:V122,"該当３"))</f>
        <v/>
      </c>
    </row>
    <row r="123" spans="1:24">
      <c r="A123" s="614">
        <v>1921007000</v>
      </c>
      <c r="B123" s="614" t="s">
        <v>483</v>
      </c>
      <c r="C123" s="615" t="s">
        <v>480</v>
      </c>
      <c r="D123" s="616" t="s">
        <v>463</v>
      </c>
      <c r="E123" s="615" t="s">
        <v>455</v>
      </c>
      <c r="F123" s="552" t="s">
        <v>1149</v>
      </c>
      <c r="G123" s="552" t="s">
        <v>762</v>
      </c>
      <c r="H123" s="552" t="s">
        <v>1063</v>
      </c>
      <c r="K123" s="618" t="str">
        <f t="shared" si="24"/>
        <v/>
      </c>
      <c r="L123" s="619" t="str">
        <f t="shared" si="25"/>
        <v/>
      </c>
      <c r="M123" s="620" t="str">
        <f>IF(K123="","",COUNTIF($K$7:K123,"ﾘｽﾄ１"))</f>
        <v/>
      </c>
      <c r="N123" s="620" t="str">
        <f t="shared" si="26"/>
        <v/>
      </c>
      <c r="O123" s="621" t="str">
        <f t="shared" si="27"/>
        <v/>
      </c>
      <c r="P123" s="620" t="str">
        <f t="shared" si="28"/>
        <v/>
      </c>
      <c r="Q123" s="618" t="str">
        <f t="shared" si="29"/>
        <v/>
      </c>
      <c r="R123" s="622" t="str">
        <f t="shared" si="30"/>
        <v/>
      </c>
      <c r="S123" s="618" t="str">
        <f t="shared" si="31"/>
        <v/>
      </c>
      <c r="T123" s="619" t="str">
        <f t="shared" si="32"/>
        <v/>
      </c>
      <c r="U123" s="620" t="str">
        <f>IF(S123="","",COUNTIF($S$7:S123,"該当２"))</f>
        <v/>
      </c>
      <c r="V123" s="623" t="str">
        <f t="shared" si="33"/>
        <v/>
      </c>
      <c r="W123" s="619" t="str">
        <f t="shared" si="34"/>
        <v/>
      </c>
      <c r="X123" s="620" t="str">
        <f>IF(V123="","",COUNTIF($V$7:V123,"該当３"))</f>
        <v/>
      </c>
    </row>
    <row r="124" spans="1:24">
      <c r="A124" s="614">
        <v>1921008000</v>
      </c>
      <c r="B124" s="614" t="s">
        <v>483</v>
      </c>
      <c r="C124" s="615" t="s">
        <v>480</v>
      </c>
      <c r="D124" s="616" t="s">
        <v>453</v>
      </c>
      <c r="E124" s="615" t="s">
        <v>455</v>
      </c>
      <c r="F124" s="552" t="s">
        <v>1149</v>
      </c>
      <c r="G124" s="552" t="s">
        <v>762</v>
      </c>
      <c r="H124" s="552" t="s">
        <v>1064</v>
      </c>
      <c r="K124" s="618" t="str">
        <f t="shared" si="24"/>
        <v/>
      </c>
      <c r="L124" s="619" t="str">
        <f t="shared" si="25"/>
        <v/>
      </c>
      <c r="M124" s="620" t="str">
        <f>IF(K124="","",COUNTIF($K$7:K124,"ﾘｽﾄ１"))</f>
        <v/>
      </c>
      <c r="N124" s="620" t="str">
        <f t="shared" si="26"/>
        <v/>
      </c>
      <c r="O124" s="621" t="str">
        <f t="shared" si="27"/>
        <v/>
      </c>
      <c r="P124" s="620" t="str">
        <f t="shared" si="28"/>
        <v/>
      </c>
      <c r="Q124" s="618" t="str">
        <f t="shared" si="29"/>
        <v/>
      </c>
      <c r="R124" s="622" t="str">
        <f t="shared" si="30"/>
        <v/>
      </c>
      <c r="S124" s="618" t="str">
        <f t="shared" si="31"/>
        <v/>
      </c>
      <c r="T124" s="619" t="str">
        <f t="shared" si="32"/>
        <v/>
      </c>
      <c r="U124" s="620" t="str">
        <f>IF(S124="","",COUNTIF($S$7:S124,"該当２"))</f>
        <v/>
      </c>
      <c r="V124" s="623" t="str">
        <f t="shared" si="33"/>
        <v/>
      </c>
      <c r="W124" s="619" t="str">
        <f t="shared" si="34"/>
        <v/>
      </c>
      <c r="X124" s="620" t="str">
        <f>IF(V124="","",COUNTIF($V$7:V124,"該当３"))</f>
        <v/>
      </c>
    </row>
    <row r="125" spans="1:24">
      <c r="A125" s="614">
        <v>1921009000</v>
      </c>
      <c r="B125" s="614" t="s">
        <v>483</v>
      </c>
      <c r="C125" s="615" t="s">
        <v>480</v>
      </c>
      <c r="D125" s="616" t="s">
        <v>464</v>
      </c>
      <c r="E125" s="615" t="s">
        <v>455</v>
      </c>
      <c r="F125" s="552" t="s">
        <v>1149</v>
      </c>
      <c r="G125" s="552" t="s">
        <v>762</v>
      </c>
      <c r="H125" s="552" t="s">
        <v>1065</v>
      </c>
      <c r="K125" s="618" t="str">
        <f t="shared" si="24"/>
        <v/>
      </c>
      <c r="L125" s="619" t="str">
        <f t="shared" si="25"/>
        <v/>
      </c>
      <c r="M125" s="620" t="str">
        <f>IF(K125="","",COUNTIF($K$7:K125,"ﾘｽﾄ１"))</f>
        <v/>
      </c>
      <c r="N125" s="620" t="str">
        <f t="shared" si="26"/>
        <v/>
      </c>
      <c r="O125" s="621" t="str">
        <f t="shared" si="27"/>
        <v/>
      </c>
      <c r="P125" s="620" t="str">
        <f t="shared" si="28"/>
        <v/>
      </c>
      <c r="Q125" s="618" t="str">
        <f t="shared" si="29"/>
        <v/>
      </c>
      <c r="R125" s="622" t="str">
        <f t="shared" si="30"/>
        <v/>
      </c>
      <c r="S125" s="618" t="str">
        <f t="shared" si="31"/>
        <v/>
      </c>
      <c r="T125" s="619" t="str">
        <f t="shared" si="32"/>
        <v/>
      </c>
      <c r="U125" s="620" t="str">
        <f>IF(S125="","",COUNTIF($S$7:S125,"該当２"))</f>
        <v/>
      </c>
      <c r="V125" s="623" t="str">
        <f t="shared" si="33"/>
        <v/>
      </c>
      <c r="W125" s="619" t="str">
        <f t="shared" si="34"/>
        <v/>
      </c>
      <c r="X125" s="620" t="str">
        <f>IF(V125="","",COUNTIF($V$7:V125,"該当３"))</f>
        <v/>
      </c>
    </row>
    <row r="126" spans="1:24">
      <c r="A126" s="614">
        <v>1921100000</v>
      </c>
      <c r="B126" s="614" t="s">
        <v>483</v>
      </c>
      <c r="C126" s="615" t="s">
        <v>481</v>
      </c>
      <c r="D126" s="616" t="s">
        <v>454</v>
      </c>
      <c r="E126" s="615" t="s">
        <v>455</v>
      </c>
      <c r="F126" s="552" t="s">
        <v>1149</v>
      </c>
      <c r="G126" s="552" t="s">
        <v>1066</v>
      </c>
      <c r="K126" s="618" t="str">
        <f t="shared" si="24"/>
        <v>ﾘｽﾄ１</v>
      </c>
      <c r="L126" s="619" t="str">
        <f t="shared" si="25"/>
        <v>笛吹市</v>
      </c>
      <c r="M126" s="620">
        <f>IF(K126="","",COUNTIF($K$7:K126,"ﾘｽﾄ１"))</f>
        <v>11</v>
      </c>
      <c r="N126" s="620" t="str">
        <f t="shared" si="26"/>
        <v/>
      </c>
      <c r="O126" s="621" t="str">
        <f t="shared" si="27"/>
        <v/>
      </c>
      <c r="P126" s="620" t="str">
        <f t="shared" si="28"/>
        <v/>
      </c>
      <c r="Q126" s="618" t="str">
        <f t="shared" si="29"/>
        <v/>
      </c>
      <c r="R126" s="622" t="str">
        <f t="shared" si="30"/>
        <v/>
      </c>
      <c r="S126" s="618" t="str">
        <f t="shared" si="31"/>
        <v/>
      </c>
      <c r="T126" s="619" t="str">
        <f t="shared" si="32"/>
        <v/>
      </c>
      <c r="U126" s="620" t="str">
        <f>IF(S126="","",COUNTIF($S$7:S126,"該当２"))</f>
        <v/>
      </c>
      <c r="V126" s="623" t="str">
        <f t="shared" si="33"/>
        <v/>
      </c>
      <c r="W126" s="619" t="str">
        <f t="shared" si="34"/>
        <v/>
      </c>
      <c r="X126" s="620" t="str">
        <f>IF(V126="","",COUNTIF($V$7:V126,"該当３"))</f>
        <v/>
      </c>
    </row>
    <row r="127" spans="1:24">
      <c r="A127" s="614">
        <v>1921101000</v>
      </c>
      <c r="B127" s="614" t="s">
        <v>483</v>
      </c>
      <c r="C127" s="615" t="s">
        <v>481</v>
      </c>
      <c r="D127" s="616" t="s">
        <v>457</v>
      </c>
      <c r="E127" s="615" t="s">
        <v>455</v>
      </c>
      <c r="F127" s="552" t="s">
        <v>1149</v>
      </c>
      <c r="G127" s="552" t="s">
        <v>1066</v>
      </c>
      <c r="H127" s="552" t="s">
        <v>733</v>
      </c>
      <c r="K127" s="618" t="str">
        <f t="shared" si="24"/>
        <v/>
      </c>
      <c r="L127" s="619" t="str">
        <f t="shared" si="25"/>
        <v/>
      </c>
      <c r="M127" s="620" t="str">
        <f>IF(K127="","",COUNTIF($K$7:K127,"ﾘｽﾄ１"))</f>
        <v/>
      </c>
      <c r="N127" s="620" t="str">
        <f t="shared" si="26"/>
        <v/>
      </c>
      <c r="O127" s="621" t="str">
        <f t="shared" si="27"/>
        <v/>
      </c>
      <c r="P127" s="620" t="str">
        <f t="shared" si="28"/>
        <v/>
      </c>
      <c r="Q127" s="618" t="str">
        <f t="shared" si="29"/>
        <v/>
      </c>
      <c r="R127" s="622" t="str">
        <f t="shared" si="30"/>
        <v/>
      </c>
      <c r="S127" s="618" t="str">
        <f t="shared" si="31"/>
        <v/>
      </c>
      <c r="T127" s="619" t="str">
        <f t="shared" si="32"/>
        <v/>
      </c>
      <c r="U127" s="620" t="str">
        <f>IF(S127="","",COUNTIF($S$7:S127,"該当２"))</f>
        <v/>
      </c>
      <c r="V127" s="623" t="str">
        <f t="shared" si="33"/>
        <v/>
      </c>
      <c r="W127" s="619" t="str">
        <f t="shared" si="34"/>
        <v/>
      </c>
      <c r="X127" s="620" t="str">
        <f>IF(V127="","",COUNTIF($V$7:V127,"該当３"))</f>
        <v/>
      </c>
    </row>
    <row r="128" spans="1:24">
      <c r="A128" s="614">
        <v>1921102000</v>
      </c>
      <c r="B128" s="614" t="s">
        <v>483</v>
      </c>
      <c r="C128" s="615" t="s">
        <v>481</v>
      </c>
      <c r="D128" s="616" t="s">
        <v>458</v>
      </c>
      <c r="E128" s="615" t="s">
        <v>455</v>
      </c>
      <c r="F128" s="552" t="s">
        <v>1149</v>
      </c>
      <c r="G128" s="552" t="s">
        <v>1066</v>
      </c>
      <c r="H128" s="552" t="s">
        <v>1067</v>
      </c>
      <c r="K128" s="618" t="str">
        <f t="shared" si="24"/>
        <v/>
      </c>
      <c r="L128" s="619" t="str">
        <f t="shared" si="25"/>
        <v/>
      </c>
      <c r="M128" s="620" t="str">
        <f>IF(K128="","",COUNTIF($K$7:K128,"ﾘｽﾄ１"))</f>
        <v/>
      </c>
      <c r="N128" s="620" t="str">
        <f t="shared" si="26"/>
        <v/>
      </c>
      <c r="O128" s="621" t="str">
        <f t="shared" si="27"/>
        <v/>
      </c>
      <c r="P128" s="620" t="str">
        <f t="shared" si="28"/>
        <v/>
      </c>
      <c r="Q128" s="618" t="str">
        <f t="shared" si="29"/>
        <v/>
      </c>
      <c r="R128" s="622" t="str">
        <f t="shared" si="30"/>
        <v/>
      </c>
      <c r="S128" s="618" t="str">
        <f t="shared" si="31"/>
        <v/>
      </c>
      <c r="T128" s="619" t="str">
        <f t="shared" si="32"/>
        <v/>
      </c>
      <c r="U128" s="620" t="str">
        <f>IF(S128="","",COUNTIF($S$7:S128,"該当２"))</f>
        <v/>
      </c>
      <c r="V128" s="623" t="str">
        <f t="shared" si="33"/>
        <v/>
      </c>
      <c r="W128" s="619" t="str">
        <f t="shared" si="34"/>
        <v/>
      </c>
      <c r="X128" s="620" t="str">
        <f>IF(V128="","",COUNTIF($V$7:V128,"該当３"))</f>
        <v/>
      </c>
    </row>
    <row r="129" spans="1:24">
      <c r="A129" s="614">
        <v>1921103000</v>
      </c>
      <c r="B129" s="614" t="s">
        <v>483</v>
      </c>
      <c r="C129" s="615" t="s">
        <v>481</v>
      </c>
      <c r="D129" s="616" t="s">
        <v>459</v>
      </c>
      <c r="E129" s="615" t="s">
        <v>455</v>
      </c>
      <c r="F129" s="552" t="s">
        <v>1149</v>
      </c>
      <c r="G129" s="552" t="s">
        <v>1066</v>
      </c>
      <c r="H129" s="552" t="s">
        <v>1068</v>
      </c>
      <c r="K129" s="618" t="str">
        <f t="shared" si="24"/>
        <v/>
      </c>
      <c r="L129" s="619" t="str">
        <f t="shared" si="25"/>
        <v/>
      </c>
      <c r="M129" s="620" t="str">
        <f>IF(K129="","",COUNTIF($K$7:K129,"ﾘｽﾄ１"))</f>
        <v/>
      </c>
      <c r="N129" s="620" t="str">
        <f t="shared" si="26"/>
        <v/>
      </c>
      <c r="O129" s="621" t="str">
        <f t="shared" si="27"/>
        <v/>
      </c>
      <c r="P129" s="620" t="str">
        <f t="shared" si="28"/>
        <v/>
      </c>
      <c r="Q129" s="618" t="str">
        <f t="shared" si="29"/>
        <v/>
      </c>
      <c r="R129" s="622" t="str">
        <f t="shared" si="30"/>
        <v/>
      </c>
      <c r="S129" s="618" t="str">
        <f t="shared" si="31"/>
        <v/>
      </c>
      <c r="T129" s="619" t="str">
        <f t="shared" si="32"/>
        <v/>
      </c>
      <c r="U129" s="620" t="str">
        <f>IF(S129="","",COUNTIF($S$7:S129,"該当２"))</f>
        <v/>
      </c>
      <c r="V129" s="623" t="str">
        <f t="shared" si="33"/>
        <v/>
      </c>
      <c r="W129" s="619" t="str">
        <f t="shared" si="34"/>
        <v/>
      </c>
      <c r="X129" s="620" t="str">
        <f>IF(V129="","",COUNTIF($V$7:V129,"該当３"))</f>
        <v/>
      </c>
    </row>
    <row r="130" spans="1:24">
      <c r="A130" s="614">
        <v>1921104000</v>
      </c>
      <c r="B130" s="614" t="s">
        <v>483</v>
      </c>
      <c r="C130" s="615" t="s">
        <v>481</v>
      </c>
      <c r="D130" s="616" t="s">
        <v>460</v>
      </c>
      <c r="E130" s="615" t="s">
        <v>455</v>
      </c>
      <c r="F130" s="552" t="s">
        <v>1149</v>
      </c>
      <c r="G130" s="552" t="s">
        <v>1066</v>
      </c>
      <c r="H130" s="552" t="s">
        <v>1069</v>
      </c>
      <c r="K130" s="618" t="str">
        <f t="shared" si="24"/>
        <v/>
      </c>
      <c r="L130" s="619" t="str">
        <f t="shared" si="25"/>
        <v/>
      </c>
      <c r="M130" s="620" t="str">
        <f>IF(K130="","",COUNTIF($K$7:K130,"ﾘｽﾄ１"))</f>
        <v/>
      </c>
      <c r="N130" s="620" t="str">
        <f t="shared" si="26"/>
        <v/>
      </c>
      <c r="O130" s="621" t="str">
        <f t="shared" si="27"/>
        <v/>
      </c>
      <c r="P130" s="620" t="str">
        <f t="shared" si="28"/>
        <v/>
      </c>
      <c r="Q130" s="618" t="str">
        <f t="shared" si="29"/>
        <v/>
      </c>
      <c r="R130" s="622" t="str">
        <f t="shared" si="30"/>
        <v/>
      </c>
      <c r="S130" s="618" t="str">
        <f t="shared" si="31"/>
        <v/>
      </c>
      <c r="T130" s="619" t="str">
        <f t="shared" si="32"/>
        <v/>
      </c>
      <c r="U130" s="620" t="str">
        <f>IF(S130="","",COUNTIF($S$7:S130,"該当２"))</f>
        <v/>
      </c>
      <c r="V130" s="623" t="str">
        <f t="shared" si="33"/>
        <v/>
      </c>
      <c r="W130" s="619" t="str">
        <f t="shared" si="34"/>
        <v/>
      </c>
      <c r="X130" s="620" t="str">
        <f>IF(V130="","",COUNTIF($V$7:V130,"該当３"))</f>
        <v/>
      </c>
    </row>
    <row r="131" spans="1:24">
      <c r="A131" s="614">
        <v>1921105000</v>
      </c>
      <c r="B131" s="614" t="s">
        <v>483</v>
      </c>
      <c r="C131" s="615" t="s">
        <v>481</v>
      </c>
      <c r="D131" s="616" t="s">
        <v>461</v>
      </c>
      <c r="E131" s="615" t="s">
        <v>455</v>
      </c>
      <c r="F131" s="552" t="s">
        <v>1149</v>
      </c>
      <c r="G131" s="552" t="s">
        <v>1066</v>
      </c>
      <c r="H131" s="552" t="s">
        <v>1070</v>
      </c>
      <c r="K131" s="618" t="str">
        <f t="shared" si="24"/>
        <v/>
      </c>
      <c r="L131" s="619" t="str">
        <f t="shared" si="25"/>
        <v/>
      </c>
      <c r="M131" s="620" t="str">
        <f>IF(K131="","",COUNTIF($K$7:K131,"ﾘｽﾄ１"))</f>
        <v/>
      </c>
      <c r="N131" s="620" t="str">
        <f t="shared" si="26"/>
        <v/>
      </c>
      <c r="O131" s="621" t="str">
        <f t="shared" si="27"/>
        <v/>
      </c>
      <c r="P131" s="620" t="str">
        <f t="shared" si="28"/>
        <v/>
      </c>
      <c r="Q131" s="618" t="str">
        <f t="shared" si="29"/>
        <v/>
      </c>
      <c r="R131" s="622" t="str">
        <f t="shared" si="30"/>
        <v/>
      </c>
      <c r="S131" s="618" t="str">
        <f t="shared" si="31"/>
        <v/>
      </c>
      <c r="T131" s="619" t="str">
        <f t="shared" si="32"/>
        <v/>
      </c>
      <c r="U131" s="620" t="str">
        <f>IF(S131="","",COUNTIF($S$7:S131,"該当２"))</f>
        <v/>
      </c>
      <c r="V131" s="623" t="str">
        <f t="shared" si="33"/>
        <v/>
      </c>
      <c r="W131" s="619" t="str">
        <f t="shared" si="34"/>
        <v/>
      </c>
      <c r="X131" s="620" t="str">
        <f>IF(V131="","",COUNTIF($V$7:V131,"該当３"))</f>
        <v/>
      </c>
    </row>
    <row r="132" spans="1:24">
      <c r="A132" s="614">
        <v>1921106000</v>
      </c>
      <c r="B132" s="614" t="s">
        <v>483</v>
      </c>
      <c r="C132" s="615" t="s">
        <v>481</v>
      </c>
      <c r="D132" s="616" t="s">
        <v>462</v>
      </c>
      <c r="E132" s="615" t="s">
        <v>455</v>
      </c>
      <c r="F132" s="552" t="s">
        <v>1149</v>
      </c>
      <c r="G132" s="552" t="s">
        <v>1066</v>
      </c>
      <c r="H132" s="552" t="s">
        <v>734</v>
      </c>
      <c r="K132" s="618" t="str">
        <f t="shared" si="24"/>
        <v/>
      </c>
      <c r="L132" s="619" t="str">
        <f t="shared" si="25"/>
        <v/>
      </c>
      <c r="M132" s="620" t="str">
        <f>IF(K132="","",COUNTIF($K$7:K132,"ﾘｽﾄ１"))</f>
        <v/>
      </c>
      <c r="N132" s="620" t="str">
        <f t="shared" si="26"/>
        <v/>
      </c>
      <c r="O132" s="621" t="str">
        <f t="shared" si="27"/>
        <v/>
      </c>
      <c r="P132" s="620" t="str">
        <f t="shared" si="28"/>
        <v/>
      </c>
      <c r="Q132" s="618" t="str">
        <f t="shared" si="29"/>
        <v/>
      </c>
      <c r="R132" s="622" t="str">
        <f t="shared" si="30"/>
        <v/>
      </c>
      <c r="S132" s="618" t="str">
        <f t="shared" si="31"/>
        <v/>
      </c>
      <c r="T132" s="619" t="str">
        <f t="shared" si="32"/>
        <v/>
      </c>
      <c r="U132" s="620" t="str">
        <f>IF(S132="","",COUNTIF($S$7:S132,"該当２"))</f>
        <v/>
      </c>
      <c r="V132" s="623" t="str">
        <f t="shared" si="33"/>
        <v/>
      </c>
      <c r="W132" s="619" t="str">
        <f t="shared" si="34"/>
        <v/>
      </c>
      <c r="X132" s="620" t="str">
        <f>IF(V132="","",COUNTIF($V$7:V132,"該当３"))</f>
        <v/>
      </c>
    </row>
    <row r="133" spans="1:24">
      <c r="A133" s="614">
        <v>1921107000</v>
      </c>
      <c r="B133" s="614" t="s">
        <v>483</v>
      </c>
      <c r="C133" s="615" t="s">
        <v>481</v>
      </c>
      <c r="D133" s="616" t="s">
        <v>463</v>
      </c>
      <c r="E133" s="615" t="s">
        <v>455</v>
      </c>
      <c r="F133" s="552" t="s">
        <v>1149</v>
      </c>
      <c r="G133" s="552" t="s">
        <v>1066</v>
      </c>
      <c r="H133" s="552" t="s">
        <v>1071</v>
      </c>
      <c r="K133" s="618" t="str">
        <f t="shared" si="24"/>
        <v/>
      </c>
      <c r="L133" s="619" t="str">
        <f t="shared" si="25"/>
        <v/>
      </c>
      <c r="M133" s="620" t="str">
        <f>IF(K133="","",COUNTIF($K$7:K133,"ﾘｽﾄ１"))</f>
        <v/>
      </c>
      <c r="N133" s="620" t="str">
        <f t="shared" si="26"/>
        <v/>
      </c>
      <c r="O133" s="621" t="str">
        <f t="shared" si="27"/>
        <v/>
      </c>
      <c r="P133" s="620" t="str">
        <f t="shared" si="28"/>
        <v/>
      </c>
      <c r="Q133" s="618" t="str">
        <f t="shared" si="29"/>
        <v/>
      </c>
      <c r="R133" s="622" t="str">
        <f t="shared" si="30"/>
        <v/>
      </c>
      <c r="S133" s="618" t="str">
        <f t="shared" si="31"/>
        <v/>
      </c>
      <c r="T133" s="619" t="str">
        <f t="shared" si="32"/>
        <v/>
      </c>
      <c r="U133" s="620" t="str">
        <f>IF(S133="","",COUNTIF($S$7:S133,"該当２"))</f>
        <v/>
      </c>
      <c r="V133" s="623" t="str">
        <f t="shared" si="33"/>
        <v/>
      </c>
      <c r="W133" s="619" t="str">
        <f t="shared" si="34"/>
        <v/>
      </c>
      <c r="X133" s="620" t="str">
        <f>IF(V133="","",COUNTIF($V$7:V133,"該当３"))</f>
        <v/>
      </c>
    </row>
    <row r="134" spans="1:24">
      <c r="A134" s="614">
        <v>1921108000</v>
      </c>
      <c r="B134" s="614" t="s">
        <v>483</v>
      </c>
      <c r="C134" s="615" t="s">
        <v>481</v>
      </c>
      <c r="D134" s="616" t="s">
        <v>453</v>
      </c>
      <c r="E134" s="615" t="s">
        <v>455</v>
      </c>
      <c r="F134" s="552" t="s">
        <v>1149</v>
      </c>
      <c r="G134" s="552" t="s">
        <v>1066</v>
      </c>
      <c r="H134" s="552" t="s">
        <v>1072</v>
      </c>
      <c r="K134" s="618" t="str">
        <f t="shared" si="24"/>
        <v/>
      </c>
      <c r="L134" s="619" t="str">
        <f t="shared" si="25"/>
        <v/>
      </c>
      <c r="M134" s="620" t="str">
        <f>IF(K134="","",COUNTIF($K$7:K134,"ﾘｽﾄ１"))</f>
        <v/>
      </c>
      <c r="N134" s="620" t="str">
        <f t="shared" si="26"/>
        <v/>
      </c>
      <c r="O134" s="621" t="str">
        <f t="shared" si="27"/>
        <v/>
      </c>
      <c r="P134" s="620" t="str">
        <f t="shared" si="28"/>
        <v/>
      </c>
      <c r="Q134" s="618" t="str">
        <f t="shared" si="29"/>
        <v/>
      </c>
      <c r="R134" s="622" t="str">
        <f t="shared" si="30"/>
        <v/>
      </c>
      <c r="S134" s="618" t="str">
        <f t="shared" si="31"/>
        <v/>
      </c>
      <c r="T134" s="619" t="str">
        <f t="shared" si="32"/>
        <v/>
      </c>
      <c r="U134" s="620" t="str">
        <f>IF(S134="","",COUNTIF($S$7:S134,"該当２"))</f>
        <v/>
      </c>
      <c r="V134" s="623" t="str">
        <f t="shared" si="33"/>
        <v/>
      </c>
      <c r="W134" s="619" t="str">
        <f t="shared" si="34"/>
        <v/>
      </c>
      <c r="X134" s="620" t="str">
        <f>IF(V134="","",COUNTIF($V$7:V134,"該当３"))</f>
        <v/>
      </c>
    </row>
    <row r="135" spans="1:24">
      <c r="A135" s="614">
        <v>1921109000</v>
      </c>
      <c r="B135" s="614" t="s">
        <v>483</v>
      </c>
      <c r="C135" s="615" t="s">
        <v>481</v>
      </c>
      <c r="D135" s="616" t="s">
        <v>464</v>
      </c>
      <c r="E135" s="615" t="s">
        <v>455</v>
      </c>
      <c r="F135" s="552" t="s">
        <v>1149</v>
      </c>
      <c r="G135" s="552" t="s">
        <v>1066</v>
      </c>
      <c r="H135" s="552" t="s">
        <v>735</v>
      </c>
      <c r="K135" s="618" t="str">
        <f t="shared" ref="K135:K198" si="35">IF(AND($C135&gt;0,$H135=""),"ﾘｽﾄ１","")</f>
        <v/>
      </c>
      <c r="L135" s="619" t="str">
        <f t="shared" si="25"/>
        <v/>
      </c>
      <c r="M135" s="620" t="str">
        <f>IF(K135="","",COUNTIF($K$7:K135,"ﾘｽﾄ１"))</f>
        <v/>
      </c>
      <c r="N135" s="620" t="str">
        <f t="shared" si="26"/>
        <v/>
      </c>
      <c r="O135" s="621" t="str">
        <f t="shared" si="27"/>
        <v/>
      </c>
      <c r="P135" s="620" t="str">
        <f t="shared" si="28"/>
        <v/>
      </c>
      <c r="Q135" s="618" t="str">
        <f t="shared" si="29"/>
        <v/>
      </c>
      <c r="R135" s="622" t="str">
        <f t="shared" si="30"/>
        <v/>
      </c>
      <c r="S135" s="618" t="str">
        <f t="shared" si="31"/>
        <v/>
      </c>
      <c r="T135" s="619" t="str">
        <f t="shared" si="32"/>
        <v/>
      </c>
      <c r="U135" s="620" t="str">
        <f>IF(S135="","",COUNTIF($S$7:S135,"該当２"))</f>
        <v/>
      </c>
      <c r="V135" s="623" t="str">
        <f t="shared" si="33"/>
        <v/>
      </c>
      <c r="W135" s="619" t="str">
        <f t="shared" si="34"/>
        <v/>
      </c>
      <c r="X135" s="620" t="str">
        <f>IF(V135="","",COUNTIF($V$7:V135,"該当３"))</f>
        <v/>
      </c>
    </row>
    <row r="136" spans="1:24">
      <c r="A136" s="614">
        <v>1921110000</v>
      </c>
      <c r="B136" s="614" t="s">
        <v>483</v>
      </c>
      <c r="C136" s="615" t="s">
        <v>481</v>
      </c>
      <c r="D136" s="616" t="s">
        <v>465</v>
      </c>
      <c r="E136" s="615" t="s">
        <v>455</v>
      </c>
      <c r="F136" s="552" t="s">
        <v>1149</v>
      </c>
      <c r="G136" s="552" t="s">
        <v>1066</v>
      </c>
      <c r="H136" s="552" t="s">
        <v>736</v>
      </c>
      <c r="K136" s="618" t="str">
        <f t="shared" si="35"/>
        <v/>
      </c>
      <c r="L136" s="619" t="str">
        <f t="shared" si="25"/>
        <v/>
      </c>
      <c r="M136" s="620" t="str">
        <f>IF(K136="","",COUNTIF($K$7:K136,"ﾘｽﾄ１"))</f>
        <v/>
      </c>
      <c r="N136" s="620" t="str">
        <f t="shared" si="26"/>
        <v/>
      </c>
      <c r="O136" s="621" t="str">
        <f t="shared" si="27"/>
        <v/>
      </c>
      <c r="P136" s="620" t="str">
        <f t="shared" si="28"/>
        <v/>
      </c>
      <c r="Q136" s="618" t="str">
        <f t="shared" si="29"/>
        <v/>
      </c>
      <c r="R136" s="622" t="str">
        <f t="shared" si="30"/>
        <v/>
      </c>
      <c r="S136" s="618" t="str">
        <f t="shared" si="31"/>
        <v/>
      </c>
      <c r="T136" s="619" t="str">
        <f t="shared" si="32"/>
        <v/>
      </c>
      <c r="U136" s="620" t="str">
        <f>IF(S136="","",COUNTIF($S$7:S136,"該当２"))</f>
        <v/>
      </c>
      <c r="V136" s="623" t="str">
        <f t="shared" si="33"/>
        <v/>
      </c>
      <c r="W136" s="619" t="str">
        <f t="shared" si="34"/>
        <v/>
      </c>
      <c r="X136" s="620" t="str">
        <f>IF(V136="","",COUNTIF($V$7:V136,"該当３"))</f>
        <v/>
      </c>
    </row>
    <row r="137" spans="1:24">
      <c r="A137" s="614">
        <v>1921111000</v>
      </c>
      <c r="B137" s="614" t="s">
        <v>483</v>
      </c>
      <c r="C137" s="615" t="s">
        <v>481</v>
      </c>
      <c r="D137" s="616" t="s">
        <v>466</v>
      </c>
      <c r="E137" s="615" t="s">
        <v>455</v>
      </c>
      <c r="F137" s="552" t="s">
        <v>1149</v>
      </c>
      <c r="G137" s="552" t="s">
        <v>1066</v>
      </c>
      <c r="H137" s="552" t="s">
        <v>737</v>
      </c>
      <c r="K137" s="618" t="str">
        <f t="shared" si="35"/>
        <v/>
      </c>
      <c r="L137" s="619" t="str">
        <f t="shared" si="25"/>
        <v/>
      </c>
      <c r="M137" s="620" t="str">
        <f>IF(K137="","",COUNTIF($K$7:K137,"ﾘｽﾄ１"))</f>
        <v/>
      </c>
      <c r="N137" s="620" t="str">
        <f t="shared" si="26"/>
        <v/>
      </c>
      <c r="O137" s="621" t="str">
        <f t="shared" si="27"/>
        <v/>
      </c>
      <c r="P137" s="620" t="str">
        <f t="shared" si="28"/>
        <v/>
      </c>
      <c r="Q137" s="618" t="str">
        <f t="shared" si="29"/>
        <v/>
      </c>
      <c r="R137" s="622" t="str">
        <f t="shared" si="30"/>
        <v/>
      </c>
      <c r="S137" s="618" t="str">
        <f t="shared" si="31"/>
        <v/>
      </c>
      <c r="T137" s="619" t="str">
        <f t="shared" si="32"/>
        <v/>
      </c>
      <c r="U137" s="620" t="str">
        <f>IF(S137="","",COUNTIF($S$7:S137,"該当２"))</f>
        <v/>
      </c>
      <c r="V137" s="623" t="str">
        <f t="shared" si="33"/>
        <v/>
      </c>
      <c r="W137" s="619" t="str">
        <f t="shared" si="34"/>
        <v/>
      </c>
      <c r="X137" s="620" t="str">
        <f>IF(V137="","",COUNTIF($V$7:V137,"該当３"))</f>
        <v/>
      </c>
    </row>
    <row r="138" spans="1:24">
      <c r="A138" s="614">
        <v>1921112000</v>
      </c>
      <c r="B138" s="614" t="s">
        <v>483</v>
      </c>
      <c r="C138" s="615" t="s">
        <v>481</v>
      </c>
      <c r="D138" s="616" t="s">
        <v>467</v>
      </c>
      <c r="E138" s="615" t="s">
        <v>455</v>
      </c>
      <c r="F138" s="552" t="s">
        <v>1149</v>
      </c>
      <c r="G138" s="552" t="s">
        <v>1066</v>
      </c>
      <c r="H138" s="552" t="s">
        <v>738</v>
      </c>
      <c r="K138" s="618" t="str">
        <f t="shared" si="35"/>
        <v/>
      </c>
      <c r="L138" s="619" t="str">
        <f t="shared" si="25"/>
        <v/>
      </c>
      <c r="M138" s="620" t="str">
        <f>IF(K138="","",COUNTIF($K$7:K138,"ﾘｽﾄ１"))</f>
        <v/>
      </c>
      <c r="N138" s="620" t="str">
        <f t="shared" si="26"/>
        <v/>
      </c>
      <c r="O138" s="621" t="str">
        <f t="shared" si="27"/>
        <v/>
      </c>
      <c r="P138" s="620" t="str">
        <f t="shared" si="28"/>
        <v/>
      </c>
      <c r="Q138" s="618" t="str">
        <f t="shared" si="29"/>
        <v/>
      </c>
      <c r="R138" s="622" t="str">
        <f t="shared" si="30"/>
        <v/>
      </c>
      <c r="S138" s="618" t="str">
        <f t="shared" si="31"/>
        <v/>
      </c>
      <c r="T138" s="619" t="str">
        <f t="shared" si="32"/>
        <v/>
      </c>
      <c r="U138" s="620" t="str">
        <f>IF(S138="","",COUNTIF($S$7:S138,"該当２"))</f>
        <v/>
      </c>
      <c r="V138" s="623" t="str">
        <f t="shared" si="33"/>
        <v/>
      </c>
      <c r="W138" s="619" t="str">
        <f t="shared" si="34"/>
        <v/>
      </c>
      <c r="X138" s="620" t="str">
        <f>IF(V138="","",COUNTIF($V$7:V138,"該当３"))</f>
        <v/>
      </c>
    </row>
    <row r="139" spans="1:24">
      <c r="A139" s="614">
        <v>1921113000</v>
      </c>
      <c r="B139" s="614" t="s">
        <v>483</v>
      </c>
      <c r="C139" s="615" t="s">
        <v>481</v>
      </c>
      <c r="D139" s="616" t="s">
        <v>468</v>
      </c>
      <c r="E139" s="615" t="s">
        <v>455</v>
      </c>
      <c r="F139" s="552" t="s">
        <v>1149</v>
      </c>
      <c r="G139" s="552" t="s">
        <v>1066</v>
      </c>
      <c r="H139" s="552" t="s">
        <v>739</v>
      </c>
      <c r="K139" s="618" t="str">
        <f t="shared" si="35"/>
        <v/>
      </c>
      <c r="L139" s="619" t="str">
        <f t="shared" si="25"/>
        <v/>
      </c>
      <c r="M139" s="620" t="str">
        <f>IF(K139="","",COUNTIF($K$7:K139,"ﾘｽﾄ１"))</f>
        <v/>
      </c>
      <c r="N139" s="620" t="str">
        <f t="shared" si="26"/>
        <v/>
      </c>
      <c r="O139" s="621" t="str">
        <f t="shared" si="27"/>
        <v/>
      </c>
      <c r="P139" s="620" t="str">
        <f t="shared" si="28"/>
        <v/>
      </c>
      <c r="Q139" s="618" t="str">
        <f t="shared" si="29"/>
        <v/>
      </c>
      <c r="R139" s="622" t="str">
        <f t="shared" si="30"/>
        <v/>
      </c>
      <c r="S139" s="618" t="str">
        <f t="shared" si="31"/>
        <v/>
      </c>
      <c r="T139" s="619" t="str">
        <f t="shared" si="32"/>
        <v/>
      </c>
      <c r="U139" s="620" t="str">
        <f>IF(S139="","",COUNTIF($S$7:S139,"該当２"))</f>
        <v/>
      </c>
      <c r="V139" s="623" t="str">
        <f t="shared" si="33"/>
        <v/>
      </c>
      <c r="W139" s="619" t="str">
        <f t="shared" si="34"/>
        <v/>
      </c>
      <c r="X139" s="620" t="str">
        <f>IF(V139="","",COUNTIF($V$7:V139,"該当３"))</f>
        <v/>
      </c>
    </row>
    <row r="140" spans="1:24">
      <c r="A140" s="614">
        <v>1921114000</v>
      </c>
      <c r="B140" s="614" t="s">
        <v>483</v>
      </c>
      <c r="C140" s="615" t="s">
        <v>481</v>
      </c>
      <c r="D140" s="616" t="s">
        <v>469</v>
      </c>
      <c r="E140" s="615" t="s">
        <v>455</v>
      </c>
      <c r="F140" s="552" t="s">
        <v>1149</v>
      </c>
      <c r="G140" s="552" t="s">
        <v>1066</v>
      </c>
      <c r="H140" s="552" t="s">
        <v>1073</v>
      </c>
      <c r="K140" s="618" t="str">
        <f t="shared" si="35"/>
        <v/>
      </c>
      <c r="L140" s="619" t="str">
        <f t="shared" si="25"/>
        <v/>
      </c>
      <c r="M140" s="620" t="str">
        <f>IF(K140="","",COUNTIF($K$7:K140,"ﾘｽﾄ１"))</f>
        <v/>
      </c>
      <c r="N140" s="620" t="str">
        <f t="shared" si="26"/>
        <v/>
      </c>
      <c r="O140" s="621" t="str">
        <f t="shared" si="27"/>
        <v/>
      </c>
      <c r="P140" s="620" t="str">
        <f t="shared" si="28"/>
        <v/>
      </c>
      <c r="Q140" s="618" t="str">
        <f t="shared" si="29"/>
        <v/>
      </c>
      <c r="R140" s="622" t="str">
        <f t="shared" si="30"/>
        <v/>
      </c>
      <c r="S140" s="618" t="str">
        <f t="shared" si="31"/>
        <v/>
      </c>
      <c r="T140" s="619" t="str">
        <f t="shared" si="32"/>
        <v/>
      </c>
      <c r="U140" s="620" t="str">
        <f>IF(S140="","",COUNTIF($S$7:S140,"該当２"))</f>
        <v/>
      </c>
      <c r="V140" s="623" t="str">
        <f t="shared" si="33"/>
        <v/>
      </c>
      <c r="W140" s="619" t="str">
        <f t="shared" si="34"/>
        <v/>
      </c>
      <c r="X140" s="620" t="str">
        <f>IF(V140="","",COUNTIF($V$7:V140,"該当３"))</f>
        <v/>
      </c>
    </row>
    <row r="141" spans="1:24">
      <c r="A141" s="614">
        <v>1921115000</v>
      </c>
      <c r="B141" s="614" t="s">
        <v>483</v>
      </c>
      <c r="C141" s="615" t="s">
        <v>481</v>
      </c>
      <c r="D141" s="616" t="s">
        <v>470</v>
      </c>
      <c r="E141" s="615" t="s">
        <v>455</v>
      </c>
      <c r="F141" s="552" t="s">
        <v>1149</v>
      </c>
      <c r="G141" s="552" t="s">
        <v>1066</v>
      </c>
      <c r="H141" s="552" t="s">
        <v>740</v>
      </c>
      <c r="K141" s="618" t="str">
        <f t="shared" si="35"/>
        <v/>
      </c>
      <c r="L141" s="619" t="str">
        <f t="shared" si="25"/>
        <v/>
      </c>
      <c r="M141" s="620" t="str">
        <f>IF(K141="","",COUNTIF($K$7:K141,"ﾘｽﾄ１"))</f>
        <v/>
      </c>
      <c r="N141" s="620" t="str">
        <f t="shared" si="26"/>
        <v/>
      </c>
      <c r="O141" s="621" t="str">
        <f t="shared" si="27"/>
        <v/>
      </c>
      <c r="P141" s="620" t="str">
        <f t="shared" si="28"/>
        <v/>
      </c>
      <c r="Q141" s="618" t="str">
        <f t="shared" si="29"/>
        <v/>
      </c>
      <c r="R141" s="622" t="str">
        <f t="shared" si="30"/>
        <v/>
      </c>
      <c r="S141" s="618" t="str">
        <f t="shared" si="31"/>
        <v/>
      </c>
      <c r="T141" s="619" t="str">
        <f t="shared" si="32"/>
        <v/>
      </c>
      <c r="U141" s="620" t="str">
        <f>IF(S141="","",COUNTIF($S$7:S141,"該当２"))</f>
        <v/>
      </c>
      <c r="V141" s="623" t="str">
        <f t="shared" si="33"/>
        <v/>
      </c>
      <c r="W141" s="619" t="str">
        <f t="shared" si="34"/>
        <v/>
      </c>
      <c r="X141" s="620" t="str">
        <f>IF(V141="","",COUNTIF($V$7:V141,"該当３"))</f>
        <v/>
      </c>
    </row>
    <row r="142" spans="1:24">
      <c r="A142" s="614">
        <v>1921116000</v>
      </c>
      <c r="B142" s="614" t="s">
        <v>483</v>
      </c>
      <c r="C142" s="615" t="s">
        <v>481</v>
      </c>
      <c r="D142" s="616" t="s">
        <v>471</v>
      </c>
      <c r="E142" s="615" t="s">
        <v>455</v>
      </c>
      <c r="F142" s="552" t="s">
        <v>1149</v>
      </c>
      <c r="G142" s="552" t="s">
        <v>1066</v>
      </c>
      <c r="H142" s="552" t="s">
        <v>1074</v>
      </c>
      <c r="K142" s="618" t="str">
        <f t="shared" si="35"/>
        <v/>
      </c>
      <c r="L142" s="619" t="str">
        <f t="shared" si="25"/>
        <v/>
      </c>
      <c r="M142" s="620" t="str">
        <f>IF(K142="","",COUNTIF($K$7:K142,"ﾘｽﾄ１"))</f>
        <v/>
      </c>
      <c r="N142" s="620" t="str">
        <f t="shared" si="26"/>
        <v/>
      </c>
      <c r="O142" s="621" t="str">
        <f t="shared" si="27"/>
        <v/>
      </c>
      <c r="P142" s="620" t="str">
        <f t="shared" si="28"/>
        <v/>
      </c>
      <c r="Q142" s="618" t="str">
        <f t="shared" si="29"/>
        <v/>
      </c>
      <c r="R142" s="622" t="str">
        <f t="shared" si="30"/>
        <v/>
      </c>
      <c r="S142" s="618" t="str">
        <f t="shared" si="31"/>
        <v/>
      </c>
      <c r="T142" s="619" t="str">
        <f t="shared" si="32"/>
        <v/>
      </c>
      <c r="U142" s="620" t="str">
        <f>IF(S142="","",COUNTIF($S$7:S142,"該当２"))</f>
        <v/>
      </c>
      <c r="V142" s="623" t="str">
        <f t="shared" si="33"/>
        <v/>
      </c>
      <c r="W142" s="619" t="str">
        <f t="shared" si="34"/>
        <v/>
      </c>
      <c r="X142" s="620" t="str">
        <f>IF(V142="","",COUNTIF($V$7:V142,"該当３"))</f>
        <v/>
      </c>
    </row>
    <row r="143" spans="1:24">
      <c r="A143" s="614">
        <v>1921117000</v>
      </c>
      <c r="B143" s="614" t="s">
        <v>483</v>
      </c>
      <c r="C143" s="615" t="s">
        <v>481</v>
      </c>
      <c r="D143" s="616" t="s">
        <v>472</v>
      </c>
      <c r="E143" s="615" t="s">
        <v>455</v>
      </c>
      <c r="F143" s="552" t="s">
        <v>1149</v>
      </c>
      <c r="G143" s="552" t="s">
        <v>1066</v>
      </c>
      <c r="H143" s="552" t="s">
        <v>1075</v>
      </c>
      <c r="K143" s="618" t="str">
        <f t="shared" si="35"/>
        <v/>
      </c>
      <c r="L143" s="619" t="str">
        <f t="shared" si="25"/>
        <v/>
      </c>
      <c r="M143" s="620" t="str">
        <f>IF(K143="","",COUNTIF($K$7:K143,"ﾘｽﾄ１"))</f>
        <v/>
      </c>
      <c r="N143" s="620" t="str">
        <f t="shared" si="26"/>
        <v/>
      </c>
      <c r="O143" s="621" t="str">
        <f t="shared" si="27"/>
        <v/>
      </c>
      <c r="P143" s="620" t="str">
        <f t="shared" si="28"/>
        <v/>
      </c>
      <c r="Q143" s="618" t="str">
        <f t="shared" si="29"/>
        <v/>
      </c>
      <c r="R143" s="622" t="str">
        <f t="shared" si="30"/>
        <v/>
      </c>
      <c r="S143" s="618" t="str">
        <f t="shared" si="31"/>
        <v/>
      </c>
      <c r="T143" s="619" t="str">
        <f t="shared" si="32"/>
        <v/>
      </c>
      <c r="U143" s="620" t="str">
        <f>IF(S143="","",COUNTIF($S$7:S143,"該当２"))</f>
        <v/>
      </c>
      <c r="V143" s="623" t="str">
        <f t="shared" si="33"/>
        <v/>
      </c>
      <c r="W143" s="619" t="str">
        <f t="shared" si="34"/>
        <v/>
      </c>
      <c r="X143" s="620" t="str">
        <f>IF(V143="","",COUNTIF($V$7:V143,"該当３"))</f>
        <v/>
      </c>
    </row>
    <row r="144" spans="1:24">
      <c r="A144" s="614">
        <v>1921118000</v>
      </c>
      <c r="B144" s="614" t="s">
        <v>483</v>
      </c>
      <c r="C144" s="615" t="s">
        <v>481</v>
      </c>
      <c r="D144" s="616" t="s">
        <v>473</v>
      </c>
      <c r="E144" s="615" t="s">
        <v>455</v>
      </c>
      <c r="F144" s="552" t="s">
        <v>1149</v>
      </c>
      <c r="G144" s="552" t="s">
        <v>1066</v>
      </c>
      <c r="H144" s="552" t="s">
        <v>741</v>
      </c>
      <c r="K144" s="618" t="str">
        <f t="shared" si="35"/>
        <v/>
      </c>
      <c r="L144" s="619" t="str">
        <f t="shared" si="25"/>
        <v/>
      </c>
      <c r="M144" s="620" t="str">
        <f>IF(K144="","",COUNTIF($K$7:K144,"ﾘｽﾄ１"))</f>
        <v/>
      </c>
      <c r="N144" s="620" t="str">
        <f t="shared" si="26"/>
        <v/>
      </c>
      <c r="O144" s="621" t="str">
        <f t="shared" si="27"/>
        <v/>
      </c>
      <c r="P144" s="620" t="str">
        <f t="shared" si="28"/>
        <v/>
      </c>
      <c r="Q144" s="618" t="str">
        <f t="shared" si="29"/>
        <v/>
      </c>
      <c r="R144" s="622" t="str">
        <f t="shared" si="30"/>
        <v/>
      </c>
      <c r="S144" s="618" t="str">
        <f t="shared" si="31"/>
        <v/>
      </c>
      <c r="T144" s="619" t="str">
        <f t="shared" si="32"/>
        <v/>
      </c>
      <c r="U144" s="620" t="str">
        <f>IF(S144="","",COUNTIF($S$7:S144,"該当２"))</f>
        <v/>
      </c>
      <c r="V144" s="623" t="str">
        <f t="shared" si="33"/>
        <v/>
      </c>
      <c r="W144" s="619" t="str">
        <f t="shared" si="34"/>
        <v/>
      </c>
      <c r="X144" s="620" t="str">
        <f>IF(V144="","",COUNTIF($V$7:V144,"該当３"))</f>
        <v/>
      </c>
    </row>
    <row r="145" spans="1:24">
      <c r="A145" s="614">
        <v>1921200000</v>
      </c>
      <c r="B145" s="614" t="s">
        <v>483</v>
      </c>
      <c r="C145" s="615" t="s">
        <v>482</v>
      </c>
      <c r="D145" s="616" t="s">
        <v>454</v>
      </c>
      <c r="E145" s="615" t="s">
        <v>455</v>
      </c>
      <c r="F145" s="552" t="s">
        <v>1149</v>
      </c>
      <c r="G145" s="552" t="s">
        <v>1076</v>
      </c>
      <c r="K145" s="618" t="str">
        <f t="shared" si="35"/>
        <v>ﾘｽﾄ１</v>
      </c>
      <c r="L145" s="619" t="str">
        <f t="shared" si="25"/>
        <v>上野原市</v>
      </c>
      <c r="M145" s="620">
        <f>IF(K145="","",COUNTIF($K$7:K145,"ﾘｽﾄ１"))</f>
        <v>12</v>
      </c>
      <c r="N145" s="620" t="str">
        <f t="shared" si="26"/>
        <v/>
      </c>
      <c r="O145" s="621" t="str">
        <f t="shared" si="27"/>
        <v/>
      </c>
      <c r="P145" s="620" t="str">
        <f t="shared" si="28"/>
        <v/>
      </c>
      <c r="Q145" s="618" t="str">
        <f t="shared" si="29"/>
        <v/>
      </c>
      <c r="R145" s="622" t="str">
        <f t="shared" si="30"/>
        <v/>
      </c>
      <c r="S145" s="618" t="str">
        <f t="shared" si="31"/>
        <v/>
      </c>
      <c r="T145" s="619" t="str">
        <f t="shared" si="32"/>
        <v/>
      </c>
      <c r="U145" s="620" t="str">
        <f>IF(S145="","",COUNTIF($S$7:S145,"該当２"))</f>
        <v/>
      </c>
      <c r="V145" s="623" t="str">
        <f t="shared" si="33"/>
        <v/>
      </c>
      <c r="W145" s="619" t="str">
        <f t="shared" si="34"/>
        <v/>
      </c>
      <c r="X145" s="620" t="str">
        <f>IF(V145="","",COUNTIF($V$7:V145,"該当３"))</f>
        <v/>
      </c>
    </row>
    <row r="146" spans="1:24">
      <c r="A146" s="614">
        <v>1921201000</v>
      </c>
      <c r="B146" s="614" t="s">
        <v>483</v>
      </c>
      <c r="C146" s="615" t="s">
        <v>482</v>
      </c>
      <c r="D146" s="616" t="s">
        <v>457</v>
      </c>
      <c r="E146" s="615" t="s">
        <v>455</v>
      </c>
      <c r="F146" s="552" t="s">
        <v>1149</v>
      </c>
      <c r="G146" s="552" t="s">
        <v>1076</v>
      </c>
      <c r="H146" s="552" t="s">
        <v>742</v>
      </c>
      <c r="K146" s="618" t="str">
        <f t="shared" si="35"/>
        <v/>
      </c>
      <c r="L146" s="619" t="str">
        <f t="shared" si="25"/>
        <v/>
      </c>
      <c r="M146" s="620" t="str">
        <f>IF(K146="","",COUNTIF($K$7:K146,"ﾘｽﾄ１"))</f>
        <v/>
      </c>
      <c r="N146" s="620" t="str">
        <f t="shared" si="26"/>
        <v/>
      </c>
      <c r="O146" s="621" t="str">
        <f t="shared" si="27"/>
        <v/>
      </c>
      <c r="P146" s="620" t="str">
        <f t="shared" si="28"/>
        <v/>
      </c>
      <c r="Q146" s="618" t="str">
        <f t="shared" si="29"/>
        <v/>
      </c>
      <c r="R146" s="622" t="str">
        <f t="shared" si="30"/>
        <v/>
      </c>
      <c r="S146" s="618" t="str">
        <f t="shared" si="31"/>
        <v/>
      </c>
      <c r="T146" s="619" t="str">
        <f t="shared" si="32"/>
        <v/>
      </c>
      <c r="U146" s="620" t="str">
        <f>IF(S146="","",COUNTIF($S$7:S146,"該当２"))</f>
        <v/>
      </c>
      <c r="V146" s="623" t="str">
        <f t="shared" si="33"/>
        <v/>
      </c>
      <c r="W146" s="619" t="str">
        <f t="shared" si="34"/>
        <v/>
      </c>
      <c r="X146" s="620" t="str">
        <f>IF(V146="","",COUNTIF($V$7:V146,"該当３"))</f>
        <v/>
      </c>
    </row>
    <row r="147" spans="1:24">
      <c r="A147" s="614">
        <v>1921202000</v>
      </c>
      <c r="B147" s="614" t="s">
        <v>483</v>
      </c>
      <c r="C147" s="615" t="s">
        <v>482</v>
      </c>
      <c r="D147" s="616" t="s">
        <v>458</v>
      </c>
      <c r="E147" s="615" t="s">
        <v>455</v>
      </c>
      <c r="F147" s="552" t="s">
        <v>1149</v>
      </c>
      <c r="G147" s="552" t="s">
        <v>1076</v>
      </c>
      <c r="H147" s="552" t="s">
        <v>1077</v>
      </c>
      <c r="K147" s="618" t="str">
        <f t="shared" si="35"/>
        <v/>
      </c>
      <c r="L147" s="619" t="str">
        <f t="shared" si="25"/>
        <v/>
      </c>
      <c r="M147" s="620" t="str">
        <f>IF(K147="","",COUNTIF($K$7:K147,"ﾘｽﾄ１"))</f>
        <v/>
      </c>
      <c r="N147" s="620" t="str">
        <f t="shared" si="26"/>
        <v/>
      </c>
      <c r="O147" s="621" t="str">
        <f t="shared" si="27"/>
        <v/>
      </c>
      <c r="P147" s="620" t="str">
        <f t="shared" si="28"/>
        <v/>
      </c>
      <c r="Q147" s="618" t="str">
        <f t="shared" si="29"/>
        <v/>
      </c>
      <c r="R147" s="622" t="str">
        <f t="shared" si="30"/>
        <v/>
      </c>
      <c r="S147" s="618" t="str">
        <f t="shared" si="31"/>
        <v/>
      </c>
      <c r="T147" s="619" t="str">
        <f t="shared" si="32"/>
        <v/>
      </c>
      <c r="U147" s="620" t="str">
        <f>IF(S147="","",COUNTIF($S$7:S147,"該当２"))</f>
        <v/>
      </c>
      <c r="V147" s="623" t="str">
        <f t="shared" si="33"/>
        <v/>
      </c>
      <c r="W147" s="619" t="str">
        <f t="shared" si="34"/>
        <v/>
      </c>
      <c r="X147" s="620" t="str">
        <f>IF(V147="","",COUNTIF($V$7:V147,"該当３"))</f>
        <v/>
      </c>
    </row>
    <row r="148" spans="1:24">
      <c r="A148" s="614">
        <v>1921203000</v>
      </c>
      <c r="B148" s="614" t="s">
        <v>483</v>
      </c>
      <c r="C148" s="615" t="s">
        <v>482</v>
      </c>
      <c r="D148" s="616" t="s">
        <v>459</v>
      </c>
      <c r="E148" s="615" t="s">
        <v>455</v>
      </c>
      <c r="F148" s="552" t="s">
        <v>1149</v>
      </c>
      <c r="G148" s="552" t="s">
        <v>1076</v>
      </c>
      <c r="H148" s="552" t="s">
        <v>1078</v>
      </c>
      <c r="K148" s="618" t="str">
        <f t="shared" si="35"/>
        <v/>
      </c>
      <c r="L148" s="619" t="str">
        <f t="shared" si="25"/>
        <v/>
      </c>
      <c r="M148" s="620" t="str">
        <f>IF(K148="","",COUNTIF($K$7:K148,"ﾘｽﾄ１"))</f>
        <v/>
      </c>
      <c r="N148" s="620" t="str">
        <f t="shared" si="26"/>
        <v/>
      </c>
      <c r="O148" s="621" t="str">
        <f t="shared" si="27"/>
        <v/>
      </c>
      <c r="P148" s="620" t="str">
        <f t="shared" si="28"/>
        <v/>
      </c>
      <c r="Q148" s="618" t="str">
        <f t="shared" si="29"/>
        <v/>
      </c>
      <c r="R148" s="622" t="str">
        <f t="shared" si="30"/>
        <v/>
      </c>
      <c r="S148" s="618" t="str">
        <f t="shared" si="31"/>
        <v/>
      </c>
      <c r="T148" s="619" t="str">
        <f t="shared" si="32"/>
        <v/>
      </c>
      <c r="U148" s="620" t="str">
        <f>IF(S148="","",COUNTIF($S$7:S148,"該当２"))</f>
        <v/>
      </c>
      <c r="V148" s="623" t="str">
        <f t="shared" si="33"/>
        <v/>
      </c>
      <c r="W148" s="619" t="str">
        <f t="shared" si="34"/>
        <v/>
      </c>
      <c r="X148" s="620" t="str">
        <f>IF(V148="","",COUNTIF($V$7:V148,"該当３"))</f>
        <v/>
      </c>
    </row>
    <row r="149" spans="1:24">
      <c r="A149" s="614">
        <v>1921204000</v>
      </c>
      <c r="B149" s="614" t="s">
        <v>483</v>
      </c>
      <c r="C149" s="615" t="s">
        <v>482</v>
      </c>
      <c r="D149" s="616" t="s">
        <v>460</v>
      </c>
      <c r="E149" s="615" t="s">
        <v>455</v>
      </c>
      <c r="F149" s="552" t="s">
        <v>1149</v>
      </c>
      <c r="G149" s="552" t="s">
        <v>1076</v>
      </c>
      <c r="H149" s="552" t="s">
        <v>1079</v>
      </c>
      <c r="K149" s="618" t="str">
        <f t="shared" si="35"/>
        <v/>
      </c>
      <c r="L149" s="619" t="str">
        <f t="shared" si="25"/>
        <v/>
      </c>
      <c r="M149" s="620" t="str">
        <f>IF(K149="","",COUNTIF($K$7:K149,"ﾘｽﾄ１"))</f>
        <v/>
      </c>
      <c r="N149" s="620" t="str">
        <f t="shared" si="26"/>
        <v/>
      </c>
      <c r="O149" s="621" t="str">
        <f t="shared" si="27"/>
        <v/>
      </c>
      <c r="P149" s="620" t="str">
        <f t="shared" si="28"/>
        <v/>
      </c>
      <c r="Q149" s="618" t="str">
        <f t="shared" si="29"/>
        <v/>
      </c>
      <c r="R149" s="622" t="str">
        <f t="shared" si="30"/>
        <v/>
      </c>
      <c r="S149" s="618" t="str">
        <f t="shared" si="31"/>
        <v/>
      </c>
      <c r="T149" s="619" t="str">
        <f t="shared" si="32"/>
        <v/>
      </c>
      <c r="U149" s="620" t="str">
        <f>IF(S149="","",COUNTIF($S$7:S149,"該当２"))</f>
        <v/>
      </c>
      <c r="V149" s="623" t="str">
        <f t="shared" si="33"/>
        <v/>
      </c>
      <c r="W149" s="619" t="str">
        <f t="shared" si="34"/>
        <v/>
      </c>
      <c r="X149" s="620" t="str">
        <f>IF(V149="","",COUNTIF($V$7:V149,"該当３"))</f>
        <v/>
      </c>
    </row>
    <row r="150" spans="1:24">
      <c r="A150" s="614">
        <v>1921205000</v>
      </c>
      <c r="B150" s="614" t="s">
        <v>483</v>
      </c>
      <c r="C150" s="615" t="s">
        <v>482</v>
      </c>
      <c r="D150" s="616" t="s">
        <v>461</v>
      </c>
      <c r="E150" s="615" t="s">
        <v>455</v>
      </c>
      <c r="F150" s="552" t="s">
        <v>1149</v>
      </c>
      <c r="G150" s="552" t="s">
        <v>1076</v>
      </c>
      <c r="H150" s="552" t="s">
        <v>743</v>
      </c>
      <c r="K150" s="618" t="str">
        <f t="shared" si="35"/>
        <v/>
      </c>
      <c r="L150" s="619" t="str">
        <f t="shared" si="25"/>
        <v/>
      </c>
      <c r="M150" s="620" t="str">
        <f>IF(K150="","",COUNTIF($K$7:K150,"ﾘｽﾄ１"))</f>
        <v/>
      </c>
      <c r="N150" s="620" t="str">
        <f t="shared" si="26"/>
        <v/>
      </c>
      <c r="O150" s="621" t="str">
        <f t="shared" si="27"/>
        <v/>
      </c>
      <c r="P150" s="620" t="str">
        <f t="shared" si="28"/>
        <v/>
      </c>
      <c r="Q150" s="618" t="str">
        <f t="shared" si="29"/>
        <v/>
      </c>
      <c r="R150" s="622" t="str">
        <f t="shared" si="30"/>
        <v/>
      </c>
      <c r="S150" s="618" t="str">
        <f t="shared" si="31"/>
        <v/>
      </c>
      <c r="T150" s="619" t="str">
        <f t="shared" si="32"/>
        <v/>
      </c>
      <c r="U150" s="620" t="str">
        <f>IF(S150="","",COUNTIF($S$7:S150,"該当２"))</f>
        <v/>
      </c>
      <c r="V150" s="623" t="str">
        <f t="shared" si="33"/>
        <v/>
      </c>
      <c r="W150" s="619" t="str">
        <f t="shared" si="34"/>
        <v/>
      </c>
      <c r="X150" s="620" t="str">
        <f>IF(V150="","",COUNTIF($V$7:V150,"該当３"))</f>
        <v/>
      </c>
    </row>
    <row r="151" spans="1:24">
      <c r="A151" s="614">
        <v>1921206000</v>
      </c>
      <c r="B151" s="614" t="s">
        <v>483</v>
      </c>
      <c r="C151" s="615" t="s">
        <v>482</v>
      </c>
      <c r="D151" s="616" t="s">
        <v>462</v>
      </c>
      <c r="E151" s="615" t="s">
        <v>455</v>
      </c>
      <c r="F151" s="552" t="s">
        <v>1149</v>
      </c>
      <c r="G151" s="552" t="s">
        <v>1076</v>
      </c>
      <c r="H151" s="552" t="s">
        <v>1080</v>
      </c>
      <c r="K151" s="618" t="str">
        <f t="shared" si="35"/>
        <v/>
      </c>
      <c r="L151" s="619" t="str">
        <f t="shared" si="25"/>
        <v/>
      </c>
      <c r="M151" s="620" t="str">
        <f>IF(K151="","",COUNTIF($K$7:K151,"ﾘｽﾄ１"))</f>
        <v/>
      </c>
      <c r="N151" s="620" t="str">
        <f t="shared" si="26"/>
        <v/>
      </c>
      <c r="O151" s="621" t="str">
        <f t="shared" si="27"/>
        <v/>
      </c>
      <c r="P151" s="620" t="str">
        <f t="shared" si="28"/>
        <v/>
      </c>
      <c r="Q151" s="618" t="str">
        <f t="shared" si="29"/>
        <v/>
      </c>
      <c r="R151" s="622" t="str">
        <f t="shared" si="30"/>
        <v/>
      </c>
      <c r="S151" s="618" t="str">
        <f t="shared" si="31"/>
        <v/>
      </c>
      <c r="T151" s="619" t="str">
        <f t="shared" si="32"/>
        <v/>
      </c>
      <c r="U151" s="620" t="str">
        <f>IF(S151="","",COUNTIF($S$7:S151,"該当２"))</f>
        <v/>
      </c>
      <c r="V151" s="623" t="str">
        <f t="shared" si="33"/>
        <v/>
      </c>
      <c r="W151" s="619" t="str">
        <f t="shared" si="34"/>
        <v/>
      </c>
      <c r="X151" s="620" t="str">
        <f>IF(V151="","",COUNTIF($V$7:V151,"該当３"))</f>
        <v/>
      </c>
    </row>
    <row r="152" spans="1:24">
      <c r="A152" s="614">
        <v>1921207000</v>
      </c>
      <c r="B152" s="614" t="s">
        <v>483</v>
      </c>
      <c r="C152" s="615" t="s">
        <v>482</v>
      </c>
      <c r="D152" s="616" t="s">
        <v>463</v>
      </c>
      <c r="E152" s="615" t="s">
        <v>455</v>
      </c>
      <c r="F152" s="552" t="s">
        <v>1149</v>
      </c>
      <c r="G152" s="552" t="s">
        <v>1076</v>
      </c>
      <c r="H152" s="552" t="s">
        <v>1081</v>
      </c>
      <c r="K152" s="618" t="str">
        <f t="shared" si="35"/>
        <v/>
      </c>
      <c r="L152" s="619" t="str">
        <f t="shared" si="25"/>
        <v/>
      </c>
      <c r="M152" s="620" t="str">
        <f>IF(K152="","",COUNTIF($K$7:K152,"ﾘｽﾄ１"))</f>
        <v/>
      </c>
      <c r="N152" s="620" t="str">
        <f t="shared" si="26"/>
        <v/>
      </c>
      <c r="O152" s="621" t="str">
        <f t="shared" si="27"/>
        <v/>
      </c>
      <c r="P152" s="620" t="str">
        <f t="shared" si="28"/>
        <v/>
      </c>
      <c r="Q152" s="618" t="str">
        <f t="shared" si="29"/>
        <v/>
      </c>
      <c r="R152" s="622" t="str">
        <f t="shared" si="30"/>
        <v/>
      </c>
      <c r="S152" s="618" t="str">
        <f t="shared" si="31"/>
        <v/>
      </c>
      <c r="T152" s="619" t="str">
        <f t="shared" si="32"/>
        <v/>
      </c>
      <c r="U152" s="620" t="str">
        <f>IF(S152="","",COUNTIF($S$7:S152,"該当２"))</f>
        <v/>
      </c>
      <c r="V152" s="623" t="str">
        <f t="shared" si="33"/>
        <v/>
      </c>
      <c r="W152" s="619" t="str">
        <f t="shared" si="34"/>
        <v/>
      </c>
      <c r="X152" s="620" t="str">
        <f>IF(V152="","",COUNTIF($V$7:V152,"該当３"))</f>
        <v/>
      </c>
    </row>
    <row r="153" spans="1:24">
      <c r="A153" s="614">
        <v>1921208000</v>
      </c>
      <c r="B153" s="614" t="s">
        <v>483</v>
      </c>
      <c r="C153" s="615" t="s">
        <v>482</v>
      </c>
      <c r="D153" s="616" t="s">
        <v>453</v>
      </c>
      <c r="E153" s="615" t="s">
        <v>455</v>
      </c>
      <c r="F153" s="552" t="s">
        <v>1149</v>
      </c>
      <c r="G153" s="552" t="s">
        <v>1076</v>
      </c>
      <c r="H153" s="552" t="s">
        <v>1082</v>
      </c>
      <c r="K153" s="618" t="str">
        <f t="shared" si="35"/>
        <v/>
      </c>
      <c r="L153" s="619" t="str">
        <f t="shared" si="25"/>
        <v/>
      </c>
      <c r="M153" s="620" t="str">
        <f>IF(K153="","",COUNTIF($K$7:K153,"ﾘｽﾄ１"))</f>
        <v/>
      </c>
      <c r="N153" s="620" t="str">
        <f t="shared" si="26"/>
        <v/>
      </c>
      <c r="O153" s="621" t="str">
        <f t="shared" si="27"/>
        <v/>
      </c>
      <c r="P153" s="620" t="str">
        <f t="shared" si="28"/>
        <v/>
      </c>
      <c r="Q153" s="618" t="str">
        <f t="shared" si="29"/>
        <v/>
      </c>
      <c r="R153" s="622" t="str">
        <f t="shared" si="30"/>
        <v/>
      </c>
      <c r="S153" s="618" t="str">
        <f t="shared" si="31"/>
        <v/>
      </c>
      <c r="T153" s="619" t="str">
        <f t="shared" si="32"/>
        <v/>
      </c>
      <c r="U153" s="620" t="str">
        <f>IF(S153="","",COUNTIF($S$7:S153,"該当２"))</f>
        <v/>
      </c>
      <c r="V153" s="623" t="str">
        <f t="shared" si="33"/>
        <v/>
      </c>
      <c r="W153" s="619" t="str">
        <f t="shared" si="34"/>
        <v/>
      </c>
      <c r="X153" s="620" t="str">
        <f>IF(V153="","",COUNTIF($V$7:V153,"該当３"))</f>
        <v/>
      </c>
    </row>
    <row r="154" spans="1:24">
      <c r="A154" s="614">
        <v>1921209000</v>
      </c>
      <c r="B154" s="614" t="s">
        <v>483</v>
      </c>
      <c r="C154" s="615" t="s">
        <v>482</v>
      </c>
      <c r="D154" s="616" t="s">
        <v>464</v>
      </c>
      <c r="E154" s="615" t="s">
        <v>455</v>
      </c>
      <c r="F154" s="552" t="s">
        <v>1149</v>
      </c>
      <c r="G154" s="552" t="s">
        <v>1076</v>
      </c>
      <c r="H154" s="552" t="s">
        <v>1083</v>
      </c>
      <c r="K154" s="618" t="str">
        <f t="shared" si="35"/>
        <v/>
      </c>
      <c r="L154" s="619" t="str">
        <f t="shared" si="25"/>
        <v/>
      </c>
      <c r="M154" s="620" t="str">
        <f>IF(K154="","",COUNTIF($K$7:K154,"ﾘｽﾄ１"))</f>
        <v/>
      </c>
      <c r="N154" s="620" t="str">
        <f t="shared" si="26"/>
        <v/>
      </c>
      <c r="O154" s="621" t="str">
        <f t="shared" si="27"/>
        <v/>
      </c>
      <c r="P154" s="620" t="str">
        <f t="shared" si="28"/>
        <v/>
      </c>
      <c r="Q154" s="618" t="str">
        <f t="shared" si="29"/>
        <v/>
      </c>
      <c r="R154" s="622" t="str">
        <f t="shared" si="30"/>
        <v/>
      </c>
      <c r="S154" s="618" t="str">
        <f t="shared" si="31"/>
        <v/>
      </c>
      <c r="T154" s="619" t="str">
        <f t="shared" si="32"/>
        <v/>
      </c>
      <c r="U154" s="620" t="str">
        <f>IF(S154="","",COUNTIF($S$7:S154,"該当２"))</f>
        <v/>
      </c>
      <c r="V154" s="623" t="str">
        <f t="shared" si="33"/>
        <v/>
      </c>
      <c r="W154" s="619" t="str">
        <f t="shared" si="34"/>
        <v/>
      </c>
      <c r="X154" s="620" t="str">
        <f>IF(V154="","",COUNTIF($V$7:V154,"該当３"))</f>
        <v/>
      </c>
    </row>
    <row r="155" spans="1:24">
      <c r="A155" s="614">
        <v>1921300000</v>
      </c>
      <c r="B155" s="614" t="s">
        <v>483</v>
      </c>
      <c r="C155" s="615" t="s">
        <v>662</v>
      </c>
      <c r="D155" s="616" t="s">
        <v>454</v>
      </c>
      <c r="E155" s="615" t="s">
        <v>455</v>
      </c>
      <c r="F155" s="552" t="s">
        <v>1149</v>
      </c>
      <c r="G155" s="552" t="s">
        <v>744</v>
      </c>
      <c r="K155" s="618" t="str">
        <f t="shared" si="35"/>
        <v>ﾘｽﾄ１</v>
      </c>
      <c r="L155" s="619" t="str">
        <f t="shared" si="25"/>
        <v>甲州市</v>
      </c>
      <c r="M155" s="620">
        <f>IF(K155="","",COUNTIF($K$7:K155,"ﾘｽﾄ１"))</f>
        <v>13</v>
      </c>
      <c r="N155" s="620" t="str">
        <f t="shared" si="26"/>
        <v/>
      </c>
      <c r="O155" s="621" t="str">
        <f t="shared" si="27"/>
        <v/>
      </c>
      <c r="P155" s="620" t="str">
        <f t="shared" si="28"/>
        <v/>
      </c>
      <c r="Q155" s="618" t="str">
        <f t="shared" si="29"/>
        <v/>
      </c>
      <c r="R155" s="622" t="str">
        <f t="shared" si="30"/>
        <v/>
      </c>
      <c r="S155" s="618" t="str">
        <f t="shared" si="31"/>
        <v/>
      </c>
      <c r="T155" s="619" t="str">
        <f t="shared" si="32"/>
        <v/>
      </c>
      <c r="U155" s="620" t="str">
        <f>IF(S155="","",COUNTIF($S$7:S155,"該当２"))</f>
        <v/>
      </c>
      <c r="V155" s="623" t="str">
        <f t="shared" si="33"/>
        <v/>
      </c>
      <c r="W155" s="619" t="str">
        <f t="shared" si="34"/>
        <v/>
      </c>
      <c r="X155" s="620" t="str">
        <f>IF(V155="","",COUNTIF($V$7:V155,"該当３"))</f>
        <v/>
      </c>
    </row>
    <row r="156" spans="1:24">
      <c r="A156" s="614">
        <v>1921301000</v>
      </c>
      <c r="B156" s="614" t="s">
        <v>483</v>
      </c>
      <c r="C156" s="615" t="s">
        <v>662</v>
      </c>
      <c r="D156" s="616" t="s">
        <v>457</v>
      </c>
      <c r="E156" s="615" t="s">
        <v>455</v>
      </c>
      <c r="F156" s="552" t="s">
        <v>1149</v>
      </c>
      <c r="G156" s="552" t="s">
        <v>744</v>
      </c>
      <c r="H156" s="552" t="s">
        <v>1084</v>
      </c>
      <c r="K156" s="618" t="str">
        <f t="shared" si="35"/>
        <v/>
      </c>
      <c r="L156" s="619" t="str">
        <f t="shared" si="25"/>
        <v/>
      </c>
      <c r="M156" s="620" t="str">
        <f>IF(K156="","",COUNTIF($K$7:K156,"ﾘｽﾄ１"))</f>
        <v/>
      </c>
      <c r="N156" s="620" t="str">
        <f t="shared" si="26"/>
        <v/>
      </c>
      <c r="O156" s="621" t="str">
        <f t="shared" si="27"/>
        <v/>
      </c>
      <c r="P156" s="620" t="str">
        <f t="shared" si="28"/>
        <v/>
      </c>
      <c r="Q156" s="618" t="str">
        <f t="shared" si="29"/>
        <v/>
      </c>
      <c r="R156" s="622" t="str">
        <f t="shared" si="30"/>
        <v/>
      </c>
      <c r="S156" s="618" t="str">
        <f t="shared" si="31"/>
        <v/>
      </c>
      <c r="T156" s="619" t="str">
        <f t="shared" si="32"/>
        <v/>
      </c>
      <c r="U156" s="620" t="str">
        <f>IF(S156="","",COUNTIF($S$7:S156,"該当２"))</f>
        <v/>
      </c>
      <c r="V156" s="623" t="str">
        <f t="shared" si="33"/>
        <v/>
      </c>
      <c r="W156" s="619" t="str">
        <f t="shared" si="34"/>
        <v/>
      </c>
      <c r="X156" s="620" t="str">
        <f>IF(V156="","",COUNTIF($V$7:V156,"該当３"))</f>
        <v/>
      </c>
    </row>
    <row r="157" spans="1:24">
      <c r="A157" s="614">
        <v>1921302000</v>
      </c>
      <c r="B157" s="614" t="s">
        <v>483</v>
      </c>
      <c r="C157" s="615" t="s">
        <v>662</v>
      </c>
      <c r="D157" s="616" t="s">
        <v>458</v>
      </c>
      <c r="E157" s="615" t="s">
        <v>455</v>
      </c>
      <c r="F157" s="552" t="s">
        <v>1149</v>
      </c>
      <c r="G157" s="552" t="s">
        <v>744</v>
      </c>
      <c r="H157" s="552" t="s">
        <v>1085</v>
      </c>
      <c r="K157" s="618" t="str">
        <f t="shared" si="35"/>
        <v/>
      </c>
      <c r="L157" s="619" t="str">
        <f t="shared" si="25"/>
        <v/>
      </c>
      <c r="M157" s="620" t="str">
        <f>IF(K157="","",COUNTIF($K$7:K157,"ﾘｽﾄ１"))</f>
        <v/>
      </c>
      <c r="N157" s="620" t="str">
        <f t="shared" si="26"/>
        <v/>
      </c>
      <c r="O157" s="621" t="str">
        <f t="shared" si="27"/>
        <v/>
      </c>
      <c r="P157" s="620" t="str">
        <f t="shared" si="28"/>
        <v/>
      </c>
      <c r="Q157" s="618" t="str">
        <f t="shared" si="29"/>
        <v/>
      </c>
      <c r="R157" s="622" t="str">
        <f t="shared" si="30"/>
        <v/>
      </c>
      <c r="S157" s="618" t="str">
        <f t="shared" si="31"/>
        <v/>
      </c>
      <c r="T157" s="619" t="str">
        <f t="shared" si="32"/>
        <v/>
      </c>
      <c r="U157" s="620" t="str">
        <f>IF(S157="","",COUNTIF($S$7:S157,"該当２"))</f>
        <v/>
      </c>
      <c r="V157" s="623" t="str">
        <f t="shared" si="33"/>
        <v/>
      </c>
      <c r="W157" s="619" t="str">
        <f t="shared" si="34"/>
        <v/>
      </c>
      <c r="X157" s="620" t="str">
        <f>IF(V157="","",COUNTIF($V$7:V157,"該当３"))</f>
        <v/>
      </c>
    </row>
    <row r="158" spans="1:24">
      <c r="A158" s="614">
        <v>1921303000</v>
      </c>
      <c r="B158" s="614" t="s">
        <v>483</v>
      </c>
      <c r="C158" s="615" t="s">
        <v>662</v>
      </c>
      <c r="D158" s="616" t="s">
        <v>459</v>
      </c>
      <c r="E158" s="615" t="s">
        <v>455</v>
      </c>
      <c r="F158" s="552" t="s">
        <v>1149</v>
      </c>
      <c r="G158" s="552" t="s">
        <v>744</v>
      </c>
      <c r="H158" s="552" t="s">
        <v>1086</v>
      </c>
      <c r="K158" s="618" t="str">
        <f t="shared" si="35"/>
        <v/>
      </c>
      <c r="L158" s="619" t="str">
        <f t="shared" si="25"/>
        <v/>
      </c>
      <c r="M158" s="620" t="str">
        <f>IF(K158="","",COUNTIF($K$7:K158,"ﾘｽﾄ１"))</f>
        <v/>
      </c>
      <c r="N158" s="620" t="str">
        <f t="shared" si="26"/>
        <v/>
      </c>
      <c r="O158" s="621" t="str">
        <f t="shared" si="27"/>
        <v/>
      </c>
      <c r="P158" s="620" t="str">
        <f t="shared" si="28"/>
        <v/>
      </c>
      <c r="Q158" s="618" t="str">
        <f t="shared" si="29"/>
        <v/>
      </c>
      <c r="R158" s="622" t="str">
        <f t="shared" si="30"/>
        <v/>
      </c>
      <c r="S158" s="618" t="str">
        <f t="shared" si="31"/>
        <v/>
      </c>
      <c r="T158" s="619" t="str">
        <f t="shared" si="32"/>
        <v/>
      </c>
      <c r="U158" s="620" t="str">
        <f>IF(S158="","",COUNTIF($S$7:S158,"該当２"))</f>
        <v/>
      </c>
      <c r="V158" s="623" t="str">
        <f t="shared" si="33"/>
        <v/>
      </c>
      <c r="W158" s="619" t="str">
        <f t="shared" si="34"/>
        <v/>
      </c>
      <c r="X158" s="620" t="str">
        <f>IF(V158="","",COUNTIF($V$7:V158,"該当３"))</f>
        <v/>
      </c>
    </row>
    <row r="159" spans="1:24">
      <c r="A159" s="614">
        <v>1921304000</v>
      </c>
      <c r="B159" s="614" t="s">
        <v>483</v>
      </c>
      <c r="C159" s="615" t="s">
        <v>662</v>
      </c>
      <c r="D159" s="616" t="s">
        <v>460</v>
      </c>
      <c r="E159" s="615" t="s">
        <v>455</v>
      </c>
      <c r="F159" s="552" t="s">
        <v>1149</v>
      </c>
      <c r="G159" s="552" t="s">
        <v>744</v>
      </c>
      <c r="H159" s="552" t="s">
        <v>745</v>
      </c>
      <c r="K159" s="618" t="str">
        <f t="shared" si="35"/>
        <v/>
      </c>
      <c r="L159" s="619" t="str">
        <f t="shared" si="25"/>
        <v/>
      </c>
      <c r="M159" s="620" t="str">
        <f>IF(K159="","",COUNTIF($K$7:K159,"ﾘｽﾄ１"))</f>
        <v/>
      </c>
      <c r="N159" s="620" t="str">
        <f t="shared" si="26"/>
        <v/>
      </c>
      <c r="O159" s="621" t="str">
        <f t="shared" si="27"/>
        <v/>
      </c>
      <c r="P159" s="620" t="str">
        <f t="shared" si="28"/>
        <v/>
      </c>
      <c r="Q159" s="618" t="str">
        <f t="shared" si="29"/>
        <v/>
      </c>
      <c r="R159" s="622" t="str">
        <f t="shared" si="30"/>
        <v/>
      </c>
      <c r="S159" s="618" t="str">
        <f t="shared" si="31"/>
        <v/>
      </c>
      <c r="T159" s="619" t="str">
        <f t="shared" si="32"/>
        <v/>
      </c>
      <c r="U159" s="620" t="str">
        <f>IF(S159="","",COUNTIF($S$7:S159,"該当２"))</f>
        <v/>
      </c>
      <c r="V159" s="623" t="str">
        <f t="shared" si="33"/>
        <v/>
      </c>
      <c r="W159" s="619" t="str">
        <f t="shared" si="34"/>
        <v/>
      </c>
      <c r="X159" s="620" t="str">
        <f>IF(V159="","",COUNTIF($V$7:V159,"該当３"))</f>
        <v/>
      </c>
    </row>
    <row r="160" spans="1:24">
      <c r="A160" s="614">
        <v>1921305000</v>
      </c>
      <c r="B160" s="614" t="s">
        <v>483</v>
      </c>
      <c r="C160" s="615" t="s">
        <v>662</v>
      </c>
      <c r="D160" s="616" t="s">
        <v>461</v>
      </c>
      <c r="E160" s="615" t="s">
        <v>455</v>
      </c>
      <c r="F160" s="552" t="s">
        <v>1149</v>
      </c>
      <c r="G160" s="552" t="s">
        <v>744</v>
      </c>
      <c r="H160" s="552" t="s">
        <v>1087</v>
      </c>
      <c r="K160" s="618" t="str">
        <f t="shared" si="35"/>
        <v/>
      </c>
      <c r="L160" s="619" t="str">
        <f t="shared" si="25"/>
        <v/>
      </c>
      <c r="M160" s="620" t="str">
        <f>IF(K160="","",COUNTIF($K$7:K160,"ﾘｽﾄ１"))</f>
        <v/>
      </c>
      <c r="N160" s="620" t="str">
        <f t="shared" si="26"/>
        <v/>
      </c>
      <c r="O160" s="621" t="str">
        <f t="shared" si="27"/>
        <v/>
      </c>
      <c r="P160" s="620" t="str">
        <f t="shared" si="28"/>
        <v/>
      </c>
      <c r="Q160" s="618" t="str">
        <f t="shared" si="29"/>
        <v/>
      </c>
      <c r="R160" s="622" t="str">
        <f t="shared" si="30"/>
        <v/>
      </c>
      <c r="S160" s="618" t="str">
        <f t="shared" si="31"/>
        <v/>
      </c>
      <c r="T160" s="619" t="str">
        <f t="shared" si="32"/>
        <v/>
      </c>
      <c r="U160" s="620" t="str">
        <f>IF(S160="","",COUNTIF($S$7:S160,"該当２"))</f>
        <v/>
      </c>
      <c r="V160" s="623" t="str">
        <f t="shared" si="33"/>
        <v/>
      </c>
      <c r="W160" s="619" t="str">
        <f t="shared" si="34"/>
        <v/>
      </c>
      <c r="X160" s="620" t="str">
        <f>IF(V160="","",COUNTIF($V$7:V160,"該当３"))</f>
        <v/>
      </c>
    </row>
    <row r="161" spans="1:24">
      <c r="A161" s="614">
        <v>1921306000</v>
      </c>
      <c r="B161" s="614" t="s">
        <v>483</v>
      </c>
      <c r="C161" s="615" t="s">
        <v>662</v>
      </c>
      <c r="D161" s="616" t="s">
        <v>462</v>
      </c>
      <c r="E161" s="615" t="s">
        <v>455</v>
      </c>
      <c r="F161" s="552" t="s">
        <v>1149</v>
      </c>
      <c r="G161" s="552" t="s">
        <v>744</v>
      </c>
      <c r="H161" s="552" t="s">
        <v>746</v>
      </c>
      <c r="K161" s="618" t="str">
        <f t="shared" si="35"/>
        <v/>
      </c>
      <c r="L161" s="619" t="str">
        <f t="shared" si="25"/>
        <v/>
      </c>
      <c r="M161" s="620" t="str">
        <f>IF(K161="","",COUNTIF($K$7:K161,"ﾘｽﾄ１"))</f>
        <v/>
      </c>
      <c r="N161" s="620" t="str">
        <f t="shared" si="26"/>
        <v/>
      </c>
      <c r="O161" s="621" t="str">
        <f t="shared" si="27"/>
        <v/>
      </c>
      <c r="P161" s="620" t="str">
        <f t="shared" si="28"/>
        <v/>
      </c>
      <c r="Q161" s="618" t="str">
        <f t="shared" si="29"/>
        <v/>
      </c>
      <c r="R161" s="622" t="str">
        <f t="shared" si="30"/>
        <v/>
      </c>
      <c r="S161" s="618" t="str">
        <f t="shared" si="31"/>
        <v/>
      </c>
      <c r="T161" s="619" t="str">
        <f t="shared" si="32"/>
        <v/>
      </c>
      <c r="U161" s="620" t="str">
        <f>IF(S161="","",COUNTIF($S$7:S161,"該当２"))</f>
        <v/>
      </c>
      <c r="V161" s="623" t="str">
        <f t="shared" si="33"/>
        <v/>
      </c>
      <c r="W161" s="619" t="str">
        <f t="shared" si="34"/>
        <v/>
      </c>
      <c r="X161" s="620" t="str">
        <f>IF(V161="","",COUNTIF($V$7:V161,"該当３"))</f>
        <v/>
      </c>
    </row>
    <row r="162" spans="1:24">
      <c r="A162" s="614">
        <v>1921307000</v>
      </c>
      <c r="B162" s="614" t="s">
        <v>483</v>
      </c>
      <c r="C162" s="615" t="s">
        <v>662</v>
      </c>
      <c r="D162" s="616" t="s">
        <v>463</v>
      </c>
      <c r="E162" s="615" t="s">
        <v>455</v>
      </c>
      <c r="F162" s="552" t="s">
        <v>1149</v>
      </c>
      <c r="G162" s="552" t="s">
        <v>744</v>
      </c>
      <c r="H162" s="552" t="s">
        <v>1088</v>
      </c>
      <c r="K162" s="618" t="str">
        <f t="shared" si="35"/>
        <v/>
      </c>
      <c r="L162" s="619" t="str">
        <f t="shared" si="25"/>
        <v/>
      </c>
      <c r="M162" s="620" t="str">
        <f>IF(K162="","",COUNTIF($K$7:K162,"ﾘｽﾄ１"))</f>
        <v/>
      </c>
      <c r="N162" s="620" t="str">
        <f t="shared" si="26"/>
        <v/>
      </c>
      <c r="O162" s="621" t="str">
        <f t="shared" si="27"/>
        <v/>
      </c>
      <c r="P162" s="620" t="str">
        <f t="shared" si="28"/>
        <v/>
      </c>
      <c r="Q162" s="618" t="str">
        <f t="shared" si="29"/>
        <v/>
      </c>
      <c r="R162" s="622" t="str">
        <f t="shared" si="30"/>
        <v/>
      </c>
      <c r="S162" s="618" t="str">
        <f t="shared" si="31"/>
        <v/>
      </c>
      <c r="T162" s="619" t="str">
        <f t="shared" si="32"/>
        <v/>
      </c>
      <c r="U162" s="620" t="str">
        <f>IF(S162="","",COUNTIF($S$7:S162,"該当２"))</f>
        <v/>
      </c>
      <c r="V162" s="623" t="str">
        <f t="shared" si="33"/>
        <v/>
      </c>
      <c r="W162" s="619" t="str">
        <f t="shared" si="34"/>
        <v/>
      </c>
      <c r="X162" s="620" t="str">
        <f>IF(V162="","",COUNTIF($V$7:V162,"該当３"))</f>
        <v/>
      </c>
    </row>
    <row r="163" spans="1:24">
      <c r="A163" s="614">
        <v>1921308000</v>
      </c>
      <c r="B163" s="614" t="s">
        <v>483</v>
      </c>
      <c r="C163" s="615" t="s">
        <v>662</v>
      </c>
      <c r="D163" s="616" t="s">
        <v>453</v>
      </c>
      <c r="E163" s="615" t="s">
        <v>455</v>
      </c>
      <c r="F163" s="552" t="s">
        <v>1149</v>
      </c>
      <c r="G163" s="552" t="s">
        <v>744</v>
      </c>
      <c r="H163" s="552" t="s">
        <v>1089</v>
      </c>
      <c r="K163" s="618" t="str">
        <f t="shared" si="35"/>
        <v/>
      </c>
      <c r="L163" s="619" t="str">
        <f t="shared" si="25"/>
        <v/>
      </c>
      <c r="M163" s="620" t="str">
        <f>IF(K163="","",COUNTIF($K$7:K163,"ﾘｽﾄ１"))</f>
        <v/>
      </c>
      <c r="N163" s="620" t="str">
        <f t="shared" si="26"/>
        <v/>
      </c>
      <c r="O163" s="621" t="str">
        <f t="shared" si="27"/>
        <v/>
      </c>
      <c r="P163" s="620" t="str">
        <f t="shared" si="28"/>
        <v/>
      </c>
      <c r="Q163" s="618" t="str">
        <f t="shared" si="29"/>
        <v/>
      </c>
      <c r="R163" s="622" t="str">
        <f t="shared" si="30"/>
        <v/>
      </c>
      <c r="S163" s="618" t="str">
        <f t="shared" si="31"/>
        <v/>
      </c>
      <c r="T163" s="619" t="str">
        <f t="shared" si="32"/>
        <v/>
      </c>
      <c r="U163" s="620" t="str">
        <f>IF(S163="","",COUNTIF($S$7:S163,"該当２"))</f>
        <v/>
      </c>
      <c r="V163" s="623" t="str">
        <f t="shared" si="33"/>
        <v/>
      </c>
      <c r="W163" s="619" t="str">
        <f t="shared" si="34"/>
        <v/>
      </c>
      <c r="X163" s="620" t="str">
        <f>IF(V163="","",COUNTIF($V$7:V163,"該当３"))</f>
        <v/>
      </c>
    </row>
    <row r="164" spans="1:24">
      <c r="A164" s="614">
        <v>1921309000</v>
      </c>
      <c r="B164" s="614" t="s">
        <v>483</v>
      </c>
      <c r="C164" s="615" t="s">
        <v>662</v>
      </c>
      <c r="D164" s="616" t="s">
        <v>464</v>
      </c>
      <c r="E164" s="615" t="s">
        <v>455</v>
      </c>
      <c r="F164" s="552" t="s">
        <v>1149</v>
      </c>
      <c r="G164" s="552" t="s">
        <v>744</v>
      </c>
      <c r="H164" s="552" t="s">
        <v>1090</v>
      </c>
      <c r="K164" s="618" t="str">
        <f t="shared" si="35"/>
        <v/>
      </c>
      <c r="L164" s="619" t="str">
        <f t="shared" si="25"/>
        <v/>
      </c>
      <c r="M164" s="620" t="str">
        <f>IF(K164="","",COUNTIF($K$7:K164,"ﾘｽﾄ１"))</f>
        <v/>
      </c>
      <c r="N164" s="620" t="str">
        <f t="shared" si="26"/>
        <v/>
      </c>
      <c r="O164" s="621" t="str">
        <f t="shared" si="27"/>
        <v/>
      </c>
      <c r="P164" s="620" t="str">
        <f t="shared" si="28"/>
        <v/>
      </c>
      <c r="Q164" s="618" t="str">
        <f t="shared" si="29"/>
        <v/>
      </c>
      <c r="R164" s="622" t="str">
        <f t="shared" si="30"/>
        <v/>
      </c>
      <c r="S164" s="618" t="str">
        <f t="shared" si="31"/>
        <v/>
      </c>
      <c r="T164" s="619" t="str">
        <f t="shared" si="32"/>
        <v/>
      </c>
      <c r="U164" s="620" t="str">
        <f>IF(S164="","",COUNTIF($S$7:S164,"該当２"))</f>
        <v/>
      </c>
      <c r="V164" s="623" t="str">
        <f t="shared" si="33"/>
        <v/>
      </c>
      <c r="W164" s="619" t="str">
        <f t="shared" si="34"/>
        <v/>
      </c>
      <c r="X164" s="620" t="str">
        <f>IF(V164="","",COUNTIF($V$7:V164,"該当３"))</f>
        <v/>
      </c>
    </row>
    <row r="165" spans="1:24">
      <c r="A165" s="614">
        <v>1921310000</v>
      </c>
      <c r="B165" s="614" t="s">
        <v>483</v>
      </c>
      <c r="C165" s="615" t="s">
        <v>662</v>
      </c>
      <c r="D165" s="616" t="s">
        <v>465</v>
      </c>
      <c r="E165" s="615" t="s">
        <v>455</v>
      </c>
      <c r="F165" s="552" t="s">
        <v>1149</v>
      </c>
      <c r="G165" s="552" t="s">
        <v>744</v>
      </c>
      <c r="H165" s="552" t="s">
        <v>1091</v>
      </c>
      <c r="K165" s="618" t="str">
        <f t="shared" si="35"/>
        <v/>
      </c>
      <c r="L165" s="619" t="str">
        <f t="shared" si="25"/>
        <v/>
      </c>
      <c r="M165" s="620" t="str">
        <f>IF(K165="","",COUNTIF($K$7:K165,"ﾘｽﾄ１"))</f>
        <v/>
      </c>
      <c r="N165" s="620" t="str">
        <f t="shared" si="26"/>
        <v/>
      </c>
      <c r="O165" s="621" t="str">
        <f t="shared" si="27"/>
        <v/>
      </c>
      <c r="P165" s="620" t="str">
        <f t="shared" si="28"/>
        <v/>
      </c>
      <c r="Q165" s="618" t="str">
        <f t="shared" si="29"/>
        <v/>
      </c>
      <c r="R165" s="622" t="str">
        <f t="shared" si="30"/>
        <v/>
      </c>
      <c r="S165" s="618" t="str">
        <f t="shared" si="31"/>
        <v/>
      </c>
      <c r="T165" s="619" t="str">
        <f t="shared" si="32"/>
        <v/>
      </c>
      <c r="U165" s="620" t="str">
        <f>IF(S165="","",COUNTIF($S$7:S165,"該当２"))</f>
        <v/>
      </c>
      <c r="V165" s="623" t="str">
        <f t="shared" si="33"/>
        <v/>
      </c>
      <c r="W165" s="619" t="str">
        <f t="shared" si="34"/>
        <v/>
      </c>
      <c r="X165" s="620" t="str">
        <f>IF(V165="","",COUNTIF($V$7:V165,"該当３"))</f>
        <v/>
      </c>
    </row>
    <row r="166" spans="1:24">
      <c r="A166" s="614">
        <v>1921311000</v>
      </c>
      <c r="B166" s="614" t="s">
        <v>483</v>
      </c>
      <c r="C166" s="615" t="s">
        <v>662</v>
      </c>
      <c r="D166" s="616" t="s">
        <v>466</v>
      </c>
      <c r="E166" s="615" t="s">
        <v>455</v>
      </c>
      <c r="F166" s="552" t="s">
        <v>1149</v>
      </c>
      <c r="G166" s="552" t="s">
        <v>744</v>
      </c>
      <c r="H166" s="552" t="s">
        <v>1092</v>
      </c>
      <c r="K166" s="618" t="str">
        <f t="shared" si="35"/>
        <v/>
      </c>
      <c r="L166" s="619" t="str">
        <f t="shared" si="25"/>
        <v/>
      </c>
      <c r="M166" s="620" t="str">
        <f>IF(K166="","",COUNTIF($K$7:K166,"ﾘｽﾄ１"))</f>
        <v/>
      </c>
      <c r="N166" s="620" t="str">
        <f t="shared" si="26"/>
        <v/>
      </c>
      <c r="O166" s="621" t="str">
        <f t="shared" si="27"/>
        <v/>
      </c>
      <c r="P166" s="620" t="str">
        <f t="shared" si="28"/>
        <v/>
      </c>
      <c r="Q166" s="618" t="str">
        <f t="shared" si="29"/>
        <v/>
      </c>
      <c r="R166" s="622" t="str">
        <f t="shared" si="30"/>
        <v/>
      </c>
      <c r="S166" s="618" t="str">
        <f t="shared" si="31"/>
        <v/>
      </c>
      <c r="T166" s="619" t="str">
        <f t="shared" si="32"/>
        <v/>
      </c>
      <c r="U166" s="620" t="str">
        <f>IF(S166="","",COUNTIF($S$7:S166,"該当２"))</f>
        <v/>
      </c>
      <c r="V166" s="623" t="str">
        <f t="shared" si="33"/>
        <v/>
      </c>
      <c r="W166" s="619" t="str">
        <f t="shared" si="34"/>
        <v/>
      </c>
      <c r="X166" s="620" t="str">
        <f>IF(V166="","",COUNTIF($V$7:V166,"該当３"))</f>
        <v/>
      </c>
    </row>
    <row r="167" spans="1:24">
      <c r="A167" s="614">
        <v>1921400000</v>
      </c>
      <c r="B167" s="614" t="s">
        <v>483</v>
      </c>
      <c r="C167" s="615" t="s">
        <v>485</v>
      </c>
      <c r="D167" s="616" t="s">
        <v>454</v>
      </c>
      <c r="E167" s="615" t="s">
        <v>455</v>
      </c>
      <c r="F167" s="552" t="s">
        <v>1149</v>
      </c>
      <c r="G167" s="552" t="s">
        <v>747</v>
      </c>
      <c r="K167" s="618" t="str">
        <f t="shared" si="35"/>
        <v>ﾘｽﾄ１</v>
      </c>
      <c r="L167" s="619" t="str">
        <f t="shared" si="25"/>
        <v>中央市</v>
      </c>
      <c r="M167" s="620">
        <f>IF(K167="","",COUNTIF($K$7:K167,"ﾘｽﾄ１"))</f>
        <v>14</v>
      </c>
      <c r="N167" s="620" t="str">
        <f t="shared" si="26"/>
        <v/>
      </c>
      <c r="O167" s="621" t="str">
        <f t="shared" si="27"/>
        <v/>
      </c>
      <c r="P167" s="620" t="str">
        <f t="shared" si="28"/>
        <v/>
      </c>
      <c r="Q167" s="618" t="str">
        <f t="shared" si="29"/>
        <v/>
      </c>
      <c r="R167" s="622" t="str">
        <f t="shared" si="30"/>
        <v/>
      </c>
      <c r="S167" s="618" t="str">
        <f t="shared" si="31"/>
        <v/>
      </c>
      <c r="T167" s="619" t="str">
        <f t="shared" si="32"/>
        <v/>
      </c>
      <c r="U167" s="620" t="str">
        <f>IF(S167="","",COUNTIF($S$7:S167,"該当２"))</f>
        <v/>
      </c>
      <c r="V167" s="623" t="str">
        <f t="shared" si="33"/>
        <v/>
      </c>
      <c r="W167" s="619" t="str">
        <f t="shared" si="34"/>
        <v/>
      </c>
      <c r="X167" s="620" t="str">
        <f>IF(V167="","",COUNTIF($V$7:V167,"該当３"))</f>
        <v/>
      </c>
    </row>
    <row r="168" spans="1:24">
      <c r="A168" s="614">
        <v>1921401000</v>
      </c>
      <c r="B168" s="614" t="s">
        <v>483</v>
      </c>
      <c r="C168" s="615" t="s">
        <v>485</v>
      </c>
      <c r="D168" s="616" t="s">
        <v>457</v>
      </c>
      <c r="E168" s="615" t="s">
        <v>455</v>
      </c>
      <c r="F168" s="552" t="s">
        <v>1149</v>
      </c>
      <c r="G168" s="552" t="s">
        <v>747</v>
      </c>
      <c r="H168" s="552" t="s">
        <v>1093</v>
      </c>
      <c r="K168" s="618" t="str">
        <f t="shared" si="35"/>
        <v/>
      </c>
      <c r="L168" s="619" t="str">
        <f t="shared" si="25"/>
        <v/>
      </c>
      <c r="M168" s="620" t="str">
        <f>IF(K168="","",COUNTIF($K$7:K168,"ﾘｽﾄ１"))</f>
        <v/>
      </c>
      <c r="N168" s="620" t="str">
        <f t="shared" si="26"/>
        <v/>
      </c>
      <c r="O168" s="621" t="str">
        <f t="shared" si="27"/>
        <v/>
      </c>
      <c r="P168" s="620" t="str">
        <f t="shared" si="28"/>
        <v/>
      </c>
      <c r="Q168" s="618" t="str">
        <f t="shared" si="29"/>
        <v/>
      </c>
      <c r="R168" s="622" t="str">
        <f t="shared" si="30"/>
        <v/>
      </c>
      <c r="S168" s="618" t="str">
        <f t="shared" si="31"/>
        <v/>
      </c>
      <c r="T168" s="619" t="str">
        <f t="shared" si="32"/>
        <v/>
      </c>
      <c r="U168" s="620" t="str">
        <f>IF(S168="","",COUNTIF($S$7:S168,"該当２"))</f>
        <v/>
      </c>
      <c r="V168" s="623" t="str">
        <f t="shared" si="33"/>
        <v/>
      </c>
      <c r="W168" s="619" t="str">
        <f t="shared" si="34"/>
        <v/>
      </c>
      <c r="X168" s="620" t="str">
        <f>IF(V168="","",COUNTIF($V$7:V168,"該当３"))</f>
        <v/>
      </c>
    </row>
    <row r="169" spans="1:24">
      <c r="A169" s="614">
        <v>1921402000</v>
      </c>
      <c r="B169" s="614" t="s">
        <v>483</v>
      </c>
      <c r="C169" s="615" t="s">
        <v>485</v>
      </c>
      <c r="D169" s="616" t="s">
        <v>458</v>
      </c>
      <c r="E169" s="615" t="s">
        <v>455</v>
      </c>
      <c r="F169" s="552" t="s">
        <v>1149</v>
      </c>
      <c r="G169" s="552" t="s">
        <v>747</v>
      </c>
      <c r="H169" s="552" t="s">
        <v>1094</v>
      </c>
      <c r="K169" s="618" t="str">
        <f t="shared" si="35"/>
        <v/>
      </c>
      <c r="L169" s="619" t="str">
        <f t="shared" si="25"/>
        <v/>
      </c>
      <c r="M169" s="620" t="str">
        <f>IF(K169="","",COUNTIF($K$7:K169,"ﾘｽﾄ１"))</f>
        <v/>
      </c>
      <c r="N169" s="620" t="str">
        <f t="shared" si="26"/>
        <v/>
      </c>
      <c r="O169" s="621" t="str">
        <f t="shared" si="27"/>
        <v/>
      </c>
      <c r="P169" s="620" t="str">
        <f t="shared" si="28"/>
        <v/>
      </c>
      <c r="Q169" s="618" t="str">
        <f t="shared" si="29"/>
        <v/>
      </c>
      <c r="R169" s="622" t="str">
        <f t="shared" si="30"/>
        <v/>
      </c>
      <c r="S169" s="618" t="str">
        <f t="shared" si="31"/>
        <v/>
      </c>
      <c r="T169" s="619" t="str">
        <f t="shared" si="32"/>
        <v/>
      </c>
      <c r="U169" s="620" t="str">
        <f>IF(S169="","",COUNTIF($S$7:S169,"該当２"))</f>
        <v/>
      </c>
      <c r="V169" s="623" t="str">
        <f t="shared" si="33"/>
        <v/>
      </c>
      <c r="W169" s="619" t="str">
        <f t="shared" si="34"/>
        <v/>
      </c>
      <c r="X169" s="620" t="str">
        <f>IF(V169="","",COUNTIF($V$7:V169,"該当３"))</f>
        <v/>
      </c>
    </row>
    <row r="170" spans="1:24">
      <c r="A170" s="614">
        <v>1921403000</v>
      </c>
      <c r="B170" s="614" t="s">
        <v>483</v>
      </c>
      <c r="C170" s="615" t="s">
        <v>485</v>
      </c>
      <c r="D170" s="616" t="s">
        <v>459</v>
      </c>
      <c r="E170" s="615" t="s">
        <v>455</v>
      </c>
      <c r="F170" s="552" t="s">
        <v>1149</v>
      </c>
      <c r="G170" s="552" t="s">
        <v>747</v>
      </c>
      <c r="H170" s="552" t="s">
        <v>1095</v>
      </c>
      <c r="K170" s="618" t="str">
        <f t="shared" si="35"/>
        <v/>
      </c>
      <c r="L170" s="619" t="str">
        <f t="shared" si="25"/>
        <v/>
      </c>
      <c r="M170" s="620" t="str">
        <f>IF(K170="","",COUNTIF($K$7:K170,"ﾘｽﾄ１"))</f>
        <v/>
      </c>
      <c r="N170" s="620" t="str">
        <f t="shared" si="26"/>
        <v/>
      </c>
      <c r="O170" s="621" t="str">
        <f t="shared" si="27"/>
        <v/>
      </c>
      <c r="P170" s="620" t="str">
        <f t="shared" si="28"/>
        <v/>
      </c>
      <c r="Q170" s="618" t="str">
        <f t="shared" si="29"/>
        <v/>
      </c>
      <c r="R170" s="622" t="str">
        <f t="shared" si="30"/>
        <v/>
      </c>
      <c r="S170" s="618" t="str">
        <f t="shared" si="31"/>
        <v/>
      </c>
      <c r="T170" s="619" t="str">
        <f t="shared" si="32"/>
        <v/>
      </c>
      <c r="U170" s="620" t="str">
        <f>IF(S170="","",COUNTIF($S$7:S170,"該当２"))</f>
        <v/>
      </c>
      <c r="V170" s="623" t="str">
        <f t="shared" si="33"/>
        <v/>
      </c>
      <c r="W170" s="619" t="str">
        <f t="shared" si="34"/>
        <v/>
      </c>
      <c r="X170" s="620" t="str">
        <f>IF(V170="","",COUNTIF($V$7:V170,"該当３"))</f>
        <v/>
      </c>
    </row>
    <row r="171" spans="1:24">
      <c r="A171" s="614">
        <v>1921404000</v>
      </c>
      <c r="B171" s="614" t="s">
        <v>483</v>
      </c>
      <c r="C171" s="615" t="s">
        <v>485</v>
      </c>
      <c r="D171" s="616" t="s">
        <v>460</v>
      </c>
      <c r="E171" s="615" t="s">
        <v>455</v>
      </c>
      <c r="F171" s="552" t="s">
        <v>1149</v>
      </c>
      <c r="G171" s="552" t="s">
        <v>747</v>
      </c>
      <c r="H171" s="552" t="s">
        <v>748</v>
      </c>
      <c r="K171" s="618" t="str">
        <f t="shared" si="35"/>
        <v/>
      </c>
      <c r="L171" s="619" t="str">
        <f t="shared" si="25"/>
        <v/>
      </c>
      <c r="M171" s="620" t="str">
        <f>IF(K171="","",COUNTIF($K$7:K171,"ﾘｽﾄ１"))</f>
        <v/>
      </c>
      <c r="N171" s="620" t="str">
        <f t="shared" si="26"/>
        <v/>
      </c>
      <c r="O171" s="621" t="str">
        <f t="shared" si="27"/>
        <v/>
      </c>
      <c r="P171" s="620" t="str">
        <f t="shared" si="28"/>
        <v/>
      </c>
      <c r="Q171" s="618" t="str">
        <f t="shared" si="29"/>
        <v/>
      </c>
      <c r="R171" s="622" t="str">
        <f t="shared" si="30"/>
        <v/>
      </c>
      <c r="S171" s="618" t="str">
        <f t="shared" si="31"/>
        <v/>
      </c>
      <c r="T171" s="619" t="str">
        <f t="shared" si="32"/>
        <v/>
      </c>
      <c r="U171" s="620" t="str">
        <f>IF(S171="","",COUNTIF($S$7:S171,"該当２"))</f>
        <v/>
      </c>
      <c r="V171" s="623" t="str">
        <f t="shared" si="33"/>
        <v/>
      </c>
      <c r="W171" s="619" t="str">
        <f t="shared" si="34"/>
        <v/>
      </c>
      <c r="X171" s="620" t="str">
        <f>IF(V171="","",COUNTIF($V$7:V171,"該当３"))</f>
        <v/>
      </c>
    </row>
    <row r="172" spans="1:24">
      <c r="A172" s="614">
        <v>1934600000</v>
      </c>
      <c r="B172" s="614" t="s">
        <v>483</v>
      </c>
      <c r="C172" s="615" t="s">
        <v>663</v>
      </c>
      <c r="D172" s="616" t="s">
        <v>454</v>
      </c>
      <c r="E172" s="615" t="s">
        <v>455</v>
      </c>
      <c r="F172" s="552" t="s">
        <v>1149</v>
      </c>
      <c r="G172" s="552" t="s">
        <v>1096</v>
      </c>
      <c r="K172" s="618" t="str">
        <f t="shared" si="35"/>
        <v>ﾘｽﾄ１</v>
      </c>
      <c r="L172" s="619" t="str">
        <f t="shared" si="25"/>
        <v>市川三郷町</v>
      </c>
      <c r="M172" s="620">
        <f>IF(K172="","",COUNTIF($K$7:K172,"ﾘｽﾄ１"))</f>
        <v>15</v>
      </c>
      <c r="N172" s="620" t="str">
        <f t="shared" si="26"/>
        <v/>
      </c>
      <c r="O172" s="621" t="str">
        <f t="shared" si="27"/>
        <v/>
      </c>
      <c r="P172" s="620" t="str">
        <f t="shared" si="28"/>
        <v/>
      </c>
      <c r="Q172" s="618" t="str">
        <f t="shared" si="29"/>
        <v/>
      </c>
      <c r="R172" s="622" t="str">
        <f t="shared" si="30"/>
        <v/>
      </c>
      <c r="S172" s="618" t="str">
        <f t="shared" si="31"/>
        <v/>
      </c>
      <c r="T172" s="619" t="str">
        <f t="shared" si="32"/>
        <v/>
      </c>
      <c r="U172" s="620" t="str">
        <f>IF(S172="","",COUNTIF($S$7:S172,"該当２"))</f>
        <v/>
      </c>
      <c r="V172" s="623" t="str">
        <f t="shared" si="33"/>
        <v/>
      </c>
      <c r="W172" s="619" t="str">
        <f t="shared" si="34"/>
        <v/>
      </c>
      <c r="X172" s="620" t="str">
        <f>IF(V172="","",COUNTIF($V$7:V172,"該当３"))</f>
        <v/>
      </c>
    </row>
    <row r="173" spans="1:24">
      <c r="A173" s="614">
        <v>1934601000</v>
      </c>
      <c r="B173" s="614" t="s">
        <v>483</v>
      </c>
      <c r="C173" s="615" t="s">
        <v>663</v>
      </c>
      <c r="D173" s="616" t="s">
        <v>457</v>
      </c>
      <c r="E173" s="615" t="s">
        <v>455</v>
      </c>
      <c r="F173" s="552" t="s">
        <v>1149</v>
      </c>
      <c r="G173" s="552" t="s">
        <v>1096</v>
      </c>
      <c r="H173" s="552" t="s">
        <v>749</v>
      </c>
      <c r="K173" s="618" t="str">
        <f t="shared" si="35"/>
        <v/>
      </c>
      <c r="L173" s="619" t="str">
        <f t="shared" si="25"/>
        <v/>
      </c>
      <c r="M173" s="620" t="str">
        <f>IF(K173="","",COUNTIF($K$7:K173,"ﾘｽﾄ１"))</f>
        <v/>
      </c>
      <c r="N173" s="620" t="str">
        <f t="shared" si="26"/>
        <v/>
      </c>
      <c r="O173" s="621" t="str">
        <f t="shared" si="27"/>
        <v/>
      </c>
      <c r="P173" s="620" t="str">
        <f t="shared" si="28"/>
        <v/>
      </c>
      <c r="Q173" s="618" t="str">
        <f t="shared" si="29"/>
        <v/>
      </c>
      <c r="R173" s="622" t="str">
        <f t="shared" si="30"/>
        <v/>
      </c>
      <c r="S173" s="618" t="str">
        <f t="shared" si="31"/>
        <v/>
      </c>
      <c r="T173" s="619" t="str">
        <f t="shared" si="32"/>
        <v/>
      </c>
      <c r="U173" s="620" t="str">
        <f>IF(S173="","",COUNTIF($S$7:S173,"該当２"))</f>
        <v/>
      </c>
      <c r="V173" s="623" t="str">
        <f t="shared" si="33"/>
        <v/>
      </c>
      <c r="W173" s="619" t="str">
        <f t="shared" si="34"/>
        <v/>
      </c>
      <c r="X173" s="620" t="str">
        <f>IF(V173="","",COUNTIF($V$7:V173,"該当３"))</f>
        <v/>
      </c>
    </row>
    <row r="174" spans="1:24">
      <c r="A174" s="614">
        <v>1934602000</v>
      </c>
      <c r="B174" s="614" t="s">
        <v>483</v>
      </c>
      <c r="C174" s="615" t="s">
        <v>663</v>
      </c>
      <c r="D174" s="616" t="s">
        <v>458</v>
      </c>
      <c r="E174" s="615" t="s">
        <v>455</v>
      </c>
      <c r="F174" s="552" t="s">
        <v>1149</v>
      </c>
      <c r="G174" s="552" t="s">
        <v>1096</v>
      </c>
      <c r="H174" s="552" t="s">
        <v>1097</v>
      </c>
      <c r="K174" s="618" t="str">
        <f t="shared" si="35"/>
        <v/>
      </c>
      <c r="L174" s="619" t="str">
        <f t="shared" si="25"/>
        <v/>
      </c>
      <c r="M174" s="620" t="str">
        <f>IF(K174="","",COUNTIF($K$7:K174,"ﾘｽﾄ１"))</f>
        <v/>
      </c>
      <c r="N174" s="620" t="str">
        <f t="shared" si="26"/>
        <v/>
      </c>
      <c r="O174" s="621" t="str">
        <f t="shared" si="27"/>
        <v/>
      </c>
      <c r="P174" s="620" t="str">
        <f t="shared" si="28"/>
        <v/>
      </c>
      <c r="Q174" s="618" t="str">
        <f t="shared" si="29"/>
        <v/>
      </c>
      <c r="R174" s="622" t="str">
        <f t="shared" si="30"/>
        <v/>
      </c>
      <c r="S174" s="618" t="str">
        <f t="shared" si="31"/>
        <v/>
      </c>
      <c r="T174" s="619" t="str">
        <f t="shared" si="32"/>
        <v/>
      </c>
      <c r="U174" s="620" t="str">
        <f>IF(S174="","",COUNTIF($S$7:S174,"該当２"))</f>
        <v/>
      </c>
      <c r="V174" s="623" t="str">
        <f t="shared" si="33"/>
        <v/>
      </c>
      <c r="W174" s="619" t="str">
        <f t="shared" si="34"/>
        <v/>
      </c>
      <c r="X174" s="620" t="str">
        <f>IF(V174="","",COUNTIF($V$7:V174,"該当３"))</f>
        <v/>
      </c>
    </row>
    <row r="175" spans="1:24">
      <c r="A175" s="614">
        <v>1934603000</v>
      </c>
      <c r="B175" s="614" t="s">
        <v>483</v>
      </c>
      <c r="C175" s="615" t="s">
        <v>663</v>
      </c>
      <c r="D175" s="616" t="s">
        <v>459</v>
      </c>
      <c r="E175" s="615" t="s">
        <v>455</v>
      </c>
      <c r="F175" s="552" t="s">
        <v>1149</v>
      </c>
      <c r="G175" s="552" t="s">
        <v>1096</v>
      </c>
      <c r="H175" s="552" t="s">
        <v>1098</v>
      </c>
      <c r="K175" s="618" t="str">
        <f t="shared" si="35"/>
        <v/>
      </c>
      <c r="L175" s="619" t="str">
        <f t="shared" si="25"/>
        <v/>
      </c>
      <c r="M175" s="620" t="str">
        <f>IF(K175="","",COUNTIF($K$7:K175,"ﾘｽﾄ１"))</f>
        <v/>
      </c>
      <c r="N175" s="620" t="str">
        <f t="shared" si="26"/>
        <v/>
      </c>
      <c r="O175" s="621" t="str">
        <f t="shared" si="27"/>
        <v/>
      </c>
      <c r="P175" s="620" t="str">
        <f t="shared" si="28"/>
        <v/>
      </c>
      <c r="Q175" s="618" t="str">
        <f t="shared" si="29"/>
        <v/>
      </c>
      <c r="R175" s="622" t="str">
        <f t="shared" si="30"/>
        <v/>
      </c>
      <c r="S175" s="618" t="str">
        <f t="shared" si="31"/>
        <v/>
      </c>
      <c r="T175" s="619" t="str">
        <f t="shared" si="32"/>
        <v/>
      </c>
      <c r="U175" s="620" t="str">
        <f>IF(S175="","",COUNTIF($S$7:S175,"該当２"))</f>
        <v/>
      </c>
      <c r="V175" s="623" t="str">
        <f t="shared" si="33"/>
        <v/>
      </c>
      <c r="W175" s="619" t="str">
        <f t="shared" si="34"/>
        <v/>
      </c>
      <c r="X175" s="620" t="str">
        <f>IF(V175="","",COUNTIF($V$7:V175,"該当３"))</f>
        <v/>
      </c>
    </row>
    <row r="176" spans="1:24">
      <c r="A176" s="614">
        <v>1934604000</v>
      </c>
      <c r="B176" s="614" t="s">
        <v>483</v>
      </c>
      <c r="C176" s="615" t="s">
        <v>663</v>
      </c>
      <c r="D176" s="616" t="s">
        <v>460</v>
      </c>
      <c r="E176" s="615" t="s">
        <v>455</v>
      </c>
      <c r="F176" s="552" t="s">
        <v>1149</v>
      </c>
      <c r="G176" s="552" t="s">
        <v>1099</v>
      </c>
      <c r="H176" s="552" t="s">
        <v>1100</v>
      </c>
      <c r="K176" s="618" t="str">
        <f t="shared" si="35"/>
        <v/>
      </c>
      <c r="L176" s="619" t="str">
        <f t="shared" si="25"/>
        <v/>
      </c>
      <c r="M176" s="620" t="str">
        <f>IF(K176="","",COUNTIF($K$7:K176,"ﾘｽﾄ１"))</f>
        <v/>
      </c>
      <c r="N176" s="620" t="str">
        <f t="shared" si="26"/>
        <v/>
      </c>
      <c r="O176" s="621" t="str">
        <f t="shared" si="27"/>
        <v/>
      </c>
      <c r="P176" s="620" t="str">
        <f t="shared" si="28"/>
        <v/>
      </c>
      <c r="Q176" s="618" t="str">
        <f t="shared" si="29"/>
        <v/>
      </c>
      <c r="R176" s="622" t="str">
        <f t="shared" si="30"/>
        <v/>
      </c>
      <c r="S176" s="618" t="str">
        <f t="shared" si="31"/>
        <v/>
      </c>
      <c r="T176" s="619" t="str">
        <f t="shared" si="32"/>
        <v/>
      </c>
      <c r="U176" s="620" t="str">
        <f>IF(S176="","",COUNTIF($S$7:S176,"該当２"))</f>
        <v/>
      </c>
      <c r="V176" s="623" t="str">
        <f t="shared" si="33"/>
        <v/>
      </c>
      <c r="W176" s="619" t="str">
        <f t="shared" si="34"/>
        <v/>
      </c>
      <c r="X176" s="620" t="str">
        <f>IF(V176="","",COUNTIF($V$7:V176,"該当３"))</f>
        <v/>
      </c>
    </row>
    <row r="177" spans="1:24">
      <c r="A177" s="614">
        <v>1934605000</v>
      </c>
      <c r="B177" s="614" t="s">
        <v>483</v>
      </c>
      <c r="C177" s="615" t="s">
        <v>663</v>
      </c>
      <c r="D177" s="616" t="s">
        <v>461</v>
      </c>
      <c r="E177" s="615" t="s">
        <v>455</v>
      </c>
      <c r="F177" s="552" t="s">
        <v>1149</v>
      </c>
      <c r="G177" s="552" t="s">
        <v>1096</v>
      </c>
      <c r="H177" s="552" t="s">
        <v>750</v>
      </c>
      <c r="K177" s="618" t="str">
        <f t="shared" si="35"/>
        <v/>
      </c>
      <c r="L177" s="619" t="str">
        <f t="shared" si="25"/>
        <v/>
      </c>
      <c r="M177" s="620" t="str">
        <f>IF(K177="","",COUNTIF($K$7:K177,"ﾘｽﾄ１"))</f>
        <v/>
      </c>
      <c r="N177" s="620" t="str">
        <f t="shared" si="26"/>
        <v/>
      </c>
      <c r="O177" s="621" t="str">
        <f t="shared" si="27"/>
        <v/>
      </c>
      <c r="P177" s="620" t="str">
        <f t="shared" si="28"/>
        <v/>
      </c>
      <c r="Q177" s="618" t="str">
        <f t="shared" si="29"/>
        <v/>
      </c>
      <c r="R177" s="622" t="str">
        <f t="shared" si="30"/>
        <v/>
      </c>
      <c r="S177" s="618" t="str">
        <f t="shared" si="31"/>
        <v/>
      </c>
      <c r="T177" s="619" t="str">
        <f t="shared" si="32"/>
        <v/>
      </c>
      <c r="U177" s="620" t="str">
        <f>IF(S177="","",COUNTIF($S$7:S177,"該当２"))</f>
        <v/>
      </c>
      <c r="V177" s="623" t="str">
        <f t="shared" si="33"/>
        <v/>
      </c>
      <c r="W177" s="619" t="str">
        <f t="shared" si="34"/>
        <v/>
      </c>
      <c r="X177" s="620" t="str">
        <f>IF(V177="","",COUNTIF($V$7:V177,"該当３"))</f>
        <v/>
      </c>
    </row>
    <row r="178" spans="1:24">
      <c r="A178" s="614">
        <v>1934606000</v>
      </c>
      <c r="B178" s="614" t="s">
        <v>483</v>
      </c>
      <c r="C178" s="615" t="s">
        <v>663</v>
      </c>
      <c r="D178" s="616" t="s">
        <v>462</v>
      </c>
      <c r="E178" s="615" t="s">
        <v>455</v>
      </c>
      <c r="F178" s="552" t="s">
        <v>1149</v>
      </c>
      <c r="G178" s="552" t="s">
        <v>1096</v>
      </c>
      <c r="H178" s="552" t="s">
        <v>1101</v>
      </c>
      <c r="K178" s="618" t="str">
        <f t="shared" si="35"/>
        <v/>
      </c>
      <c r="L178" s="619" t="str">
        <f t="shared" si="25"/>
        <v/>
      </c>
      <c r="M178" s="620" t="str">
        <f>IF(K178="","",COUNTIF($K$7:K178,"ﾘｽﾄ１"))</f>
        <v/>
      </c>
      <c r="N178" s="620" t="str">
        <f t="shared" si="26"/>
        <v/>
      </c>
      <c r="O178" s="621" t="str">
        <f t="shared" si="27"/>
        <v/>
      </c>
      <c r="P178" s="620" t="str">
        <f t="shared" si="28"/>
        <v/>
      </c>
      <c r="Q178" s="618" t="str">
        <f t="shared" si="29"/>
        <v/>
      </c>
      <c r="R178" s="622" t="str">
        <f t="shared" si="30"/>
        <v/>
      </c>
      <c r="S178" s="618" t="str">
        <f t="shared" si="31"/>
        <v/>
      </c>
      <c r="T178" s="619" t="str">
        <f t="shared" si="32"/>
        <v/>
      </c>
      <c r="U178" s="620" t="str">
        <f>IF(S178="","",COUNTIF($S$7:S178,"該当２"))</f>
        <v/>
      </c>
      <c r="V178" s="623" t="str">
        <f t="shared" si="33"/>
        <v/>
      </c>
      <c r="W178" s="619" t="str">
        <f t="shared" si="34"/>
        <v/>
      </c>
      <c r="X178" s="620" t="str">
        <f>IF(V178="","",COUNTIF($V$7:V178,"該当３"))</f>
        <v/>
      </c>
    </row>
    <row r="179" spans="1:24">
      <c r="A179" s="614">
        <v>1934607000</v>
      </c>
      <c r="B179" s="614" t="s">
        <v>483</v>
      </c>
      <c r="C179" s="615" t="s">
        <v>663</v>
      </c>
      <c r="D179" s="616" t="s">
        <v>463</v>
      </c>
      <c r="E179" s="615" t="s">
        <v>455</v>
      </c>
      <c r="F179" s="552" t="s">
        <v>1149</v>
      </c>
      <c r="G179" s="552" t="s">
        <v>1099</v>
      </c>
      <c r="H179" s="552" t="s">
        <v>1102</v>
      </c>
      <c r="K179" s="618" t="str">
        <f t="shared" si="35"/>
        <v/>
      </c>
      <c r="L179" s="619" t="str">
        <f t="shared" si="25"/>
        <v/>
      </c>
      <c r="M179" s="620" t="str">
        <f>IF(K179="","",COUNTIF($K$7:K179,"ﾘｽﾄ１"))</f>
        <v/>
      </c>
      <c r="N179" s="620" t="str">
        <f t="shared" si="26"/>
        <v/>
      </c>
      <c r="O179" s="621" t="str">
        <f t="shared" si="27"/>
        <v/>
      </c>
      <c r="P179" s="620" t="str">
        <f t="shared" si="28"/>
        <v/>
      </c>
      <c r="Q179" s="618" t="str">
        <f t="shared" si="29"/>
        <v/>
      </c>
      <c r="R179" s="622" t="str">
        <f t="shared" si="30"/>
        <v/>
      </c>
      <c r="S179" s="618" t="str">
        <f t="shared" si="31"/>
        <v/>
      </c>
      <c r="T179" s="619" t="str">
        <f t="shared" si="32"/>
        <v/>
      </c>
      <c r="U179" s="620" t="str">
        <f>IF(S179="","",COUNTIF($S$7:S179,"該当２"))</f>
        <v/>
      </c>
      <c r="V179" s="623" t="str">
        <f t="shared" si="33"/>
        <v/>
      </c>
      <c r="W179" s="619" t="str">
        <f t="shared" si="34"/>
        <v/>
      </c>
      <c r="X179" s="620" t="str">
        <f>IF(V179="","",COUNTIF($V$7:V179,"該当３"))</f>
        <v/>
      </c>
    </row>
    <row r="180" spans="1:24">
      <c r="A180" s="614">
        <v>1934608000</v>
      </c>
      <c r="B180" s="614" t="s">
        <v>483</v>
      </c>
      <c r="C180" s="615" t="s">
        <v>663</v>
      </c>
      <c r="D180" s="616" t="s">
        <v>453</v>
      </c>
      <c r="E180" s="615" t="s">
        <v>455</v>
      </c>
      <c r="F180" s="552" t="s">
        <v>1149</v>
      </c>
      <c r="G180" s="552" t="s">
        <v>1099</v>
      </c>
      <c r="H180" s="552" t="s">
        <v>1103</v>
      </c>
      <c r="K180" s="618" t="str">
        <f t="shared" si="35"/>
        <v/>
      </c>
      <c r="L180" s="619" t="str">
        <f t="shared" si="25"/>
        <v/>
      </c>
      <c r="M180" s="620" t="str">
        <f>IF(K180="","",COUNTIF($K$7:K180,"ﾘｽﾄ１"))</f>
        <v/>
      </c>
      <c r="N180" s="620" t="str">
        <f t="shared" si="26"/>
        <v/>
      </c>
      <c r="O180" s="621" t="str">
        <f t="shared" si="27"/>
        <v/>
      </c>
      <c r="P180" s="620" t="str">
        <f t="shared" si="28"/>
        <v/>
      </c>
      <c r="Q180" s="618" t="str">
        <f t="shared" si="29"/>
        <v/>
      </c>
      <c r="R180" s="622" t="str">
        <f t="shared" si="30"/>
        <v/>
      </c>
      <c r="S180" s="618" t="str">
        <f t="shared" si="31"/>
        <v/>
      </c>
      <c r="T180" s="619" t="str">
        <f t="shared" si="32"/>
        <v/>
      </c>
      <c r="U180" s="620" t="str">
        <f>IF(S180="","",COUNTIF($S$7:S180,"該当２"))</f>
        <v/>
      </c>
      <c r="V180" s="623" t="str">
        <f t="shared" si="33"/>
        <v/>
      </c>
      <c r="W180" s="619" t="str">
        <f t="shared" si="34"/>
        <v/>
      </c>
      <c r="X180" s="620" t="str">
        <f>IF(V180="","",COUNTIF($V$7:V180,"該当３"))</f>
        <v/>
      </c>
    </row>
    <row r="181" spans="1:24">
      <c r="A181" s="614">
        <v>1934609000</v>
      </c>
      <c r="B181" s="614" t="s">
        <v>483</v>
      </c>
      <c r="C181" s="615" t="s">
        <v>663</v>
      </c>
      <c r="D181" s="616" t="s">
        <v>464</v>
      </c>
      <c r="E181" s="615" t="s">
        <v>455</v>
      </c>
      <c r="F181" s="552" t="s">
        <v>1149</v>
      </c>
      <c r="G181" s="552" t="s">
        <v>1096</v>
      </c>
      <c r="H181" s="552" t="s">
        <v>1104</v>
      </c>
      <c r="K181" s="618" t="str">
        <f t="shared" si="35"/>
        <v/>
      </c>
      <c r="L181" s="619" t="str">
        <f t="shared" si="25"/>
        <v/>
      </c>
      <c r="M181" s="620" t="str">
        <f>IF(K181="","",COUNTIF($K$7:K181,"ﾘｽﾄ１"))</f>
        <v/>
      </c>
      <c r="N181" s="620" t="str">
        <f t="shared" si="26"/>
        <v/>
      </c>
      <c r="O181" s="621" t="str">
        <f t="shared" si="27"/>
        <v/>
      </c>
      <c r="P181" s="620" t="str">
        <f t="shared" si="28"/>
        <v/>
      </c>
      <c r="Q181" s="618" t="str">
        <f t="shared" si="29"/>
        <v/>
      </c>
      <c r="R181" s="622" t="str">
        <f t="shared" si="30"/>
        <v/>
      </c>
      <c r="S181" s="618" t="str">
        <f t="shared" si="31"/>
        <v/>
      </c>
      <c r="T181" s="619" t="str">
        <f t="shared" si="32"/>
        <v/>
      </c>
      <c r="U181" s="620" t="str">
        <f>IF(S181="","",COUNTIF($S$7:S181,"該当２"))</f>
        <v/>
      </c>
      <c r="V181" s="623" t="str">
        <f t="shared" si="33"/>
        <v/>
      </c>
      <c r="W181" s="619" t="str">
        <f t="shared" si="34"/>
        <v/>
      </c>
      <c r="X181" s="620" t="str">
        <f>IF(V181="","",COUNTIF($V$7:V181,"該当３"))</f>
        <v/>
      </c>
    </row>
    <row r="182" spans="1:24">
      <c r="A182" s="614">
        <v>1934610000</v>
      </c>
      <c r="B182" s="614" t="s">
        <v>483</v>
      </c>
      <c r="C182" s="615" t="s">
        <v>663</v>
      </c>
      <c r="D182" s="616" t="s">
        <v>465</v>
      </c>
      <c r="E182" s="615" t="s">
        <v>455</v>
      </c>
      <c r="F182" s="552" t="s">
        <v>1149</v>
      </c>
      <c r="G182" s="552" t="s">
        <v>1096</v>
      </c>
      <c r="H182" s="552" t="s">
        <v>751</v>
      </c>
      <c r="K182" s="618" t="str">
        <f t="shared" si="35"/>
        <v/>
      </c>
      <c r="L182" s="619" t="str">
        <f t="shared" si="25"/>
        <v/>
      </c>
      <c r="M182" s="620" t="str">
        <f>IF(K182="","",COUNTIF($K$7:K182,"ﾘｽﾄ１"))</f>
        <v/>
      </c>
      <c r="N182" s="620" t="str">
        <f t="shared" si="26"/>
        <v/>
      </c>
      <c r="O182" s="621" t="str">
        <f t="shared" si="27"/>
        <v/>
      </c>
      <c r="P182" s="620" t="str">
        <f t="shared" si="28"/>
        <v/>
      </c>
      <c r="Q182" s="618" t="str">
        <f t="shared" si="29"/>
        <v/>
      </c>
      <c r="R182" s="622" t="str">
        <f t="shared" si="30"/>
        <v/>
      </c>
      <c r="S182" s="618" t="str">
        <f t="shared" si="31"/>
        <v/>
      </c>
      <c r="T182" s="619" t="str">
        <f t="shared" si="32"/>
        <v/>
      </c>
      <c r="U182" s="620" t="str">
        <f>IF(S182="","",COUNTIF($S$7:S182,"該当２"))</f>
        <v/>
      </c>
      <c r="V182" s="623" t="str">
        <f t="shared" si="33"/>
        <v/>
      </c>
      <c r="W182" s="619" t="str">
        <f t="shared" si="34"/>
        <v/>
      </c>
      <c r="X182" s="620" t="str">
        <f>IF(V182="","",COUNTIF($V$7:V182,"該当３"))</f>
        <v/>
      </c>
    </row>
    <row r="183" spans="1:24">
      <c r="A183" s="614">
        <v>1934611000</v>
      </c>
      <c r="B183" s="614" t="s">
        <v>483</v>
      </c>
      <c r="C183" s="615" t="s">
        <v>663</v>
      </c>
      <c r="D183" s="616" t="s">
        <v>466</v>
      </c>
      <c r="E183" s="615" t="s">
        <v>455</v>
      </c>
      <c r="F183" s="552" t="s">
        <v>1149</v>
      </c>
      <c r="G183" s="552" t="s">
        <v>1096</v>
      </c>
      <c r="H183" s="552" t="s">
        <v>1105</v>
      </c>
      <c r="K183" s="618" t="str">
        <f t="shared" si="35"/>
        <v/>
      </c>
      <c r="L183" s="619" t="str">
        <f t="shared" si="25"/>
        <v/>
      </c>
      <c r="M183" s="620" t="str">
        <f>IF(K183="","",COUNTIF($K$7:K183,"ﾘｽﾄ１"))</f>
        <v/>
      </c>
      <c r="N183" s="620" t="str">
        <f t="shared" si="26"/>
        <v/>
      </c>
      <c r="O183" s="621" t="str">
        <f t="shared" si="27"/>
        <v/>
      </c>
      <c r="P183" s="620" t="str">
        <f t="shared" si="28"/>
        <v/>
      </c>
      <c r="Q183" s="618" t="str">
        <f t="shared" si="29"/>
        <v/>
      </c>
      <c r="R183" s="622" t="str">
        <f t="shared" si="30"/>
        <v/>
      </c>
      <c r="S183" s="618" t="str">
        <f t="shared" si="31"/>
        <v/>
      </c>
      <c r="T183" s="619" t="str">
        <f t="shared" si="32"/>
        <v/>
      </c>
      <c r="U183" s="620" t="str">
        <f>IF(S183="","",COUNTIF($S$7:S183,"該当２"))</f>
        <v/>
      </c>
      <c r="V183" s="623" t="str">
        <f t="shared" si="33"/>
        <v/>
      </c>
      <c r="W183" s="619" t="str">
        <f t="shared" si="34"/>
        <v/>
      </c>
      <c r="X183" s="620" t="str">
        <f>IF(V183="","",COUNTIF($V$7:V183,"該当３"))</f>
        <v/>
      </c>
    </row>
    <row r="184" spans="1:24">
      <c r="A184" s="614">
        <v>1934612000</v>
      </c>
      <c r="B184" s="614" t="s">
        <v>483</v>
      </c>
      <c r="C184" s="615" t="s">
        <v>663</v>
      </c>
      <c r="D184" s="616" t="s">
        <v>467</v>
      </c>
      <c r="E184" s="615" t="s">
        <v>455</v>
      </c>
      <c r="F184" s="552" t="s">
        <v>1149</v>
      </c>
      <c r="G184" s="552" t="s">
        <v>1096</v>
      </c>
      <c r="H184" s="552" t="s">
        <v>1106</v>
      </c>
      <c r="K184" s="618" t="str">
        <f t="shared" si="35"/>
        <v/>
      </c>
      <c r="L184" s="619" t="str">
        <f t="shared" ref="L184:L238" si="36">IF(K184="ﾘｽﾄ１",G184,"")</f>
        <v/>
      </c>
      <c r="M184" s="620" t="str">
        <f>IF(K184="","",COUNTIF($K$7:K184,"ﾘｽﾄ１"))</f>
        <v/>
      </c>
      <c r="N184" s="620" t="str">
        <f t="shared" ref="N184:N238" si="37">IF(AND(D184=0,E184&gt;0),"同一区","")</f>
        <v/>
      </c>
      <c r="O184" s="621" t="str">
        <f t="shared" ref="O184:O238" si="38">IF(AND(EXACT($K$2,G184),H184&gt;0),"該当１","")</f>
        <v/>
      </c>
      <c r="P184" s="620" t="str">
        <f t="shared" ref="P184:P238" si="39">IF(O184="該当１",G184,"")</f>
        <v/>
      </c>
      <c r="Q184" s="618" t="str">
        <f t="shared" ref="Q184:Q238" si="40">IF(O184="該当１","ﾘｽﾄ2","")</f>
        <v/>
      </c>
      <c r="R184" s="622" t="str">
        <f t="shared" ref="R184:R238" si="41">IF(Q184="ﾘｽﾄ2",H184,"")</f>
        <v/>
      </c>
      <c r="S184" s="618" t="str">
        <f t="shared" ref="S184:S238" si="42">IF(AND(Q184="ﾘｽﾄ2",OR(I184=0,AND(N184="同一区",E184=1))),"該当２","")</f>
        <v/>
      </c>
      <c r="T184" s="619" t="str">
        <f t="shared" ref="T184:T238" si="43">IF(S184="該当２",H184,"")</f>
        <v/>
      </c>
      <c r="U184" s="620" t="str">
        <f>IF(S184="","",COUNTIF($S$7:S184,"該当２"))</f>
        <v/>
      </c>
      <c r="V184" s="623" t="str">
        <f t="shared" ref="V184:V238" si="44">IF(AND($S$2=H184,E184&gt;0,E184&lt;998),"該当３","")</f>
        <v/>
      </c>
      <c r="W184" s="619" t="str">
        <f t="shared" ref="W184:W238" si="45">IF(V184="該当３",I184,"")</f>
        <v/>
      </c>
      <c r="X184" s="620" t="str">
        <f>IF(V184="","",COUNTIF($V$7:V184,"該当３"))</f>
        <v/>
      </c>
    </row>
    <row r="185" spans="1:24">
      <c r="A185" s="614">
        <v>1934613000</v>
      </c>
      <c r="B185" s="614" t="s">
        <v>483</v>
      </c>
      <c r="C185" s="615" t="s">
        <v>663</v>
      </c>
      <c r="D185" s="616" t="s">
        <v>468</v>
      </c>
      <c r="E185" s="615" t="s">
        <v>455</v>
      </c>
      <c r="F185" s="552" t="s">
        <v>1149</v>
      </c>
      <c r="G185" s="552" t="s">
        <v>1096</v>
      </c>
      <c r="H185" s="552" t="s">
        <v>1107</v>
      </c>
      <c r="K185" s="618" t="str">
        <f t="shared" si="35"/>
        <v/>
      </c>
      <c r="L185" s="619" t="str">
        <f t="shared" si="36"/>
        <v/>
      </c>
      <c r="M185" s="620" t="str">
        <f>IF(K185="","",COUNTIF($K$7:K185,"ﾘｽﾄ１"))</f>
        <v/>
      </c>
      <c r="N185" s="620" t="str">
        <f t="shared" si="37"/>
        <v/>
      </c>
      <c r="O185" s="621" t="str">
        <f t="shared" si="38"/>
        <v/>
      </c>
      <c r="P185" s="620" t="str">
        <f t="shared" si="39"/>
        <v/>
      </c>
      <c r="Q185" s="618" t="str">
        <f t="shared" si="40"/>
        <v/>
      </c>
      <c r="R185" s="622" t="str">
        <f t="shared" si="41"/>
        <v/>
      </c>
      <c r="S185" s="618" t="str">
        <f t="shared" si="42"/>
        <v/>
      </c>
      <c r="T185" s="619" t="str">
        <f t="shared" si="43"/>
        <v/>
      </c>
      <c r="U185" s="620" t="str">
        <f>IF(S185="","",COUNTIF($S$7:S185,"該当２"))</f>
        <v/>
      </c>
      <c r="V185" s="623" t="str">
        <f t="shared" si="44"/>
        <v/>
      </c>
      <c r="W185" s="619" t="str">
        <f t="shared" si="45"/>
        <v/>
      </c>
      <c r="X185" s="620" t="str">
        <f>IF(V185="","",COUNTIF($V$7:V185,"該当３"))</f>
        <v/>
      </c>
    </row>
    <row r="186" spans="1:24">
      <c r="A186" s="614">
        <v>1936400000</v>
      </c>
      <c r="B186" s="614" t="s">
        <v>483</v>
      </c>
      <c r="C186" s="615" t="s">
        <v>499</v>
      </c>
      <c r="D186" s="616" t="s">
        <v>454</v>
      </c>
      <c r="E186" s="615" t="s">
        <v>455</v>
      </c>
      <c r="F186" s="552" t="s">
        <v>1149</v>
      </c>
      <c r="G186" s="552" t="s">
        <v>1108</v>
      </c>
      <c r="K186" s="618" t="str">
        <f t="shared" si="35"/>
        <v>ﾘｽﾄ１</v>
      </c>
      <c r="L186" s="619" t="str">
        <f t="shared" si="36"/>
        <v>早川町</v>
      </c>
      <c r="M186" s="620">
        <f>IF(K186="","",COUNTIF($K$7:K186,"ﾘｽﾄ１"))</f>
        <v>16</v>
      </c>
      <c r="N186" s="620" t="str">
        <f t="shared" si="37"/>
        <v/>
      </c>
      <c r="O186" s="621" t="str">
        <f t="shared" si="38"/>
        <v/>
      </c>
      <c r="P186" s="620" t="str">
        <f t="shared" si="39"/>
        <v/>
      </c>
      <c r="Q186" s="618" t="str">
        <f t="shared" si="40"/>
        <v/>
      </c>
      <c r="R186" s="622" t="str">
        <f t="shared" si="41"/>
        <v/>
      </c>
      <c r="S186" s="618" t="str">
        <f t="shared" si="42"/>
        <v/>
      </c>
      <c r="T186" s="619" t="str">
        <f t="shared" si="43"/>
        <v/>
      </c>
      <c r="U186" s="620" t="str">
        <f>IF(S186="","",COUNTIF($S$7:S186,"該当２"))</f>
        <v/>
      </c>
      <c r="V186" s="623" t="str">
        <f t="shared" si="44"/>
        <v/>
      </c>
      <c r="W186" s="619" t="str">
        <f t="shared" si="45"/>
        <v/>
      </c>
      <c r="X186" s="620" t="str">
        <f>IF(V186="","",COUNTIF($V$7:V186,"該当３"))</f>
        <v/>
      </c>
    </row>
    <row r="187" spans="1:24">
      <c r="A187" s="614">
        <v>1936401000</v>
      </c>
      <c r="B187" s="614" t="s">
        <v>483</v>
      </c>
      <c r="C187" s="615" t="s">
        <v>499</v>
      </c>
      <c r="D187" s="616" t="s">
        <v>457</v>
      </c>
      <c r="E187" s="615" t="s">
        <v>455</v>
      </c>
      <c r="F187" s="552" t="s">
        <v>1149</v>
      </c>
      <c r="G187" s="552" t="s">
        <v>1108</v>
      </c>
      <c r="H187" s="552" t="s">
        <v>1109</v>
      </c>
      <c r="K187" s="618" t="str">
        <f t="shared" si="35"/>
        <v/>
      </c>
      <c r="L187" s="619" t="str">
        <f t="shared" si="36"/>
        <v/>
      </c>
      <c r="M187" s="620" t="str">
        <f>IF(K187="","",COUNTIF($K$7:K187,"ﾘｽﾄ１"))</f>
        <v/>
      </c>
      <c r="N187" s="620" t="str">
        <f t="shared" si="37"/>
        <v/>
      </c>
      <c r="O187" s="621" t="str">
        <f t="shared" si="38"/>
        <v/>
      </c>
      <c r="P187" s="620" t="str">
        <f t="shared" si="39"/>
        <v/>
      </c>
      <c r="Q187" s="618" t="str">
        <f t="shared" si="40"/>
        <v/>
      </c>
      <c r="R187" s="622" t="str">
        <f t="shared" si="41"/>
        <v/>
      </c>
      <c r="S187" s="618" t="str">
        <f t="shared" si="42"/>
        <v/>
      </c>
      <c r="T187" s="619" t="str">
        <f t="shared" si="43"/>
        <v/>
      </c>
      <c r="U187" s="620" t="str">
        <f>IF(S187="","",COUNTIF($S$7:S187,"該当２"))</f>
        <v/>
      </c>
      <c r="V187" s="623" t="str">
        <f t="shared" si="44"/>
        <v/>
      </c>
      <c r="W187" s="619" t="str">
        <f t="shared" si="45"/>
        <v/>
      </c>
      <c r="X187" s="620" t="str">
        <f>IF(V187="","",COUNTIF($V$7:V187,"該当３"))</f>
        <v/>
      </c>
    </row>
    <row r="188" spans="1:24">
      <c r="A188" s="614">
        <v>1936402000</v>
      </c>
      <c r="B188" s="614" t="s">
        <v>483</v>
      </c>
      <c r="C188" s="615" t="s">
        <v>499</v>
      </c>
      <c r="D188" s="616" t="s">
        <v>458</v>
      </c>
      <c r="E188" s="615" t="s">
        <v>455</v>
      </c>
      <c r="F188" s="552" t="s">
        <v>1149</v>
      </c>
      <c r="G188" s="552" t="s">
        <v>1108</v>
      </c>
      <c r="H188" s="552" t="s">
        <v>1110</v>
      </c>
      <c r="K188" s="618" t="str">
        <f t="shared" si="35"/>
        <v/>
      </c>
      <c r="L188" s="619" t="str">
        <f t="shared" si="36"/>
        <v/>
      </c>
      <c r="M188" s="620" t="str">
        <f>IF(K188="","",COUNTIF($K$7:K188,"ﾘｽﾄ１"))</f>
        <v/>
      </c>
      <c r="N188" s="620" t="str">
        <f t="shared" si="37"/>
        <v/>
      </c>
      <c r="O188" s="621" t="str">
        <f t="shared" si="38"/>
        <v/>
      </c>
      <c r="P188" s="620" t="str">
        <f t="shared" si="39"/>
        <v/>
      </c>
      <c r="Q188" s="618" t="str">
        <f t="shared" si="40"/>
        <v/>
      </c>
      <c r="R188" s="622" t="str">
        <f t="shared" si="41"/>
        <v/>
      </c>
      <c r="S188" s="618" t="str">
        <f t="shared" si="42"/>
        <v/>
      </c>
      <c r="T188" s="619" t="str">
        <f t="shared" si="43"/>
        <v/>
      </c>
      <c r="U188" s="620" t="str">
        <f>IF(S188="","",COUNTIF($S$7:S188,"該当２"))</f>
        <v/>
      </c>
      <c r="V188" s="623" t="str">
        <f t="shared" si="44"/>
        <v/>
      </c>
      <c r="W188" s="619" t="str">
        <f t="shared" si="45"/>
        <v/>
      </c>
      <c r="X188" s="620" t="str">
        <f>IF(V188="","",COUNTIF($V$7:V188,"該当３"))</f>
        <v/>
      </c>
    </row>
    <row r="189" spans="1:24">
      <c r="A189" s="614">
        <v>1936403000</v>
      </c>
      <c r="B189" s="614" t="s">
        <v>483</v>
      </c>
      <c r="C189" s="615" t="s">
        <v>499</v>
      </c>
      <c r="D189" s="616" t="s">
        <v>459</v>
      </c>
      <c r="E189" s="615" t="s">
        <v>455</v>
      </c>
      <c r="F189" s="552" t="s">
        <v>1149</v>
      </c>
      <c r="G189" s="552" t="s">
        <v>1108</v>
      </c>
      <c r="H189" s="552" t="s">
        <v>1111</v>
      </c>
      <c r="K189" s="618" t="str">
        <f t="shared" si="35"/>
        <v/>
      </c>
      <c r="L189" s="619" t="str">
        <f t="shared" si="36"/>
        <v/>
      </c>
      <c r="M189" s="620" t="str">
        <f>IF(K189="","",COUNTIF($K$7:K189,"ﾘｽﾄ１"))</f>
        <v/>
      </c>
      <c r="N189" s="620" t="str">
        <f t="shared" si="37"/>
        <v/>
      </c>
      <c r="O189" s="621" t="str">
        <f t="shared" si="38"/>
        <v/>
      </c>
      <c r="P189" s="620" t="str">
        <f t="shared" si="39"/>
        <v/>
      </c>
      <c r="Q189" s="618" t="str">
        <f t="shared" si="40"/>
        <v/>
      </c>
      <c r="R189" s="622" t="str">
        <f t="shared" si="41"/>
        <v/>
      </c>
      <c r="S189" s="618" t="str">
        <f t="shared" si="42"/>
        <v/>
      </c>
      <c r="T189" s="619" t="str">
        <f t="shared" si="43"/>
        <v/>
      </c>
      <c r="U189" s="620" t="str">
        <f>IF(S189="","",COUNTIF($S$7:S189,"該当２"))</f>
        <v/>
      </c>
      <c r="V189" s="623" t="str">
        <f t="shared" si="44"/>
        <v/>
      </c>
      <c r="W189" s="619" t="str">
        <f t="shared" si="45"/>
        <v/>
      </c>
      <c r="X189" s="620" t="str">
        <f>IF(V189="","",COUNTIF($V$7:V189,"該当３"))</f>
        <v/>
      </c>
    </row>
    <row r="190" spans="1:24">
      <c r="A190" s="614">
        <v>1936404000</v>
      </c>
      <c r="B190" s="614" t="s">
        <v>483</v>
      </c>
      <c r="C190" s="615" t="s">
        <v>499</v>
      </c>
      <c r="D190" s="616" t="s">
        <v>460</v>
      </c>
      <c r="E190" s="615" t="s">
        <v>455</v>
      </c>
      <c r="F190" s="552" t="s">
        <v>1149</v>
      </c>
      <c r="G190" s="552" t="s">
        <v>1108</v>
      </c>
      <c r="H190" s="552" t="s">
        <v>1112</v>
      </c>
      <c r="K190" s="618" t="str">
        <f t="shared" si="35"/>
        <v/>
      </c>
      <c r="L190" s="619" t="str">
        <f t="shared" si="36"/>
        <v/>
      </c>
      <c r="M190" s="620" t="str">
        <f>IF(K190="","",COUNTIF($K$7:K190,"ﾘｽﾄ１"))</f>
        <v/>
      </c>
      <c r="N190" s="620" t="str">
        <f t="shared" si="37"/>
        <v/>
      </c>
      <c r="O190" s="621" t="str">
        <f t="shared" si="38"/>
        <v/>
      </c>
      <c r="P190" s="620" t="str">
        <f t="shared" si="39"/>
        <v/>
      </c>
      <c r="Q190" s="618" t="str">
        <f t="shared" si="40"/>
        <v/>
      </c>
      <c r="R190" s="622" t="str">
        <f t="shared" si="41"/>
        <v/>
      </c>
      <c r="S190" s="618" t="str">
        <f t="shared" si="42"/>
        <v/>
      </c>
      <c r="T190" s="619" t="str">
        <f t="shared" si="43"/>
        <v/>
      </c>
      <c r="U190" s="620" t="str">
        <f>IF(S190="","",COUNTIF($S$7:S190,"該当２"))</f>
        <v/>
      </c>
      <c r="V190" s="623" t="str">
        <f t="shared" si="44"/>
        <v/>
      </c>
      <c r="W190" s="619" t="str">
        <f t="shared" si="45"/>
        <v/>
      </c>
      <c r="X190" s="620" t="str">
        <f>IF(V190="","",COUNTIF($V$7:V190,"該当３"))</f>
        <v/>
      </c>
    </row>
    <row r="191" spans="1:24">
      <c r="A191" s="614">
        <v>1936405000</v>
      </c>
      <c r="B191" s="614" t="s">
        <v>483</v>
      </c>
      <c r="C191" s="615" t="s">
        <v>499</v>
      </c>
      <c r="D191" s="616" t="s">
        <v>461</v>
      </c>
      <c r="E191" s="615" t="s">
        <v>455</v>
      </c>
      <c r="F191" s="552" t="s">
        <v>1149</v>
      </c>
      <c r="G191" s="552" t="s">
        <v>1108</v>
      </c>
      <c r="H191" s="552" t="s">
        <v>1113</v>
      </c>
      <c r="K191" s="618" t="str">
        <f t="shared" si="35"/>
        <v/>
      </c>
      <c r="L191" s="619" t="str">
        <f t="shared" si="36"/>
        <v/>
      </c>
      <c r="M191" s="620" t="str">
        <f>IF(K191="","",COUNTIF($K$7:K191,"ﾘｽﾄ１"))</f>
        <v/>
      </c>
      <c r="N191" s="620" t="str">
        <f t="shared" si="37"/>
        <v/>
      </c>
      <c r="O191" s="621" t="str">
        <f t="shared" si="38"/>
        <v/>
      </c>
      <c r="P191" s="620" t="str">
        <f t="shared" si="39"/>
        <v/>
      </c>
      <c r="Q191" s="618" t="str">
        <f t="shared" si="40"/>
        <v/>
      </c>
      <c r="R191" s="622" t="str">
        <f t="shared" si="41"/>
        <v/>
      </c>
      <c r="S191" s="618" t="str">
        <f t="shared" si="42"/>
        <v/>
      </c>
      <c r="T191" s="619" t="str">
        <f t="shared" si="43"/>
        <v/>
      </c>
      <c r="U191" s="620" t="str">
        <f>IF(S191="","",COUNTIF($S$7:S191,"該当２"))</f>
        <v/>
      </c>
      <c r="V191" s="623" t="str">
        <f t="shared" si="44"/>
        <v/>
      </c>
      <c r="W191" s="619" t="str">
        <f t="shared" si="45"/>
        <v/>
      </c>
      <c r="X191" s="620" t="str">
        <f>IF(V191="","",COUNTIF($V$7:V191,"該当３"))</f>
        <v/>
      </c>
    </row>
    <row r="192" spans="1:24">
      <c r="A192" s="614">
        <v>1936406000</v>
      </c>
      <c r="B192" s="614" t="s">
        <v>483</v>
      </c>
      <c r="C192" s="615" t="s">
        <v>499</v>
      </c>
      <c r="D192" s="616" t="s">
        <v>462</v>
      </c>
      <c r="E192" s="615" t="s">
        <v>455</v>
      </c>
      <c r="F192" s="552" t="s">
        <v>1149</v>
      </c>
      <c r="G192" s="552" t="s">
        <v>1108</v>
      </c>
      <c r="H192" s="552" t="s">
        <v>752</v>
      </c>
      <c r="K192" s="618" t="str">
        <f t="shared" si="35"/>
        <v/>
      </c>
      <c r="L192" s="619" t="str">
        <f t="shared" si="36"/>
        <v/>
      </c>
      <c r="M192" s="620" t="str">
        <f>IF(K192="","",COUNTIF($K$7:K192,"ﾘｽﾄ１"))</f>
        <v/>
      </c>
      <c r="N192" s="620" t="str">
        <f t="shared" si="37"/>
        <v/>
      </c>
      <c r="O192" s="621" t="str">
        <f t="shared" si="38"/>
        <v/>
      </c>
      <c r="P192" s="620" t="str">
        <f t="shared" si="39"/>
        <v/>
      </c>
      <c r="Q192" s="618" t="str">
        <f t="shared" si="40"/>
        <v/>
      </c>
      <c r="R192" s="622" t="str">
        <f t="shared" si="41"/>
        <v/>
      </c>
      <c r="S192" s="618" t="str">
        <f t="shared" si="42"/>
        <v/>
      </c>
      <c r="T192" s="619" t="str">
        <f t="shared" si="43"/>
        <v/>
      </c>
      <c r="U192" s="620" t="str">
        <f>IF(S192="","",COUNTIF($S$7:S192,"該当２"))</f>
        <v/>
      </c>
      <c r="V192" s="623" t="str">
        <f t="shared" si="44"/>
        <v/>
      </c>
      <c r="W192" s="619" t="str">
        <f t="shared" si="45"/>
        <v/>
      </c>
      <c r="X192" s="620" t="str">
        <f>IF(V192="","",COUNTIF($V$7:V192,"該当３"))</f>
        <v/>
      </c>
    </row>
    <row r="193" spans="1:24">
      <c r="A193" s="614">
        <v>1936500000</v>
      </c>
      <c r="B193" s="614" t="s">
        <v>483</v>
      </c>
      <c r="C193" s="615" t="s">
        <v>664</v>
      </c>
      <c r="D193" s="616" t="s">
        <v>454</v>
      </c>
      <c r="E193" s="615" t="s">
        <v>455</v>
      </c>
      <c r="F193" s="552" t="s">
        <v>1149</v>
      </c>
      <c r="G193" s="552" t="s">
        <v>1114</v>
      </c>
      <c r="K193" s="618" t="str">
        <f t="shared" si="35"/>
        <v>ﾘｽﾄ１</v>
      </c>
      <c r="L193" s="619" t="str">
        <f t="shared" si="36"/>
        <v>身延町</v>
      </c>
      <c r="M193" s="620">
        <f>IF(K193="","",COUNTIF($K$7:K193,"ﾘｽﾄ１"))</f>
        <v>17</v>
      </c>
      <c r="N193" s="620" t="str">
        <f t="shared" si="37"/>
        <v/>
      </c>
      <c r="O193" s="621" t="str">
        <f t="shared" si="38"/>
        <v/>
      </c>
      <c r="P193" s="620" t="str">
        <f t="shared" si="39"/>
        <v/>
      </c>
      <c r="Q193" s="618" t="str">
        <f t="shared" si="40"/>
        <v/>
      </c>
      <c r="R193" s="622" t="str">
        <f t="shared" si="41"/>
        <v/>
      </c>
      <c r="S193" s="618" t="str">
        <f t="shared" si="42"/>
        <v/>
      </c>
      <c r="T193" s="619" t="str">
        <f t="shared" si="43"/>
        <v/>
      </c>
      <c r="U193" s="620" t="str">
        <f>IF(S193="","",COUNTIF($S$7:S193,"該当２"))</f>
        <v/>
      </c>
      <c r="V193" s="623" t="str">
        <f t="shared" si="44"/>
        <v/>
      </c>
      <c r="W193" s="619" t="str">
        <f t="shared" si="45"/>
        <v/>
      </c>
      <c r="X193" s="620" t="str">
        <f>IF(V193="","",COUNTIF($V$7:V193,"該当３"))</f>
        <v/>
      </c>
    </row>
    <row r="194" spans="1:24">
      <c r="A194" s="614">
        <v>1936501000</v>
      </c>
      <c r="B194" s="614" t="s">
        <v>483</v>
      </c>
      <c r="C194" s="615" t="s">
        <v>664</v>
      </c>
      <c r="D194" s="616" t="s">
        <v>457</v>
      </c>
      <c r="E194" s="615" t="s">
        <v>455</v>
      </c>
      <c r="F194" s="552" t="s">
        <v>1149</v>
      </c>
      <c r="G194" s="552" t="s">
        <v>1114</v>
      </c>
      <c r="H194" s="552" t="s">
        <v>1115</v>
      </c>
      <c r="K194" s="618" t="str">
        <f t="shared" si="35"/>
        <v/>
      </c>
      <c r="L194" s="619" t="str">
        <f t="shared" si="36"/>
        <v/>
      </c>
      <c r="M194" s="620" t="str">
        <f>IF(K194="","",COUNTIF($K$7:K194,"ﾘｽﾄ１"))</f>
        <v/>
      </c>
      <c r="N194" s="620" t="str">
        <f t="shared" si="37"/>
        <v/>
      </c>
      <c r="O194" s="621" t="str">
        <f t="shared" si="38"/>
        <v/>
      </c>
      <c r="P194" s="620" t="str">
        <f t="shared" si="39"/>
        <v/>
      </c>
      <c r="Q194" s="618" t="str">
        <f t="shared" si="40"/>
        <v/>
      </c>
      <c r="R194" s="622" t="str">
        <f t="shared" si="41"/>
        <v/>
      </c>
      <c r="S194" s="618" t="str">
        <f t="shared" si="42"/>
        <v/>
      </c>
      <c r="T194" s="619" t="str">
        <f t="shared" si="43"/>
        <v/>
      </c>
      <c r="U194" s="620" t="str">
        <f>IF(S194="","",COUNTIF($S$7:S194,"該当２"))</f>
        <v/>
      </c>
      <c r="V194" s="623" t="str">
        <f t="shared" si="44"/>
        <v/>
      </c>
      <c r="W194" s="619" t="str">
        <f t="shared" si="45"/>
        <v/>
      </c>
      <c r="X194" s="620" t="str">
        <f>IF(V194="","",COUNTIF($V$7:V194,"該当３"))</f>
        <v/>
      </c>
    </row>
    <row r="195" spans="1:24">
      <c r="A195" s="614">
        <v>1936502000</v>
      </c>
      <c r="B195" s="614" t="s">
        <v>483</v>
      </c>
      <c r="C195" s="615" t="s">
        <v>664</v>
      </c>
      <c r="D195" s="616" t="s">
        <v>458</v>
      </c>
      <c r="E195" s="615" t="s">
        <v>455</v>
      </c>
      <c r="F195" s="552" t="s">
        <v>1149</v>
      </c>
      <c r="G195" s="552" t="s">
        <v>1114</v>
      </c>
      <c r="H195" s="552" t="s">
        <v>1114</v>
      </c>
      <c r="K195" s="618" t="str">
        <f t="shared" si="35"/>
        <v/>
      </c>
      <c r="L195" s="619" t="str">
        <f t="shared" si="36"/>
        <v/>
      </c>
      <c r="M195" s="620" t="str">
        <f>IF(K195="","",COUNTIF($K$7:K195,"ﾘｽﾄ１"))</f>
        <v/>
      </c>
      <c r="N195" s="620" t="str">
        <f t="shared" si="37"/>
        <v/>
      </c>
      <c r="O195" s="621" t="str">
        <f t="shared" si="38"/>
        <v/>
      </c>
      <c r="P195" s="620" t="str">
        <f t="shared" si="39"/>
        <v/>
      </c>
      <c r="Q195" s="618" t="str">
        <f t="shared" si="40"/>
        <v/>
      </c>
      <c r="R195" s="622" t="str">
        <f t="shared" si="41"/>
        <v/>
      </c>
      <c r="S195" s="618" t="str">
        <f t="shared" si="42"/>
        <v/>
      </c>
      <c r="T195" s="619" t="str">
        <f t="shared" si="43"/>
        <v/>
      </c>
      <c r="U195" s="620" t="str">
        <f>IF(S195="","",COUNTIF($S$7:S195,"該当２"))</f>
        <v/>
      </c>
      <c r="V195" s="623" t="str">
        <f t="shared" si="44"/>
        <v/>
      </c>
      <c r="W195" s="619" t="str">
        <f t="shared" si="45"/>
        <v/>
      </c>
      <c r="X195" s="620" t="str">
        <f>IF(V195="","",COUNTIF($V$7:V195,"該当３"))</f>
        <v/>
      </c>
    </row>
    <row r="196" spans="1:24">
      <c r="A196" s="614">
        <v>1936503000</v>
      </c>
      <c r="B196" s="614" t="s">
        <v>483</v>
      </c>
      <c r="C196" s="615" t="s">
        <v>664</v>
      </c>
      <c r="D196" s="616" t="s">
        <v>459</v>
      </c>
      <c r="E196" s="615" t="s">
        <v>455</v>
      </c>
      <c r="F196" s="552" t="s">
        <v>1149</v>
      </c>
      <c r="G196" s="552" t="s">
        <v>1114</v>
      </c>
      <c r="H196" s="552" t="s">
        <v>1116</v>
      </c>
      <c r="K196" s="618" t="str">
        <f t="shared" si="35"/>
        <v/>
      </c>
      <c r="L196" s="619" t="str">
        <f t="shared" si="36"/>
        <v/>
      </c>
      <c r="M196" s="620" t="str">
        <f>IF(K196="","",COUNTIF($K$7:K196,"ﾘｽﾄ１"))</f>
        <v/>
      </c>
      <c r="N196" s="620" t="str">
        <f t="shared" si="37"/>
        <v/>
      </c>
      <c r="O196" s="621" t="str">
        <f t="shared" si="38"/>
        <v/>
      </c>
      <c r="P196" s="620" t="str">
        <f t="shared" si="39"/>
        <v/>
      </c>
      <c r="Q196" s="618" t="str">
        <f t="shared" si="40"/>
        <v/>
      </c>
      <c r="R196" s="622" t="str">
        <f t="shared" si="41"/>
        <v/>
      </c>
      <c r="S196" s="618" t="str">
        <f t="shared" si="42"/>
        <v/>
      </c>
      <c r="T196" s="619" t="str">
        <f t="shared" si="43"/>
        <v/>
      </c>
      <c r="U196" s="620" t="str">
        <f>IF(S196="","",COUNTIF($S$7:S196,"該当２"))</f>
        <v/>
      </c>
      <c r="V196" s="623" t="str">
        <f t="shared" si="44"/>
        <v/>
      </c>
      <c r="W196" s="619" t="str">
        <f t="shared" si="45"/>
        <v/>
      </c>
      <c r="X196" s="620" t="str">
        <f>IF(V196="","",COUNTIF($V$7:V196,"該当３"))</f>
        <v/>
      </c>
    </row>
    <row r="197" spans="1:24">
      <c r="A197" s="614">
        <v>1936504000</v>
      </c>
      <c r="B197" s="614" t="s">
        <v>483</v>
      </c>
      <c r="C197" s="615" t="s">
        <v>664</v>
      </c>
      <c r="D197" s="616" t="s">
        <v>460</v>
      </c>
      <c r="E197" s="615" t="s">
        <v>455</v>
      </c>
      <c r="F197" s="552" t="s">
        <v>1149</v>
      </c>
      <c r="G197" s="552" t="s">
        <v>1114</v>
      </c>
      <c r="H197" s="552" t="s">
        <v>1117</v>
      </c>
      <c r="K197" s="618" t="str">
        <f t="shared" si="35"/>
        <v/>
      </c>
      <c r="L197" s="619" t="str">
        <f t="shared" si="36"/>
        <v/>
      </c>
      <c r="M197" s="620" t="str">
        <f>IF(K197="","",COUNTIF($K$7:K197,"ﾘｽﾄ１"))</f>
        <v/>
      </c>
      <c r="N197" s="620" t="str">
        <f t="shared" si="37"/>
        <v/>
      </c>
      <c r="O197" s="621" t="str">
        <f t="shared" si="38"/>
        <v/>
      </c>
      <c r="P197" s="620" t="str">
        <f t="shared" si="39"/>
        <v/>
      </c>
      <c r="Q197" s="618" t="str">
        <f t="shared" si="40"/>
        <v/>
      </c>
      <c r="R197" s="622" t="str">
        <f t="shared" si="41"/>
        <v/>
      </c>
      <c r="S197" s="618" t="str">
        <f t="shared" si="42"/>
        <v/>
      </c>
      <c r="T197" s="619" t="str">
        <f t="shared" si="43"/>
        <v/>
      </c>
      <c r="U197" s="620" t="str">
        <f>IF(S197="","",COUNTIF($S$7:S197,"該当２"))</f>
        <v/>
      </c>
      <c r="V197" s="623" t="str">
        <f t="shared" si="44"/>
        <v/>
      </c>
      <c r="W197" s="619" t="str">
        <f t="shared" si="45"/>
        <v/>
      </c>
      <c r="X197" s="620" t="str">
        <f>IF(V197="","",COUNTIF($V$7:V197,"該当３"))</f>
        <v/>
      </c>
    </row>
    <row r="198" spans="1:24">
      <c r="A198" s="614">
        <v>1936505000</v>
      </c>
      <c r="B198" s="614" t="s">
        <v>483</v>
      </c>
      <c r="C198" s="615" t="s">
        <v>664</v>
      </c>
      <c r="D198" s="616" t="s">
        <v>461</v>
      </c>
      <c r="E198" s="615" t="s">
        <v>455</v>
      </c>
      <c r="F198" s="552" t="s">
        <v>1149</v>
      </c>
      <c r="G198" s="552" t="s">
        <v>1114</v>
      </c>
      <c r="H198" s="552" t="s">
        <v>1118</v>
      </c>
      <c r="K198" s="618" t="str">
        <f t="shared" si="35"/>
        <v/>
      </c>
      <c r="L198" s="619" t="str">
        <f t="shared" si="36"/>
        <v/>
      </c>
      <c r="M198" s="620" t="str">
        <f>IF(K198="","",COUNTIF($K$7:K198,"ﾘｽﾄ１"))</f>
        <v/>
      </c>
      <c r="N198" s="620" t="str">
        <f t="shared" si="37"/>
        <v/>
      </c>
      <c r="O198" s="621" t="str">
        <f t="shared" si="38"/>
        <v/>
      </c>
      <c r="P198" s="620" t="str">
        <f t="shared" si="39"/>
        <v/>
      </c>
      <c r="Q198" s="618" t="str">
        <f t="shared" si="40"/>
        <v/>
      </c>
      <c r="R198" s="622" t="str">
        <f t="shared" si="41"/>
        <v/>
      </c>
      <c r="S198" s="618" t="str">
        <f t="shared" si="42"/>
        <v/>
      </c>
      <c r="T198" s="619" t="str">
        <f t="shared" si="43"/>
        <v/>
      </c>
      <c r="U198" s="620" t="str">
        <f>IF(S198="","",COUNTIF($S$7:S198,"該当２"))</f>
        <v/>
      </c>
      <c r="V198" s="623" t="str">
        <f t="shared" si="44"/>
        <v/>
      </c>
      <c r="W198" s="619" t="str">
        <f t="shared" si="45"/>
        <v/>
      </c>
      <c r="X198" s="620" t="str">
        <f>IF(V198="","",COUNTIF($V$7:V198,"該当３"))</f>
        <v/>
      </c>
    </row>
    <row r="199" spans="1:24">
      <c r="A199" s="614">
        <v>1936506000</v>
      </c>
      <c r="B199" s="614" t="s">
        <v>483</v>
      </c>
      <c r="C199" s="615" t="s">
        <v>664</v>
      </c>
      <c r="D199" s="616" t="s">
        <v>462</v>
      </c>
      <c r="E199" s="615" t="s">
        <v>455</v>
      </c>
      <c r="F199" s="552" t="s">
        <v>1149</v>
      </c>
      <c r="G199" s="552" t="s">
        <v>1114</v>
      </c>
      <c r="H199" s="552" t="s">
        <v>1119</v>
      </c>
      <c r="K199" s="618" t="str">
        <f t="shared" ref="K199:K238" si="46">IF(AND($C199&gt;0,$H199=""),"ﾘｽﾄ１","")</f>
        <v/>
      </c>
      <c r="L199" s="619" t="str">
        <f t="shared" si="36"/>
        <v/>
      </c>
      <c r="M199" s="620" t="str">
        <f>IF(K199="","",COUNTIF($K$7:K199,"ﾘｽﾄ１"))</f>
        <v/>
      </c>
      <c r="N199" s="620" t="str">
        <f t="shared" si="37"/>
        <v/>
      </c>
      <c r="O199" s="621" t="str">
        <f t="shared" si="38"/>
        <v/>
      </c>
      <c r="P199" s="620" t="str">
        <f t="shared" si="39"/>
        <v/>
      </c>
      <c r="Q199" s="618" t="str">
        <f t="shared" si="40"/>
        <v/>
      </c>
      <c r="R199" s="622" t="str">
        <f t="shared" si="41"/>
        <v/>
      </c>
      <c r="S199" s="618" t="str">
        <f t="shared" si="42"/>
        <v/>
      </c>
      <c r="T199" s="619" t="str">
        <f t="shared" si="43"/>
        <v/>
      </c>
      <c r="U199" s="620" t="str">
        <f>IF(S199="","",COUNTIF($S$7:S199,"該当２"))</f>
        <v/>
      </c>
      <c r="V199" s="623" t="str">
        <f t="shared" si="44"/>
        <v/>
      </c>
      <c r="W199" s="619" t="str">
        <f t="shared" si="45"/>
        <v/>
      </c>
      <c r="X199" s="620" t="str">
        <f>IF(V199="","",COUNTIF($V$7:V199,"該当３"))</f>
        <v/>
      </c>
    </row>
    <row r="200" spans="1:24">
      <c r="A200" s="614">
        <v>1936507000</v>
      </c>
      <c r="B200" s="614" t="s">
        <v>483</v>
      </c>
      <c r="C200" s="615" t="s">
        <v>664</v>
      </c>
      <c r="D200" s="616" t="s">
        <v>463</v>
      </c>
      <c r="E200" s="615" t="s">
        <v>455</v>
      </c>
      <c r="F200" s="552" t="s">
        <v>1149</v>
      </c>
      <c r="G200" s="552" t="s">
        <v>1114</v>
      </c>
      <c r="H200" s="552" t="s">
        <v>1120</v>
      </c>
      <c r="K200" s="618" t="str">
        <f t="shared" si="46"/>
        <v/>
      </c>
      <c r="L200" s="619" t="str">
        <f t="shared" si="36"/>
        <v/>
      </c>
      <c r="M200" s="620" t="str">
        <f>IF(K200="","",COUNTIF($K$7:K200,"ﾘｽﾄ１"))</f>
        <v/>
      </c>
      <c r="N200" s="620" t="str">
        <f t="shared" si="37"/>
        <v/>
      </c>
      <c r="O200" s="621" t="str">
        <f t="shared" si="38"/>
        <v/>
      </c>
      <c r="P200" s="620" t="str">
        <f t="shared" si="39"/>
        <v/>
      </c>
      <c r="Q200" s="618" t="str">
        <f t="shared" si="40"/>
        <v/>
      </c>
      <c r="R200" s="622" t="str">
        <f t="shared" si="41"/>
        <v/>
      </c>
      <c r="S200" s="618" t="str">
        <f t="shared" si="42"/>
        <v/>
      </c>
      <c r="T200" s="619" t="str">
        <f t="shared" si="43"/>
        <v/>
      </c>
      <c r="U200" s="620" t="str">
        <f>IF(S200="","",COUNTIF($S$7:S200,"該当２"))</f>
        <v/>
      </c>
      <c r="V200" s="623" t="str">
        <f t="shared" si="44"/>
        <v/>
      </c>
      <c r="W200" s="619" t="str">
        <f t="shared" si="45"/>
        <v/>
      </c>
      <c r="X200" s="620" t="str">
        <f>IF(V200="","",COUNTIF($V$7:V200,"該当３"))</f>
        <v/>
      </c>
    </row>
    <row r="201" spans="1:24">
      <c r="A201" s="614">
        <v>1936508000</v>
      </c>
      <c r="B201" s="614" t="s">
        <v>483</v>
      </c>
      <c r="C201" s="615" t="s">
        <v>664</v>
      </c>
      <c r="D201" s="616" t="s">
        <v>453</v>
      </c>
      <c r="E201" s="615" t="s">
        <v>455</v>
      </c>
      <c r="F201" s="552" t="s">
        <v>1149</v>
      </c>
      <c r="G201" s="552" t="s">
        <v>1114</v>
      </c>
      <c r="H201" s="552" t="s">
        <v>1121</v>
      </c>
      <c r="K201" s="618" t="str">
        <f t="shared" si="46"/>
        <v/>
      </c>
      <c r="L201" s="619" t="str">
        <f t="shared" si="36"/>
        <v/>
      </c>
      <c r="M201" s="620" t="str">
        <f>IF(K201="","",COUNTIF($K$7:K201,"ﾘｽﾄ１"))</f>
        <v/>
      </c>
      <c r="N201" s="620" t="str">
        <f t="shared" si="37"/>
        <v/>
      </c>
      <c r="O201" s="621" t="str">
        <f t="shared" si="38"/>
        <v/>
      </c>
      <c r="P201" s="620" t="str">
        <f t="shared" si="39"/>
        <v/>
      </c>
      <c r="Q201" s="618" t="str">
        <f t="shared" si="40"/>
        <v/>
      </c>
      <c r="R201" s="622" t="str">
        <f t="shared" si="41"/>
        <v/>
      </c>
      <c r="S201" s="618" t="str">
        <f t="shared" si="42"/>
        <v/>
      </c>
      <c r="T201" s="619" t="str">
        <f t="shared" si="43"/>
        <v/>
      </c>
      <c r="U201" s="620" t="str">
        <f>IF(S201="","",COUNTIF($S$7:S201,"該当２"))</f>
        <v/>
      </c>
      <c r="V201" s="623" t="str">
        <f t="shared" si="44"/>
        <v/>
      </c>
      <c r="W201" s="619" t="str">
        <f t="shared" si="45"/>
        <v/>
      </c>
      <c r="X201" s="620" t="str">
        <f>IF(V201="","",COUNTIF($V$7:V201,"該当３"))</f>
        <v/>
      </c>
    </row>
    <row r="202" spans="1:24">
      <c r="A202" s="614">
        <v>1936509000</v>
      </c>
      <c r="B202" s="614" t="s">
        <v>483</v>
      </c>
      <c r="C202" s="615" t="s">
        <v>664</v>
      </c>
      <c r="D202" s="616" t="s">
        <v>464</v>
      </c>
      <c r="E202" s="615" t="s">
        <v>455</v>
      </c>
      <c r="F202" s="552" t="s">
        <v>1149</v>
      </c>
      <c r="G202" s="552" t="s">
        <v>1114</v>
      </c>
      <c r="H202" s="552" t="s">
        <v>1122</v>
      </c>
      <c r="K202" s="618" t="str">
        <f t="shared" si="46"/>
        <v/>
      </c>
      <c r="L202" s="619" t="str">
        <f t="shared" si="36"/>
        <v/>
      </c>
      <c r="M202" s="620" t="str">
        <f>IF(K202="","",COUNTIF($K$7:K202,"ﾘｽﾄ１"))</f>
        <v/>
      </c>
      <c r="N202" s="620" t="str">
        <f t="shared" si="37"/>
        <v/>
      </c>
      <c r="O202" s="621" t="str">
        <f t="shared" si="38"/>
        <v/>
      </c>
      <c r="P202" s="620" t="str">
        <f t="shared" si="39"/>
        <v/>
      </c>
      <c r="Q202" s="618" t="str">
        <f t="shared" si="40"/>
        <v/>
      </c>
      <c r="R202" s="622" t="str">
        <f t="shared" si="41"/>
        <v/>
      </c>
      <c r="S202" s="618" t="str">
        <f t="shared" si="42"/>
        <v/>
      </c>
      <c r="T202" s="619" t="str">
        <f t="shared" si="43"/>
        <v/>
      </c>
      <c r="U202" s="620" t="str">
        <f>IF(S202="","",COUNTIF($S$7:S202,"該当２"))</f>
        <v/>
      </c>
      <c r="V202" s="623" t="str">
        <f t="shared" si="44"/>
        <v/>
      </c>
      <c r="W202" s="619" t="str">
        <f t="shared" si="45"/>
        <v/>
      </c>
      <c r="X202" s="620" t="str">
        <f>IF(V202="","",COUNTIF($V$7:V202,"該当３"))</f>
        <v/>
      </c>
    </row>
    <row r="203" spans="1:24">
      <c r="A203" s="614">
        <v>1936510000</v>
      </c>
      <c r="B203" s="614" t="s">
        <v>483</v>
      </c>
      <c r="C203" s="615" t="s">
        <v>664</v>
      </c>
      <c r="D203" s="616" t="s">
        <v>465</v>
      </c>
      <c r="E203" s="615" t="s">
        <v>455</v>
      </c>
      <c r="F203" s="552" t="s">
        <v>1149</v>
      </c>
      <c r="G203" s="552" t="s">
        <v>1114</v>
      </c>
      <c r="H203" s="552" t="s">
        <v>1123</v>
      </c>
      <c r="K203" s="618" t="str">
        <f t="shared" si="46"/>
        <v/>
      </c>
      <c r="L203" s="619" t="str">
        <f t="shared" si="36"/>
        <v/>
      </c>
      <c r="M203" s="620" t="str">
        <f>IF(K203="","",COUNTIF($K$7:K203,"ﾘｽﾄ１"))</f>
        <v/>
      </c>
      <c r="N203" s="620" t="str">
        <f t="shared" si="37"/>
        <v/>
      </c>
      <c r="O203" s="621" t="str">
        <f t="shared" si="38"/>
        <v/>
      </c>
      <c r="P203" s="620" t="str">
        <f t="shared" si="39"/>
        <v/>
      </c>
      <c r="Q203" s="618" t="str">
        <f t="shared" si="40"/>
        <v/>
      </c>
      <c r="R203" s="622" t="str">
        <f t="shared" si="41"/>
        <v/>
      </c>
      <c r="S203" s="618" t="str">
        <f t="shared" si="42"/>
        <v/>
      </c>
      <c r="T203" s="619" t="str">
        <f t="shared" si="43"/>
        <v/>
      </c>
      <c r="U203" s="620" t="str">
        <f>IF(S203="","",COUNTIF($S$7:S203,"該当２"))</f>
        <v/>
      </c>
      <c r="V203" s="623" t="str">
        <f t="shared" si="44"/>
        <v/>
      </c>
      <c r="W203" s="619" t="str">
        <f t="shared" si="45"/>
        <v/>
      </c>
      <c r="X203" s="620" t="str">
        <f>IF(V203="","",COUNTIF($V$7:V203,"該当３"))</f>
        <v/>
      </c>
    </row>
    <row r="204" spans="1:24">
      <c r="A204" s="614">
        <v>1936511000</v>
      </c>
      <c r="B204" s="614" t="s">
        <v>483</v>
      </c>
      <c r="C204" s="615" t="s">
        <v>664</v>
      </c>
      <c r="D204" s="616" t="s">
        <v>466</v>
      </c>
      <c r="E204" s="615" t="s">
        <v>455</v>
      </c>
      <c r="F204" s="552" t="s">
        <v>1149</v>
      </c>
      <c r="G204" s="552" t="s">
        <v>1114</v>
      </c>
      <c r="H204" s="552" t="s">
        <v>1124</v>
      </c>
      <c r="K204" s="618" t="str">
        <f t="shared" si="46"/>
        <v/>
      </c>
      <c r="L204" s="619" t="str">
        <f t="shared" si="36"/>
        <v/>
      </c>
      <c r="M204" s="620" t="str">
        <f>IF(K204="","",COUNTIF($K$7:K204,"ﾘｽﾄ１"))</f>
        <v/>
      </c>
      <c r="N204" s="620" t="str">
        <f t="shared" si="37"/>
        <v/>
      </c>
      <c r="O204" s="621" t="str">
        <f t="shared" si="38"/>
        <v/>
      </c>
      <c r="P204" s="620" t="str">
        <f t="shared" si="39"/>
        <v/>
      </c>
      <c r="Q204" s="618" t="str">
        <f t="shared" si="40"/>
        <v/>
      </c>
      <c r="R204" s="622" t="str">
        <f t="shared" si="41"/>
        <v/>
      </c>
      <c r="S204" s="618" t="str">
        <f t="shared" si="42"/>
        <v/>
      </c>
      <c r="T204" s="619" t="str">
        <f t="shared" si="43"/>
        <v/>
      </c>
      <c r="U204" s="620" t="str">
        <f>IF(S204="","",COUNTIF($S$7:S204,"該当２"))</f>
        <v/>
      </c>
      <c r="V204" s="623" t="str">
        <f t="shared" si="44"/>
        <v/>
      </c>
      <c r="W204" s="619" t="str">
        <f t="shared" si="45"/>
        <v/>
      </c>
      <c r="X204" s="620" t="str">
        <f>IF(V204="","",COUNTIF($V$7:V204,"該当３"))</f>
        <v/>
      </c>
    </row>
    <row r="205" spans="1:24">
      <c r="A205" s="614">
        <v>1936512000</v>
      </c>
      <c r="B205" s="614" t="s">
        <v>483</v>
      </c>
      <c r="C205" s="615" t="s">
        <v>664</v>
      </c>
      <c r="D205" s="616" t="s">
        <v>467</v>
      </c>
      <c r="E205" s="615" t="s">
        <v>455</v>
      </c>
      <c r="F205" s="552" t="s">
        <v>1149</v>
      </c>
      <c r="G205" s="552" t="s">
        <v>1114</v>
      </c>
      <c r="H205" s="552" t="s">
        <v>1154</v>
      </c>
      <c r="K205" s="618" t="str">
        <f t="shared" si="46"/>
        <v/>
      </c>
      <c r="L205" s="619" t="str">
        <f t="shared" si="36"/>
        <v/>
      </c>
      <c r="M205" s="620" t="str">
        <f>IF(K205="","",COUNTIF($K$7:K205,"ﾘｽﾄ１"))</f>
        <v/>
      </c>
      <c r="N205" s="620" t="str">
        <f t="shared" si="37"/>
        <v/>
      </c>
      <c r="O205" s="621" t="str">
        <f t="shared" si="38"/>
        <v/>
      </c>
      <c r="P205" s="620" t="str">
        <f t="shared" si="39"/>
        <v/>
      </c>
      <c r="Q205" s="618" t="str">
        <f t="shared" si="40"/>
        <v/>
      </c>
      <c r="R205" s="622" t="str">
        <f t="shared" si="41"/>
        <v/>
      </c>
      <c r="S205" s="618" t="str">
        <f t="shared" si="42"/>
        <v/>
      </c>
      <c r="T205" s="619" t="str">
        <f t="shared" si="43"/>
        <v/>
      </c>
      <c r="U205" s="620" t="str">
        <f>IF(S205="","",COUNTIF($S$7:S205,"該当２"))</f>
        <v/>
      </c>
      <c r="V205" s="623" t="str">
        <f t="shared" si="44"/>
        <v/>
      </c>
      <c r="W205" s="619" t="str">
        <f t="shared" si="45"/>
        <v/>
      </c>
      <c r="X205" s="620" t="str">
        <f>IF(V205="","",COUNTIF($V$7:V205,"該当３"))</f>
        <v/>
      </c>
    </row>
    <row r="206" spans="1:24">
      <c r="A206" s="614">
        <v>1936513000</v>
      </c>
      <c r="B206" s="614" t="s">
        <v>483</v>
      </c>
      <c r="C206" s="615" t="s">
        <v>664</v>
      </c>
      <c r="D206" s="616" t="s">
        <v>468</v>
      </c>
      <c r="E206" s="615" t="s">
        <v>455</v>
      </c>
      <c r="F206" s="552" t="s">
        <v>1149</v>
      </c>
      <c r="G206" s="552" t="s">
        <v>1114</v>
      </c>
      <c r="H206" s="552" t="s">
        <v>1126</v>
      </c>
      <c r="K206" s="618" t="str">
        <f t="shared" si="46"/>
        <v/>
      </c>
      <c r="L206" s="619" t="str">
        <f t="shared" si="36"/>
        <v/>
      </c>
      <c r="M206" s="620" t="str">
        <f>IF(K206="","",COUNTIF($K$7:K206,"ﾘｽﾄ１"))</f>
        <v/>
      </c>
      <c r="N206" s="620" t="str">
        <f t="shared" si="37"/>
        <v/>
      </c>
      <c r="O206" s="621" t="str">
        <f t="shared" si="38"/>
        <v/>
      </c>
      <c r="P206" s="620" t="str">
        <f t="shared" si="39"/>
        <v/>
      </c>
      <c r="Q206" s="618" t="str">
        <f t="shared" si="40"/>
        <v/>
      </c>
      <c r="R206" s="622" t="str">
        <f t="shared" si="41"/>
        <v/>
      </c>
      <c r="S206" s="618" t="str">
        <f t="shared" si="42"/>
        <v/>
      </c>
      <c r="T206" s="619" t="str">
        <f t="shared" si="43"/>
        <v/>
      </c>
      <c r="U206" s="620" t="str">
        <f>IF(S206="","",COUNTIF($S$7:S206,"該当２"))</f>
        <v/>
      </c>
      <c r="V206" s="623" t="str">
        <f t="shared" si="44"/>
        <v/>
      </c>
      <c r="W206" s="619" t="str">
        <f t="shared" si="45"/>
        <v/>
      </c>
      <c r="X206" s="620" t="str">
        <f>IF(V206="","",COUNTIF($V$7:V206,"該当３"))</f>
        <v/>
      </c>
    </row>
    <row r="207" spans="1:24">
      <c r="A207" s="614">
        <v>1936514000</v>
      </c>
      <c r="B207" s="614" t="s">
        <v>483</v>
      </c>
      <c r="C207" s="615" t="s">
        <v>664</v>
      </c>
      <c r="D207" s="616" t="s">
        <v>469</v>
      </c>
      <c r="E207" s="615" t="s">
        <v>455</v>
      </c>
      <c r="F207" s="552" t="s">
        <v>1149</v>
      </c>
      <c r="G207" s="552" t="s">
        <v>1114</v>
      </c>
      <c r="H207" s="552" t="s">
        <v>1127</v>
      </c>
      <c r="K207" s="618" t="str">
        <f t="shared" si="46"/>
        <v/>
      </c>
      <c r="L207" s="619" t="str">
        <f t="shared" si="36"/>
        <v/>
      </c>
      <c r="M207" s="620" t="str">
        <f>IF(K207="","",COUNTIF($K$7:K207,"ﾘｽﾄ１"))</f>
        <v/>
      </c>
      <c r="N207" s="620" t="str">
        <f t="shared" si="37"/>
        <v/>
      </c>
      <c r="O207" s="621" t="str">
        <f t="shared" si="38"/>
        <v/>
      </c>
      <c r="P207" s="620" t="str">
        <f t="shared" si="39"/>
        <v/>
      </c>
      <c r="Q207" s="618" t="str">
        <f t="shared" si="40"/>
        <v/>
      </c>
      <c r="R207" s="622" t="str">
        <f t="shared" si="41"/>
        <v/>
      </c>
      <c r="S207" s="618" t="str">
        <f t="shared" si="42"/>
        <v/>
      </c>
      <c r="T207" s="619" t="str">
        <f t="shared" si="43"/>
        <v/>
      </c>
      <c r="U207" s="620" t="str">
        <f>IF(S207="","",COUNTIF($S$7:S207,"該当２"))</f>
        <v/>
      </c>
      <c r="V207" s="623" t="str">
        <f t="shared" si="44"/>
        <v/>
      </c>
      <c r="W207" s="619" t="str">
        <f t="shared" si="45"/>
        <v/>
      </c>
      <c r="X207" s="620" t="str">
        <f>IF(V207="","",COUNTIF($V$7:V207,"該当３"))</f>
        <v/>
      </c>
    </row>
    <row r="208" spans="1:24">
      <c r="A208" s="614">
        <v>1936515000</v>
      </c>
      <c r="B208" s="614" t="s">
        <v>483</v>
      </c>
      <c r="C208" s="615" t="s">
        <v>664</v>
      </c>
      <c r="D208" s="616" t="s">
        <v>470</v>
      </c>
      <c r="E208" s="615" t="s">
        <v>455</v>
      </c>
      <c r="F208" s="552" t="s">
        <v>1149</v>
      </c>
      <c r="G208" s="552" t="s">
        <v>1114</v>
      </c>
      <c r="H208" s="552" t="s">
        <v>1128</v>
      </c>
      <c r="K208" s="618" t="str">
        <f t="shared" si="46"/>
        <v/>
      </c>
      <c r="L208" s="619" t="str">
        <f t="shared" si="36"/>
        <v/>
      </c>
      <c r="M208" s="620" t="str">
        <f>IF(K208="","",COUNTIF($K$7:K208,"ﾘｽﾄ１"))</f>
        <v/>
      </c>
      <c r="N208" s="620" t="str">
        <f t="shared" si="37"/>
        <v/>
      </c>
      <c r="O208" s="621" t="str">
        <f t="shared" si="38"/>
        <v/>
      </c>
      <c r="P208" s="620" t="str">
        <f t="shared" si="39"/>
        <v/>
      </c>
      <c r="Q208" s="618" t="str">
        <f t="shared" si="40"/>
        <v/>
      </c>
      <c r="R208" s="622" t="str">
        <f t="shared" si="41"/>
        <v/>
      </c>
      <c r="S208" s="618" t="str">
        <f t="shared" si="42"/>
        <v/>
      </c>
      <c r="T208" s="619" t="str">
        <f t="shared" si="43"/>
        <v/>
      </c>
      <c r="U208" s="620" t="str">
        <f>IF(S208="","",COUNTIF($S$7:S208,"該当２"))</f>
        <v/>
      </c>
      <c r="V208" s="623" t="str">
        <f t="shared" si="44"/>
        <v/>
      </c>
      <c r="W208" s="619" t="str">
        <f t="shared" si="45"/>
        <v/>
      </c>
      <c r="X208" s="620" t="str">
        <f>IF(V208="","",COUNTIF($V$7:V208,"該当３"))</f>
        <v/>
      </c>
    </row>
    <row r="209" spans="1:24">
      <c r="A209" s="614">
        <v>1936516000</v>
      </c>
      <c r="B209" s="614" t="s">
        <v>483</v>
      </c>
      <c r="C209" s="615" t="s">
        <v>664</v>
      </c>
      <c r="D209" s="616" t="s">
        <v>471</v>
      </c>
      <c r="E209" s="615" t="s">
        <v>455</v>
      </c>
      <c r="F209" s="552" t="s">
        <v>1149</v>
      </c>
      <c r="G209" s="552" t="s">
        <v>1114</v>
      </c>
      <c r="H209" s="552" t="s">
        <v>1129</v>
      </c>
      <c r="K209" s="618" t="str">
        <f t="shared" si="46"/>
        <v/>
      </c>
      <c r="L209" s="619" t="str">
        <f t="shared" si="36"/>
        <v/>
      </c>
      <c r="M209" s="620" t="str">
        <f>IF(K209="","",COUNTIF($K$7:K209,"ﾘｽﾄ１"))</f>
        <v/>
      </c>
      <c r="N209" s="620" t="str">
        <f t="shared" si="37"/>
        <v/>
      </c>
      <c r="O209" s="621" t="str">
        <f t="shared" si="38"/>
        <v/>
      </c>
      <c r="P209" s="620" t="str">
        <f t="shared" si="39"/>
        <v/>
      </c>
      <c r="Q209" s="618" t="str">
        <f t="shared" si="40"/>
        <v/>
      </c>
      <c r="R209" s="622" t="str">
        <f t="shared" si="41"/>
        <v/>
      </c>
      <c r="S209" s="618" t="str">
        <f t="shared" si="42"/>
        <v/>
      </c>
      <c r="T209" s="619" t="str">
        <f t="shared" si="43"/>
        <v/>
      </c>
      <c r="U209" s="620" t="str">
        <f>IF(S209="","",COUNTIF($S$7:S209,"該当２"))</f>
        <v/>
      </c>
      <c r="V209" s="623" t="str">
        <f t="shared" si="44"/>
        <v/>
      </c>
      <c r="W209" s="619" t="str">
        <f t="shared" si="45"/>
        <v/>
      </c>
      <c r="X209" s="620" t="str">
        <f>IF(V209="","",COUNTIF($V$7:V209,"該当３"))</f>
        <v/>
      </c>
    </row>
    <row r="210" spans="1:24">
      <c r="A210" s="614">
        <v>1936600000</v>
      </c>
      <c r="B210" s="614" t="s">
        <v>483</v>
      </c>
      <c r="C210" s="615" t="s">
        <v>665</v>
      </c>
      <c r="D210" s="616" t="s">
        <v>454</v>
      </c>
      <c r="E210" s="615" t="s">
        <v>455</v>
      </c>
      <c r="F210" s="552" t="s">
        <v>1149</v>
      </c>
      <c r="G210" s="552" t="s">
        <v>1130</v>
      </c>
      <c r="K210" s="618" t="str">
        <f t="shared" si="46"/>
        <v>ﾘｽﾄ１</v>
      </c>
      <c r="L210" s="619" t="str">
        <f t="shared" si="36"/>
        <v>南部町</v>
      </c>
      <c r="M210" s="620">
        <f>IF(K210="","",COUNTIF($K$7:K210,"ﾘｽﾄ１"))</f>
        <v>18</v>
      </c>
      <c r="N210" s="620" t="str">
        <f t="shared" si="37"/>
        <v/>
      </c>
      <c r="O210" s="621" t="str">
        <f t="shared" si="38"/>
        <v/>
      </c>
      <c r="P210" s="620" t="str">
        <f t="shared" si="39"/>
        <v/>
      </c>
      <c r="Q210" s="618" t="str">
        <f t="shared" si="40"/>
        <v/>
      </c>
      <c r="R210" s="622" t="str">
        <f t="shared" si="41"/>
        <v/>
      </c>
      <c r="S210" s="618" t="str">
        <f t="shared" si="42"/>
        <v/>
      </c>
      <c r="T210" s="619" t="str">
        <f t="shared" si="43"/>
        <v/>
      </c>
      <c r="U210" s="620" t="str">
        <f>IF(S210="","",COUNTIF($S$7:S210,"該当２"))</f>
        <v/>
      </c>
      <c r="V210" s="623" t="str">
        <f t="shared" si="44"/>
        <v/>
      </c>
      <c r="W210" s="619" t="str">
        <f t="shared" si="45"/>
        <v/>
      </c>
      <c r="X210" s="620" t="str">
        <f>IF(V210="","",COUNTIF($V$7:V210,"該当３"))</f>
        <v/>
      </c>
    </row>
    <row r="211" spans="1:24">
      <c r="A211" s="614">
        <v>1936601000</v>
      </c>
      <c r="B211" s="614" t="s">
        <v>483</v>
      </c>
      <c r="C211" s="615" t="s">
        <v>665</v>
      </c>
      <c r="D211" s="616" t="s">
        <v>457</v>
      </c>
      <c r="E211" s="615" t="s">
        <v>455</v>
      </c>
      <c r="F211" s="552" t="s">
        <v>1149</v>
      </c>
      <c r="G211" s="552" t="s">
        <v>1130</v>
      </c>
      <c r="H211" s="552" t="s">
        <v>1131</v>
      </c>
      <c r="K211" s="618" t="str">
        <f t="shared" si="46"/>
        <v/>
      </c>
      <c r="L211" s="619" t="str">
        <f t="shared" si="36"/>
        <v/>
      </c>
      <c r="M211" s="620" t="str">
        <f>IF(K211="","",COUNTIF($K$7:K211,"ﾘｽﾄ１"))</f>
        <v/>
      </c>
      <c r="N211" s="620" t="str">
        <f t="shared" si="37"/>
        <v/>
      </c>
      <c r="O211" s="621" t="str">
        <f t="shared" si="38"/>
        <v/>
      </c>
      <c r="P211" s="620" t="str">
        <f t="shared" si="39"/>
        <v/>
      </c>
      <c r="Q211" s="618" t="str">
        <f t="shared" si="40"/>
        <v/>
      </c>
      <c r="R211" s="622" t="str">
        <f t="shared" si="41"/>
        <v/>
      </c>
      <c r="S211" s="618" t="str">
        <f t="shared" si="42"/>
        <v/>
      </c>
      <c r="T211" s="619" t="str">
        <f t="shared" si="43"/>
        <v/>
      </c>
      <c r="U211" s="620" t="str">
        <f>IF(S211="","",COUNTIF($S$7:S211,"該当２"))</f>
        <v/>
      </c>
      <c r="V211" s="623" t="str">
        <f t="shared" si="44"/>
        <v/>
      </c>
      <c r="W211" s="619" t="str">
        <f t="shared" si="45"/>
        <v/>
      </c>
      <c r="X211" s="620" t="str">
        <f>IF(V211="","",COUNTIF($V$7:V211,"該当３"))</f>
        <v/>
      </c>
    </row>
    <row r="212" spans="1:24">
      <c r="A212" s="614">
        <v>1936602000</v>
      </c>
      <c r="B212" s="614" t="s">
        <v>483</v>
      </c>
      <c r="C212" s="615" t="s">
        <v>665</v>
      </c>
      <c r="D212" s="616" t="s">
        <v>458</v>
      </c>
      <c r="E212" s="615" t="s">
        <v>455</v>
      </c>
      <c r="F212" s="552" t="s">
        <v>1149</v>
      </c>
      <c r="G212" s="552" t="s">
        <v>1130</v>
      </c>
      <c r="H212" s="552" t="s">
        <v>1132</v>
      </c>
      <c r="K212" s="618" t="str">
        <f t="shared" si="46"/>
        <v/>
      </c>
      <c r="L212" s="619" t="str">
        <f t="shared" si="36"/>
        <v/>
      </c>
      <c r="M212" s="620" t="str">
        <f>IF(K212="","",COUNTIF($K$7:K212,"ﾘｽﾄ１"))</f>
        <v/>
      </c>
      <c r="N212" s="620" t="str">
        <f t="shared" si="37"/>
        <v/>
      </c>
      <c r="O212" s="621" t="str">
        <f t="shared" si="38"/>
        <v/>
      </c>
      <c r="P212" s="620" t="str">
        <f t="shared" si="39"/>
        <v/>
      </c>
      <c r="Q212" s="618" t="str">
        <f t="shared" si="40"/>
        <v/>
      </c>
      <c r="R212" s="622" t="str">
        <f t="shared" si="41"/>
        <v/>
      </c>
      <c r="S212" s="618" t="str">
        <f t="shared" si="42"/>
        <v/>
      </c>
      <c r="T212" s="619" t="str">
        <f t="shared" si="43"/>
        <v/>
      </c>
      <c r="U212" s="620" t="str">
        <f>IF(S212="","",COUNTIF($S$7:S212,"該当２"))</f>
        <v/>
      </c>
      <c r="V212" s="623" t="str">
        <f t="shared" si="44"/>
        <v/>
      </c>
      <c r="W212" s="619" t="str">
        <f t="shared" si="45"/>
        <v/>
      </c>
      <c r="X212" s="620" t="str">
        <f>IF(V212="","",COUNTIF($V$7:V212,"該当３"))</f>
        <v/>
      </c>
    </row>
    <row r="213" spans="1:24">
      <c r="A213" s="614">
        <v>1936603000</v>
      </c>
      <c r="B213" s="614" t="s">
        <v>483</v>
      </c>
      <c r="C213" s="615" t="s">
        <v>665</v>
      </c>
      <c r="D213" s="616" t="s">
        <v>459</v>
      </c>
      <c r="E213" s="615" t="s">
        <v>455</v>
      </c>
      <c r="F213" s="552" t="s">
        <v>1149</v>
      </c>
      <c r="G213" s="552" t="s">
        <v>1130</v>
      </c>
      <c r="H213" s="552" t="s">
        <v>1133</v>
      </c>
      <c r="K213" s="618" t="str">
        <f t="shared" si="46"/>
        <v/>
      </c>
      <c r="L213" s="619" t="str">
        <f t="shared" si="36"/>
        <v/>
      </c>
      <c r="M213" s="620" t="str">
        <f>IF(K213="","",COUNTIF($K$7:K213,"ﾘｽﾄ１"))</f>
        <v/>
      </c>
      <c r="N213" s="620" t="str">
        <f t="shared" si="37"/>
        <v/>
      </c>
      <c r="O213" s="621" t="str">
        <f t="shared" si="38"/>
        <v/>
      </c>
      <c r="P213" s="620" t="str">
        <f t="shared" si="39"/>
        <v/>
      </c>
      <c r="Q213" s="618" t="str">
        <f t="shared" si="40"/>
        <v/>
      </c>
      <c r="R213" s="622" t="str">
        <f t="shared" si="41"/>
        <v/>
      </c>
      <c r="S213" s="618" t="str">
        <f t="shared" si="42"/>
        <v/>
      </c>
      <c r="T213" s="619" t="str">
        <f t="shared" si="43"/>
        <v/>
      </c>
      <c r="U213" s="620" t="str">
        <f>IF(S213="","",COUNTIF($S$7:S213,"該当２"))</f>
        <v/>
      </c>
      <c r="V213" s="623" t="str">
        <f t="shared" si="44"/>
        <v/>
      </c>
      <c r="W213" s="619" t="str">
        <f t="shared" si="45"/>
        <v/>
      </c>
      <c r="X213" s="620" t="str">
        <f>IF(V213="","",COUNTIF($V$7:V213,"該当３"))</f>
        <v/>
      </c>
    </row>
    <row r="214" spans="1:24">
      <c r="A214" s="614">
        <v>1936604000</v>
      </c>
      <c r="B214" s="614" t="s">
        <v>483</v>
      </c>
      <c r="C214" s="615" t="s">
        <v>665</v>
      </c>
      <c r="D214" s="616" t="s">
        <v>460</v>
      </c>
      <c r="E214" s="615" t="s">
        <v>455</v>
      </c>
      <c r="F214" s="552" t="s">
        <v>1149</v>
      </c>
      <c r="G214" s="552" t="s">
        <v>1130</v>
      </c>
      <c r="H214" s="552" t="s">
        <v>1134</v>
      </c>
      <c r="K214" s="618" t="str">
        <f t="shared" si="46"/>
        <v/>
      </c>
      <c r="L214" s="619" t="str">
        <f t="shared" si="36"/>
        <v/>
      </c>
      <c r="M214" s="620" t="str">
        <f>IF(K214="","",COUNTIF($K$7:K214,"ﾘｽﾄ１"))</f>
        <v/>
      </c>
      <c r="N214" s="620" t="str">
        <f t="shared" si="37"/>
        <v/>
      </c>
      <c r="O214" s="621" t="str">
        <f t="shared" si="38"/>
        <v/>
      </c>
      <c r="P214" s="620" t="str">
        <f t="shared" si="39"/>
        <v/>
      </c>
      <c r="Q214" s="618" t="str">
        <f t="shared" si="40"/>
        <v/>
      </c>
      <c r="R214" s="622" t="str">
        <f t="shared" si="41"/>
        <v/>
      </c>
      <c r="S214" s="618" t="str">
        <f t="shared" si="42"/>
        <v/>
      </c>
      <c r="T214" s="619" t="str">
        <f t="shared" si="43"/>
        <v/>
      </c>
      <c r="U214" s="620" t="str">
        <f>IF(S214="","",COUNTIF($S$7:S214,"該当２"))</f>
        <v/>
      </c>
      <c r="V214" s="623" t="str">
        <f t="shared" si="44"/>
        <v/>
      </c>
      <c r="W214" s="619" t="str">
        <f t="shared" si="45"/>
        <v/>
      </c>
      <c r="X214" s="620" t="str">
        <f>IF(V214="","",COUNTIF($V$7:V214,"該当３"))</f>
        <v/>
      </c>
    </row>
    <row r="215" spans="1:24">
      <c r="A215" s="614">
        <v>1936800000</v>
      </c>
      <c r="B215" s="614" t="s">
        <v>483</v>
      </c>
      <c r="C215" s="615" t="s">
        <v>666</v>
      </c>
      <c r="D215" s="616" t="s">
        <v>454</v>
      </c>
      <c r="E215" s="615" t="s">
        <v>455</v>
      </c>
      <c r="F215" s="552" t="s">
        <v>1149</v>
      </c>
      <c r="G215" s="552" t="s">
        <v>1135</v>
      </c>
      <c r="K215" s="618" t="str">
        <f t="shared" si="46"/>
        <v>ﾘｽﾄ１</v>
      </c>
      <c r="L215" s="619" t="str">
        <f t="shared" si="36"/>
        <v>富士川町</v>
      </c>
      <c r="M215" s="620">
        <f>IF(K215="","",COUNTIF($K$7:K215,"ﾘｽﾄ１"))</f>
        <v>19</v>
      </c>
      <c r="N215" s="620" t="str">
        <f t="shared" si="37"/>
        <v/>
      </c>
      <c r="O215" s="621" t="str">
        <f t="shared" si="38"/>
        <v/>
      </c>
      <c r="P215" s="620" t="str">
        <f t="shared" si="39"/>
        <v/>
      </c>
      <c r="Q215" s="618" t="str">
        <f t="shared" si="40"/>
        <v/>
      </c>
      <c r="R215" s="622" t="str">
        <f t="shared" si="41"/>
        <v/>
      </c>
      <c r="S215" s="618" t="str">
        <f t="shared" si="42"/>
        <v/>
      </c>
      <c r="T215" s="619" t="str">
        <f t="shared" si="43"/>
        <v/>
      </c>
      <c r="U215" s="620" t="str">
        <f>IF(S215="","",COUNTIF($S$7:S215,"該当２"))</f>
        <v/>
      </c>
      <c r="V215" s="623" t="str">
        <f t="shared" si="44"/>
        <v/>
      </c>
      <c r="W215" s="619" t="str">
        <f t="shared" si="45"/>
        <v/>
      </c>
      <c r="X215" s="620" t="str">
        <f>IF(V215="","",COUNTIF($V$7:V215,"該当３"))</f>
        <v/>
      </c>
    </row>
    <row r="216" spans="1:24">
      <c r="A216" s="614">
        <v>1936801000</v>
      </c>
      <c r="B216" s="614" t="s">
        <v>483</v>
      </c>
      <c r="C216" s="615" t="s">
        <v>666</v>
      </c>
      <c r="D216" s="616" t="s">
        <v>457</v>
      </c>
      <c r="E216" s="615" t="s">
        <v>455</v>
      </c>
      <c r="F216" s="552" t="s">
        <v>1149</v>
      </c>
      <c r="G216" s="552" t="s">
        <v>1135</v>
      </c>
      <c r="H216" s="552" t="s">
        <v>753</v>
      </c>
      <c r="K216" s="618" t="str">
        <f t="shared" si="46"/>
        <v/>
      </c>
      <c r="L216" s="619" t="str">
        <f t="shared" si="36"/>
        <v/>
      </c>
      <c r="M216" s="620" t="str">
        <f>IF(K216="","",COUNTIF($K$7:K216,"ﾘｽﾄ１"))</f>
        <v/>
      </c>
      <c r="N216" s="620" t="str">
        <f t="shared" si="37"/>
        <v/>
      </c>
      <c r="O216" s="621" t="str">
        <f t="shared" si="38"/>
        <v/>
      </c>
      <c r="P216" s="620" t="str">
        <f t="shared" si="39"/>
        <v/>
      </c>
      <c r="Q216" s="618" t="str">
        <f t="shared" si="40"/>
        <v/>
      </c>
      <c r="R216" s="622" t="str">
        <f t="shared" si="41"/>
        <v/>
      </c>
      <c r="S216" s="618" t="str">
        <f t="shared" si="42"/>
        <v/>
      </c>
      <c r="T216" s="619" t="str">
        <f t="shared" si="43"/>
        <v/>
      </c>
      <c r="U216" s="620" t="str">
        <f>IF(S216="","",COUNTIF($S$7:S216,"該当２"))</f>
        <v/>
      </c>
      <c r="V216" s="623" t="str">
        <f t="shared" si="44"/>
        <v/>
      </c>
      <c r="W216" s="619" t="str">
        <f t="shared" si="45"/>
        <v/>
      </c>
      <c r="X216" s="620" t="str">
        <f>IF(V216="","",COUNTIF($V$7:V216,"該当３"))</f>
        <v/>
      </c>
    </row>
    <row r="217" spans="1:24">
      <c r="A217" s="614">
        <v>1936802000</v>
      </c>
      <c r="B217" s="614" t="s">
        <v>483</v>
      </c>
      <c r="C217" s="615" t="s">
        <v>666</v>
      </c>
      <c r="D217" s="616" t="s">
        <v>458</v>
      </c>
      <c r="E217" s="615" t="s">
        <v>455</v>
      </c>
      <c r="F217" s="552" t="s">
        <v>1149</v>
      </c>
      <c r="G217" s="552" t="s">
        <v>1135</v>
      </c>
      <c r="H217" s="552" t="s">
        <v>1136</v>
      </c>
      <c r="K217" s="618" t="str">
        <f t="shared" si="46"/>
        <v/>
      </c>
      <c r="L217" s="619" t="str">
        <f t="shared" si="36"/>
        <v/>
      </c>
      <c r="M217" s="620" t="str">
        <f>IF(K217="","",COUNTIF($K$7:K217,"ﾘｽﾄ１"))</f>
        <v/>
      </c>
      <c r="N217" s="620" t="str">
        <f t="shared" si="37"/>
        <v/>
      </c>
      <c r="O217" s="621" t="str">
        <f t="shared" si="38"/>
        <v/>
      </c>
      <c r="P217" s="620" t="str">
        <f t="shared" si="39"/>
        <v/>
      </c>
      <c r="Q217" s="618" t="str">
        <f t="shared" si="40"/>
        <v/>
      </c>
      <c r="R217" s="622" t="str">
        <f t="shared" si="41"/>
        <v/>
      </c>
      <c r="S217" s="618" t="str">
        <f t="shared" si="42"/>
        <v/>
      </c>
      <c r="T217" s="619" t="str">
        <f t="shared" si="43"/>
        <v/>
      </c>
      <c r="U217" s="620" t="str">
        <f>IF(S217="","",COUNTIF($S$7:S217,"該当２"))</f>
        <v/>
      </c>
      <c r="V217" s="623" t="str">
        <f t="shared" si="44"/>
        <v/>
      </c>
      <c r="W217" s="619" t="str">
        <f t="shared" si="45"/>
        <v/>
      </c>
      <c r="X217" s="620" t="str">
        <f>IF(V217="","",COUNTIF($V$7:V217,"該当３"))</f>
        <v/>
      </c>
    </row>
    <row r="218" spans="1:24">
      <c r="A218" s="614">
        <v>1936803000</v>
      </c>
      <c r="B218" s="614" t="s">
        <v>483</v>
      </c>
      <c r="C218" s="615" t="s">
        <v>666</v>
      </c>
      <c r="D218" s="616" t="s">
        <v>459</v>
      </c>
      <c r="E218" s="615" t="s">
        <v>455</v>
      </c>
      <c r="F218" s="552" t="s">
        <v>1149</v>
      </c>
      <c r="G218" s="552" t="s">
        <v>1135</v>
      </c>
      <c r="H218" s="552" t="s">
        <v>754</v>
      </c>
      <c r="K218" s="618" t="str">
        <f t="shared" si="46"/>
        <v/>
      </c>
      <c r="L218" s="619" t="str">
        <f t="shared" si="36"/>
        <v/>
      </c>
      <c r="M218" s="620" t="str">
        <f>IF(K218="","",COUNTIF($K$7:K218,"ﾘｽﾄ１"))</f>
        <v/>
      </c>
      <c r="N218" s="620" t="str">
        <f t="shared" si="37"/>
        <v/>
      </c>
      <c r="O218" s="621" t="str">
        <f t="shared" si="38"/>
        <v/>
      </c>
      <c r="P218" s="620" t="str">
        <f t="shared" si="39"/>
        <v/>
      </c>
      <c r="Q218" s="618" t="str">
        <f t="shared" si="40"/>
        <v/>
      </c>
      <c r="R218" s="622" t="str">
        <f t="shared" si="41"/>
        <v/>
      </c>
      <c r="S218" s="618" t="str">
        <f t="shared" si="42"/>
        <v/>
      </c>
      <c r="T218" s="619" t="str">
        <f t="shared" si="43"/>
        <v/>
      </c>
      <c r="U218" s="620" t="str">
        <f>IF(S218="","",COUNTIF($S$7:S218,"該当２"))</f>
        <v/>
      </c>
      <c r="V218" s="623" t="str">
        <f t="shared" si="44"/>
        <v/>
      </c>
      <c r="W218" s="619" t="str">
        <f t="shared" si="45"/>
        <v/>
      </c>
      <c r="X218" s="620" t="str">
        <f>IF(V218="","",COUNTIF($V$7:V218,"該当３"))</f>
        <v/>
      </c>
    </row>
    <row r="219" spans="1:24">
      <c r="A219" s="614">
        <v>1936804000</v>
      </c>
      <c r="B219" s="614" t="s">
        <v>483</v>
      </c>
      <c r="C219" s="615" t="s">
        <v>666</v>
      </c>
      <c r="D219" s="616" t="s">
        <v>460</v>
      </c>
      <c r="E219" s="615" t="s">
        <v>455</v>
      </c>
      <c r="F219" s="552" t="s">
        <v>1149</v>
      </c>
      <c r="G219" s="552" t="s">
        <v>1135</v>
      </c>
      <c r="H219" s="552" t="s">
        <v>1137</v>
      </c>
      <c r="K219" s="618" t="str">
        <f t="shared" si="46"/>
        <v/>
      </c>
      <c r="L219" s="619" t="str">
        <f t="shared" si="36"/>
        <v/>
      </c>
      <c r="M219" s="620" t="str">
        <f>IF(K219="","",COUNTIF($K$7:K219,"ﾘｽﾄ１"))</f>
        <v/>
      </c>
      <c r="N219" s="620" t="str">
        <f t="shared" si="37"/>
        <v/>
      </c>
      <c r="O219" s="621" t="str">
        <f t="shared" si="38"/>
        <v/>
      </c>
      <c r="P219" s="620" t="str">
        <f t="shared" si="39"/>
        <v/>
      </c>
      <c r="Q219" s="618" t="str">
        <f t="shared" si="40"/>
        <v/>
      </c>
      <c r="R219" s="622" t="str">
        <f t="shared" si="41"/>
        <v/>
      </c>
      <c r="S219" s="618" t="str">
        <f t="shared" si="42"/>
        <v/>
      </c>
      <c r="T219" s="619" t="str">
        <f t="shared" si="43"/>
        <v/>
      </c>
      <c r="U219" s="620" t="str">
        <f>IF(S219="","",COUNTIF($S$7:S219,"該当２"))</f>
        <v/>
      </c>
      <c r="V219" s="623" t="str">
        <f t="shared" si="44"/>
        <v/>
      </c>
      <c r="W219" s="619" t="str">
        <f t="shared" si="45"/>
        <v/>
      </c>
      <c r="X219" s="620" t="str">
        <f>IF(V219="","",COUNTIF($V$7:V219,"該当３"))</f>
        <v/>
      </c>
    </row>
    <row r="220" spans="1:24">
      <c r="A220" s="614">
        <v>1936805000</v>
      </c>
      <c r="B220" s="614" t="s">
        <v>483</v>
      </c>
      <c r="C220" s="615" t="s">
        <v>666</v>
      </c>
      <c r="D220" s="616" t="s">
        <v>461</v>
      </c>
      <c r="E220" s="615" t="s">
        <v>455</v>
      </c>
      <c r="F220" s="552" t="s">
        <v>1149</v>
      </c>
      <c r="G220" s="552" t="s">
        <v>1135</v>
      </c>
      <c r="H220" s="552" t="s">
        <v>1138</v>
      </c>
      <c r="K220" s="618" t="str">
        <f t="shared" si="46"/>
        <v/>
      </c>
      <c r="L220" s="619" t="str">
        <f t="shared" si="36"/>
        <v/>
      </c>
      <c r="M220" s="620" t="str">
        <f>IF(K220="","",COUNTIF($K$7:K220,"ﾘｽﾄ１"))</f>
        <v/>
      </c>
      <c r="N220" s="620" t="str">
        <f t="shared" si="37"/>
        <v/>
      </c>
      <c r="O220" s="621" t="str">
        <f t="shared" si="38"/>
        <v/>
      </c>
      <c r="P220" s="620" t="str">
        <f t="shared" si="39"/>
        <v/>
      </c>
      <c r="Q220" s="618" t="str">
        <f t="shared" si="40"/>
        <v/>
      </c>
      <c r="R220" s="622" t="str">
        <f t="shared" si="41"/>
        <v/>
      </c>
      <c r="S220" s="618" t="str">
        <f t="shared" si="42"/>
        <v/>
      </c>
      <c r="T220" s="619" t="str">
        <f t="shared" si="43"/>
        <v/>
      </c>
      <c r="U220" s="620" t="str">
        <f>IF(S220="","",COUNTIF($S$7:S220,"該当２"))</f>
        <v/>
      </c>
      <c r="V220" s="623" t="str">
        <f t="shared" si="44"/>
        <v/>
      </c>
      <c r="W220" s="619" t="str">
        <f t="shared" si="45"/>
        <v/>
      </c>
      <c r="X220" s="620" t="str">
        <f>IF(V220="","",COUNTIF($V$7:V220,"該当３"))</f>
        <v/>
      </c>
    </row>
    <row r="221" spans="1:24">
      <c r="A221" s="614">
        <v>1936806000</v>
      </c>
      <c r="B221" s="614" t="s">
        <v>483</v>
      </c>
      <c r="C221" s="615" t="s">
        <v>666</v>
      </c>
      <c r="D221" s="616" t="s">
        <v>462</v>
      </c>
      <c r="E221" s="615" t="s">
        <v>455</v>
      </c>
      <c r="F221" s="552" t="s">
        <v>1149</v>
      </c>
      <c r="G221" s="552" t="s">
        <v>1135</v>
      </c>
      <c r="H221" s="552" t="s">
        <v>1139</v>
      </c>
      <c r="K221" s="618" t="str">
        <f t="shared" si="46"/>
        <v/>
      </c>
      <c r="L221" s="619" t="str">
        <f t="shared" si="36"/>
        <v/>
      </c>
      <c r="M221" s="620" t="str">
        <f>IF(K221="","",COUNTIF($K$7:K221,"ﾘｽﾄ１"))</f>
        <v/>
      </c>
      <c r="N221" s="620" t="str">
        <f t="shared" si="37"/>
        <v/>
      </c>
      <c r="O221" s="621" t="str">
        <f t="shared" si="38"/>
        <v/>
      </c>
      <c r="P221" s="620" t="str">
        <f t="shared" si="39"/>
        <v/>
      </c>
      <c r="Q221" s="618" t="str">
        <f t="shared" si="40"/>
        <v/>
      </c>
      <c r="R221" s="622" t="str">
        <f t="shared" si="41"/>
        <v/>
      </c>
      <c r="S221" s="618" t="str">
        <f t="shared" si="42"/>
        <v/>
      </c>
      <c r="T221" s="619" t="str">
        <f t="shared" si="43"/>
        <v/>
      </c>
      <c r="U221" s="620" t="str">
        <f>IF(S221="","",COUNTIF($S$7:S221,"該当２"))</f>
        <v/>
      </c>
      <c r="V221" s="623" t="str">
        <f t="shared" si="44"/>
        <v/>
      </c>
      <c r="W221" s="619" t="str">
        <f t="shared" si="45"/>
        <v/>
      </c>
      <c r="X221" s="620" t="str">
        <f>IF(V221="","",COUNTIF($V$7:V221,"該当３"))</f>
        <v/>
      </c>
    </row>
    <row r="222" spans="1:24">
      <c r="A222" s="614">
        <v>1938400000</v>
      </c>
      <c r="B222" s="614" t="s">
        <v>483</v>
      </c>
      <c r="C222" s="615" t="s">
        <v>667</v>
      </c>
      <c r="D222" s="616" t="s">
        <v>454</v>
      </c>
      <c r="E222" s="615" t="s">
        <v>455</v>
      </c>
      <c r="F222" s="552" t="s">
        <v>1149</v>
      </c>
      <c r="G222" s="552" t="s">
        <v>1140</v>
      </c>
      <c r="K222" s="618" t="str">
        <f t="shared" si="46"/>
        <v>ﾘｽﾄ１</v>
      </c>
      <c r="L222" s="619" t="str">
        <f t="shared" si="36"/>
        <v>昭和町</v>
      </c>
      <c r="M222" s="620">
        <f>IF(K222="","",COUNTIF($K$7:K222,"ﾘｽﾄ１"))</f>
        <v>20</v>
      </c>
      <c r="N222" s="620" t="str">
        <f t="shared" si="37"/>
        <v/>
      </c>
      <c r="O222" s="621" t="str">
        <f t="shared" si="38"/>
        <v/>
      </c>
      <c r="P222" s="620" t="str">
        <f t="shared" si="39"/>
        <v/>
      </c>
      <c r="Q222" s="618" t="str">
        <f t="shared" si="40"/>
        <v/>
      </c>
      <c r="R222" s="622" t="str">
        <f t="shared" si="41"/>
        <v/>
      </c>
      <c r="S222" s="618" t="str">
        <f t="shared" si="42"/>
        <v/>
      </c>
      <c r="T222" s="619" t="str">
        <f t="shared" si="43"/>
        <v/>
      </c>
      <c r="U222" s="620" t="str">
        <f>IF(S222="","",COUNTIF($S$7:S222,"該当２"))</f>
        <v/>
      </c>
      <c r="V222" s="623" t="str">
        <f t="shared" si="44"/>
        <v/>
      </c>
      <c r="W222" s="619" t="str">
        <f t="shared" si="45"/>
        <v/>
      </c>
      <c r="X222" s="620" t="str">
        <f>IF(V222="","",COUNTIF($V$7:V222,"該当３"))</f>
        <v/>
      </c>
    </row>
    <row r="223" spans="1:24">
      <c r="A223" s="614">
        <v>1942200000</v>
      </c>
      <c r="B223" s="614" t="s">
        <v>483</v>
      </c>
      <c r="C223" s="615" t="s">
        <v>668</v>
      </c>
      <c r="D223" s="616" t="s">
        <v>454</v>
      </c>
      <c r="E223" s="615" t="s">
        <v>455</v>
      </c>
      <c r="F223" s="552" t="s">
        <v>1149</v>
      </c>
      <c r="G223" s="552" t="s">
        <v>763</v>
      </c>
      <c r="K223" s="618" t="str">
        <f t="shared" si="46"/>
        <v>ﾘｽﾄ１</v>
      </c>
      <c r="L223" s="619" t="str">
        <f t="shared" si="36"/>
        <v>道志村</v>
      </c>
      <c r="M223" s="620">
        <f>IF(K223="","",COUNTIF($K$7:K223,"ﾘｽﾄ１"))</f>
        <v>21</v>
      </c>
      <c r="N223" s="620" t="str">
        <f t="shared" si="37"/>
        <v/>
      </c>
      <c r="O223" s="621" t="str">
        <f t="shared" si="38"/>
        <v/>
      </c>
      <c r="P223" s="620" t="str">
        <f t="shared" si="39"/>
        <v/>
      </c>
      <c r="Q223" s="618" t="str">
        <f t="shared" si="40"/>
        <v/>
      </c>
      <c r="R223" s="622" t="str">
        <f t="shared" si="41"/>
        <v/>
      </c>
      <c r="S223" s="618" t="str">
        <f t="shared" si="42"/>
        <v/>
      </c>
      <c r="T223" s="619" t="str">
        <f t="shared" si="43"/>
        <v/>
      </c>
      <c r="U223" s="620" t="str">
        <f>IF(S223="","",COUNTIF($S$7:S223,"該当２"))</f>
        <v/>
      </c>
      <c r="V223" s="623" t="str">
        <f t="shared" si="44"/>
        <v/>
      </c>
      <c r="W223" s="619" t="str">
        <f t="shared" si="45"/>
        <v/>
      </c>
      <c r="X223" s="620" t="str">
        <f>IF(V223="","",COUNTIF($V$7:V223,"該当３"))</f>
        <v/>
      </c>
    </row>
    <row r="224" spans="1:24">
      <c r="A224" s="614">
        <v>1942300000</v>
      </c>
      <c r="B224" s="614" t="s">
        <v>483</v>
      </c>
      <c r="C224" s="615" t="s">
        <v>669</v>
      </c>
      <c r="D224" s="616" t="s">
        <v>454</v>
      </c>
      <c r="E224" s="615" t="s">
        <v>455</v>
      </c>
      <c r="F224" s="552" t="s">
        <v>1149</v>
      </c>
      <c r="G224" s="552" t="s">
        <v>764</v>
      </c>
      <c r="K224" s="618" t="str">
        <f t="shared" si="46"/>
        <v>ﾘｽﾄ１</v>
      </c>
      <c r="L224" s="619" t="str">
        <f t="shared" si="36"/>
        <v>西桂町</v>
      </c>
      <c r="M224" s="620">
        <f>IF(K224="","",COUNTIF($K$7:K224,"ﾘｽﾄ１"))</f>
        <v>22</v>
      </c>
      <c r="N224" s="620" t="str">
        <f t="shared" si="37"/>
        <v/>
      </c>
      <c r="O224" s="621" t="str">
        <f t="shared" si="38"/>
        <v/>
      </c>
      <c r="P224" s="620" t="str">
        <f t="shared" si="39"/>
        <v/>
      </c>
      <c r="Q224" s="618" t="str">
        <f t="shared" si="40"/>
        <v/>
      </c>
      <c r="R224" s="622" t="str">
        <f t="shared" si="41"/>
        <v/>
      </c>
      <c r="S224" s="618" t="str">
        <f t="shared" si="42"/>
        <v/>
      </c>
      <c r="T224" s="619" t="str">
        <f t="shared" si="43"/>
        <v/>
      </c>
      <c r="U224" s="620" t="str">
        <f>IF(S224="","",COUNTIF($S$7:S224,"該当２"))</f>
        <v/>
      </c>
      <c r="V224" s="623" t="str">
        <f t="shared" si="44"/>
        <v/>
      </c>
      <c r="W224" s="619" t="str">
        <f t="shared" si="45"/>
        <v/>
      </c>
      <c r="X224" s="620" t="str">
        <f>IF(V224="","",COUNTIF($V$7:V224,"該当３"))</f>
        <v/>
      </c>
    </row>
    <row r="225" spans="1:24">
      <c r="A225" s="614">
        <v>1942400000</v>
      </c>
      <c r="B225" s="614" t="s">
        <v>483</v>
      </c>
      <c r="C225" s="615" t="s">
        <v>670</v>
      </c>
      <c r="D225" s="616" t="s">
        <v>454</v>
      </c>
      <c r="E225" s="615" t="s">
        <v>455</v>
      </c>
      <c r="F225" s="552" t="s">
        <v>1149</v>
      </c>
      <c r="G225" s="552" t="s">
        <v>765</v>
      </c>
      <c r="K225" s="618" t="str">
        <f t="shared" si="46"/>
        <v>ﾘｽﾄ１</v>
      </c>
      <c r="L225" s="619" t="str">
        <f t="shared" si="36"/>
        <v>忍野村</v>
      </c>
      <c r="M225" s="620">
        <f>IF(K225="","",COUNTIF($K$7:K225,"ﾘｽﾄ１"))</f>
        <v>23</v>
      </c>
      <c r="N225" s="620" t="str">
        <f t="shared" si="37"/>
        <v/>
      </c>
      <c r="O225" s="621" t="str">
        <f t="shared" si="38"/>
        <v/>
      </c>
      <c r="P225" s="620" t="str">
        <f t="shared" si="39"/>
        <v/>
      </c>
      <c r="Q225" s="618" t="str">
        <f t="shared" si="40"/>
        <v/>
      </c>
      <c r="R225" s="622" t="str">
        <f t="shared" si="41"/>
        <v/>
      </c>
      <c r="S225" s="618" t="str">
        <f t="shared" si="42"/>
        <v/>
      </c>
      <c r="T225" s="619" t="str">
        <f t="shared" si="43"/>
        <v/>
      </c>
      <c r="U225" s="620" t="str">
        <f>IF(S225="","",COUNTIF($S$7:S225,"該当２"))</f>
        <v/>
      </c>
      <c r="V225" s="623" t="str">
        <f t="shared" si="44"/>
        <v/>
      </c>
      <c r="W225" s="619" t="str">
        <f t="shared" si="45"/>
        <v/>
      </c>
      <c r="X225" s="620" t="str">
        <f>IF(V225="","",COUNTIF($V$7:V225,"該当３"))</f>
        <v/>
      </c>
    </row>
    <row r="226" spans="1:24">
      <c r="A226" s="614">
        <v>1942500000</v>
      </c>
      <c r="B226" s="614" t="s">
        <v>483</v>
      </c>
      <c r="C226" s="615" t="s">
        <v>671</v>
      </c>
      <c r="D226" s="616" t="s">
        <v>454</v>
      </c>
      <c r="E226" s="615" t="s">
        <v>455</v>
      </c>
      <c r="F226" s="552" t="s">
        <v>1149</v>
      </c>
      <c r="G226" s="552" t="s">
        <v>1141</v>
      </c>
      <c r="K226" s="618" t="str">
        <f t="shared" si="46"/>
        <v>ﾘｽﾄ１</v>
      </c>
      <c r="L226" s="619" t="str">
        <f t="shared" si="36"/>
        <v>山中湖村</v>
      </c>
      <c r="M226" s="620">
        <f>IF(K226="","",COUNTIF($K$7:K226,"ﾘｽﾄ１"))</f>
        <v>24</v>
      </c>
      <c r="N226" s="620" t="str">
        <f t="shared" si="37"/>
        <v/>
      </c>
      <c r="O226" s="621" t="str">
        <f t="shared" si="38"/>
        <v/>
      </c>
      <c r="P226" s="620" t="str">
        <f t="shared" si="39"/>
        <v/>
      </c>
      <c r="Q226" s="618" t="str">
        <f t="shared" si="40"/>
        <v/>
      </c>
      <c r="R226" s="622" t="str">
        <f t="shared" si="41"/>
        <v/>
      </c>
      <c r="S226" s="618" t="str">
        <f t="shared" si="42"/>
        <v/>
      </c>
      <c r="T226" s="619" t="str">
        <f t="shared" si="43"/>
        <v/>
      </c>
      <c r="U226" s="620" t="str">
        <f>IF(S226="","",COUNTIF($S$7:S226,"該当２"))</f>
        <v/>
      </c>
      <c r="V226" s="623" t="str">
        <f t="shared" si="44"/>
        <v/>
      </c>
      <c r="W226" s="619" t="str">
        <f t="shared" si="45"/>
        <v/>
      </c>
      <c r="X226" s="620" t="str">
        <f>IF(V226="","",COUNTIF($V$7:V226,"該当３"))</f>
        <v/>
      </c>
    </row>
    <row r="227" spans="1:24">
      <c r="A227" s="614">
        <v>1942900000</v>
      </c>
      <c r="B227" s="614" t="s">
        <v>483</v>
      </c>
      <c r="C227" s="615" t="s">
        <v>672</v>
      </c>
      <c r="D227" s="616" t="s">
        <v>454</v>
      </c>
      <c r="E227" s="615" t="s">
        <v>455</v>
      </c>
      <c r="F227" s="552" t="s">
        <v>1149</v>
      </c>
      <c r="G227" s="552" t="s">
        <v>766</v>
      </c>
      <c r="K227" s="618" t="str">
        <f t="shared" si="46"/>
        <v>ﾘｽﾄ１</v>
      </c>
      <c r="L227" s="619" t="str">
        <f t="shared" si="36"/>
        <v>鳴沢村</v>
      </c>
      <c r="M227" s="620">
        <f>IF(K227="","",COUNTIF($K$7:K227,"ﾘｽﾄ１"))</f>
        <v>25</v>
      </c>
      <c r="N227" s="620" t="str">
        <f t="shared" si="37"/>
        <v/>
      </c>
      <c r="O227" s="621" t="str">
        <f t="shared" si="38"/>
        <v/>
      </c>
      <c r="P227" s="620" t="str">
        <f t="shared" si="39"/>
        <v/>
      </c>
      <c r="Q227" s="618" t="str">
        <f t="shared" si="40"/>
        <v/>
      </c>
      <c r="R227" s="622" t="str">
        <f t="shared" si="41"/>
        <v/>
      </c>
      <c r="S227" s="618" t="str">
        <f t="shared" si="42"/>
        <v/>
      </c>
      <c r="T227" s="619" t="str">
        <f t="shared" si="43"/>
        <v/>
      </c>
      <c r="U227" s="620" t="str">
        <f>IF(S227="","",COUNTIF($S$7:S227,"該当２"))</f>
        <v/>
      </c>
      <c r="V227" s="623" t="str">
        <f t="shared" si="44"/>
        <v/>
      </c>
      <c r="W227" s="619" t="str">
        <f t="shared" si="45"/>
        <v/>
      </c>
      <c r="X227" s="620" t="str">
        <f>IF(V227="","",COUNTIF($V$7:V227,"該当３"))</f>
        <v/>
      </c>
    </row>
    <row r="228" spans="1:24">
      <c r="A228" s="614">
        <v>1943000000</v>
      </c>
      <c r="B228" s="614" t="s">
        <v>483</v>
      </c>
      <c r="C228" s="615" t="s">
        <v>673</v>
      </c>
      <c r="D228" s="616" t="s">
        <v>454</v>
      </c>
      <c r="E228" s="615" t="s">
        <v>455</v>
      </c>
      <c r="F228" s="552" t="s">
        <v>1149</v>
      </c>
      <c r="G228" s="552" t="s">
        <v>1142</v>
      </c>
      <c r="K228" s="618" t="str">
        <f t="shared" si="46"/>
        <v>ﾘｽﾄ１</v>
      </c>
      <c r="L228" s="619" t="str">
        <f t="shared" si="36"/>
        <v>富士河口湖町</v>
      </c>
      <c r="M228" s="620">
        <f>IF(K228="","",COUNTIF($K$7:K228,"ﾘｽﾄ１"))</f>
        <v>26</v>
      </c>
      <c r="N228" s="620" t="str">
        <f t="shared" si="37"/>
        <v/>
      </c>
      <c r="O228" s="621" t="str">
        <f t="shared" si="38"/>
        <v/>
      </c>
      <c r="P228" s="620" t="str">
        <f t="shared" si="39"/>
        <v/>
      </c>
      <c r="Q228" s="618" t="str">
        <f t="shared" si="40"/>
        <v/>
      </c>
      <c r="R228" s="622" t="str">
        <f t="shared" si="41"/>
        <v/>
      </c>
      <c r="S228" s="618" t="str">
        <f t="shared" si="42"/>
        <v/>
      </c>
      <c r="T228" s="619" t="str">
        <f t="shared" si="43"/>
        <v/>
      </c>
      <c r="U228" s="620" t="str">
        <f>IF(S228="","",COUNTIF($S$7:S228,"該当２"))</f>
        <v/>
      </c>
      <c r="V228" s="623" t="str">
        <f t="shared" si="44"/>
        <v/>
      </c>
      <c r="W228" s="619" t="str">
        <f t="shared" si="45"/>
        <v/>
      </c>
      <c r="X228" s="620" t="str">
        <f>IF(V228="","",COUNTIF($V$7:V228,"該当３"))</f>
        <v/>
      </c>
    </row>
    <row r="229" spans="1:24">
      <c r="A229" s="614">
        <v>1943001000</v>
      </c>
      <c r="B229" s="614" t="s">
        <v>483</v>
      </c>
      <c r="C229" s="615" t="s">
        <v>673</v>
      </c>
      <c r="D229" s="616" t="s">
        <v>457</v>
      </c>
      <c r="E229" s="615" t="s">
        <v>455</v>
      </c>
      <c r="F229" s="552" t="s">
        <v>1149</v>
      </c>
      <c r="G229" s="552" t="s">
        <v>1142</v>
      </c>
      <c r="H229" s="552" t="s">
        <v>1143</v>
      </c>
      <c r="K229" s="618" t="str">
        <f t="shared" si="46"/>
        <v/>
      </c>
      <c r="L229" s="619" t="str">
        <f t="shared" si="36"/>
        <v/>
      </c>
      <c r="M229" s="620" t="str">
        <f>IF(K229="","",COUNTIF($K$7:K229,"ﾘｽﾄ１"))</f>
        <v/>
      </c>
      <c r="N229" s="620" t="str">
        <f t="shared" si="37"/>
        <v/>
      </c>
      <c r="O229" s="621" t="str">
        <f t="shared" si="38"/>
        <v/>
      </c>
      <c r="P229" s="620" t="str">
        <f t="shared" si="39"/>
        <v/>
      </c>
      <c r="Q229" s="618" t="str">
        <f t="shared" si="40"/>
        <v/>
      </c>
      <c r="R229" s="622" t="str">
        <f t="shared" si="41"/>
        <v/>
      </c>
      <c r="S229" s="618" t="str">
        <f t="shared" si="42"/>
        <v/>
      </c>
      <c r="T229" s="619" t="str">
        <f t="shared" si="43"/>
        <v/>
      </c>
      <c r="U229" s="620" t="str">
        <f>IF(S229="","",COUNTIF($S$7:S229,"該当２"))</f>
        <v/>
      </c>
      <c r="V229" s="623" t="str">
        <f t="shared" si="44"/>
        <v/>
      </c>
      <c r="W229" s="619" t="str">
        <f t="shared" si="45"/>
        <v/>
      </c>
      <c r="X229" s="620" t="str">
        <f>IF(V229="","",COUNTIF($V$7:V229,"該当３"))</f>
        <v/>
      </c>
    </row>
    <row r="230" spans="1:24">
      <c r="A230" s="614">
        <v>1943002000</v>
      </c>
      <c r="B230" s="614" t="s">
        <v>483</v>
      </c>
      <c r="C230" s="615" t="s">
        <v>673</v>
      </c>
      <c r="D230" s="616" t="s">
        <v>458</v>
      </c>
      <c r="E230" s="615" t="s">
        <v>455</v>
      </c>
      <c r="F230" s="552" t="s">
        <v>1149</v>
      </c>
      <c r="G230" s="552" t="s">
        <v>1142</v>
      </c>
      <c r="H230" s="552" t="s">
        <v>755</v>
      </c>
      <c r="K230" s="618" t="str">
        <f t="shared" si="46"/>
        <v/>
      </c>
      <c r="L230" s="619" t="str">
        <f t="shared" si="36"/>
        <v/>
      </c>
      <c r="M230" s="620" t="str">
        <f>IF(K230="","",COUNTIF($K$7:K230,"ﾘｽﾄ１"))</f>
        <v/>
      </c>
      <c r="N230" s="620" t="str">
        <f t="shared" si="37"/>
        <v/>
      </c>
      <c r="O230" s="621" t="str">
        <f t="shared" si="38"/>
        <v/>
      </c>
      <c r="P230" s="620" t="str">
        <f t="shared" si="39"/>
        <v/>
      </c>
      <c r="Q230" s="618" t="str">
        <f t="shared" si="40"/>
        <v/>
      </c>
      <c r="R230" s="622" t="str">
        <f t="shared" si="41"/>
        <v/>
      </c>
      <c r="S230" s="618" t="str">
        <f t="shared" si="42"/>
        <v/>
      </c>
      <c r="T230" s="619" t="str">
        <f t="shared" si="43"/>
        <v/>
      </c>
      <c r="U230" s="620" t="str">
        <f>IF(S230="","",COUNTIF($S$7:S230,"該当２"))</f>
        <v/>
      </c>
      <c r="V230" s="623" t="str">
        <f t="shared" si="44"/>
        <v/>
      </c>
      <c r="W230" s="619" t="str">
        <f t="shared" si="45"/>
        <v/>
      </c>
      <c r="X230" s="620" t="str">
        <f>IF(V230="","",COUNTIF($V$7:V230,"該当３"))</f>
        <v/>
      </c>
    </row>
    <row r="231" spans="1:24">
      <c r="A231" s="614">
        <v>1943003000</v>
      </c>
      <c r="B231" s="614" t="s">
        <v>483</v>
      </c>
      <c r="C231" s="615" t="s">
        <v>673</v>
      </c>
      <c r="D231" s="616" t="s">
        <v>459</v>
      </c>
      <c r="E231" s="615" t="s">
        <v>455</v>
      </c>
      <c r="F231" s="552" t="s">
        <v>1149</v>
      </c>
      <c r="G231" s="552" t="s">
        <v>1142</v>
      </c>
      <c r="H231" s="552" t="s">
        <v>1144</v>
      </c>
      <c r="K231" s="618" t="str">
        <f t="shared" si="46"/>
        <v/>
      </c>
      <c r="L231" s="619" t="str">
        <f t="shared" si="36"/>
        <v/>
      </c>
      <c r="M231" s="620" t="str">
        <f>IF(K231="","",COUNTIF($K$7:K231,"ﾘｽﾄ１"))</f>
        <v/>
      </c>
      <c r="N231" s="620" t="str">
        <f t="shared" si="37"/>
        <v/>
      </c>
      <c r="O231" s="621" t="str">
        <f t="shared" si="38"/>
        <v/>
      </c>
      <c r="P231" s="620" t="str">
        <f t="shared" si="39"/>
        <v/>
      </c>
      <c r="Q231" s="618" t="str">
        <f t="shared" si="40"/>
        <v/>
      </c>
      <c r="R231" s="622" t="str">
        <f t="shared" si="41"/>
        <v/>
      </c>
      <c r="S231" s="618" t="str">
        <f t="shared" si="42"/>
        <v/>
      </c>
      <c r="T231" s="619" t="str">
        <f t="shared" si="43"/>
        <v/>
      </c>
      <c r="U231" s="620" t="str">
        <f>IF(S231="","",COUNTIF($S$7:S231,"該当２"))</f>
        <v/>
      </c>
      <c r="V231" s="623" t="str">
        <f t="shared" si="44"/>
        <v/>
      </c>
      <c r="W231" s="619" t="str">
        <f t="shared" si="45"/>
        <v/>
      </c>
      <c r="X231" s="620" t="str">
        <f>IF(V231="","",COUNTIF($V$7:V231,"該当３"))</f>
        <v/>
      </c>
    </row>
    <row r="232" spans="1:24">
      <c r="A232" s="614">
        <v>1943004000</v>
      </c>
      <c r="B232" s="614" t="s">
        <v>483</v>
      </c>
      <c r="C232" s="615" t="s">
        <v>673</v>
      </c>
      <c r="D232" s="616" t="s">
        <v>460</v>
      </c>
      <c r="E232" s="615" t="s">
        <v>455</v>
      </c>
      <c r="F232" s="552" t="s">
        <v>1149</v>
      </c>
      <c r="G232" s="552" t="s">
        <v>1142</v>
      </c>
      <c r="H232" s="552" t="s">
        <v>756</v>
      </c>
      <c r="K232" s="618" t="str">
        <f t="shared" si="46"/>
        <v/>
      </c>
      <c r="L232" s="619" t="str">
        <f t="shared" si="36"/>
        <v/>
      </c>
      <c r="M232" s="620" t="str">
        <f>IF(K232="","",COUNTIF($K$7:K232,"ﾘｽﾄ１"))</f>
        <v/>
      </c>
      <c r="N232" s="620" t="str">
        <f t="shared" si="37"/>
        <v/>
      </c>
      <c r="O232" s="621" t="str">
        <f t="shared" si="38"/>
        <v/>
      </c>
      <c r="P232" s="620" t="str">
        <f t="shared" si="39"/>
        <v/>
      </c>
      <c r="Q232" s="618" t="str">
        <f t="shared" si="40"/>
        <v/>
      </c>
      <c r="R232" s="622" t="str">
        <f t="shared" si="41"/>
        <v/>
      </c>
      <c r="S232" s="618" t="str">
        <f t="shared" si="42"/>
        <v/>
      </c>
      <c r="T232" s="619" t="str">
        <f t="shared" si="43"/>
        <v/>
      </c>
      <c r="U232" s="620" t="str">
        <f>IF(S232="","",COUNTIF($S$7:S232,"該当２"))</f>
        <v/>
      </c>
      <c r="V232" s="623" t="str">
        <f t="shared" si="44"/>
        <v/>
      </c>
      <c r="W232" s="619" t="str">
        <f t="shared" si="45"/>
        <v/>
      </c>
      <c r="X232" s="620" t="str">
        <f>IF(V232="","",COUNTIF($V$7:V232,"該当３"))</f>
        <v/>
      </c>
    </row>
    <row r="233" spans="1:24">
      <c r="A233" s="614">
        <v>1943005000</v>
      </c>
      <c r="B233" s="614" t="s">
        <v>483</v>
      </c>
      <c r="C233" s="615" t="s">
        <v>673</v>
      </c>
      <c r="D233" s="616" t="s">
        <v>461</v>
      </c>
      <c r="E233" s="615" t="s">
        <v>455</v>
      </c>
      <c r="F233" s="552" t="s">
        <v>1149</v>
      </c>
      <c r="G233" s="552" t="s">
        <v>1142</v>
      </c>
      <c r="H233" s="552" t="s">
        <v>757</v>
      </c>
      <c r="K233" s="618" t="str">
        <f t="shared" si="46"/>
        <v/>
      </c>
      <c r="L233" s="619" t="str">
        <f t="shared" si="36"/>
        <v/>
      </c>
      <c r="M233" s="620" t="str">
        <f>IF(K233="","",COUNTIF($K$7:K233,"ﾘｽﾄ１"))</f>
        <v/>
      </c>
      <c r="N233" s="620" t="str">
        <f t="shared" si="37"/>
        <v/>
      </c>
      <c r="O233" s="621" t="str">
        <f t="shared" si="38"/>
        <v/>
      </c>
      <c r="P233" s="620" t="str">
        <f t="shared" si="39"/>
        <v/>
      </c>
      <c r="Q233" s="618" t="str">
        <f t="shared" si="40"/>
        <v/>
      </c>
      <c r="R233" s="622" t="str">
        <f t="shared" si="41"/>
        <v/>
      </c>
      <c r="S233" s="618" t="str">
        <f t="shared" si="42"/>
        <v/>
      </c>
      <c r="T233" s="619" t="str">
        <f t="shared" si="43"/>
        <v/>
      </c>
      <c r="U233" s="620" t="str">
        <f>IF(S233="","",COUNTIF($S$7:S233,"該当２"))</f>
        <v/>
      </c>
      <c r="V233" s="623" t="str">
        <f t="shared" si="44"/>
        <v/>
      </c>
      <c r="W233" s="619" t="str">
        <f t="shared" si="45"/>
        <v/>
      </c>
      <c r="X233" s="620" t="str">
        <f>IF(V233="","",COUNTIF($V$7:V233,"該当３"))</f>
        <v/>
      </c>
    </row>
    <row r="234" spans="1:24">
      <c r="A234" s="614">
        <v>1943006000</v>
      </c>
      <c r="B234" s="614" t="s">
        <v>483</v>
      </c>
      <c r="C234" s="615" t="s">
        <v>673</v>
      </c>
      <c r="D234" s="616" t="s">
        <v>462</v>
      </c>
      <c r="E234" s="615" t="s">
        <v>455</v>
      </c>
      <c r="F234" s="552" t="s">
        <v>1149</v>
      </c>
      <c r="G234" s="552" t="s">
        <v>1142</v>
      </c>
      <c r="H234" s="552" t="s">
        <v>1145</v>
      </c>
      <c r="K234" s="618" t="str">
        <f t="shared" si="46"/>
        <v/>
      </c>
      <c r="L234" s="619" t="str">
        <f t="shared" si="36"/>
        <v/>
      </c>
      <c r="M234" s="620" t="str">
        <f>IF(K234="","",COUNTIF($K$7:K234,"ﾘｽﾄ１"))</f>
        <v/>
      </c>
      <c r="N234" s="620" t="str">
        <f t="shared" si="37"/>
        <v/>
      </c>
      <c r="O234" s="621" t="str">
        <f t="shared" si="38"/>
        <v/>
      </c>
      <c r="P234" s="620" t="str">
        <f t="shared" si="39"/>
        <v/>
      </c>
      <c r="Q234" s="618" t="str">
        <f t="shared" si="40"/>
        <v/>
      </c>
      <c r="R234" s="622" t="str">
        <f t="shared" si="41"/>
        <v/>
      </c>
      <c r="S234" s="618" t="str">
        <f t="shared" si="42"/>
        <v/>
      </c>
      <c r="T234" s="619" t="str">
        <f t="shared" si="43"/>
        <v/>
      </c>
      <c r="U234" s="620" t="str">
        <f>IF(S234="","",COUNTIF($S$7:S234,"該当２"))</f>
        <v/>
      </c>
      <c r="V234" s="623" t="str">
        <f t="shared" si="44"/>
        <v/>
      </c>
      <c r="W234" s="619" t="str">
        <f t="shared" si="45"/>
        <v/>
      </c>
      <c r="X234" s="620" t="str">
        <f>IF(V234="","",COUNTIF($V$7:V234,"該当３"))</f>
        <v/>
      </c>
    </row>
    <row r="235" spans="1:24">
      <c r="A235" s="614">
        <v>1943007000</v>
      </c>
      <c r="B235" s="614" t="s">
        <v>483</v>
      </c>
      <c r="C235" s="615" t="s">
        <v>673</v>
      </c>
      <c r="D235" s="616" t="s">
        <v>463</v>
      </c>
      <c r="E235" s="615" t="s">
        <v>455</v>
      </c>
      <c r="F235" s="552" t="s">
        <v>1149</v>
      </c>
      <c r="G235" s="552" t="s">
        <v>1142</v>
      </c>
      <c r="H235" s="552" t="s">
        <v>758</v>
      </c>
      <c r="K235" s="618" t="str">
        <f t="shared" si="46"/>
        <v/>
      </c>
      <c r="L235" s="619" t="str">
        <f t="shared" si="36"/>
        <v/>
      </c>
      <c r="M235" s="620" t="str">
        <f>IF(K235="","",COUNTIF($K$7:K235,"ﾘｽﾄ１"))</f>
        <v/>
      </c>
      <c r="N235" s="620" t="str">
        <f t="shared" si="37"/>
        <v/>
      </c>
      <c r="O235" s="621" t="str">
        <f t="shared" si="38"/>
        <v/>
      </c>
      <c r="P235" s="620" t="str">
        <f t="shared" si="39"/>
        <v/>
      </c>
      <c r="Q235" s="618" t="str">
        <f t="shared" si="40"/>
        <v/>
      </c>
      <c r="R235" s="622" t="str">
        <f t="shared" si="41"/>
        <v/>
      </c>
      <c r="S235" s="618" t="str">
        <f t="shared" si="42"/>
        <v/>
      </c>
      <c r="T235" s="619" t="str">
        <f t="shared" si="43"/>
        <v/>
      </c>
      <c r="U235" s="620" t="str">
        <f>IF(S235="","",COUNTIF($S$7:S235,"該当２"))</f>
        <v/>
      </c>
      <c r="V235" s="623" t="str">
        <f t="shared" si="44"/>
        <v/>
      </c>
      <c r="W235" s="619" t="str">
        <f t="shared" si="45"/>
        <v/>
      </c>
      <c r="X235" s="620" t="str">
        <f>IF(V235="","",COUNTIF($V$7:V235,"該当３"))</f>
        <v/>
      </c>
    </row>
    <row r="236" spans="1:24">
      <c r="A236" s="614">
        <v>1943008000</v>
      </c>
      <c r="B236" s="614" t="s">
        <v>483</v>
      </c>
      <c r="C236" s="615" t="s">
        <v>673</v>
      </c>
      <c r="D236" s="616" t="s">
        <v>453</v>
      </c>
      <c r="E236" s="615" t="s">
        <v>455</v>
      </c>
      <c r="F236" s="552" t="s">
        <v>1149</v>
      </c>
      <c r="G236" s="552" t="s">
        <v>1142</v>
      </c>
      <c r="H236" s="552" t="s">
        <v>1146</v>
      </c>
      <c r="K236" s="618" t="str">
        <f t="shared" si="46"/>
        <v/>
      </c>
      <c r="L236" s="619" t="str">
        <f t="shared" si="36"/>
        <v/>
      </c>
      <c r="M236" s="620" t="str">
        <f>IF(K236="","",COUNTIF($K$7:K236,"ﾘｽﾄ１"))</f>
        <v/>
      </c>
      <c r="N236" s="620" t="str">
        <f t="shared" si="37"/>
        <v/>
      </c>
      <c r="O236" s="621" t="str">
        <f t="shared" si="38"/>
        <v/>
      </c>
      <c r="P236" s="620" t="str">
        <f t="shared" si="39"/>
        <v/>
      </c>
      <c r="Q236" s="618" t="str">
        <f t="shared" si="40"/>
        <v/>
      </c>
      <c r="R236" s="622" t="str">
        <f t="shared" si="41"/>
        <v/>
      </c>
      <c r="S236" s="618" t="str">
        <f t="shared" si="42"/>
        <v/>
      </c>
      <c r="T236" s="619" t="str">
        <f t="shared" si="43"/>
        <v/>
      </c>
      <c r="U236" s="620" t="str">
        <f>IF(S236="","",COUNTIF($S$7:S236,"該当２"))</f>
        <v/>
      </c>
      <c r="V236" s="623" t="str">
        <f t="shared" si="44"/>
        <v/>
      </c>
      <c r="W236" s="619" t="str">
        <f t="shared" si="45"/>
        <v/>
      </c>
      <c r="X236" s="620" t="str">
        <f>IF(V236="","",COUNTIF($V$7:V236,"該当３"))</f>
        <v/>
      </c>
    </row>
    <row r="237" spans="1:24">
      <c r="A237" s="614">
        <v>1944200000</v>
      </c>
      <c r="B237" s="614" t="s">
        <v>483</v>
      </c>
      <c r="C237" s="615" t="s">
        <v>500</v>
      </c>
      <c r="D237" s="616" t="s">
        <v>454</v>
      </c>
      <c r="E237" s="615" t="s">
        <v>455</v>
      </c>
      <c r="F237" s="552" t="s">
        <v>1149</v>
      </c>
      <c r="G237" s="552" t="s">
        <v>1147</v>
      </c>
      <c r="K237" s="618" t="str">
        <f t="shared" si="46"/>
        <v>ﾘｽﾄ１</v>
      </c>
      <c r="L237" s="619" t="str">
        <f t="shared" si="36"/>
        <v>小菅村</v>
      </c>
      <c r="M237" s="620">
        <f>IF(K237="","",COUNTIF($K$7:K237,"ﾘｽﾄ１"))</f>
        <v>27</v>
      </c>
      <c r="N237" s="620" t="str">
        <f t="shared" si="37"/>
        <v/>
      </c>
      <c r="O237" s="621" t="str">
        <f t="shared" si="38"/>
        <v/>
      </c>
      <c r="P237" s="620" t="str">
        <f t="shared" si="39"/>
        <v/>
      </c>
      <c r="Q237" s="618" t="str">
        <f t="shared" si="40"/>
        <v/>
      </c>
      <c r="R237" s="622" t="str">
        <f t="shared" si="41"/>
        <v/>
      </c>
      <c r="S237" s="618" t="str">
        <f t="shared" si="42"/>
        <v/>
      </c>
      <c r="T237" s="619" t="str">
        <f t="shared" si="43"/>
        <v/>
      </c>
      <c r="U237" s="620" t="str">
        <f>IF(S237="","",COUNTIF($S$7:S237,"該当２"))</f>
        <v/>
      </c>
      <c r="V237" s="623" t="str">
        <f t="shared" si="44"/>
        <v/>
      </c>
      <c r="W237" s="619" t="str">
        <f t="shared" si="45"/>
        <v/>
      </c>
      <c r="X237" s="620" t="str">
        <f>IF(V237="","",COUNTIF($V$7:V237,"該当３"))</f>
        <v/>
      </c>
    </row>
    <row r="238" spans="1:24">
      <c r="A238" s="614">
        <v>1944300000</v>
      </c>
      <c r="B238" s="614" t="s">
        <v>483</v>
      </c>
      <c r="C238" s="615" t="s">
        <v>501</v>
      </c>
      <c r="D238" s="616" t="s">
        <v>454</v>
      </c>
      <c r="E238" s="615" t="s">
        <v>455</v>
      </c>
      <c r="F238" s="552" t="s">
        <v>1149</v>
      </c>
      <c r="G238" s="552" t="s">
        <v>1148</v>
      </c>
      <c r="K238" s="618" t="str">
        <f t="shared" si="46"/>
        <v>ﾘｽﾄ１</v>
      </c>
      <c r="L238" s="619" t="str">
        <f t="shared" si="36"/>
        <v>丹波山村</v>
      </c>
      <c r="M238" s="620">
        <f>IF(K238="","",COUNTIF($K$7:K238,"ﾘｽﾄ１"))</f>
        <v>28</v>
      </c>
      <c r="N238" s="620" t="str">
        <f t="shared" si="37"/>
        <v/>
      </c>
      <c r="O238" s="621" t="str">
        <f t="shared" si="38"/>
        <v/>
      </c>
      <c r="P238" s="620" t="str">
        <f t="shared" si="39"/>
        <v/>
      </c>
      <c r="Q238" s="618" t="str">
        <f t="shared" si="40"/>
        <v/>
      </c>
      <c r="R238" s="622" t="str">
        <f t="shared" si="41"/>
        <v/>
      </c>
      <c r="S238" s="618" t="str">
        <f t="shared" si="42"/>
        <v/>
      </c>
      <c r="T238" s="619" t="str">
        <f t="shared" si="43"/>
        <v/>
      </c>
      <c r="U238" s="620" t="str">
        <f>IF(S238="","",COUNTIF($S$7:S238,"該当２"))</f>
        <v/>
      </c>
      <c r="V238" s="623" t="str">
        <f t="shared" si="44"/>
        <v/>
      </c>
      <c r="W238" s="619" t="str">
        <f t="shared" si="45"/>
        <v/>
      </c>
      <c r="X238" s="620" t="str">
        <f>IF(V238="","",COUNTIF($V$7:V238,"該当３"))</f>
        <v/>
      </c>
    </row>
    <row r="239" spans="1:24">
      <c r="K239" s="618" t="str">
        <f t="shared" ref="K239" si="47">IF(AND($C239&gt;0,$H239=""),"ﾘｽﾄ１","")</f>
        <v/>
      </c>
      <c r="L239" s="619" t="str">
        <f t="shared" ref="L239" si="48">IF(K239="ﾘｽﾄ１",G239,"")</f>
        <v/>
      </c>
      <c r="M239" s="620" t="str">
        <f>IF(K239="","",COUNTIF($K$7:K239,"ﾘｽﾄ１"))</f>
        <v/>
      </c>
      <c r="N239" s="620" t="str">
        <f t="shared" ref="N239" si="49">IF(AND(D239=0,E239&gt;0),"同一区","")</f>
        <v/>
      </c>
      <c r="O239" s="621" t="str">
        <f t="shared" ref="O239" si="50">IF(AND(EXACT($K$2,G239),H239&gt;0),"該当１","")</f>
        <v/>
      </c>
      <c r="P239" s="620" t="str">
        <f t="shared" ref="P239" si="51">IF(O239="該当１",G239,"")</f>
        <v/>
      </c>
      <c r="Q239" s="618" t="str">
        <f t="shared" ref="Q239" si="52">IF(O239="該当１","ﾘｽﾄ2","")</f>
        <v/>
      </c>
      <c r="R239" s="622" t="str">
        <f t="shared" ref="R239" si="53">IF(Q239="ﾘｽﾄ2",H239,"")</f>
        <v/>
      </c>
      <c r="S239" s="618" t="str">
        <f t="shared" ref="S239" si="54">IF(AND(Q239="ﾘｽﾄ2",OR(I239=0,AND(N239="同一区",E239=1))),"該当２","")</f>
        <v/>
      </c>
      <c r="T239" s="619" t="str">
        <f t="shared" ref="T239" si="55">IF(S239="該当２",H239,"")</f>
        <v/>
      </c>
      <c r="U239" s="620" t="str">
        <f>IF(S239="","",COUNTIF($S$7:S239,"該当２"))</f>
        <v/>
      </c>
      <c r="V239" s="623" t="str">
        <f t="shared" ref="V239" si="56">IF(AND($S$2=H239,E239&gt;0,E239&lt;998),"該当３","")</f>
        <v/>
      </c>
      <c r="W239" s="619" t="str">
        <f t="shared" ref="W239" si="57">IF(V239="該当３",I239,"")</f>
        <v/>
      </c>
      <c r="X239" s="620" t="str">
        <f>IF(V239="","",COUNTIF($V$7:V239,"該当３"))</f>
        <v/>
      </c>
    </row>
  </sheetData>
  <autoFilter ref="A6:AD238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6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2017-09-08T00:47:44Z</dcterms:modified>
</cp:coreProperties>
</file>