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28" documentId="14_{CD9B78B3-CDD5-4564-928B-A7A8B1260E9A}" xr6:coauthVersionLast="47" xr6:coauthVersionMax="47" xr10:uidLastSave="{C4B82624-C407-4D7F-B64D-94C75FBDDC21}"/>
  <bookViews>
    <workbookView xWindow="28680" yWindow="-120" windowWidth="29040" windowHeight="15720" xr2:uid="{EFD3DE63-A9C0-4E90-ABDE-9D5AB07AEA22}"/>
  </bookViews>
  <sheets>
    <sheet name="Sheet1" sheetId="5" r:id="rId1"/>
  </sheets>
  <definedNames>
    <definedName name="_xlnm.Print_Area" localSheetId="0">Sheet1!$A$1:$L$497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0" i="5" l="1"/>
  <c r="E11" i="5"/>
  <c r="G410" i="5"/>
  <c r="E438" i="5"/>
  <c r="D451" i="5" s="1"/>
  <c r="G419" i="5"/>
  <c r="I373" i="5"/>
  <c r="G91" i="5"/>
  <c r="G90" i="5"/>
  <c r="F421" i="5"/>
  <c r="G420" i="5"/>
  <c r="F387" i="5"/>
  <c r="F388" i="5"/>
  <c r="G409" i="5" s="1"/>
  <c r="G411" i="5" s="1"/>
  <c r="D449" i="5" s="1"/>
  <c r="I372" i="5"/>
  <c r="F462" i="5"/>
  <c r="F463" i="5"/>
  <c r="F464" i="5"/>
  <c r="F465" i="5"/>
  <c r="D484" i="5"/>
  <c r="D478" i="5"/>
  <c r="D494" i="5" s="1"/>
  <c r="G470" i="5"/>
  <c r="E467" i="5"/>
  <c r="E470" i="5" s="1"/>
  <c r="F461" i="5"/>
  <c r="F460" i="5"/>
  <c r="H364" i="5"/>
  <c r="H365" i="5" s="1"/>
  <c r="I343" i="5"/>
  <c r="I342" i="5"/>
  <c r="I341" i="5"/>
  <c r="D335" i="5"/>
  <c r="C335" i="5"/>
  <c r="G334" i="5"/>
  <c r="I334" i="5" s="1"/>
  <c r="J343" i="5" s="1"/>
  <c r="G333" i="5"/>
  <c r="I333" i="5" s="1"/>
  <c r="J342" i="5" s="1"/>
  <c r="G332" i="5"/>
  <c r="I332" i="5" s="1"/>
  <c r="E324" i="5"/>
  <c r="D324" i="5"/>
  <c r="C324" i="5"/>
  <c r="F323" i="5"/>
  <c r="F322" i="5"/>
  <c r="I308" i="5"/>
  <c r="H302" i="5"/>
  <c r="E302" i="5"/>
  <c r="I302" i="5" s="1"/>
  <c r="J308" i="5" s="1"/>
  <c r="E313" i="5" s="1"/>
  <c r="C270" i="5"/>
  <c r="F269" i="5"/>
  <c r="G269" i="5" s="1"/>
  <c r="F268" i="5"/>
  <c r="G268" i="5" s="1"/>
  <c r="I268" i="5" s="1"/>
  <c r="I250" i="5"/>
  <c r="I249" i="5"/>
  <c r="I248" i="5"/>
  <c r="I247" i="5"/>
  <c r="E241" i="5"/>
  <c r="H240" i="5"/>
  <c r="G240" i="5"/>
  <c r="H239" i="5"/>
  <c r="G239" i="5"/>
  <c r="I239" i="5" s="1"/>
  <c r="H238" i="5"/>
  <c r="G238" i="5"/>
  <c r="I238" i="5" s="1"/>
  <c r="J248" i="5" s="1"/>
  <c r="H237" i="5"/>
  <c r="H241" i="5" s="1"/>
  <c r="G237" i="5"/>
  <c r="I215" i="5"/>
  <c r="F215" i="5"/>
  <c r="I214" i="5"/>
  <c r="F214" i="5"/>
  <c r="F216" i="5" s="1"/>
  <c r="I200" i="5"/>
  <c r="F200" i="5"/>
  <c r="J200" i="5" s="1"/>
  <c r="I199" i="5"/>
  <c r="I201" i="5" s="1"/>
  <c r="F199" i="5"/>
  <c r="E183" i="5"/>
  <c r="C183" i="5"/>
  <c r="H182" i="5"/>
  <c r="I182" i="5"/>
  <c r="H181" i="5"/>
  <c r="H183" i="5" s="1"/>
  <c r="C165" i="5"/>
  <c r="H164" i="5"/>
  <c r="I164" i="5" s="1"/>
  <c r="E164" i="5"/>
  <c r="H163" i="5"/>
  <c r="E163" i="5"/>
  <c r="I163" i="5" s="1"/>
  <c r="H162" i="5"/>
  <c r="E162" i="5"/>
  <c r="I162" i="5" s="1"/>
  <c r="G144" i="5"/>
  <c r="E144" i="5"/>
  <c r="G143" i="5"/>
  <c r="G145" i="5" s="1"/>
  <c r="E143" i="5"/>
  <c r="G142" i="5"/>
  <c r="E142" i="5"/>
  <c r="G141" i="5"/>
  <c r="E141" i="5"/>
  <c r="G133" i="5"/>
  <c r="F133" i="5"/>
  <c r="H132" i="5"/>
  <c r="I132" i="5" s="1"/>
  <c r="E132" i="5"/>
  <c r="H131" i="5"/>
  <c r="I131" i="5" s="1"/>
  <c r="E131" i="5"/>
  <c r="H130" i="5"/>
  <c r="I130" i="5"/>
  <c r="E130" i="5"/>
  <c r="E133" i="5" s="1"/>
  <c r="H129" i="5"/>
  <c r="I129" i="5" s="1"/>
  <c r="E129" i="5"/>
  <c r="I118" i="5"/>
  <c r="H117" i="5"/>
  <c r="E117" i="5"/>
  <c r="H116" i="5"/>
  <c r="H118" i="5" s="1"/>
  <c r="E116" i="5"/>
  <c r="E118" i="5" s="1"/>
  <c r="I75" i="5"/>
  <c r="F75" i="5"/>
  <c r="E75" i="5"/>
  <c r="D75" i="5"/>
  <c r="G74" i="5"/>
  <c r="C74" i="5"/>
  <c r="J75" i="5"/>
  <c r="C73" i="5"/>
  <c r="I53" i="5"/>
  <c r="I52" i="5"/>
  <c r="I54" i="5" s="1"/>
  <c r="E39" i="5"/>
  <c r="E40" i="5" s="1"/>
  <c r="E38" i="5"/>
  <c r="E24" i="5"/>
  <c r="G24" i="5" s="1"/>
  <c r="E23" i="5"/>
  <c r="D15" i="5"/>
  <c r="D241" i="5" s="1"/>
  <c r="C15" i="5"/>
  <c r="E15" i="5" s="1"/>
  <c r="E14" i="5"/>
  <c r="E13" i="5"/>
  <c r="E12" i="5"/>
  <c r="C365" i="5"/>
  <c r="H363" i="5"/>
  <c r="G374" i="5"/>
  <c r="H75" i="5"/>
  <c r="G73" i="5"/>
  <c r="G75" i="5"/>
  <c r="I216" i="5"/>
  <c r="C75" i="5"/>
  <c r="I374" i="5"/>
  <c r="I240" i="5"/>
  <c r="J250" i="5" s="1"/>
  <c r="I237" i="5"/>
  <c r="F324" i="5"/>
  <c r="D446" i="5" s="1"/>
  <c r="J215" i="5"/>
  <c r="D482" i="5" l="1"/>
  <c r="D483" i="5" s="1"/>
  <c r="I133" i="5"/>
  <c r="I251" i="5"/>
  <c r="G92" i="5"/>
  <c r="I92" i="5" s="1"/>
  <c r="H101" i="5" s="1"/>
  <c r="J118" i="5"/>
  <c r="I151" i="5" s="1"/>
  <c r="J249" i="5"/>
  <c r="J216" i="5"/>
  <c r="G227" i="5" s="1"/>
  <c r="E25" i="5"/>
  <c r="G421" i="5"/>
  <c r="J374" i="5"/>
  <c r="G377" i="5" s="1"/>
  <c r="G379" i="5" s="1"/>
  <c r="D448" i="5" s="1"/>
  <c r="F467" i="5"/>
  <c r="F470" i="5" s="1"/>
  <c r="E472" i="5" s="1"/>
  <c r="D490" i="5" s="1"/>
  <c r="D491" i="5" s="1"/>
  <c r="I165" i="5"/>
  <c r="G225" i="5" s="1"/>
  <c r="H165" i="5"/>
  <c r="J214" i="5"/>
  <c r="F201" i="5"/>
  <c r="E145" i="5"/>
  <c r="I181" i="5"/>
  <c r="I183" i="5" s="1"/>
  <c r="G226" i="5" s="1"/>
  <c r="J199" i="5"/>
  <c r="J201" i="5" s="1"/>
  <c r="G241" i="5"/>
  <c r="J341" i="5"/>
  <c r="J344" i="5" s="1"/>
  <c r="E351" i="5" s="1"/>
  <c r="E353" i="5" s="1"/>
  <c r="D447" i="5" s="1"/>
  <c r="I335" i="5"/>
  <c r="J67" i="5"/>
  <c r="D103" i="5" s="1"/>
  <c r="H293" i="5"/>
  <c r="H40" i="5"/>
  <c r="D102" i="5" s="1"/>
  <c r="J82" i="5"/>
  <c r="D104" i="5" s="1"/>
  <c r="J25" i="5"/>
  <c r="D101" i="5" s="1"/>
  <c r="D105" i="5" s="1"/>
  <c r="H290" i="5"/>
  <c r="I145" i="5"/>
  <c r="K133" i="5"/>
  <c r="I152" i="5" s="1"/>
  <c r="H289" i="5"/>
  <c r="H294" i="5"/>
  <c r="H292" i="5"/>
  <c r="H291" i="5"/>
  <c r="I270" i="5"/>
  <c r="H277" i="5" s="1"/>
  <c r="I241" i="5"/>
  <c r="G270" i="5"/>
  <c r="I269" i="5"/>
  <c r="G335" i="5"/>
  <c r="E165" i="5"/>
  <c r="G23" i="5"/>
  <c r="G25" i="5" s="1"/>
  <c r="C241" i="5"/>
  <c r="J247" i="5"/>
  <c r="J251" i="5" s="1"/>
  <c r="H276" i="5" s="1"/>
  <c r="G228" i="5" l="1"/>
  <c r="D443" i="5" s="1"/>
  <c r="G108" i="5"/>
  <c r="I150" i="5" s="1"/>
  <c r="I153" i="5" s="1"/>
  <c r="D442" i="5" s="1"/>
  <c r="H295" i="5"/>
  <c r="E312" i="5" s="1"/>
  <c r="E314" i="5" s="1"/>
  <c r="D445" i="5" s="1"/>
  <c r="H278" i="5"/>
  <c r="D444" i="5" s="1"/>
  <c r="D453" i="5" s="1"/>
  <c r="D485" i="5" s="1"/>
  <c r="D493" i="5" s="1"/>
  <c r="D496" i="5" s="1"/>
</calcChain>
</file>

<file path=xl/sharedStrings.xml><?xml version="1.0" encoding="utf-8"?>
<sst xmlns="http://schemas.openxmlformats.org/spreadsheetml/2006/main" count="834" uniqueCount="550">
  <si>
    <t>③農家での削</t>
    <rPh sb="1" eb="3">
      <t>ノウカ</t>
    </rPh>
    <rPh sb="5" eb="6">
      <t>サクゲン</t>
    </rPh>
    <phoneticPr fontId="3"/>
  </si>
  <si>
    <t>④労賃単価</t>
    <rPh sb="1" eb="3">
      <t>ロウチン</t>
    </rPh>
    <rPh sb="3" eb="5">
      <t>タンカ</t>
    </rPh>
    <phoneticPr fontId="3"/>
  </si>
  <si>
    <t>⑤農家での労</t>
    <rPh sb="1" eb="3">
      <t>ノウカ</t>
    </rPh>
    <rPh sb="5" eb="6">
      <t>ロウドウ</t>
    </rPh>
    <phoneticPr fontId="3"/>
  </si>
  <si>
    <t>⑦導入施設運営</t>
    <rPh sb="1" eb="3">
      <t>ドウニュウ</t>
    </rPh>
    <rPh sb="3" eb="5">
      <t>シセツ</t>
    </rPh>
    <rPh sb="5" eb="7">
      <t>ウンエイ</t>
    </rPh>
    <phoneticPr fontId="3"/>
  </si>
  <si>
    <t>年効果額</t>
    <rPh sb="0" eb="1">
      <t>ネン</t>
    </rPh>
    <rPh sb="1" eb="4">
      <t>コウカガク</t>
    </rPh>
    <phoneticPr fontId="3"/>
  </si>
  <si>
    <t>作業種類・</t>
    <rPh sb="0" eb="2">
      <t>サギョウ</t>
    </rPh>
    <rPh sb="2" eb="4">
      <t>シュルイ</t>
    </rPh>
    <phoneticPr fontId="3"/>
  </si>
  <si>
    <t>に係る削減労働</t>
    <rPh sb="1" eb="2">
      <t>カカ</t>
    </rPh>
    <rPh sb="3" eb="5">
      <t>サクゲン</t>
    </rPh>
    <rPh sb="5" eb="7">
      <t>ロウドウ</t>
    </rPh>
    <phoneticPr fontId="3"/>
  </si>
  <si>
    <t xml:space="preserve">  減労働時間</t>
    <rPh sb="2" eb="3">
      <t>サクゲン</t>
    </rPh>
    <rPh sb="3" eb="5">
      <t>ロウドウ</t>
    </rPh>
    <rPh sb="5" eb="7">
      <t>ジカン</t>
    </rPh>
    <phoneticPr fontId="3"/>
  </si>
  <si>
    <t xml:space="preserve">働費の増減額 </t>
    <rPh sb="0" eb="2">
      <t>ロウドウヒ</t>
    </rPh>
    <rPh sb="3" eb="5">
      <t>ゾウゲン</t>
    </rPh>
    <rPh sb="5" eb="6">
      <t>ガク</t>
    </rPh>
    <phoneticPr fontId="3"/>
  </si>
  <si>
    <t>　に係る人件費</t>
    <rPh sb="2" eb="3">
      <t>カカ</t>
    </rPh>
    <rPh sb="4" eb="6">
      <t>ジンケンヒ</t>
    </rPh>
    <rPh sb="6" eb="7">
      <t>ヒ</t>
    </rPh>
    <phoneticPr fontId="3"/>
  </si>
  <si>
    <t>規模階層</t>
    <rPh sb="0" eb="2">
      <t>キボ</t>
    </rPh>
    <rPh sb="2" eb="4">
      <t>カイソウ</t>
    </rPh>
    <phoneticPr fontId="3"/>
  </si>
  <si>
    <t>時間</t>
    <rPh sb="0" eb="2">
      <t>ジカン</t>
    </rPh>
    <phoneticPr fontId="3"/>
  </si>
  <si>
    <t xml:space="preserve">  （円／hr）</t>
    <rPh sb="3" eb="4">
      <t>エン</t>
    </rPh>
    <phoneticPr fontId="3"/>
  </si>
  <si>
    <t xml:space="preserve">  （千円）</t>
    <rPh sb="3" eb="4">
      <t>セン</t>
    </rPh>
    <rPh sb="4" eb="5">
      <t>エン</t>
    </rPh>
    <phoneticPr fontId="3"/>
  </si>
  <si>
    <t xml:space="preserve">     （千円）</t>
    <rPh sb="6" eb="7">
      <t>セン</t>
    </rPh>
    <rPh sb="7" eb="8">
      <t>エン</t>
    </rPh>
    <phoneticPr fontId="3"/>
  </si>
  <si>
    <t>　　（千円）</t>
    <rPh sb="3" eb="5">
      <t>センエン</t>
    </rPh>
    <phoneticPr fontId="3"/>
  </si>
  <si>
    <t>　　　合計</t>
    <rPh sb="3" eb="5">
      <t>ゴウケイ</t>
    </rPh>
    <phoneticPr fontId="3"/>
  </si>
  <si>
    <t>③’農家での削減労働時間計</t>
    <rPh sb="2" eb="4">
      <t>ノウカ</t>
    </rPh>
    <rPh sb="6" eb="8">
      <t>サクゲン</t>
    </rPh>
    <rPh sb="8" eb="10">
      <t>ロウドウ</t>
    </rPh>
    <rPh sb="10" eb="12">
      <t>ジカン</t>
    </rPh>
    <rPh sb="12" eb="13">
      <t>ケイ</t>
    </rPh>
    <phoneticPr fontId="3"/>
  </si>
  <si>
    <t>⑥既存共同施設</t>
    <rPh sb="1" eb="3">
      <t>キゾン</t>
    </rPh>
    <rPh sb="3" eb="5">
      <t>キョウドウ</t>
    </rPh>
    <rPh sb="5" eb="7">
      <t>シセツ</t>
    </rPh>
    <phoneticPr fontId="3"/>
  </si>
  <si>
    <t>　運営に係る人</t>
    <rPh sb="1" eb="3">
      <t>ウンエイ</t>
    </rPh>
    <rPh sb="4" eb="5">
      <t>カカ</t>
    </rPh>
    <rPh sb="6" eb="7">
      <t>ジン</t>
    </rPh>
    <phoneticPr fontId="3"/>
  </si>
  <si>
    <t xml:space="preserve">  件費（千円）</t>
    <rPh sb="2" eb="3">
      <t>ケン</t>
    </rPh>
    <rPh sb="3" eb="4">
      <t>ヒ</t>
    </rPh>
    <rPh sb="5" eb="7">
      <t>センエン</t>
    </rPh>
    <phoneticPr fontId="3"/>
  </si>
  <si>
    <t>　　　ⅱ　光熱動力費</t>
    <rPh sb="5" eb="7">
      <t>コウネツ</t>
    </rPh>
    <rPh sb="7" eb="10">
      <t>ドウリョクヒ</t>
    </rPh>
    <phoneticPr fontId="3"/>
  </si>
  <si>
    <t>②事業前作付</t>
    <rPh sb="1" eb="3">
      <t>ジギョウ</t>
    </rPh>
    <rPh sb="3" eb="4">
      <t>ゼン</t>
    </rPh>
    <rPh sb="4" eb="6">
      <t>サクツ</t>
    </rPh>
    <phoneticPr fontId="3"/>
  </si>
  <si>
    <t>⑤導入施設運</t>
    <rPh sb="1" eb="3">
      <t>ドウニュウ</t>
    </rPh>
    <rPh sb="3" eb="5">
      <t>シセツ</t>
    </rPh>
    <rPh sb="5" eb="6">
      <t>ウン</t>
    </rPh>
    <phoneticPr fontId="3"/>
  </si>
  <si>
    <t>年効果額</t>
    <rPh sb="0" eb="4">
      <t>ネンコウカガク</t>
    </rPh>
    <phoneticPr fontId="3"/>
  </si>
  <si>
    <t>　に係る削除光</t>
    <rPh sb="2" eb="3">
      <t>カカ</t>
    </rPh>
    <rPh sb="4" eb="6">
      <t>サクジョ</t>
    </rPh>
    <rPh sb="6" eb="7">
      <t>ヒカリ</t>
    </rPh>
    <phoneticPr fontId="3"/>
  </si>
  <si>
    <t xml:space="preserve"> 面積</t>
    <rPh sb="1" eb="3">
      <t>メンセキ</t>
    </rPh>
    <phoneticPr fontId="3"/>
  </si>
  <si>
    <t xml:space="preserve"> 減光熱動力費</t>
    <rPh sb="1" eb="2">
      <t>サクゲン</t>
    </rPh>
    <rPh sb="2" eb="4">
      <t>コウネツ</t>
    </rPh>
    <rPh sb="4" eb="6">
      <t>ドウリョク</t>
    </rPh>
    <rPh sb="6" eb="7">
      <t>ヒ</t>
    </rPh>
    <phoneticPr fontId="3"/>
  </si>
  <si>
    <t>　営に係る光</t>
    <rPh sb="1" eb="2">
      <t>エイ</t>
    </rPh>
    <rPh sb="3" eb="4">
      <t>カカ</t>
    </rPh>
    <rPh sb="5" eb="6">
      <t>ヒカリ</t>
    </rPh>
    <phoneticPr fontId="3"/>
  </si>
  <si>
    <t>　熱力費</t>
    <rPh sb="1" eb="2">
      <t>ネツ</t>
    </rPh>
    <rPh sb="2" eb="3">
      <t>チカラ</t>
    </rPh>
    <rPh sb="3" eb="4">
      <t>ヒ</t>
    </rPh>
    <phoneticPr fontId="3"/>
  </si>
  <si>
    <t>　熱動力費</t>
    <rPh sb="1" eb="2">
      <t>ネツ</t>
    </rPh>
    <rPh sb="2" eb="4">
      <t>ドウリョク</t>
    </rPh>
    <rPh sb="4" eb="5">
      <t>ヒ</t>
    </rPh>
    <phoneticPr fontId="3"/>
  </si>
  <si>
    <t>（③’+④）*</t>
  </si>
  <si>
    <t>（円/10a）</t>
    <rPh sb="1" eb="2">
      <t>エン</t>
    </rPh>
    <phoneticPr fontId="3"/>
  </si>
  <si>
    <t xml:space="preserve">  (千円)</t>
    <rPh sb="3" eb="4">
      <t>セン</t>
    </rPh>
    <rPh sb="4" eb="5">
      <t>エン</t>
    </rPh>
    <phoneticPr fontId="3"/>
  </si>
  <si>
    <t xml:space="preserve">  （千円）</t>
    <rPh sb="3" eb="5">
      <t>センエン</t>
    </rPh>
    <phoneticPr fontId="3"/>
  </si>
  <si>
    <t>　　 合　計</t>
    <rPh sb="3" eb="6">
      <t>ゴウケイ</t>
    </rPh>
    <phoneticPr fontId="3"/>
  </si>
  <si>
    <t>③’農家での削減光熱動力費計</t>
    <rPh sb="2" eb="4">
      <t>ノウカ</t>
    </rPh>
    <rPh sb="6" eb="8">
      <t>サクゲン</t>
    </rPh>
    <rPh sb="8" eb="10">
      <t>コウネツ</t>
    </rPh>
    <rPh sb="10" eb="13">
      <t>ドウリョクヒ</t>
    </rPh>
    <rPh sb="13" eb="14">
      <t>ケイ</t>
    </rPh>
    <phoneticPr fontId="3"/>
  </si>
  <si>
    <t>④既存共同施設</t>
    <rPh sb="1" eb="3">
      <t>キゾン</t>
    </rPh>
    <rPh sb="3" eb="4">
      <t>キョウ</t>
    </rPh>
    <rPh sb="4" eb="5">
      <t>ドウ</t>
    </rPh>
    <rPh sb="5" eb="7">
      <t>シセツ</t>
    </rPh>
    <phoneticPr fontId="3"/>
  </si>
  <si>
    <t>運営に係る光熱</t>
    <rPh sb="0" eb="1">
      <t>ウン</t>
    </rPh>
    <rPh sb="1" eb="2">
      <t>エイ</t>
    </rPh>
    <rPh sb="3" eb="4">
      <t>カカ</t>
    </rPh>
    <rPh sb="5" eb="7">
      <t>コウネツ</t>
    </rPh>
    <phoneticPr fontId="3"/>
  </si>
  <si>
    <t>動力費（千円）</t>
    <rPh sb="0" eb="3">
      <t>ドウリョクヒ</t>
    </rPh>
    <rPh sb="4" eb="6">
      <t>センエン</t>
    </rPh>
    <phoneticPr fontId="3"/>
  </si>
  <si>
    <t>　　　ⅲ　諸資材費</t>
    <rPh sb="5" eb="6">
      <t>ショ</t>
    </rPh>
    <rPh sb="6" eb="9">
      <t>シザイヒ</t>
    </rPh>
    <phoneticPr fontId="3"/>
  </si>
  <si>
    <t>①農家での作業に係る削減諸資材費</t>
    <rPh sb="1" eb="2">
      <t>ノウカ</t>
    </rPh>
    <rPh sb="2" eb="3">
      <t>ノウカ</t>
    </rPh>
    <rPh sb="5" eb="7">
      <t>サギョウ</t>
    </rPh>
    <rPh sb="8" eb="9">
      <t>カカ</t>
    </rPh>
    <rPh sb="10" eb="12">
      <t>サクゲン</t>
    </rPh>
    <rPh sb="12" eb="13">
      <t>ショ</t>
    </rPh>
    <rPh sb="13" eb="16">
      <t>シザイヒ</t>
    </rPh>
    <phoneticPr fontId="3"/>
  </si>
  <si>
    <t>②事業実施前</t>
    <rPh sb="1" eb="3">
      <t>ジギョウ</t>
    </rPh>
    <rPh sb="3" eb="5">
      <t>ジッシ</t>
    </rPh>
    <rPh sb="5" eb="6">
      <t>マエ</t>
    </rPh>
    <phoneticPr fontId="3"/>
  </si>
  <si>
    <t>⑤導入施設運営に</t>
    <rPh sb="1" eb="3">
      <t>ドウニュウ</t>
    </rPh>
    <rPh sb="3" eb="5">
      <t>シセツ</t>
    </rPh>
    <rPh sb="5" eb="7">
      <t>ウンエイ</t>
    </rPh>
    <phoneticPr fontId="3"/>
  </si>
  <si>
    <t xml:space="preserve"> 袋・箱代</t>
    <rPh sb="1" eb="2">
      <t>フクロ</t>
    </rPh>
    <rPh sb="3" eb="4">
      <t>ハコ</t>
    </rPh>
    <rPh sb="4" eb="5">
      <t>ダイ</t>
    </rPh>
    <phoneticPr fontId="3"/>
  </si>
  <si>
    <t xml:space="preserve">  肥料費</t>
    <rPh sb="2" eb="4">
      <t>ヒリョウ</t>
    </rPh>
    <rPh sb="4" eb="5">
      <t>ヒ</t>
    </rPh>
    <phoneticPr fontId="3"/>
  </si>
  <si>
    <t>農薬費</t>
    <rPh sb="0" eb="2">
      <t>ノウヤク</t>
    </rPh>
    <rPh sb="2" eb="3">
      <t>ヒ</t>
    </rPh>
    <phoneticPr fontId="3"/>
  </si>
  <si>
    <t xml:space="preserve"> その他</t>
    <rPh sb="1" eb="4">
      <t>ソノタ</t>
    </rPh>
    <phoneticPr fontId="3"/>
  </si>
  <si>
    <t>　作付面績</t>
    <rPh sb="1" eb="3">
      <t>サクツ</t>
    </rPh>
    <rPh sb="3" eb="4">
      <t>メン</t>
    </rPh>
    <rPh sb="4" eb="5">
      <t>セキ</t>
    </rPh>
    <phoneticPr fontId="3"/>
  </si>
  <si>
    <t xml:space="preserve"> 減諸資材費</t>
    <rPh sb="1" eb="2">
      <t>サクゲン</t>
    </rPh>
    <rPh sb="2" eb="3">
      <t>ショ</t>
    </rPh>
    <rPh sb="3" eb="6">
      <t>シザイヒ</t>
    </rPh>
    <phoneticPr fontId="3"/>
  </si>
  <si>
    <t>　係る諸資材費</t>
    <rPh sb="1" eb="2">
      <t>カカ</t>
    </rPh>
    <rPh sb="3" eb="4">
      <t>ショ</t>
    </rPh>
    <rPh sb="4" eb="7">
      <t>シザイヒ</t>
    </rPh>
    <phoneticPr fontId="3"/>
  </si>
  <si>
    <t xml:space="preserve"> （円/10a）</t>
    <rPh sb="2" eb="3">
      <t>エン</t>
    </rPh>
    <phoneticPr fontId="3"/>
  </si>
  <si>
    <t xml:space="preserve"> (千円)</t>
    <rPh sb="2" eb="3">
      <t>セン</t>
    </rPh>
    <rPh sb="3" eb="4">
      <t>エン</t>
    </rPh>
    <phoneticPr fontId="3"/>
  </si>
  <si>
    <t xml:space="preserve"> （千円）</t>
    <rPh sb="2" eb="4">
      <t>センエン</t>
    </rPh>
    <phoneticPr fontId="3"/>
  </si>
  <si>
    <t>③’農家での削減諸資材費計</t>
    <rPh sb="2" eb="4">
      <t>ノウカ</t>
    </rPh>
    <rPh sb="6" eb="8">
      <t>サクゲン</t>
    </rPh>
    <rPh sb="8" eb="9">
      <t>ショ</t>
    </rPh>
    <rPh sb="9" eb="12">
      <t>シザイヒ</t>
    </rPh>
    <rPh sb="12" eb="13">
      <t>ケイ</t>
    </rPh>
    <phoneticPr fontId="3"/>
  </si>
  <si>
    <t>④既存共同施設</t>
    <rPh sb="1" eb="3">
      <t>キゾン</t>
    </rPh>
    <rPh sb="3" eb="5">
      <t>キョウドウ</t>
    </rPh>
    <rPh sb="5" eb="7">
      <t>シセツ</t>
    </rPh>
    <phoneticPr fontId="3"/>
  </si>
  <si>
    <t>運営に係る諸資</t>
    <rPh sb="0" eb="2">
      <t>ウンエイ</t>
    </rPh>
    <rPh sb="3" eb="4">
      <t>カカ</t>
    </rPh>
    <rPh sb="5" eb="6">
      <t>ショ</t>
    </rPh>
    <rPh sb="6" eb="7">
      <t>シ</t>
    </rPh>
    <phoneticPr fontId="3"/>
  </si>
  <si>
    <t>材費  （千円）</t>
    <rPh sb="0" eb="1">
      <t>ザイ</t>
    </rPh>
    <rPh sb="1" eb="2">
      <t>ヒ</t>
    </rPh>
    <rPh sb="5" eb="7">
      <t>センエン</t>
    </rPh>
    <phoneticPr fontId="3"/>
  </si>
  <si>
    <t>　　ⅳ　維持管理費</t>
    <rPh sb="4" eb="6">
      <t>イジ</t>
    </rPh>
    <rPh sb="6" eb="8">
      <t>カンリ</t>
    </rPh>
    <rPh sb="8" eb="9">
      <t>ヒ</t>
    </rPh>
    <phoneticPr fontId="3"/>
  </si>
  <si>
    <t>①農家での作業に係る削減維持管理費</t>
    <rPh sb="1" eb="3">
      <t>ノウカ</t>
    </rPh>
    <rPh sb="5" eb="7">
      <t>サギョウ</t>
    </rPh>
    <rPh sb="8" eb="9">
      <t>カカ</t>
    </rPh>
    <rPh sb="10" eb="12">
      <t>サクゲン</t>
    </rPh>
    <rPh sb="12" eb="14">
      <t>イジ</t>
    </rPh>
    <rPh sb="14" eb="16">
      <t>カンリ</t>
    </rPh>
    <rPh sb="16" eb="17">
      <t>ヒ</t>
    </rPh>
    <phoneticPr fontId="3"/>
  </si>
  <si>
    <t>③導入施設の維持管理費</t>
    <rPh sb="1" eb="3">
      <t>ドウニュウ</t>
    </rPh>
    <rPh sb="3" eb="5">
      <t>シセツ</t>
    </rPh>
    <rPh sb="6" eb="8">
      <t>イジ</t>
    </rPh>
    <rPh sb="8" eb="11">
      <t>カンリヒ</t>
    </rPh>
    <phoneticPr fontId="3"/>
  </si>
  <si>
    <t>維持修繕費</t>
    <rPh sb="0" eb="2">
      <t>イジ</t>
    </rPh>
    <rPh sb="2" eb="4">
      <t>シュウゼン</t>
    </rPh>
    <rPh sb="4" eb="5">
      <t>ヒ</t>
    </rPh>
    <phoneticPr fontId="3"/>
  </si>
  <si>
    <t>施設保守経費</t>
    <rPh sb="0" eb="2">
      <t>シセツ</t>
    </rPh>
    <rPh sb="2" eb="4">
      <t>ホシュ</t>
    </rPh>
    <rPh sb="4" eb="6">
      <t>ケイヒ</t>
    </rPh>
    <phoneticPr fontId="3"/>
  </si>
  <si>
    <t>その他</t>
    <rPh sb="2" eb="3">
      <t>タ</t>
    </rPh>
    <phoneticPr fontId="3"/>
  </si>
  <si>
    <t>（千円）</t>
    <rPh sb="1" eb="3">
      <t>センエン</t>
    </rPh>
    <phoneticPr fontId="3"/>
  </si>
  <si>
    <t>　　合　　計</t>
    <rPh sb="2" eb="3">
      <t>ゴウ</t>
    </rPh>
    <rPh sb="5" eb="6">
      <t>ケイ</t>
    </rPh>
    <phoneticPr fontId="3"/>
  </si>
  <si>
    <t>②既存共同施設</t>
    <rPh sb="1" eb="3">
      <t>キゾン</t>
    </rPh>
    <rPh sb="3" eb="5">
      <t>キョウドウ</t>
    </rPh>
    <rPh sb="5" eb="7">
      <t>シセツ</t>
    </rPh>
    <phoneticPr fontId="3"/>
  </si>
  <si>
    <t>年効果額</t>
    <rPh sb="0" eb="3">
      <t>ネンコウカ</t>
    </rPh>
    <rPh sb="3" eb="4">
      <t>ガク</t>
    </rPh>
    <phoneticPr fontId="3"/>
  </si>
  <si>
    <t>　の維持管理費</t>
    <rPh sb="2" eb="4">
      <t>イジ</t>
    </rPh>
    <rPh sb="4" eb="7">
      <t>カンリヒ</t>
    </rPh>
    <phoneticPr fontId="3"/>
  </si>
  <si>
    <t>（①＋②）*k－③</t>
  </si>
  <si>
    <t>（単位：千円）</t>
    <rPh sb="1" eb="3">
      <t>タンイ</t>
    </rPh>
    <rPh sb="4" eb="6">
      <t>センエン</t>
    </rPh>
    <phoneticPr fontId="3"/>
  </si>
  <si>
    <t>　ⅰ　労働費節減効果</t>
    <rPh sb="3" eb="6">
      <t>ロウドウヒ</t>
    </rPh>
    <rPh sb="6" eb="8">
      <t>セツゲン</t>
    </rPh>
    <rPh sb="8" eb="10">
      <t>コウカ</t>
    </rPh>
    <phoneticPr fontId="3"/>
  </si>
  <si>
    <t>　ⅱ　光熱動力費節減効果</t>
    <rPh sb="3" eb="5">
      <t>コウネツ</t>
    </rPh>
    <rPh sb="5" eb="8">
      <t>ドウリョクヒ</t>
    </rPh>
    <rPh sb="8" eb="10">
      <t>セツゲン</t>
    </rPh>
    <rPh sb="10" eb="12">
      <t>コウカ</t>
    </rPh>
    <phoneticPr fontId="3"/>
  </si>
  <si>
    <t>　ⅲ　諸資材費節減効果</t>
    <rPh sb="3" eb="4">
      <t>ショ</t>
    </rPh>
    <rPh sb="4" eb="7">
      <t>シザイヒ</t>
    </rPh>
    <rPh sb="7" eb="9">
      <t>セツゲン</t>
    </rPh>
    <rPh sb="9" eb="11">
      <t>コウカ</t>
    </rPh>
    <phoneticPr fontId="3"/>
  </si>
  <si>
    <t>　ⅳ　維持管理節減効果</t>
    <rPh sb="3" eb="5">
      <t>イジ</t>
    </rPh>
    <rPh sb="5" eb="7">
      <t>カンリ</t>
    </rPh>
    <rPh sb="7" eb="9">
      <t>セツゲン</t>
    </rPh>
    <rPh sb="9" eb="11">
      <t>コウカ</t>
    </rPh>
    <phoneticPr fontId="3"/>
  </si>
  <si>
    <t>　　　計</t>
    <rPh sb="3" eb="4">
      <t>ケイ</t>
    </rPh>
    <phoneticPr fontId="3"/>
  </si>
  <si>
    <t>③事業実施前</t>
    <rPh sb="1" eb="3">
      <t>ジギョウ</t>
    </rPh>
    <rPh sb="3" eb="5">
      <t>ジッシ</t>
    </rPh>
    <rPh sb="5" eb="6">
      <t>マエ</t>
    </rPh>
    <phoneticPr fontId="3"/>
  </si>
  <si>
    <t>④事業実施前</t>
    <rPh sb="1" eb="3">
      <t>ジギョウ</t>
    </rPh>
    <rPh sb="3" eb="5">
      <t>ジッシ</t>
    </rPh>
    <rPh sb="5" eb="6">
      <t>マエ</t>
    </rPh>
    <phoneticPr fontId="3"/>
  </si>
  <si>
    <t>年効果額</t>
    <rPh sb="0" eb="1">
      <t>ネン</t>
    </rPh>
    <rPh sb="1" eb="3">
      <t>コウカ</t>
    </rPh>
    <rPh sb="3" eb="4">
      <t>ガク</t>
    </rPh>
    <phoneticPr fontId="3"/>
  </si>
  <si>
    <t>作　目</t>
    <rPh sb="0" eb="1">
      <t>サク</t>
    </rPh>
    <rPh sb="2" eb="3">
      <t>メ</t>
    </rPh>
    <phoneticPr fontId="3"/>
  </si>
  <si>
    <t>（千円）</t>
    <rPh sb="1" eb="2">
      <t>セン</t>
    </rPh>
    <rPh sb="2" eb="3">
      <t>エン</t>
    </rPh>
    <phoneticPr fontId="3"/>
  </si>
  <si>
    <t>合　計</t>
    <rPh sb="0" eb="3">
      <t>ゴウケイ</t>
    </rPh>
    <phoneticPr fontId="3"/>
  </si>
  <si>
    <t>　　作　目</t>
    <rPh sb="2" eb="3">
      <t>サク</t>
    </rPh>
    <rPh sb="4" eb="5">
      <t>メ</t>
    </rPh>
    <phoneticPr fontId="3"/>
  </si>
  <si>
    <t>③削減額</t>
    <rPh sb="1" eb="3">
      <t>サクゲン</t>
    </rPh>
    <rPh sb="3" eb="4">
      <t>ガク</t>
    </rPh>
    <phoneticPr fontId="3"/>
  </si>
  <si>
    <t>年効果額</t>
    <rPh sb="0" eb="1">
      <t>トシ</t>
    </rPh>
    <rPh sb="1" eb="3">
      <t>コウカ</t>
    </rPh>
    <rPh sb="3" eb="4">
      <t>ガク</t>
    </rPh>
    <phoneticPr fontId="3"/>
  </si>
  <si>
    <t>⑦事業実施後</t>
    <rPh sb="1" eb="3">
      <t>ジギョウ</t>
    </rPh>
    <rPh sb="3" eb="5">
      <t>ジッシ</t>
    </rPh>
    <rPh sb="5" eb="6">
      <t>ゴ</t>
    </rPh>
    <phoneticPr fontId="3"/>
  </si>
  <si>
    <t>(千円）</t>
    <rPh sb="1" eb="3">
      <t>センエン</t>
    </rPh>
    <phoneticPr fontId="3"/>
  </si>
  <si>
    <t>③’削減額計</t>
    <rPh sb="2" eb="4">
      <t>サクゲン</t>
    </rPh>
    <rPh sb="4" eb="5">
      <t>ガク</t>
    </rPh>
    <rPh sb="5" eb="6">
      <t>ケイ</t>
    </rPh>
    <phoneticPr fontId="3"/>
  </si>
  <si>
    <t>⑥’増加額計</t>
    <rPh sb="2" eb="5">
      <t>ゾウカガク</t>
    </rPh>
    <rPh sb="5" eb="6">
      <t>ケイ</t>
    </rPh>
    <phoneticPr fontId="3"/>
  </si>
  <si>
    <t>自家採種種子等削減</t>
    <rPh sb="0" eb="2">
      <t>ジカ</t>
    </rPh>
    <rPh sb="2" eb="4">
      <t>サイシュ</t>
    </rPh>
    <rPh sb="4" eb="6">
      <t>シュシ</t>
    </rPh>
    <rPh sb="6" eb="7">
      <t>トウ</t>
    </rPh>
    <rPh sb="7" eb="9">
      <t>サクゲン</t>
    </rPh>
    <phoneticPr fontId="3"/>
  </si>
  <si>
    <t>購入種子等増加</t>
    <rPh sb="0" eb="2">
      <t>コウニュウ</t>
    </rPh>
    <rPh sb="2" eb="4">
      <t>シュシ</t>
    </rPh>
    <rPh sb="4" eb="5">
      <t>トウ</t>
    </rPh>
    <rPh sb="5" eb="7">
      <t>ゾウカ</t>
    </rPh>
    <phoneticPr fontId="3"/>
  </si>
  <si>
    <t>①は種量</t>
    <rPh sb="2" eb="3">
      <t>シュ</t>
    </rPh>
    <rPh sb="3" eb="4">
      <t>リョウ</t>
    </rPh>
    <phoneticPr fontId="3"/>
  </si>
  <si>
    <t>②自家採種種子</t>
    <rPh sb="1" eb="3">
      <t>ジカ</t>
    </rPh>
    <rPh sb="3" eb="5">
      <t>サイシュ</t>
    </rPh>
    <rPh sb="5" eb="7">
      <t>シュシ</t>
    </rPh>
    <phoneticPr fontId="3"/>
  </si>
  <si>
    <t>④は種量</t>
    <rPh sb="2" eb="3">
      <t>シュ</t>
    </rPh>
    <rPh sb="3" eb="4">
      <t>リョウ</t>
    </rPh>
    <phoneticPr fontId="3"/>
  </si>
  <si>
    <t>⑤購入種子等</t>
    <rPh sb="1" eb="3">
      <t>コウニュウ</t>
    </rPh>
    <rPh sb="3" eb="5">
      <t>シュシ</t>
    </rPh>
    <rPh sb="5" eb="6">
      <t>トウ</t>
    </rPh>
    <phoneticPr fontId="3"/>
  </si>
  <si>
    <t>⑥増加額</t>
    <rPh sb="1" eb="4">
      <t>ゾウカガク</t>
    </rPh>
    <phoneticPr fontId="3"/>
  </si>
  <si>
    <t>面積</t>
    <rPh sb="0" eb="2">
      <t>メンセキ</t>
    </rPh>
    <phoneticPr fontId="3"/>
  </si>
  <si>
    <t>等に係る単価</t>
    <rPh sb="0" eb="1">
      <t>トウ</t>
    </rPh>
    <rPh sb="2" eb="3">
      <t>カカ</t>
    </rPh>
    <rPh sb="4" eb="6">
      <t>タンカ</t>
    </rPh>
    <phoneticPr fontId="3"/>
  </si>
  <si>
    <t>単価</t>
    <rPh sb="0" eb="2">
      <t>タンカ</t>
    </rPh>
    <phoneticPr fontId="3"/>
  </si>
  <si>
    <t>（円/ｋｇ）</t>
    <rPh sb="1" eb="2">
      <t>エン</t>
    </rPh>
    <phoneticPr fontId="3"/>
  </si>
  <si>
    <t>（円/kg）</t>
    <rPh sb="1" eb="2">
      <t>エン</t>
    </rPh>
    <phoneticPr fontId="3"/>
  </si>
  <si>
    <t>(千円)</t>
    <rPh sb="1" eb="2">
      <t>セン</t>
    </rPh>
    <rPh sb="2" eb="3">
      <t>エン</t>
    </rPh>
    <phoneticPr fontId="3"/>
  </si>
  <si>
    <t>作業名</t>
    <rPh sb="0" eb="2">
      <t>サギョウ</t>
    </rPh>
    <rPh sb="2" eb="3">
      <t>メイ</t>
    </rPh>
    <phoneticPr fontId="3"/>
  </si>
  <si>
    <t>経営（作付）</t>
    <rPh sb="0" eb="2">
      <t>ケイエイ</t>
    </rPh>
    <rPh sb="3" eb="5">
      <t>サクツ</t>
    </rPh>
    <phoneticPr fontId="3"/>
  </si>
  <si>
    <t>②規模階層別</t>
    <rPh sb="1" eb="3">
      <t>キボ</t>
    </rPh>
    <rPh sb="3" eb="6">
      <t>カイソウベツ</t>
    </rPh>
    <phoneticPr fontId="3"/>
  </si>
  <si>
    <t>③事業実施前の</t>
    <rPh sb="1" eb="3">
      <t>ジギョウ</t>
    </rPh>
    <rPh sb="3" eb="5">
      <t>ジッシ</t>
    </rPh>
    <rPh sb="5" eb="6">
      <t>マエ</t>
    </rPh>
    <phoneticPr fontId="3"/>
  </si>
  <si>
    <t>④作業委託</t>
    <rPh sb="1" eb="3">
      <t>サギョウ</t>
    </rPh>
    <rPh sb="3" eb="5">
      <t>イタク</t>
    </rPh>
    <phoneticPr fontId="3"/>
  </si>
  <si>
    <t>⑤作業受託等</t>
    <rPh sb="1" eb="3">
      <t>サギョウ</t>
    </rPh>
    <rPh sb="3" eb="5">
      <t>ジュタク</t>
    </rPh>
    <rPh sb="5" eb="6">
      <t>トウ</t>
    </rPh>
    <phoneticPr fontId="3"/>
  </si>
  <si>
    <t>⑥事業実施後の各規</t>
    <rPh sb="1" eb="3">
      <t>ジギョウ</t>
    </rPh>
    <rPh sb="3" eb="5">
      <t>ジッシ</t>
    </rPh>
    <rPh sb="5" eb="6">
      <t>ゴ</t>
    </rPh>
    <rPh sb="7" eb="8">
      <t>カク</t>
    </rPh>
    <rPh sb="8" eb="9">
      <t>キ</t>
    </rPh>
    <phoneticPr fontId="3"/>
  </si>
  <si>
    <t>⑦事業実施後の</t>
    <rPh sb="1" eb="3">
      <t>ジギョウ</t>
    </rPh>
    <rPh sb="3" eb="5">
      <t>ジッシ</t>
    </rPh>
    <rPh sb="5" eb="6">
      <t>ゴ</t>
    </rPh>
    <phoneticPr fontId="3"/>
  </si>
  <si>
    <t>各規模階層</t>
    <rPh sb="0" eb="1">
      <t>カク</t>
    </rPh>
    <rPh sb="1" eb="2">
      <t>キボ</t>
    </rPh>
    <rPh sb="2" eb="3">
      <t>キボ</t>
    </rPh>
    <rPh sb="3" eb="5">
      <t>カイソウ</t>
    </rPh>
    <phoneticPr fontId="3"/>
  </si>
  <si>
    <t>平均作業コ</t>
    <rPh sb="0" eb="2">
      <t>ヘイキン</t>
    </rPh>
    <rPh sb="2" eb="4">
      <t>サギョウ</t>
    </rPh>
    <phoneticPr fontId="3"/>
  </si>
  <si>
    <t>作業コスト計</t>
    <rPh sb="0" eb="1">
      <t>サク</t>
    </rPh>
    <rPh sb="1" eb="2">
      <t>サギョウ</t>
    </rPh>
    <rPh sb="5" eb="6">
      <t>ケイ</t>
    </rPh>
    <phoneticPr fontId="3"/>
  </si>
  <si>
    <t>等予定面積</t>
    <rPh sb="0" eb="1">
      <t>トウ</t>
    </rPh>
    <rPh sb="1" eb="3">
      <t>ヨテイ</t>
    </rPh>
    <rPh sb="3" eb="4">
      <t>メン</t>
    </rPh>
    <rPh sb="4" eb="5">
      <t>セキ</t>
    </rPh>
    <phoneticPr fontId="3"/>
  </si>
  <si>
    <t>予定面積</t>
    <rPh sb="0" eb="2">
      <t>ヨテイ</t>
    </rPh>
    <rPh sb="2" eb="3">
      <t>メン</t>
    </rPh>
    <rPh sb="3" eb="4">
      <t>メンセキ</t>
    </rPh>
    <phoneticPr fontId="3"/>
  </si>
  <si>
    <t>模階層の作業面積</t>
    <rPh sb="0" eb="1">
      <t>ノット</t>
    </rPh>
    <rPh sb="1" eb="3">
      <t>カイソウ</t>
    </rPh>
    <rPh sb="4" eb="6">
      <t>サギョウ</t>
    </rPh>
    <rPh sb="6" eb="8">
      <t>メンセキ</t>
    </rPh>
    <phoneticPr fontId="3"/>
  </si>
  <si>
    <t>作業コスト計</t>
    <rPh sb="0" eb="2">
      <t>サギョウ</t>
    </rPh>
    <rPh sb="5" eb="6">
      <t>ケイ</t>
    </rPh>
    <phoneticPr fontId="3"/>
  </si>
  <si>
    <t>の作業面積</t>
    <rPh sb="1" eb="3">
      <t>サギョウ</t>
    </rPh>
    <rPh sb="3" eb="5">
      <t>メンセキ</t>
    </rPh>
    <phoneticPr fontId="3"/>
  </si>
  <si>
    <t>計　①-④＋⑤</t>
    <rPh sb="0" eb="1">
      <t>ケイ</t>
    </rPh>
    <phoneticPr fontId="3"/>
  </si>
  <si>
    <t xml:space="preserve"> 計 (ha)</t>
    <rPh sb="1" eb="2">
      <t>ケイ</t>
    </rPh>
    <phoneticPr fontId="3"/>
  </si>
  <si>
    <t>○ｈａ未満</t>
    <rPh sb="3" eb="5">
      <t>ミマン</t>
    </rPh>
    <phoneticPr fontId="3"/>
  </si>
  <si>
    <t>○ｈa以上</t>
    <rPh sb="3" eb="5">
      <t>イジョウ</t>
    </rPh>
    <phoneticPr fontId="3"/>
  </si>
  <si>
    <t>③’事業実施前の作業コスト計</t>
    <rPh sb="2" eb="4">
      <t>ジギョウ</t>
    </rPh>
    <rPh sb="4" eb="6">
      <t>ジッシ</t>
    </rPh>
    <rPh sb="6" eb="7">
      <t>ゼン</t>
    </rPh>
    <rPh sb="8" eb="10">
      <t>サギョウ</t>
    </rPh>
    <rPh sb="13" eb="14">
      <t>ケイ</t>
    </rPh>
    <phoneticPr fontId="3"/>
  </si>
  <si>
    <t>⑦’事業実施後の作業コスト計</t>
    <rPh sb="2" eb="4">
      <t>ジギョウ</t>
    </rPh>
    <rPh sb="4" eb="6">
      <t>ジッシ</t>
    </rPh>
    <rPh sb="6" eb="7">
      <t>ゴ</t>
    </rPh>
    <rPh sb="8" eb="10">
      <t>サギョウ</t>
    </rPh>
    <rPh sb="13" eb="14">
      <t>ケイ</t>
    </rPh>
    <phoneticPr fontId="3"/>
  </si>
  <si>
    <t>④事業実施後の</t>
    <rPh sb="1" eb="3">
      <t>ジギョウ</t>
    </rPh>
    <rPh sb="3" eb="5">
      <t>ジッシ</t>
    </rPh>
    <rPh sb="5" eb="6">
      <t>ゴ</t>
    </rPh>
    <phoneticPr fontId="3"/>
  </si>
  <si>
    <t>⑤事業実施後</t>
    <rPh sb="1" eb="3">
      <t>ジギョウ</t>
    </rPh>
    <rPh sb="3" eb="5">
      <t>ジッシ</t>
    </rPh>
    <rPh sb="5" eb="6">
      <t>ゴ</t>
    </rPh>
    <phoneticPr fontId="3"/>
  </si>
  <si>
    <t>の生産コスト計</t>
    <rPh sb="1" eb="3">
      <t>セイサン</t>
    </rPh>
    <rPh sb="6" eb="7">
      <t>ケイ</t>
    </rPh>
    <phoneticPr fontId="3"/>
  </si>
  <si>
    <t>各規模階層</t>
    <rPh sb="0" eb="1">
      <t>カク</t>
    </rPh>
    <rPh sb="1" eb="3">
      <t>キボ</t>
    </rPh>
    <rPh sb="3" eb="5">
      <t>カイソウ</t>
    </rPh>
    <phoneticPr fontId="3"/>
  </si>
  <si>
    <t>作業面積計</t>
    <rPh sb="0" eb="2">
      <t>サギョウ</t>
    </rPh>
    <rPh sb="2" eb="4">
      <t>メンセキ</t>
    </rPh>
    <rPh sb="4" eb="5">
      <t>ケイ</t>
    </rPh>
    <phoneticPr fontId="3"/>
  </si>
  <si>
    <t>計 (ha)</t>
    <rPh sb="0" eb="1">
      <t>ケイ</t>
    </rPh>
    <phoneticPr fontId="3"/>
  </si>
  <si>
    <t>③’事業実施前の作業コスト計</t>
    <rPh sb="2" eb="4">
      <t>ジギョウ</t>
    </rPh>
    <rPh sb="4" eb="6">
      <t>ジッシ</t>
    </rPh>
    <rPh sb="6" eb="7">
      <t>マエ</t>
    </rPh>
    <rPh sb="8" eb="10">
      <t>サギョウ</t>
    </rPh>
    <rPh sb="13" eb="14">
      <t>ケイ</t>
    </rPh>
    <phoneticPr fontId="3"/>
  </si>
  <si>
    <t>⑤’事業実施後の作業コスト計</t>
    <rPh sb="2" eb="4">
      <t>ジギョウ</t>
    </rPh>
    <rPh sb="4" eb="6">
      <t>ジッシ</t>
    </rPh>
    <rPh sb="6" eb="7">
      <t>ゴ</t>
    </rPh>
    <rPh sb="8" eb="10">
      <t>サギョウ</t>
    </rPh>
    <rPh sb="13" eb="14">
      <t>ゴウケイ</t>
    </rPh>
    <phoneticPr fontId="3"/>
  </si>
  <si>
    <t>単位：千円</t>
    <rPh sb="0" eb="2">
      <t>タンイ</t>
    </rPh>
    <rPh sb="3" eb="5">
      <t>センエン</t>
    </rPh>
    <phoneticPr fontId="3"/>
  </si>
  <si>
    <t>　　　　　　　　計</t>
    <rPh sb="8" eb="9">
      <t>ケイ</t>
    </rPh>
    <phoneticPr fontId="3"/>
  </si>
  <si>
    <t>①事業実施後</t>
    <rPh sb="1" eb="3">
      <t>ジギョウ</t>
    </rPh>
    <rPh sb="3" eb="5">
      <t>ジッシ</t>
    </rPh>
    <rPh sb="5" eb="6">
      <t>ゴ</t>
    </rPh>
    <phoneticPr fontId="3"/>
  </si>
  <si>
    <t>②計画単収</t>
    <rPh sb="1" eb="3">
      <t>ケイカク</t>
    </rPh>
    <rPh sb="3" eb="5">
      <t>タンシュウ</t>
    </rPh>
    <phoneticPr fontId="3"/>
  </si>
  <si>
    <t>③事業実施後</t>
    <rPh sb="1" eb="3">
      <t>ジギョウ</t>
    </rPh>
    <rPh sb="3" eb="5">
      <t>ジッシ</t>
    </rPh>
    <rPh sb="5" eb="6">
      <t>ゴ</t>
    </rPh>
    <phoneticPr fontId="3"/>
  </si>
  <si>
    <t>⑥販売単価</t>
    <rPh sb="1" eb="3">
      <t>ハンバイ</t>
    </rPh>
    <rPh sb="3" eb="5">
      <t>タンカ</t>
    </rPh>
    <phoneticPr fontId="3"/>
  </si>
  <si>
    <t>作付面積</t>
    <rPh sb="0" eb="2">
      <t>サクツ</t>
    </rPh>
    <rPh sb="2" eb="4">
      <t>メンセキ</t>
    </rPh>
    <phoneticPr fontId="3"/>
  </si>
  <si>
    <t>生産量</t>
    <rPh sb="0" eb="2">
      <t>セイサン</t>
    </rPh>
    <rPh sb="2" eb="3">
      <t>リョウ</t>
    </rPh>
    <phoneticPr fontId="3"/>
  </si>
  <si>
    <t>平均販売単価</t>
    <rPh sb="0" eb="2">
      <t>ヘイキン</t>
    </rPh>
    <rPh sb="2" eb="4">
      <t>ハンバイ</t>
    </rPh>
    <rPh sb="4" eb="5">
      <t>タンカ</t>
    </rPh>
    <rPh sb="5" eb="6">
      <t>カ</t>
    </rPh>
    <phoneticPr fontId="3"/>
  </si>
  <si>
    <t>販売予定単価</t>
    <rPh sb="0" eb="2">
      <t>ハンバイ</t>
    </rPh>
    <rPh sb="2" eb="4">
      <t>ヨテイ</t>
    </rPh>
    <rPh sb="4" eb="5">
      <t>タン</t>
    </rPh>
    <rPh sb="5" eb="6">
      <t>カ</t>
    </rPh>
    <phoneticPr fontId="3"/>
  </si>
  <si>
    <t>差額</t>
    <rPh sb="0" eb="2">
      <t>サガク</t>
    </rPh>
    <phoneticPr fontId="3"/>
  </si>
  <si>
    <t>(kg.本.箱/10a)</t>
    <rPh sb="4" eb="5">
      <t>ホン</t>
    </rPh>
    <rPh sb="6" eb="7">
      <t>ハコ</t>
    </rPh>
    <phoneticPr fontId="3"/>
  </si>
  <si>
    <t>(kg.本.箱)</t>
    <rPh sb="4" eb="5">
      <t>ホン</t>
    </rPh>
    <rPh sb="6" eb="7">
      <t>ハコ</t>
    </rPh>
    <phoneticPr fontId="3"/>
  </si>
  <si>
    <t>(円/kg.本.箱)</t>
    <rPh sb="1" eb="2">
      <t>エン</t>
    </rPh>
    <rPh sb="6" eb="7">
      <t>ホン</t>
    </rPh>
    <rPh sb="8" eb="9">
      <t>ハコ</t>
    </rPh>
    <phoneticPr fontId="3"/>
  </si>
  <si>
    <t>②の計画単収の具体的な</t>
    <rPh sb="2" eb="4">
      <t>ケイカク</t>
    </rPh>
    <rPh sb="4" eb="6">
      <t>タンシュウ</t>
    </rPh>
    <rPh sb="7" eb="9">
      <t>グタイ</t>
    </rPh>
    <rPh sb="9" eb="10">
      <t>テキ</t>
    </rPh>
    <phoneticPr fontId="3"/>
  </si>
  <si>
    <t>見込み方法</t>
    <rPh sb="0" eb="2">
      <t>ミコ</t>
    </rPh>
    <rPh sb="3" eb="4">
      <t>カタ</t>
    </rPh>
    <rPh sb="4" eb="5">
      <t>ホウ</t>
    </rPh>
    <phoneticPr fontId="3"/>
  </si>
  <si>
    <t>⑤の事業実施後の販売単価の</t>
    <rPh sb="2" eb="4">
      <t>ジギョウ</t>
    </rPh>
    <rPh sb="4" eb="6">
      <t>ジッシ</t>
    </rPh>
    <rPh sb="6" eb="7">
      <t>ゴ</t>
    </rPh>
    <rPh sb="8" eb="10">
      <t>ハンバイ</t>
    </rPh>
    <rPh sb="10" eb="12">
      <t>タンカ</t>
    </rPh>
    <phoneticPr fontId="3"/>
  </si>
  <si>
    <t>具体的な見込み方法</t>
    <rPh sb="0" eb="3">
      <t>グタイテキ</t>
    </rPh>
    <rPh sb="4" eb="6">
      <t>ミコ</t>
    </rPh>
    <rPh sb="7" eb="8">
      <t>カタ</t>
    </rPh>
    <rPh sb="8" eb="9">
      <t>ホウ</t>
    </rPh>
    <phoneticPr fontId="3"/>
  </si>
  <si>
    <t>　　 　　  （対象：種子種苗生産関連施設の場合）</t>
    <rPh sb="8" eb="10">
      <t>タイショウ</t>
    </rPh>
    <rPh sb="11" eb="13">
      <t>シュシ</t>
    </rPh>
    <rPh sb="13" eb="15">
      <t>シュビョウ</t>
    </rPh>
    <rPh sb="15" eb="17">
      <t>セイサン</t>
    </rPh>
    <rPh sb="17" eb="19">
      <t>カンレン</t>
    </rPh>
    <rPh sb="19" eb="21">
      <t>シセツ</t>
    </rPh>
    <rPh sb="22" eb="24">
      <t>バアイ</t>
    </rPh>
    <phoneticPr fontId="3"/>
  </si>
  <si>
    <t>①品種転換時</t>
    <rPh sb="1" eb="3">
      <t>ヒンシュ</t>
    </rPh>
    <rPh sb="3" eb="5">
      <t>テンカン</t>
    </rPh>
    <rPh sb="5" eb="6">
      <t>ジ</t>
    </rPh>
    <phoneticPr fontId="3"/>
  </si>
  <si>
    <t>③計画生産量</t>
    <rPh sb="1" eb="3">
      <t>ケイカク</t>
    </rPh>
    <rPh sb="3" eb="5">
      <t>セイサン</t>
    </rPh>
    <rPh sb="5" eb="6">
      <t>リョウ</t>
    </rPh>
    <phoneticPr fontId="3"/>
  </si>
  <si>
    <t>作付面積</t>
    <rPh sb="0" eb="2">
      <t>サクツ</t>
    </rPh>
    <rPh sb="2" eb="3">
      <t>メン</t>
    </rPh>
    <rPh sb="3" eb="4">
      <t>メンセキ</t>
    </rPh>
    <phoneticPr fontId="3"/>
  </si>
  <si>
    <t xml:space="preserve">   （円/kg）</t>
    <rPh sb="4" eb="5">
      <t>エン</t>
    </rPh>
    <phoneticPr fontId="3"/>
  </si>
  <si>
    <t>②の計画単収の具体的な</t>
    <rPh sb="2" eb="4">
      <t>ケイカク</t>
    </rPh>
    <rPh sb="4" eb="6">
      <t>タンシュウ</t>
    </rPh>
    <rPh sb="7" eb="10">
      <t>グタイテキ</t>
    </rPh>
    <phoneticPr fontId="3"/>
  </si>
  <si>
    <t>　　　ⅰ　農作物を処理加工する場合</t>
    <rPh sb="5" eb="8">
      <t>ノウサクモツ</t>
    </rPh>
    <rPh sb="9" eb="11">
      <t>ショリ</t>
    </rPh>
    <rPh sb="11" eb="13">
      <t>カコウ</t>
    </rPh>
    <rPh sb="15" eb="17">
      <t>バアイ</t>
    </rPh>
    <phoneticPr fontId="3"/>
  </si>
  <si>
    <t>②事業実施後</t>
    <rPh sb="1" eb="3">
      <t>ジギョウ</t>
    </rPh>
    <rPh sb="3" eb="6">
      <t>ジッシゴ</t>
    </rPh>
    <phoneticPr fontId="3"/>
  </si>
  <si>
    <t>③加工品販売</t>
    <rPh sb="1" eb="4">
      <t>カコウヒン</t>
    </rPh>
    <rPh sb="4" eb="6">
      <t>ハンバイ</t>
    </rPh>
    <phoneticPr fontId="3"/>
  </si>
  <si>
    <t>⑤事業実施前</t>
    <rPh sb="1" eb="3">
      <t>ジギョウ</t>
    </rPh>
    <rPh sb="3" eb="5">
      <t>ジッシ</t>
    </rPh>
    <rPh sb="5" eb="6">
      <t>マエ</t>
    </rPh>
    <phoneticPr fontId="3"/>
  </si>
  <si>
    <t>⑥事業実施前</t>
    <rPh sb="1" eb="3">
      <t>ジギョウ</t>
    </rPh>
    <rPh sb="3" eb="5">
      <t>ジッシ</t>
    </rPh>
    <rPh sb="5" eb="6">
      <t>マエ</t>
    </rPh>
    <phoneticPr fontId="3"/>
  </si>
  <si>
    <t>加工品名</t>
    <rPh sb="0" eb="2">
      <t>カコウ</t>
    </rPh>
    <rPh sb="2" eb="4">
      <t>ヒンメイ</t>
    </rPh>
    <phoneticPr fontId="3"/>
  </si>
  <si>
    <t>加工品販売量</t>
    <rPh sb="0" eb="2">
      <t>カコウ</t>
    </rPh>
    <rPh sb="2" eb="3">
      <t>ヒン</t>
    </rPh>
    <rPh sb="3" eb="5">
      <t>ハンバイ</t>
    </rPh>
    <rPh sb="5" eb="6">
      <t>リョウ</t>
    </rPh>
    <phoneticPr fontId="3"/>
  </si>
  <si>
    <t>加工品販売</t>
    <rPh sb="0" eb="3">
      <t>カコウヒン</t>
    </rPh>
    <rPh sb="3" eb="5">
      <t>ハンバイ</t>
    </rPh>
    <phoneticPr fontId="3"/>
  </si>
  <si>
    <t>額</t>
    <rPh sb="0" eb="1">
      <t>ガク</t>
    </rPh>
    <phoneticPr fontId="3"/>
  </si>
  <si>
    <t>出荷量</t>
    <rPh sb="0" eb="2">
      <t>シュッカ</t>
    </rPh>
    <rPh sb="2" eb="3">
      <t>リョウ</t>
    </rPh>
    <phoneticPr fontId="3"/>
  </si>
  <si>
    <t>平均販売単価</t>
    <rPh sb="0" eb="2">
      <t>ヘイキン</t>
    </rPh>
    <rPh sb="2" eb="4">
      <t>ハンバイ</t>
    </rPh>
    <rPh sb="4" eb="5">
      <t>タン</t>
    </rPh>
    <rPh sb="5" eb="6">
      <t>カ</t>
    </rPh>
    <phoneticPr fontId="3"/>
  </si>
  <si>
    <t>出荷販売額</t>
    <rPh sb="0" eb="2">
      <t>シュッカ</t>
    </rPh>
    <rPh sb="2" eb="5">
      <t>ハンバイガク</t>
    </rPh>
    <phoneticPr fontId="3"/>
  </si>
  <si>
    <t>予定単価</t>
    <rPh sb="0" eb="2">
      <t>ヨテイ</t>
    </rPh>
    <rPh sb="2" eb="4">
      <t>タンカ</t>
    </rPh>
    <phoneticPr fontId="3"/>
  </si>
  <si>
    <t>（円／kg）</t>
    <rPh sb="1" eb="2">
      <t>エン</t>
    </rPh>
    <phoneticPr fontId="3"/>
  </si>
  <si>
    <t>（千円）</t>
    <rPh sb="1" eb="2">
      <t>セン</t>
    </rPh>
    <rPh sb="2" eb="3">
      <t>センエン</t>
    </rPh>
    <phoneticPr fontId="3"/>
  </si>
  <si>
    <t>　　　ⅱ　事業実施前から処理加工していたものを、事業実施後処理加工量を増加する場合</t>
    <rPh sb="5" eb="7">
      <t>ジギョウ</t>
    </rPh>
    <rPh sb="7" eb="9">
      <t>ジッシ</t>
    </rPh>
    <rPh sb="9" eb="10">
      <t>マエ</t>
    </rPh>
    <rPh sb="12" eb="14">
      <t>ショリ</t>
    </rPh>
    <rPh sb="14" eb="16">
      <t>カコウ</t>
    </rPh>
    <rPh sb="24" eb="26">
      <t>ジギョウ</t>
    </rPh>
    <rPh sb="26" eb="28">
      <t>ジッシ</t>
    </rPh>
    <rPh sb="28" eb="29">
      <t>ゴ</t>
    </rPh>
    <rPh sb="29" eb="31">
      <t>ショリ</t>
    </rPh>
    <rPh sb="31" eb="33">
      <t>カコウ</t>
    </rPh>
    <rPh sb="33" eb="34">
      <t>リョウ</t>
    </rPh>
    <rPh sb="35" eb="37">
      <t>ゾウカ</t>
    </rPh>
    <rPh sb="39" eb="41">
      <t>バアイ</t>
    </rPh>
    <phoneticPr fontId="3"/>
  </si>
  <si>
    <t xml:space="preserve"> 額</t>
    <rPh sb="1" eb="2">
      <t>ガク</t>
    </rPh>
    <phoneticPr fontId="3"/>
  </si>
  <si>
    <t>加工品販売</t>
    <rPh sb="0" eb="2">
      <t>カコウ</t>
    </rPh>
    <rPh sb="2" eb="3">
      <t>ヒン</t>
    </rPh>
    <rPh sb="3" eb="5">
      <t>ハンバイ</t>
    </rPh>
    <phoneticPr fontId="3"/>
  </si>
  <si>
    <t>額 ④*⑤</t>
    <rPh sb="0" eb="1">
      <t>ガク</t>
    </rPh>
    <phoneticPr fontId="3"/>
  </si>
  <si>
    <t>（千円)</t>
    <rPh sb="1" eb="2">
      <t>セン</t>
    </rPh>
    <rPh sb="2" eb="3">
      <t>センエン</t>
    </rPh>
    <phoneticPr fontId="3"/>
  </si>
  <si>
    <t>※加工品販売単価に含まれる光熱水道費、人件費、副原料及び包装費等は生産コスト節減効果のマイナス効果として計上する。</t>
  </si>
  <si>
    <t>④事業実施後</t>
    <rPh sb="1" eb="3">
      <t>ジギョウ</t>
    </rPh>
    <rPh sb="3" eb="5">
      <t>ジッシ</t>
    </rPh>
    <rPh sb="5" eb="6">
      <t>ゴ</t>
    </rPh>
    <phoneticPr fontId="3"/>
  </si>
  <si>
    <t>販売単価</t>
    <rPh sb="0" eb="2">
      <t>ハンバイ</t>
    </rPh>
    <rPh sb="2" eb="4">
      <t>タンカ</t>
    </rPh>
    <phoneticPr fontId="3"/>
  </si>
  <si>
    <t>（ア）生産農産物の品質向上効果</t>
    <rPh sb="3" eb="5">
      <t>セイサン</t>
    </rPh>
    <rPh sb="5" eb="8">
      <t>ノウサンブツ</t>
    </rPh>
    <rPh sb="9" eb="11">
      <t>ヒンシツ</t>
    </rPh>
    <rPh sb="11" eb="13">
      <t>コウジョウ</t>
    </rPh>
    <rPh sb="13" eb="15">
      <t>コウカ</t>
    </rPh>
    <phoneticPr fontId="3"/>
  </si>
  <si>
    <t>作付面積(ha)</t>
    <rPh sb="0" eb="2">
      <t>サクツケ</t>
    </rPh>
    <rPh sb="2" eb="4">
      <t>メンセキ</t>
    </rPh>
    <phoneticPr fontId="3"/>
  </si>
  <si>
    <t>単収(kg/10a)</t>
    <rPh sb="0" eb="2">
      <t>タンシュウ</t>
    </rPh>
    <phoneticPr fontId="3"/>
  </si>
  <si>
    <t>⑥事業実施後の</t>
    <rPh sb="1" eb="3">
      <t>ジギョウ</t>
    </rPh>
    <rPh sb="3" eb="5">
      <t>ジッシ</t>
    </rPh>
    <rPh sb="5" eb="6">
      <t>ゴ</t>
    </rPh>
    <phoneticPr fontId="3"/>
  </si>
  <si>
    <t>⑦増加生産量</t>
    <rPh sb="1" eb="3">
      <t>ゾウカ</t>
    </rPh>
    <rPh sb="3" eb="5">
      <t>セイサン</t>
    </rPh>
    <rPh sb="5" eb="6">
      <t>リョウ</t>
    </rPh>
    <phoneticPr fontId="3"/>
  </si>
  <si>
    <t>⑧事業実施前平均</t>
    <rPh sb="1" eb="3">
      <t>ジギョウ</t>
    </rPh>
    <rPh sb="3" eb="5">
      <t>ジッシ</t>
    </rPh>
    <rPh sb="5" eb="6">
      <t>マエ</t>
    </rPh>
    <rPh sb="6" eb="8">
      <t>ヘイキン</t>
    </rPh>
    <phoneticPr fontId="3"/>
  </si>
  <si>
    <t>①現況</t>
    <rPh sb="1" eb="3">
      <t>ゲンキョウ</t>
    </rPh>
    <phoneticPr fontId="3"/>
  </si>
  <si>
    <t>②計画</t>
    <rPh sb="1" eb="3">
      <t>ケイカク</t>
    </rPh>
    <phoneticPr fontId="3"/>
  </si>
  <si>
    <t>③現況</t>
    <rPh sb="1" eb="3">
      <t>ゲンキョウ</t>
    </rPh>
    <phoneticPr fontId="3"/>
  </si>
  <si>
    <t>④計画</t>
    <rPh sb="1" eb="3">
      <t>ケイカク</t>
    </rPh>
    <phoneticPr fontId="3"/>
  </si>
  <si>
    <t>（見込）</t>
    <rPh sb="1" eb="3">
      <t>ミコ</t>
    </rPh>
    <phoneticPr fontId="3"/>
  </si>
  <si>
    <t>⑨所得率</t>
    <rPh sb="1" eb="4">
      <t>ショトクリツ</t>
    </rPh>
    <phoneticPr fontId="3"/>
  </si>
  <si>
    <t>⑩生産コスト節減効果（労働費）との重複</t>
  </si>
  <si>
    <t>⑪重複労働</t>
    <rPh sb="1" eb="3">
      <t>チョウフク</t>
    </rPh>
    <rPh sb="3" eb="5">
      <t>ロウドウ</t>
    </rPh>
    <phoneticPr fontId="3"/>
  </si>
  <si>
    <t xml:space="preserve">⑫労賃単価 </t>
    <rPh sb="1" eb="3">
      <t>ロウチン</t>
    </rPh>
    <rPh sb="3" eb="5">
      <t>タンカ</t>
    </rPh>
    <phoneticPr fontId="3"/>
  </si>
  <si>
    <t>(円/hr)</t>
    <rPh sb="1" eb="2">
      <t>エン</t>
    </rPh>
    <phoneticPr fontId="3"/>
  </si>
  <si>
    <t>(千円)</t>
    <rPh sb="1" eb="3">
      <t>センエン</t>
    </rPh>
    <phoneticPr fontId="3"/>
  </si>
  <si>
    <t>⑨の所得率算出の具体的な</t>
    <rPh sb="2" eb="5">
      <t>ショトクリツ</t>
    </rPh>
    <rPh sb="5" eb="7">
      <t>サンシュツ</t>
    </rPh>
    <rPh sb="8" eb="11">
      <t>グタイテキ</t>
    </rPh>
    <phoneticPr fontId="3"/>
  </si>
  <si>
    <t>　　　（種子種苗生産関連施設の場合）</t>
    <rPh sb="4" eb="6">
      <t>シュシ</t>
    </rPh>
    <rPh sb="6" eb="8">
      <t>シュビョウ</t>
    </rPh>
    <rPh sb="8" eb="10">
      <t>セイサン</t>
    </rPh>
    <rPh sb="10" eb="12">
      <t>カンレン</t>
    </rPh>
    <rPh sb="12" eb="14">
      <t>シセツ</t>
    </rPh>
    <rPh sb="15" eb="17">
      <t>バアイ</t>
    </rPh>
    <phoneticPr fontId="3"/>
  </si>
  <si>
    <t xml:space="preserve"> ①作付面積</t>
    <rPh sb="2" eb="4">
      <t>サクツケ</t>
    </rPh>
    <rPh sb="4" eb="6">
      <t>メンセキ</t>
    </rPh>
    <phoneticPr fontId="3"/>
  </si>
  <si>
    <t>⑤増加生産量</t>
    <rPh sb="1" eb="3">
      <t>ゾウカ</t>
    </rPh>
    <rPh sb="3" eb="6">
      <t>セイサンリョウ</t>
    </rPh>
    <phoneticPr fontId="3"/>
  </si>
  <si>
    <t>②現況</t>
    <rPh sb="1" eb="3">
      <t>ゲンキョウ</t>
    </rPh>
    <phoneticPr fontId="3"/>
  </si>
  <si>
    <t>③計画(見込)</t>
    <rPh sb="1" eb="3">
      <t>ケイカク</t>
    </rPh>
    <rPh sb="4" eb="6">
      <t>ミコ</t>
    </rPh>
    <phoneticPr fontId="3"/>
  </si>
  <si>
    <t>④増減</t>
    <rPh sb="1" eb="3">
      <t>ゾウゲン</t>
    </rPh>
    <phoneticPr fontId="3"/>
  </si>
  <si>
    <t xml:space="preserve"> (千円)</t>
    <rPh sb="2" eb="4">
      <t>センエン</t>
    </rPh>
    <phoneticPr fontId="3"/>
  </si>
  <si>
    <t>（単位：千円）</t>
    <rPh sb="1" eb="3">
      <t>タンイ</t>
    </rPh>
    <rPh sb="4" eb="5">
      <t>セン</t>
    </rPh>
    <rPh sb="5" eb="6">
      <t>エン</t>
    </rPh>
    <phoneticPr fontId="3"/>
  </si>
  <si>
    <t>出荷先</t>
    <rPh sb="0" eb="3">
      <t>シュッカサキ</t>
    </rPh>
    <phoneticPr fontId="3"/>
  </si>
  <si>
    <t>出荷量</t>
    <rPh sb="0" eb="3">
      <t>シュッカリョウ</t>
    </rPh>
    <phoneticPr fontId="3"/>
  </si>
  <si>
    <t>輸送費</t>
    <rPh sb="0" eb="3">
      <t>ユソウヒ</t>
    </rPh>
    <phoneticPr fontId="3"/>
  </si>
  <si>
    <t>(円/ｹｰｽ・ﾄﾚｰ)</t>
    <rPh sb="1" eb="2">
      <t>エン</t>
    </rPh>
    <phoneticPr fontId="3"/>
  </si>
  <si>
    <t>（単位あたり重量）</t>
    <rPh sb="1" eb="3">
      <t>タンイ</t>
    </rPh>
    <rPh sb="6" eb="8">
      <t>ジュウリョウ</t>
    </rPh>
    <phoneticPr fontId="3"/>
  </si>
  <si>
    <t>　　合　計</t>
    <rPh sb="2" eb="5">
      <t>ゴウケイ</t>
    </rPh>
    <phoneticPr fontId="3"/>
  </si>
  <si>
    <t>②バラ出荷比</t>
    <rPh sb="3" eb="5">
      <t>シュッカ</t>
    </rPh>
    <rPh sb="5" eb="6">
      <t>ヒリツ</t>
    </rPh>
    <phoneticPr fontId="3"/>
  </si>
  <si>
    <t>③バラ出荷量</t>
    <rPh sb="3" eb="5">
      <t>シュッカ</t>
    </rPh>
    <rPh sb="5" eb="6">
      <t>リョウ</t>
    </rPh>
    <phoneticPr fontId="3"/>
  </si>
  <si>
    <t>④個袋入出庫</t>
    <rPh sb="1" eb="2">
      <t>コ</t>
    </rPh>
    <rPh sb="2" eb="3">
      <t>フクロ</t>
    </rPh>
    <rPh sb="3" eb="6">
      <t>ニュウシュッコ</t>
    </rPh>
    <phoneticPr fontId="3"/>
  </si>
  <si>
    <t>⑤フレコン又</t>
    <rPh sb="5" eb="6">
      <t>マタ</t>
    </rPh>
    <phoneticPr fontId="3"/>
  </si>
  <si>
    <t>⑥賃金単価差額</t>
    <rPh sb="1" eb="3">
      <t>チンギン</t>
    </rPh>
    <rPh sb="3" eb="5">
      <t>タンカ</t>
    </rPh>
    <rPh sb="5" eb="7">
      <t>サガク</t>
    </rPh>
    <phoneticPr fontId="3"/>
  </si>
  <si>
    <t>⑦入出庫費</t>
    <rPh sb="1" eb="2">
      <t>ニュウ</t>
    </rPh>
    <rPh sb="2" eb="3">
      <t>シュツ</t>
    </rPh>
    <rPh sb="3" eb="4">
      <t>コ</t>
    </rPh>
    <rPh sb="4" eb="5">
      <t>ヒ</t>
    </rPh>
    <phoneticPr fontId="3"/>
  </si>
  <si>
    <t>⑧事業実施後貯蔵量</t>
    <rPh sb="1" eb="3">
      <t>ジギョウ</t>
    </rPh>
    <rPh sb="3" eb="5">
      <t>ジッシ</t>
    </rPh>
    <rPh sb="5" eb="6">
      <t>ゴ</t>
    </rPh>
    <rPh sb="6" eb="9">
      <t>チョゾウリョウ</t>
    </rPh>
    <phoneticPr fontId="3"/>
  </si>
  <si>
    <t>処理量</t>
    <rPh sb="0" eb="3">
      <t>ショリリョウ</t>
    </rPh>
    <phoneticPr fontId="3"/>
  </si>
  <si>
    <t>率</t>
    <rPh sb="0" eb="1">
      <t>ヒリツ</t>
    </rPh>
    <phoneticPr fontId="3"/>
  </si>
  <si>
    <t>賃金単価</t>
    <rPh sb="0" eb="2">
      <t>チンギン</t>
    </rPh>
    <rPh sb="2" eb="4">
      <t>タンカ</t>
    </rPh>
    <phoneticPr fontId="3"/>
  </si>
  <si>
    <t>は純バラ入</t>
    <rPh sb="1" eb="2">
      <t>ジュン</t>
    </rPh>
    <rPh sb="4" eb="5">
      <t>ニュウシュッコ</t>
    </rPh>
    <phoneticPr fontId="3"/>
  </si>
  <si>
    <t>低減額</t>
    <rPh sb="0" eb="2">
      <t>テイゲン</t>
    </rPh>
    <rPh sb="2" eb="3">
      <t>ガク</t>
    </rPh>
    <phoneticPr fontId="3"/>
  </si>
  <si>
    <t>出庫賃金単</t>
    <rPh sb="0" eb="2">
      <t>ニュウシュッコ</t>
    </rPh>
    <rPh sb="2" eb="4">
      <t>チンギン</t>
    </rPh>
    <rPh sb="4" eb="5">
      <t>タンカ</t>
    </rPh>
    <phoneticPr fontId="3"/>
  </si>
  <si>
    <t>（円/ｔ）</t>
    <rPh sb="1" eb="2">
      <t>エン</t>
    </rPh>
    <phoneticPr fontId="3"/>
  </si>
  <si>
    <t xml:space="preserve"> 価 (円/ｔ)</t>
    <rPh sb="1" eb="2">
      <t>タンカ</t>
    </rPh>
    <rPh sb="4" eb="5">
      <t>エン</t>
    </rPh>
    <phoneticPr fontId="3"/>
  </si>
  <si>
    <t>⑨倉庫作業賃</t>
    <rPh sb="1" eb="2">
      <t>ソウコ</t>
    </rPh>
    <rPh sb="2" eb="3">
      <t>コ</t>
    </rPh>
    <rPh sb="3" eb="5">
      <t>サギョウ</t>
    </rPh>
    <rPh sb="5" eb="6">
      <t>チン</t>
    </rPh>
    <phoneticPr fontId="3"/>
  </si>
  <si>
    <t>⑩倉庫作業経</t>
    <rPh sb="1" eb="3">
      <t>ソウコ</t>
    </rPh>
    <rPh sb="3" eb="5">
      <t>サギョウ</t>
    </rPh>
    <rPh sb="5" eb="6">
      <t>ケイヒ</t>
    </rPh>
    <phoneticPr fontId="3"/>
  </si>
  <si>
    <t>金単価</t>
    <rPh sb="0" eb="1">
      <t>キン</t>
    </rPh>
    <rPh sb="1" eb="3">
      <t>タンカ</t>
    </rPh>
    <phoneticPr fontId="3"/>
  </si>
  <si>
    <t>費低減額</t>
    <rPh sb="0" eb="1">
      <t>ケイヒ</t>
    </rPh>
    <rPh sb="1" eb="3">
      <t>テイゲン</t>
    </rPh>
    <rPh sb="3" eb="4">
      <t>ガク</t>
    </rPh>
    <phoneticPr fontId="3"/>
  </si>
  <si>
    <t>　　　　　　　　　　　 合　計</t>
    <rPh sb="12" eb="15">
      <t>ゴウケイ</t>
    </rPh>
    <phoneticPr fontId="3"/>
  </si>
  <si>
    <t>副産物製品名</t>
    <rPh sb="0" eb="3">
      <t>フクサンブツ</t>
    </rPh>
    <rPh sb="3" eb="6">
      <t>セイヒンメイ</t>
    </rPh>
    <phoneticPr fontId="3"/>
  </si>
  <si>
    <t>②販売予定数</t>
    <rPh sb="1" eb="3">
      <t>ハンバイ</t>
    </rPh>
    <rPh sb="3" eb="5">
      <t>ヨテイ</t>
    </rPh>
    <rPh sb="5" eb="6">
      <t>スウリョウ</t>
    </rPh>
    <phoneticPr fontId="3"/>
  </si>
  <si>
    <t>③販売予定</t>
    <rPh sb="1" eb="3">
      <t>ハンバイ</t>
    </rPh>
    <rPh sb="3" eb="5">
      <t>ヨテイ</t>
    </rPh>
    <phoneticPr fontId="3"/>
  </si>
  <si>
    <t xml:space="preserve">  に同じ副産</t>
    <rPh sb="3" eb="4">
      <t>オナ</t>
    </rPh>
    <rPh sb="5" eb="6">
      <t>フク</t>
    </rPh>
    <rPh sb="6" eb="7">
      <t>サン</t>
    </rPh>
    <phoneticPr fontId="3"/>
  </si>
  <si>
    <t>量</t>
    <rPh sb="0" eb="1">
      <t>スウリョウ</t>
    </rPh>
    <phoneticPr fontId="3"/>
  </si>
  <si>
    <t xml:space="preserve">  物を販売し</t>
    <rPh sb="2" eb="3">
      <t>ブツ</t>
    </rPh>
    <rPh sb="4" eb="6">
      <t>ハンバイ</t>
    </rPh>
    <phoneticPr fontId="3"/>
  </si>
  <si>
    <t xml:space="preserve">  ていた場合</t>
    <rPh sb="5" eb="7">
      <t>バアイ</t>
    </rPh>
    <phoneticPr fontId="3"/>
  </si>
  <si>
    <t>　の収益(千円)</t>
    <rPh sb="2" eb="4">
      <t>シュウエキ</t>
    </rPh>
    <rPh sb="5" eb="7">
      <t>センエン</t>
    </rPh>
    <phoneticPr fontId="3"/>
  </si>
  <si>
    <t>（千円/ｔ）</t>
    <rPh sb="1" eb="2">
      <t>セン</t>
    </rPh>
    <rPh sb="2" eb="3">
      <t>エン</t>
    </rPh>
    <phoneticPr fontId="3"/>
  </si>
  <si>
    <t>　　　　　　　　　　作付面積(ha)</t>
    <rPh sb="10" eb="12">
      <t>サクツケ</t>
    </rPh>
    <rPh sb="12" eb="14">
      <t>メンセキ</t>
    </rPh>
    <phoneticPr fontId="3"/>
  </si>
  <si>
    <t>⑤減少生産量</t>
    <rPh sb="1" eb="3">
      <t>ゲンショウ</t>
    </rPh>
    <rPh sb="3" eb="5">
      <t>セイサン</t>
    </rPh>
    <rPh sb="5" eb="6">
      <t>リョウ</t>
    </rPh>
    <phoneticPr fontId="3"/>
  </si>
  <si>
    <t>①事業実施前</t>
    <rPh sb="1" eb="3">
      <t>ジギョウ</t>
    </rPh>
    <rPh sb="3" eb="5">
      <t>ジッシ</t>
    </rPh>
    <rPh sb="5" eb="6">
      <t>ゼン</t>
    </rPh>
    <phoneticPr fontId="3"/>
  </si>
  <si>
    <t>②機械・施設を導入しない場合の作付面積(見込)</t>
    <rPh sb="1" eb="3">
      <t>キカイ</t>
    </rPh>
    <rPh sb="4" eb="6">
      <t>シセツ</t>
    </rPh>
    <rPh sb="7" eb="9">
      <t>ドウニュウ</t>
    </rPh>
    <phoneticPr fontId="3"/>
  </si>
  <si>
    <t>②の把握方法及び作付減少の理由</t>
    <rPh sb="2" eb="4">
      <t>ハアク</t>
    </rPh>
    <rPh sb="4" eb="6">
      <t>ホウホウ</t>
    </rPh>
    <rPh sb="6" eb="7">
      <t>オヨ</t>
    </rPh>
    <rPh sb="8" eb="10">
      <t>サクツケ</t>
    </rPh>
    <rPh sb="10" eb="12">
      <t>ゲンショウ</t>
    </rPh>
    <phoneticPr fontId="3"/>
  </si>
  <si>
    <t>③増減</t>
    <rPh sb="1" eb="3">
      <t>ゾウゲン</t>
    </rPh>
    <phoneticPr fontId="3"/>
  </si>
  <si>
    <t>の単収</t>
    <rPh sb="1" eb="3">
      <t>タンシュウ</t>
    </rPh>
    <phoneticPr fontId="3"/>
  </si>
  <si>
    <t>　 合　計</t>
    <rPh sb="2" eb="5">
      <t>ゴウケイ</t>
    </rPh>
    <phoneticPr fontId="3"/>
  </si>
  <si>
    <t>⑦所得率</t>
    <rPh sb="1" eb="4">
      <t>ショトクリツ</t>
    </rPh>
    <phoneticPr fontId="3"/>
  </si>
  <si>
    <t>⑧生産コスト節減効果（労働費）との重複</t>
  </si>
  <si>
    <t>⑨重複労働</t>
    <rPh sb="1" eb="3">
      <t>チョウフク</t>
    </rPh>
    <rPh sb="3" eb="5">
      <t>ロウドウ</t>
    </rPh>
    <phoneticPr fontId="3"/>
  </si>
  <si>
    <t xml:space="preserve">⑩労賃単価 </t>
    <rPh sb="1" eb="3">
      <t>ロウチン</t>
    </rPh>
    <rPh sb="3" eb="5">
      <t>タンカ</t>
    </rPh>
    <phoneticPr fontId="3"/>
  </si>
  <si>
    <t xml:space="preserve"> (円/hr)</t>
    <rPh sb="2" eb="3">
      <t>エン</t>
    </rPh>
    <phoneticPr fontId="3"/>
  </si>
  <si>
    <t>⑦の所得率算出の具体的な</t>
    <rPh sb="2" eb="4">
      <t>ショトク</t>
    </rPh>
    <rPh sb="4" eb="5">
      <t>リツ</t>
    </rPh>
    <rPh sb="5" eb="7">
      <t>サンシュツ</t>
    </rPh>
    <rPh sb="8" eb="11">
      <t>グタイテキ</t>
    </rPh>
    <phoneticPr fontId="3"/>
  </si>
  <si>
    <t>⑥事業実施前の</t>
    <rPh sb="1" eb="3">
      <t>ジギョウ</t>
    </rPh>
    <rPh sb="3" eb="5">
      <t>ジッシ</t>
    </rPh>
    <rPh sb="5" eb="6">
      <t>マエ</t>
    </rPh>
    <phoneticPr fontId="3"/>
  </si>
  <si>
    <t>（ア）農業生産を維持する効果</t>
    <rPh sb="3" eb="5">
      <t>ノウギョウ</t>
    </rPh>
    <rPh sb="5" eb="6">
      <t>ショウ</t>
    </rPh>
    <rPh sb="6" eb="7">
      <t>サン</t>
    </rPh>
    <rPh sb="8" eb="10">
      <t>イジ</t>
    </rPh>
    <rPh sb="12" eb="14">
      <t>コウカ</t>
    </rPh>
    <phoneticPr fontId="3"/>
  </si>
  <si>
    <t>計</t>
    <rPh sb="0" eb="1">
      <t>ケイ</t>
    </rPh>
    <phoneticPr fontId="3"/>
  </si>
  <si>
    <t>事業実施前の被害の状況</t>
    <rPh sb="0" eb="2">
      <t>ジギョウ</t>
    </rPh>
    <rPh sb="2" eb="4">
      <t>ジッシ</t>
    </rPh>
    <rPh sb="4" eb="5">
      <t>マエ</t>
    </rPh>
    <rPh sb="6" eb="8">
      <t>ヒガイ</t>
    </rPh>
    <rPh sb="9" eb="11">
      <t>ジョウキョウ</t>
    </rPh>
    <phoneticPr fontId="3"/>
  </si>
  <si>
    <t>①被害により</t>
    <rPh sb="1" eb="3">
      <t>ヒガイ</t>
    </rPh>
    <phoneticPr fontId="3"/>
  </si>
  <si>
    <t>③被害により</t>
    <rPh sb="1" eb="3">
      <t>ヒガイ</t>
    </rPh>
    <phoneticPr fontId="3"/>
  </si>
  <si>
    <t>④③の被害によ</t>
    <rPh sb="3" eb="5">
      <t>ヒガイ</t>
    </rPh>
    <phoneticPr fontId="3"/>
  </si>
  <si>
    <t>　出荷出来な</t>
    <rPh sb="1" eb="3">
      <t>シュッカ</t>
    </rPh>
    <rPh sb="3" eb="5">
      <t>デキ</t>
    </rPh>
    <phoneticPr fontId="3"/>
  </si>
  <si>
    <t>　の平均販売</t>
    <rPh sb="2" eb="3">
      <t>ヒラ</t>
    </rPh>
    <rPh sb="3" eb="4">
      <t>ヘイキン</t>
    </rPh>
    <rPh sb="4" eb="6">
      <t>ハンバイ</t>
    </rPh>
    <phoneticPr fontId="3"/>
  </si>
  <si>
    <t>　品質低下し</t>
    <rPh sb="1" eb="3">
      <t>ヒンシツ</t>
    </rPh>
    <rPh sb="3" eb="5">
      <t>テイカ</t>
    </rPh>
    <phoneticPr fontId="3"/>
  </si>
  <si>
    <t xml:space="preserve">  る平均販売単</t>
    <rPh sb="3" eb="5">
      <t>ヘイキン</t>
    </rPh>
    <rPh sb="5" eb="7">
      <t>ハンバイ</t>
    </rPh>
    <rPh sb="7" eb="8">
      <t>タン</t>
    </rPh>
    <phoneticPr fontId="3"/>
  </si>
  <si>
    <t xml:space="preserve">  １０年間に</t>
    <rPh sb="4" eb="6">
      <t>ネンカン</t>
    </rPh>
    <phoneticPr fontId="3"/>
  </si>
  <si>
    <t>被害額</t>
    <rPh sb="0" eb="2">
      <t>ヒガイ</t>
    </rPh>
    <rPh sb="2" eb="3">
      <t>ガク</t>
    </rPh>
    <phoneticPr fontId="3"/>
  </si>
  <si>
    <t>　くなった量</t>
    <rPh sb="5" eb="6">
      <t>リョウ</t>
    </rPh>
    <phoneticPr fontId="3"/>
  </si>
  <si>
    <t>価格</t>
    <rPh sb="0" eb="2">
      <t>カカク</t>
    </rPh>
    <phoneticPr fontId="3"/>
  </si>
  <si>
    <t>　て出荷した量</t>
    <rPh sb="2" eb="4">
      <t>シュッカ</t>
    </rPh>
    <rPh sb="6" eb="7">
      <t>リョウ</t>
    </rPh>
    <phoneticPr fontId="3"/>
  </si>
  <si>
    <t xml:space="preserve"> 価下落額</t>
    <rPh sb="1" eb="2">
      <t>アタイ</t>
    </rPh>
    <rPh sb="2" eb="4">
      <t>ゲラク</t>
    </rPh>
    <rPh sb="4" eb="5">
      <t>ガク</t>
    </rPh>
    <phoneticPr fontId="3"/>
  </si>
  <si>
    <t xml:space="preserve">  おける気象</t>
    <rPh sb="5" eb="7">
      <t>キショウ</t>
    </rPh>
    <phoneticPr fontId="3"/>
  </si>
  <si>
    <t>（①*②+③*④）</t>
  </si>
  <si>
    <t xml:space="preserve">   （千円/ｔ）</t>
    <rPh sb="4" eb="6">
      <t>センエン</t>
    </rPh>
    <phoneticPr fontId="3"/>
  </si>
  <si>
    <t xml:space="preserve">   （ ｔ /年）</t>
    <rPh sb="8" eb="9">
      <t>ネン</t>
    </rPh>
    <phoneticPr fontId="3"/>
  </si>
  <si>
    <t xml:space="preserve"> 　災害の割合(%)  </t>
    <rPh sb="2" eb="4">
      <t>サイガイ</t>
    </rPh>
    <rPh sb="5" eb="7">
      <t>ワリアイ</t>
    </rPh>
    <phoneticPr fontId="3"/>
  </si>
  <si>
    <t>*⑤　　千円</t>
    <rPh sb="4" eb="6">
      <t>センエン</t>
    </rPh>
    <phoneticPr fontId="3"/>
  </si>
  <si>
    <t>　　合  計</t>
    <rPh sb="2" eb="6">
      <t>ゴウケイ</t>
    </rPh>
    <phoneticPr fontId="3"/>
  </si>
  <si>
    <t>事業実施後の被害の見込み</t>
    <rPh sb="0" eb="2">
      <t>ジギョウ</t>
    </rPh>
    <rPh sb="2" eb="4">
      <t>ジッシ</t>
    </rPh>
    <rPh sb="4" eb="5">
      <t>ゴ</t>
    </rPh>
    <rPh sb="6" eb="8">
      <t>ヒガイ</t>
    </rPh>
    <rPh sb="9" eb="11">
      <t>ミコ</t>
    </rPh>
    <phoneticPr fontId="3"/>
  </si>
  <si>
    <t>⑦被害により</t>
    <rPh sb="1" eb="3">
      <t>ヒガイ</t>
    </rPh>
    <phoneticPr fontId="3"/>
  </si>
  <si>
    <t>⑧被害により</t>
    <rPh sb="1" eb="3">
      <t>ヒガイ</t>
    </rPh>
    <phoneticPr fontId="3"/>
  </si>
  <si>
    <t>⑨事業実施後</t>
    <rPh sb="1" eb="3">
      <t>ジギョウ</t>
    </rPh>
    <rPh sb="3" eb="5">
      <t>ジッシ</t>
    </rPh>
    <rPh sb="5" eb="6">
      <t>ゴ</t>
    </rPh>
    <phoneticPr fontId="3"/>
  </si>
  <si>
    <t>　出荷できな</t>
    <rPh sb="1" eb="3">
      <t>シュッカ</t>
    </rPh>
    <phoneticPr fontId="3"/>
  </si>
  <si>
    <t>品質低下し</t>
    <rPh sb="0" eb="2">
      <t>ヒンシツ</t>
    </rPh>
    <rPh sb="2" eb="4">
      <t>テイカ</t>
    </rPh>
    <phoneticPr fontId="3"/>
  </si>
  <si>
    <t>の被害額</t>
    <rPh sb="1" eb="2">
      <t>ヒ</t>
    </rPh>
    <rPh sb="2" eb="3">
      <t>ヒガイ</t>
    </rPh>
    <rPh sb="3" eb="4">
      <t>ガク</t>
    </rPh>
    <phoneticPr fontId="3"/>
  </si>
  <si>
    <t>　くなる量</t>
    <rPh sb="4" eb="5">
      <t>リョウ</t>
    </rPh>
    <phoneticPr fontId="3"/>
  </si>
  <si>
    <t>　て出荷する量</t>
    <rPh sb="2" eb="4">
      <t>シュッカ</t>
    </rPh>
    <rPh sb="6" eb="7">
      <t>リョウ</t>
    </rPh>
    <phoneticPr fontId="3"/>
  </si>
  <si>
    <t>（⑦*②+⑧*④）</t>
  </si>
  <si>
    <t>（ｔ /年）</t>
    <rPh sb="4" eb="5">
      <t>ネン</t>
    </rPh>
    <phoneticPr fontId="3"/>
  </si>
  <si>
    <t>（ ｔ /年）</t>
    <rPh sb="5" eb="6">
      <t>ネン</t>
    </rPh>
    <phoneticPr fontId="3"/>
  </si>
  <si>
    <t>①計画賃金</t>
    <rPh sb="1" eb="3">
      <t>ケイカク</t>
    </rPh>
    <rPh sb="3" eb="5">
      <t>チンギン</t>
    </rPh>
    <phoneticPr fontId="3"/>
  </si>
  <si>
    <t>②当該施設での</t>
    <rPh sb="1" eb="3">
      <t>トウガイ</t>
    </rPh>
    <rPh sb="3" eb="5">
      <t>シセツ</t>
    </rPh>
    <phoneticPr fontId="3"/>
  </si>
  <si>
    <t>年効果額（千円）</t>
    <rPh sb="0" eb="1">
      <t>ネン</t>
    </rPh>
    <rPh sb="1" eb="3">
      <t>コウカ</t>
    </rPh>
    <rPh sb="3" eb="4">
      <t>ガク</t>
    </rPh>
    <rPh sb="5" eb="7">
      <t>センエン</t>
    </rPh>
    <phoneticPr fontId="3"/>
  </si>
  <si>
    <t>施設名</t>
  </si>
  <si>
    <t>農家雇用人員</t>
    <rPh sb="0" eb="2">
      <t>ノウカ</t>
    </rPh>
    <phoneticPr fontId="3"/>
  </si>
  <si>
    <t>（人）</t>
  </si>
  <si>
    <t>（千円／年）</t>
    <rPh sb="1" eb="3">
      <t>センエン</t>
    </rPh>
    <rPh sb="4" eb="5">
      <t>ネン</t>
    </rPh>
    <phoneticPr fontId="3"/>
  </si>
  <si>
    <t>データ出典</t>
    <rPh sb="3" eb="5">
      <t>シュッテン</t>
    </rPh>
    <phoneticPr fontId="3"/>
  </si>
  <si>
    <t>当該効果の内容</t>
    <rPh sb="0" eb="2">
      <t>トウガイ</t>
    </rPh>
    <rPh sb="2" eb="4">
      <t>コウカ</t>
    </rPh>
    <rPh sb="5" eb="7">
      <t>ナイヨウ</t>
    </rPh>
    <phoneticPr fontId="3"/>
  </si>
  <si>
    <t>当該効果が発生する理由及び他効果との重複が無いことの確認</t>
    <rPh sb="0" eb="2">
      <t>トウガイ</t>
    </rPh>
    <rPh sb="2" eb="4">
      <t>コウカ</t>
    </rPh>
    <rPh sb="5" eb="7">
      <t>ハッセイ</t>
    </rPh>
    <rPh sb="9" eb="11">
      <t>リユウ</t>
    </rPh>
    <rPh sb="11" eb="12">
      <t>オヨ</t>
    </rPh>
    <rPh sb="13" eb="14">
      <t>タ</t>
    </rPh>
    <rPh sb="14" eb="16">
      <t>コウカ</t>
    </rPh>
    <rPh sb="18" eb="20">
      <t>チョウフク</t>
    </rPh>
    <rPh sb="21" eb="22">
      <t>ナ</t>
    </rPh>
    <rPh sb="26" eb="28">
      <t>カクニン</t>
    </rPh>
    <phoneticPr fontId="3"/>
  </si>
  <si>
    <t>　　　　その他の効果合計</t>
    <rPh sb="4" eb="7">
      <t>ソノタ</t>
    </rPh>
    <rPh sb="8" eb="10">
      <t>コウカ</t>
    </rPh>
    <rPh sb="10" eb="12">
      <t>ゴウケイ</t>
    </rPh>
    <phoneticPr fontId="3"/>
  </si>
  <si>
    <t>効果名</t>
    <rPh sb="0" eb="2">
      <t>コウカ</t>
    </rPh>
    <rPh sb="2" eb="3">
      <t>メイ</t>
    </rPh>
    <phoneticPr fontId="3"/>
  </si>
  <si>
    <t>　年総効果額</t>
    <rPh sb="1" eb="2">
      <t>ネン</t>
    </rPh>
    <rPh sb="2" eb="3">
      <t>ソウ</t>
    </rPh>
    <rPh sb="3" eb="6">
      <t>コウカガク</t>
    </rPh>
    <phoneticPr fontId="3"/>
  </si>
  <si>
    <t>（２）総合耐用年数の算出</t>
    <rPh sb="3" eb="5">
      <t>ソウゴウ</t>
    </rPh>
    <rPh sb="5" eb="7">
      <t>タイヨウ</t>
    </rPh>
    <rPh sb="7" eb="9">
      <t>ネンスウ</t>
    </rPh>
    <rPh sb="10" eb="12">
      <t>サンシュツ</t>
    </rPh>
    <phoneticPr fontId="3"/>
  </si>
  <si>
    <t>設　備　名</t>
    <rPh sb="0" eb="3">
      <t>セツビ</t>
    </rPh>
    <rPh sb="4" eb="5">
      <t>メイ</t>
    </rPh>
    <phoneticPr fontId="3"/>
  </si>
  <si>
    <t>①耐用年数</t>
    <rPh sb="1" eb="3">
      <t>タイヨウ</t>
    </rPh>
    <rPh sb="3" eb="5">
      <t>ネンスウ</t>
    </rPh>
    <phoneticPr fontId="3"/>
  </si>
  <si>
    <t>②工事費</t>
    <rPh sb="1" eb="4">
      <t>コウジヒ</t>
    </rPh>
    <phoneticPr fontId="3"/>
  </si>
  <si>
    <t>③年工事費</t>
    <rPh sb="1" eb="2">
      <t>ネンカン</t>
    </rPh>
    <rPh sb="2" eb="4">
      <t>コウジ</t>
    </rPh>
    <rPh sb="4" eb="5">
      <t>ショウキャクヒ</t>
    </rPh>
    <phoneticPr fontId="3"/>
  </si>
  <si>
    <t>備考</t>
    <rPh sb="0" eb="2">
      <t>ビコウ</t>
    </rPh>
    <phoneticPr fontId="3"/>
  </si>
  <si>
    <t>（年）</t>
    <rPh sb="1" eb="2">
      <t>ネン</t>
    </rPh>
    <phoneticPr fontId="3"/>
  </si>
  <si>
    <t>整備事業小計Ⅰ</t>
    <rPh sb="0" eb="2">
      <t>セイビ</t>
    </rPh>
    <rPh sb="2" eb="4">
      <t>ジギョウ</t>
    </rPh>
    <rPh sb="4" eb="6">
      <t>ショウケイ</t>
    </rPh>
    <phoneticPr fontId="3"/>
  </si>
  <si>
    <t>推進事業に係る経費Ⅱ</t>
    <rPh sb="0" eb="2">
      <t>スイシン</t>
    </rPh>
    <rPh sb="2" eb="4">
      <t>ジギョウ</t>
    </rPh>
    <rPh sb="5" eb="6">
      <t>カカ</t>
    </rPh>
    <rPh sb="7" eb="9">
      <t>ケイヒ</t>
    </rPh>
    <phoneticPr fontId="3"/>
  </si>
  <si>
    <t>その他（設計書、工事雑費）Ⅲ</t>
    <rPh sb="2" eb="3">
      <t>タ</t>
    </rPh>
    <rPh sb="4" eb="7">
      <t>セッケイショ</t>
    </rPh>
    <rPh sb="8" eb="10">
      <t>コウジ</t>
    </rPh>
    <rPh sb="10" eb="12">
      <t>ザッピ</t>
    </rPh>
    <phoneticPr fontId="3"/>
  </si>
  <si>
    <t>合計（Ⅰ＋Ⅱ＋Ⅲ）</t>
    <rPh sb="0" eb="1">
      <t>ゴウ</t>
    </rPh>
    <rPh sb="1" eb="2">
      <t>ケイ</t>
    </rPh>
    <phoneticPr fontId="3"/>
  </si>
  <si>
    <t>②’工事費計</t>
    <rPh sb="2" eb="5">
      <t>コウジヒ</t>
    </rPh>
    <rPh sb="5" eb="6">
      <t>ケイ</t>
    </rPh>
    <phoneticPr fontId="3"/>
  </si>
  <si>
    <t>③’年工事費計</t>
    <rPh sb="2" eb="3">
      <t>ネン</t>
    </rPh>
    <rPh sb="3" eb="6">
      <t>コウジヒ</t>
    </rPh>
    <rPh sb="6" eb="7">
      <t>ケイ</t>
    </rPh>
    <phoneticPr fontId="3"/>
  </si>
  <si>
    <t>総合耐用年数＝②’／③’＝</t>
    <rPh sb="0" eb="2">
      <t>ソウゴウ</t>
    </rPh>
    <rPh sb="2" eb="4">
      <t>タイヨウ</t>
    </rPh>
    <rPh sb="4" eb="6">
      <t>ネンスウ</t>
    </rPh>
    <phoneticPr fontId="3"/>
  </si>
  <si>
    <t>年</t>
    <rPh sb="0" eb="1">
      <t>ネン</t>
    </rPh>
    <phoneticPr fontId="3"/>
  </si>
  <si>
    <t>（３）廃用損失額</t>
    <rPh sb="3" eb="5">
      <t>ハイヨウ</t>
    </rPh>
    <rPh sb="5" eb="8">
      <t>ソンシツガク</t>
    </rPh>
    <phoneticPr fontId="3"/>
  </si>
  <si>
    <t>名  称</t>
    <rPh sb="0" eb="4">
      <t>メイショウ</t>
    </rPh>
    <phoneticPr fontId="3"/>
  </si>
  <si>
    <t>損失額(千円)</t>
    <rPh sb="0" eb="2">
      <t>ソンシツ</t>
    </rPh>
    <rPh sb="2" eb="3">
      <t>ガク</t>
    </rPh>
    <rPh sb="4" eb="6">
      <t>センエン</t>
    </rPh>
    <phoneticPr fontId="3"/>
  </si>
  <si>
    <t>（４）投資効果の総括</t>
    <rPh sb="3" eb="5">
      <t>トウシ</t>
    </rPh>
    <rPh sb="5" eb="7">
      <t>コウカ</t>
    </rPh>
    <rPh sb="8" eb="10">
      <t>ソウカツ</t>
    </rPh>
    <phoneticPr fontId="3"/>
  </si>
  <si>
    <t>区　分</t>
    <rPh sb="0" eb="3">
      <t>クブン</t>
    </rPh>
    <phoneticPr fontId="3"/>
  </si>
  <si>
    <t>①総事業費</t>
    <rPh sb="1" eb="4">
      <t>ソウジギョウ</t>
    </rPh>
    <rPh sb="4" eb="5">
      <t>ヒ</t>
    </rPh>
    <phoneticPr fontId="3"/>
  </si>
  <si>
    <t>千円</t>
    <rPh sb="0" eb="2">
      <t>センエン</t>
    </rPh>
    <phoneticPr fontId="3"/>
  </si>
  <si>
    <t>　　うち整備事業に係るもの</t>
    <rPh sb="4" eb="6">
      <t>セイビ</t>
    </rPh>
    <rPh sb="6" eb="8">
      <t>ジギョウ</t>
    </rPh>
    <rPh sb="9" eb="10">
      <t>カカ</t>
    </rPh>
    <phoneticPr fontId="3"/>
  </si>
  <si>
    <t>　　うち推進事業に係るもの</t>
    <rPh sb="4" eb="6">
      <t>スイシン</t>
    </rPh>
    <rPh sb="6" eb="8">
      <t>ジギョウ</t>
    </rPh>
    <rPh sb="9" eb="10">
      <t>カカ</t>
    </rPh>
    <phoneticPr fontId="3"/>
  </si>
  <si>
    <t>②年総効果額</t>
    <rPh sb="1" eb="2">
      <t>ネン</t>
    </rPh>
    <rPh sb="2" eb="3">
      <t>ソウ</t>
    </rPh>
    <rPh sb="3" eb="6">
      <t>コウカガク</t>
    </rPh>
    <phoneticPr fontId="3"/>
  </si>
  <si>
    <t>　　　千円／年</t>
    <rPh sb="3" eb="5">
      <t>センエン</t>
    </rPh>
    <rPh sb="6" eb="7">
      <t>ネン</t>
    </rPh>
    <phoneticPr fontId="3"/>
  </si>
  <si>
    <t>(増設の場合又は同時に他</t>
    <rPh sb="1" eb="3">
      <t>ゾウセツ</t>
    </rPh>
    <rPh sb="4" eb="5">
      <t>バアイ</t>
    </rPh>
    <rPh sb="6" eb="7">
      <t>マタ</t>
    </rPh>
    <rPh sb="11" eb="12">
      <t>ホカ</t>
    </rPh>
    <phoneticPr fontId="3"/>
  </si>
  <si>
    <t>　　　千円／年(本事業の総事業費)</t>
    <rPh sb="3" eb="5">
      <t>センエン</t>
    </rPh>
    <rPh sb="6" eb="7">
      <t>ネン</t>
    </rPh>
    <rPh sb="8" eb="9">
      <t>ホン</t>
    </rPh>
    <rPh sb="9" eb="11">
      <t>ジギョウ</t>
    </rPh>
    <rPh sb="12" eb="13">
      <t>ソウ</t>
    </rPh>
    <rPh sb="13" eb="16">
      <t>ジギョウヒ</t>
    </rPh>
    <phoneticPr fontId="3"/>
  </si>
  <si>
    <t>本事業の総事業費/(本事業の総事業費</t>
    <rPh sb="0" eb="1">
      <t>ホン</t>
    </rPh>
    <rPh sb="1" eb="3">
      <t>ジギョウ</t>
    </rPh>
    <rPh sb="4" eb="7">
      <t>ソウジギョウ</t>
    </rPh>
    <rPh sb="7" eb="8">
      <t>ヒ</t>
    </rPh>
    <rPh sb="10" eb="11">
      <t>ホン</t>
    </rPh>
    <rPh sb="11" eb="13">
      <t>ジギョウ</t>
    </rPh>
    <rPh sb="14" eb="15">
      <t>ソウジギョウ</t>
    </rPh>
    <rPh sb="15" eb="18">
      <t>ジギョウヒ</t>
    </rPh>
    <phoneticPr fontId="3"/>
  </si>
  <si>
    <t>③総合耐用年数</t>
    <rPh sb="1" eb="3">
      <t>ソウゴウ</t>
    </rPh>
    <rPh sb="3" eb="5">
      <t>タイヨウ</t>
    </rPh>
    <rPh sb="5" eb="6">
      <t>ネンスウ</t>
    </rPh>
    <phoneticPr fontId="3"/>
  </si>
  <si>
    <t>　　　　年</t>
    <rPh sb="4" eb="5">
      <t>ネン</t>
    </rPh>
    <phoneticPr fontId="3"/>
  </si>
  <si>
    <t>④還元率</t>
    <rPh sb="1" eb="4">
      <t>カンゲンリツ</t>
    </rPh>
    <phoneticPr fontId="3"/>
  </si>
  <si>
    <t>割引率</t>
    <rPh sb="0" eb="3">
      <t>ワリビキリツ</t>
    </rPh>
    <phoneticPr fontId="3"/>
  </si>
  <si>
    <t>⑤妥当投資額</t>
    <rPh sb="1" eb="3">
      <t>ダトウ</t>
    </rPh>
    <rPh sb="3" eb="6">
      <t>トウシガク</t>
    </rPh>
    <phoneticPr fontId="3"/>
  </si>
  <si>
    <t>　　　　千円</t>
    <rPh sb="4" eb="6">
      <t>センエン</t>
    </rPh>
    <phoneticPr fontId="3"/>
  </si>
  <si>
    <t>⑥廃用損失額</t>
    <rPh sb="1" eb="3">
      <t>ハイヨウ</t>
    </rPh>
    <rPh sb="3" eb="6">
      <t>ソンシツガク</t>
    </rPh>
    <phoneticPr fontId="3"/>
  </si>
  <si>
    <t>⑦投資効率</t>
    <rPh sb="1" eb="3">
      <t>トウシ</t>
    </rPh>
    <rPh sb="3" eb="5">
      <t>コウリツ</t>
    </rPh>
    <phoneticPr fontId="3"/>
  </si>
  <si>
    <t>（１）年効果総額</t>
    <rPh sb="3" eb="4">
      <t>ネン</t>
    </rPh>
    <rPh sb="4" eb="6">
      <t>コウカ</t>
    </rPh>
    <rPh sb="6" eb="8">
      <t>ソウガク</t>
    </rPh>
    <phoneticPr fontId="3"/>
  </si>
  <si>
    <t>①事業実施前</t>
    <rPh sb="1" eb="3">
      <t>ジギョウ</t>
    </rPh>
    <rPh sb="3" eb="5">
      <t>ジッシ</t>
    </rPh>
    <rPh sb="5" eb="6">
      <t>マエ</t>
    </rPh>
    <phoneticPr fontId="3"/>
  </si>
  <si>
    <t>②事業実施後</t>
    <rPh sb="1" eb="3">
      <t>ジギョウ</t>
    </rPh>
    <rPh sb="3" eb="5">
      <t>ジッシ</t>
    </rPh>
    <rPh sb="5" eb="6">
      <t>ゴ</t>
    </rPh>
    <phoneticPr fontId="3"/>
  </si>
  <si>
    <t>③生産規模拡</t>
    <rPh sb="1" eb="3">
      <t>セイサン</t>
    </rPh>
    <rPh sb="3" eb="5">
      <t>キボ</t>
    </rPh>
    <rPh sb="5" eb="6">
      <t>カクダイ</t>
    </rPh>
    <phoneticPr fontId="3"/>
  </si>
  <si>
    <t>事業対象作目</t>
    <rPh sb="0" eb="2">
      <t>ジギョウ</t>
    </rPh>
    <rPh sb="2" eb="4">
      <t>タイショウ</t>
    </rPh>
    <rPh sb="4" eb="6">
      <t>サクモク</t>
    </rPh>
    <phoneticPr fontId="3"/>
  </si>
  <si>
    <t xml:space="preserve">  の作付面積</t>
    <rPh sb="3" eb="4">
      <t>サク</t>
    </rPh>
    <rPh sb="4" eb="5">
      <t>サクツケ</t>
    </rPh>
    <rPh sb="5" eb="7">
      <t>メンセキ</t>
    </rPh>
    <phoneticPr fontId="3"/>
  </si>
  <si>
    <t xml:space="preserve"> の作付面積</t>
    <rPh sb="2" eb="4">
      <t>サクツ</t>
    </rPh>
    <rPh sb="4" eb="6">
      <t>メンセキ</t>
    </rPh>
    <phoneticPr fontId="3"/>
  </si>
  <si>
    <t>　 大率</t>
    <rPh sb="2" eb="3">
      <t>カクダイ</t>
    </rPh>
    <rPh sb="3" eb="4">
      <t>リツ</t>
    </rPh>
    <phoneticPr fontId="3"/>
  </si>
  <si>
    <t>合計</t>
    <rPh sb="0" eb="2">
      <t>ゴウケイ</t>
    </rPh>
    <phoneticPr fontId="3"/>
  </si>
  <si>
    <t>　　　ⅰ　労働費</t>
    <rPh sb="5" eb="8">
      <t>ロウドウヒ</t>
    </rPh>
    <phoneticPr fontId="3"/>
  </si>
  <si>
    <t>作目又は</t>
    <rPh sb="0" eb="1">
      <t>サク</t>
    </rPh>
    <rPh sb="1" eb="2">
      <t>ヒンモク</t>
    </rPh>
    <rPh sb="2" eb="3">
      <t>マタ</t>
    </rPh>
    <phoneticPr fontId="3"/>
  </si>
  <si>
    <t>①農家での作業</t>
    <rPh sb="1" eb="2">
      <t>ノウ</t>
    </rPh>
    <rPh sb="2" eb="3">
      <t>カ</t>
    </rPh>
    <rPh sb="5" eb="7">
      <t>サギョウ</t>
    </rPh>
    <phoneticPr fontId="3"/>
  </si>
  <si>
    <t>②事業前作付面積</t>
    <rPh sb="1" eb="3">
      <t>ジギョウ</t>
    </rPh>
    <rPh sb="3" eb="4">
      <t>ゼン</t>
    </rPh>
    <rPh sb="4" eb="6">
      <t>サクツ</t>
    </rPh>
    <rPh sb="6" eb="8">
      <t>メンセキ</t>
    </rPh>
    <phoneticPr fontId="3"/>
  </si>
  <si>
    <t xml:space="preserve"> </t>
    <phoneticPr fontId="3"/>
  </si>
  <si>
    <t xml:space="preserve">      ②／①</t>
    <phoneticPr fontId="3"/>
  </si>
  <si>
    <t xml:space="preserve">        (ha)</t>
    <phoneticPr fontId="3"/>
  </si>
  <si>
    <t>　ｋ＝</t>
    <phoneticPr fontId="3"/>
  </si>
  <si>
    <t xml:space="preserve">　 </t>
    <phoneticPr fontId="3"/>
  </si>
  <si>
    <t>①*②</t>
    <phoneticPr fontId="3"/>
  </si>
  <si>
    <t xml:space="preserve"> ③*④</t>
    <phoneticPr fontId="3"/>
  </si>
  <si>
    <t>　（hr／10a）</t>
    <phoneticPr fontId="3"/>
  </si>
  <si>
    <t xml:space="preserve"> 　(ha）</t>
    <phoneticPr fontId="3"/>
  </si>
  <si>
    <t xml:space="preserve">     (hr)</t>
    <phoneticPr fontId="3"/>
  </si>
  <si>
    <t xml:space="preserve"> 　①*②</t>
    <phoneticPr fontId="3"/>
  </si>
  <si>
    <t>　(ha）</t>
    <phoneticPr fontId="3"/>
  </si>
  <si>
    <t xml:space="preserve"> (千円)</t>
    <phoneticPr fontId="3"/>
  </si>
  <si>
    <t xml:space="preserve">       </t>
    <phoneticPr fontId="3"/>
  </si>
  <si>
    <t>　①*②</t>
    <phoneticPr fontId="3"/>
  </si>
  <si>
    <t xml:space="preserve">   (ha)</t>
    <phoneticPr fontId="3"/>
  </si>
  <si>
    <t>(千円)</t>
    <phoneticPr fontId="3"/>
  </si>
  <si>
    <t>（いずれかに○）</t>
    <phoneticPr fontId="3"/>
  </si>
  <si>
    <t>（hr）</t>
    <phoneticPr fontId="3"/>
  </si>
  <si>
    <t>③－②</t>
    <phoneticPr fontId="3"/>
  </si>
  <si>
    <t xml:space="preserve"> ①*④</t>
    <phoneticPr fontId="3"/>
  </si>
  <si>
    <t xml:space="preserve"> ⑤*⑥</t>
    <phoneticPr fontId="3"/>
  </si>
  <si>
    <t>(ha)</t>
    <phoneticPr fontId="3"/>
  </si>
  <si>
    <t>（kg）</t>
    <phoneticPr fontId="3"/>
  </si>
  <si>
    <t>(①*②*ｋ-③*④)</t>
    <phoneticPr fontId="3"/>
  </si>
  <si>
    <t>(ｹｰｽ・ﾄﾚｰ)</t>
    <phoneticPr fontId="3"/>
  </si>
  <si>
    <t xml:space="preserve"> (ｹｰｽ・ﾄﾚｰ)</t>
    <phoneticPr fontId="3"/>
  </si>
  <si>
    <t>（　　　kg）</t>
    <phoneticPr fontId="3"/>
  </si>
  <si>
    <t>①×②</t>
    <phoneticPr fontId="3"/>
  </si>
  <si>
    <t>④－⑤</t>
    <phoneticPr fontId="3"/>
  </si>
  <si>
    <t>③*⑥</t>
    <phoneticPr fontId="3"/>
  </si>
  <si>
    <t>（ ｔ ）</t>
    <phoneticPr fontId="3"/>
  </si>
  <si>
    <t>（％）</t>
    <phoneticPr fontId="3"/>
  </si>
  <si>
    <t>⑦＋⑩</t>
    <phoneticPr fontId="3"/>
  </si>
  <si>
    <t xml:space="preserve"> ⑧*⑨</t>
    <phoneticPr fontId="3"/>
  </si>
  <si>
    <t>②*③－①</t>
    <phoneticPr fontId="3"/>
  </si>
  <si>
    <t>①－②</t>
    <phoneticPr fontId="3"/>
  </si>
  <si>
    <t>（kg/10a）</t>
    <phoneticPr fontId="3"/>
  </si>
  <si>
    <t xml:space="preserve"> ⑨*⑩</t>
    <phoneticPr fontId="3"/>
  </si>
  <si>
    <t>（⑤*⑥*⑦－⑧）</t>
    <phoneticPr fontId="3"/>
  </si>
  <si>
    <t xml:space="preserve">   （ ｔ ）</t>
    <phoneticPr fontId="3"/>
  </si>
  <si>
    <t>⑥-⑨</t>
    <phoneticPr fontId="3"/>
  </si>
  <si>
    <t>①*③</t>
    <phoneticPr fontId="3"/>
  </si>
  <si>
    <t>②*④</t>
    <phoneticPr fontId="3"/>
  </si>
  <si>
    <t>⑥－⑤</t>
    <phoneticPr fontId="3"/>
  </si>
  <si>
    <t>⑪*⑫</t>
    <phoneticPr fontId="3"/>
  </si>
  <si>
    <t>⑦*⑧*⑨</t>
    <phoneticPr fontId="3"/>
  </si>
  <si>
    <t xml:space="preserve"> －⑩</t>
    <phoneticPr fontId="3"/>
  </si>
  <si>
    <t xml:space="preserve"> ①*②*⑦</t>
    <phoneticPr fontId="3"/>
  </si>
  <si>
    <t>④*⑤*⑦</t>
    <phoneticPr fontId="3"/>
  </si>
  <si>
    <t>③'-⑥'</t>
    <phoneticPr fontId="3"/>
  </si>
  <si>
    <t>（ｋｇ／ｈａ）</t>
    <phoneticPr fontId="3"/>
  </si>
  <si>
    <t>（kg／ｈａ）</t>
    <phoneticPr fontId="3"/>
  </si>
  <si>
    <t>スト</t>
    <phoneticPr fontId="3"/>
  </si>
  <si>
    <t>②*⑥</t>
    <phoneticPr fontId="3"/>
  </si>
  <si>
    <t>（ha)</t>
    <phoneticPr fontId="3"/>
  </si>
  <si>
    <t>（ha）</t>
    <phoneticPr fontId="3"/>
  </si>
  <si>
    <t>○～○ｈａ</t>
    <phoneticPr fontId="3"/>
  </si>
  <si>
    <t>…</t>
    <phoneticPr fontId="3"/>
  </si>
  <si>
    <t>④*②</t>
    <phoneticPr fontId="3"/>
  </si>
  <si>
    <t>（ｈa）</t>
    <phoneticPr fontId="3"/>
  </si>
  <si>
    <t>⑤-④</t>
    <phoneticPr fontId="3"/>
  </si>
  <si>
    <t xml:space="preserve"> ③*⑥</t>
    <phoneticPr fontId="3"/>
  </si>
  <si>
    <t xml:space="preserve"> (ｈa)</t>
    <phoneticPr fontId="3"/>
  </si>
  <si>
    <t>　</t>
    <phoneticPr fontId="3"/>
  </si>
  <si>
    <t>③×⑥</t>
    <phoneticPr fontId="3"/>
  </si>
  <si>
    <t xml:space="preserve"> (kg/10a)</t>
    <phoneticPr fontId="3"/>
  </si>
  <si>
    <t>③-⑥</t>
    <phoneticPr fontId="3"/>
  </si>
  <si>
    <t xml:space="preserve"> ④*⑤</t>
    <phoneticPr fontId="3"/>
  </si>
  <si>
    <t>※加工品販売単価に含まれる光熱水道費、人件費、副原料及び包装費等は生産コスト節減効果のマイナス効果として計上する。</t>
    <phoneticPr fontId="3"/>
  </si>
  <si>
    <t>　雇用により</t>
    <phoneticPr fontId="3"/>
  </si>
  <si>
    <t>　失われる収入</t>
    <phoneticPr fontId="3"/>
  </si>
  <si>
    <t>③＝①－②</t>
    <phoneticPr fontId="3"/>
  </si>
  <si>
    <t>②/①</t>
    <phoneticPr fontId="3"/>
  </si>
  <si>
    <t>事業等（自力施行含む。）と</t>
    <phoneticPr fontId="3"/>
  </si>
  <si>
    <t>一体的に施行する場合の補正)</t>
    <phoneticPr fontId="3"/>
  </si>
  <si>
    <t>　　　　　　　　　　+既存施設の残存価格）</t>
    <phoneticPr fontId="3"/>
  </si>
  <si>
    <t>　　②／④</t>
    <phoneticPr fontId="3"/>
  </si>
  <si>
    <t xml:space="preserve">  (⑤-⑥)/①</t>
    <phoneticPr fontId="3"/>
  </si>
  <si>
    <t>（②－①）×③</t>
    <phoneticPr fontId="3"/>
  </si>
  <si>
    <t>　　　（土地利用型作物（種子用を除く）に係る施設の場合）</t>
    <rPh sb="4" eb="8">
      <t>トチリヨウ</t>
    </rPh>
    <rPh sb="8" eb="9">
      <t>ガタ</t>
    </rPh>
    <rPh sb="9" eb="11">
      <t>サクモツ</t>
    </rPh>
    <rPh sb="12" eb="14">
      <t>シュシ</t>
    </rPh>
    <rPh sb="14" eb="15">
      <t>ヨウ</t>
    </rPh>
    <rPh sb="16" eb="17">
      <t>ノゾ</t>
    </rPh>
    <rPh sb="20" eb="21">
      <t>カカ</t>
    </rPh>
    <rPh sb="22" eb="24">
      <t>シセツ</t>
    </rPh>
    <rPh sb="25" eb="27">
      <t>バアイ</t>
    </rPh>
    <phoneticPr fontId="3"/>
  </si>
  <si>
    <t>　　　（土地利用型作物以外に係る施設の場合）</t>
    <rPh sb="4" eb="8">
      <t>トチリヨウ</t>
    </rPh>
    <rPh sb="8" eb="9">
      <t>ガタ</t>
    </rPh>
    <rPh sb="9" eb="11">
      <t>サクモツ</t>
    </rPh>
    <rPh sb="11" eb="13">
      <t>イガイ</t>
    </rPh>
    <rPh sb="14" eb="15">
      <t>カカ</t>
    </rPh>
    <rPh sb="16" eb="18">
      <t>シセツ</t>
    </rPh>
    <rPh sb="19" eb="21">
      <t>バアイ</t>
    </rPh>
    <phoneticPr fontId="3"/>
  </si>
  <si>
    <t>　（オ）生産コスト節減効果合計</t>
    <rPh sb="4" eb="6">
      <t>セイサン</t>
    </rPh>
    <rPh sb="9" eb="11">
      <t>セツゲン</t>
    </rPh>
    <rPh sb="11" eb="13">
      <t>コウカ</t>
    </rPh>
    <rPh sb="13" eb="15">
      <t>ゴウケイ</t>
    </rPh>
    <phoneticPr fontId="3"/>
  </si>
  <si>
    <t>（イ）導入施設で供給される資材（種子・種苗）を利用することによる受益農業者の生産農産物の品質向上効果</t>
    <rPh sb="3" eb="5">
      <t>ドウニュウ</t>
    </rPh>
    <rPh sb="5" eb="7">
      <t>シセツ</t>
    </rPh>
    <rPh sb="8" eb="10">
      <t>キョウキュウ</t>
    </rPh>
    <rPh sb="13" eb="15">
      <t>シザイ</t>
    </rPh>
    <rPh sb="16" eb="18">
      <t>シュシ</t>
    </rPh>
    <rPh sb="19" eb="21">
      <t>シュビョウ</t>
    </rPh>
    <rPh sb="23" eb="25">
      <t>リヨウ</t>
    </rPh>
    <rPh sb="32" eb="34">
      <t>ジュエキ</t>
    </rPh>
    <rPh sb="34" eb="36">
      <t>ノウギョウ</t>
    </rPh>
    <rPh sb="36" eb="37">
      <t>シャ</t>
    </rPh>
    <rPh sb="38" eb="40">
      <t>セイサン</t>
    </rPh>
    <rPh sb="40" eb="43">
      <t>ノウサンブツ</t>
    </rPh>
    <rPh sb="44" eb="46">
      <t>ヒンシツ</t>
    </rPh>
    <rPh sb="46" eb="48">
      <t>コウジョウ</t>
    </rPh>
    <rPh sb="48" eb="50">
      <t>コウカ</t>
    </rPh>
    <phoneticPr fontId="3"/>
  </si>
  <si>
    <t>（ウ）処理加工施設による品質向上効果</t>
    <rPh sb="3" eb="5">
      <t>ショリ</t>
    </rPh>
    <rPh sb="5" eb="7">
      <t>カコウ</t>
    </rPh>
    <rPh sb="7" eb="9">
      <t>シセツ</t>
    </rPh>
    <rPh sb="12" eb="14">
      <t>ヒンシツ</t>
    </rPh>
    <rPh sb="14" eb="16">
      <t>コウジョウ</t>
    </rPh>
    <rPh sb="16" eb="18">
      <t>コウカ</t>
    </rPh>
    <phoneticPr fontId="3"/>
  </si>
  <si>
    <t>（エ）品質向上効果合計</t>
    <rPh sb="3" eb="5">
      <t>ヒンシツ</t>
    </rPh>
    <rPh sb="5" eb="7">
      <t>コウジョウ</t>
    </rPh>
    <rPh sb="7" eb="9">
      <t>コウカ</t>
    </rPh>
    <rPh sb="9" eb="11">
      <t>ゴウケイ</t>
    </rPh>
    <phoneticPr fontId="3"/>
  </si>
  <si>
    <t>　（ア）生産農産物の品質向上効果</t>
    <rPh sb="4" eb="6">
      <t>セイサン</t>
    </rPh>
    <rPh sb="6" eb="9">
      <t>ノウサンブツ</t>
    </rPh>
    <rPh sb="10" eb="12">
      <t>ヒンシツ</t>
    </rPh>
    <rPh sb="12" eb="14">
      <t>コウジョウ</t>
    </rPh>
    <rPh sb="14" eb="16">
      <t>コウカ</t>
    </rPh>
    <phoneticPr fontId="3"/>
  </si>
  <si>
    <t>　（イ）導入施設から供給される資材を利用することによる効果</t>
    <rPh sb="4" eb="6">
      <t>ドウニュウ</t>
    </rPh>
    <rPh sb="6" eb="8">
      <t>シセツ</t>
    </rPh>
    <rPh sb="10" eb="12">
      <t>キョウキュウ</t>
    </rPh>
    <rPh sb="15" eb="17">
      <t>シザイ</t>
    </rPh>
    <rPh sb="18" eb="20">
      <t>リヨウ</t>
    </rPh>
    <rPh sb="27" eb="29">
      <t>コウカ</t>
    </rPh>
    <phoneticPr fontId="3"/>
  </si>
  <si>
    <t>　（ウ）処理加工施設による効果</t>
    <rPh sb="4" eb="6">
      <t>ショリ</t>
    </rPh>
    <rPh sb="6" eb="8">
      <t>カコウ</t>
    </rPh>
    <rPh sb="8" eb="10">
      <t>シセツ</t>
    </rPh>
    <rPh sb="13" eb="15">
      <t>コウカ</t>
    </rPh>
    <phoneticPr fontId="3"/>
  </si>
  <si>
    <t>（イ）導入施設で供給される資材（種子・種苗）を利用することによる受益農業者の生産力増加効果</t>
    <rPh sb="3" eb="5">
      <t>ドウニュウ</t>
    </rPh>
    <rPh sb="5" eb="7">
      <t>シセツ</t>
    </rPh>
    <rPh sb="8" eb="10">
      <t>キョウキュウ</t>
    </rPh>
    <rPh sb="13" eb="15">
      <t>シザイ</t>
    </rPh>
    <rPh sb="16" eb="18">
      <t>シュシ</t>
    </rPh>
    <rPh sb="19" eb="21">
      <t>シュビョウ</t>
    </rPh>
    <rPh sb="23" eb="25">
      <t>リヨウ</t>
    </rPh>
    <rPh sb="32" eb="34">
      <t>ジュエキ</t>
    </rPh>
    <rPh sb="34" eb="37">
      <t>ノウギョウシャ</t>
    </rPh>
    <rPh sb="38" eb="41">
      <t>セイサンリョク</t>
    </rPh>
    <rPh sb="41" eb="43">
      <t>ゾウカ</t>
    </rPh>
    <rPh sb="43" eb="45">
      <t>コウカ</t>
    </rPh>
    <phoneticPr fontId="3"/>
  </si>
  <si>
    <t>（ウ）生産力増加効果合計</t>
    <rPh sb="3" eb="6">
      <t>セイサンリョク</t>
    </rPh>
    <rPh sb="6" eb="8">
      <t>ゾウカ</t>
    </rPh>
    <rPh sb="8" eb="10">
      <t>コウカ</t>
    </rPh>
    <rPh sb="10" eb="12">
      <t>ゴウケイ</t>
    </rPh>
    <phoneticPr fontId="3"/>
  </si>
  <si>
    <t>　（ア）導入施設対象作物及び他作物に係る生産力増加効果</t>
    <rPh sb="4" eb="6">
      <t>ドウニュウ</t>
    </rPh>
    <rPh sb="6" eb="8">
      <t>シセツ</t>
    </rPh>
    <rPh sb="8" eb="10">
      <t>タイショウ</t>
    </rPh>
    <rPh sb="10" eb="12">
      <t>サクモツ</t>
    </rPh>
    <rPh sb="12" eb="13">
      <t>オヨ</t>
    </rPh>
    <rPh sb="14" eb="16">
      <t>タサク</t>
    </rPh>
    <rPh sb="16" eb="17">
      <t>モツ</t>
    </rPh>
    <rPh sb="18" eb="19">
      <t>カカ</t>
    </rPh>
    <rPh sb="20" eb="23">
      <t>セイサンリョク</t>
    </rPh>
    <rPh sb="23" eb="25">
      <t>ゾウカ</t>
    </rPh>
    <rPh sb="25" eb="27">
      <t>コウカ</t>
    </rPh>
    <phoneticPr fontId="3"/>
  </si>
  <si>
    <t>　（イ）導入施設により供給される資材を利用することによる生産力増加効果</t>
    <rPh sb="4" eb="6">
      <t>ドウニュウ</t>
    </rPh>
    <rPh sb="6" eb="8">
      <t>シセツ</t>
    </rPh>
    <rPh sb="11" eb="13">
      <t>キョウキュウ</t>
    </rPh>
    <rPh sb="16" eb="18">
      <t>シザイ</t>
    </rPh>
    <rPh sb="19" eb="21">
      <t>リヨウ</t>
    </rPh>
    <rPh sb="28" eb="31">
      <t>セイサンリョク</t>
    </rPh>
    <rPh sb="31" eb="33">
      <t>ゾウカ</t>
    </rPh>
    <rPh sb="33" eb="35">
      <t>コウカ</t>
    </rPh>
    <phoneticPr fontId="3"/>
  </si>
  <si>
    <t>（ア）集出荷貯蔵施設（品質向上物流合理化施設及び穀類広域流通拠点施設を除く）に係る輸送費の増減</t>
    <rPh sb="3" eb="4">
      <t>シュウ</t>
    </rPh>
    <rPh sb="4" eb="6">
      <t>シュッカ</t>
    </rPh>
    <rPh sb="6" eb="8">
      <t>チョゾウ</t>
    </rPh>
    <rPh sb="8" eb="10">
      <t>シセツ</t>
    </rPh>
    <rPh sb="11" eb="13">
      <t>ヒンシツ</t>
    </rPh>
    <rPh sb="13" eb="15">
      <t>コウジョウ</t>
    </rPh>
    <rPh sb="15" eb="17">
      <t>ブツリュウ</t>
    </rPh>
    <rPh sb="17" eb="20">
      <t>ゴウリカ</t>
    </rPh>
    <rPh sb="20" eb="22">
      <t>シセツ</t>
    </rPh>
    <rPh sb="22" eb="23">
      <t>オヨ</t>
    </rPh>
    <rPh sb="24" eb="26">
      <t>コクルイ</t>
    </rPh>
    <rPh sb="26" eb="28">
      <t>コウイキ</t>
    </rPh>
    <rPh sb="28" eb="30">
      <t>リュウツウ</t>
    </rPh>
    <rPh sb="30" eb="32">
      <t>キョテン</t>
    </rPh>
    <rPh sb="32" eb="34">
      <t>シセツ</t>
    </rPh>
    <rPh sb="35" eb="36">
      <t>ノゾ</t>
    </rPh>
    <rPh sb="39" eb="40">
      <t>カカ</t>
    </rPh>
    <rPh sb="41" eb="44">
      <t>ユソウヒ</t>
    </rPh>
    <rPh sb="45" eb="47">
      <t>ゾウゲン</t>
    </rPh>
    <phoneticPr fontId="3"/>
  </si>
  <si>
    <t>（イ）乾燥調製施設、穀類乾燥調製貯蔵施設、品質向上物流合理化施設、穀類広域流通拠点施設及び種子種苗生産関連施設に係る物流経費の増減</t>
    <rPh sb="3" eb="5">
      <t>カンソウ</t>
    </rPh>
    <rPh sb="5" eb="7">
      <t>チョウセイ</t>
    </rPh>
    <rPh sb="7" eb="9">
      <t>シセツ</t>
    </rPh>
    <rPh sb="10" eb="12">
      <t>コクルイ</t>
    </rPh>
    <rPh sb="12" eb="14">
      <t>カンソウ</t>
    </rPh>
    <rPh sb="14" eb="16">
      <t>チョウセイ</t>
    </rPh>
    <rPh sb="16" eb="18">
      <t>チョゾウ</t>
    </rPh>
    <rPh sb="18" eb="20">
      <t>シセツ</t>
    </rPh>
    <rPh sb="21" eb="23">
      <t>ヒンシツ</t>
    </rPh>
    <rPh sb="23" eb="25">
      <t>コウジョウ</t>
    </rPh>
    <rPh sb="25" eb="27">
      <t>ブツリュウ</t>
    </rPh>
    <rPh sb="27" eb="30">
      <t>ゴウリカ</t>
    </rPh>
    <rPh sb="30" eb="32">
      <t>シセツ</t>
    </rPh>
    <rPh sb="33" eb="35">
      <t>コクルイ</t>
    </rPh>
    <rPh sb="35" eb="37">
      <t>コウイキ</t>
    </rPh>
    <rPh sb="37" eb="39">
      <t>リュウツウ</t>
    </rPh>
    <rPh sb="39" eb="41">
      <t>キョテン</t>
    </rPh>
    <rPh sb="41" eb="43">
      <t>シセツ</t>
    </rPh>
    <rPh sb="43" eb="44">
      <t>オヨ</t>
    </rPh>
    <rPh sb="45" eb="47">
      <t>シュシ</t>
    </rPh>
    <rPh sb="47" eb="49">
      <t>シュビョウ</t>
    </rPh>
    <rPh sb="49" eb="51">
      <t>セイサン</t>
    </rPh>
    <rPh sb="51" eb="53">
      <t>カンレン</t>
    </rPh>
    <rPh sb="53" eb="55">
      <t>シセツ</t>
    </rPh>
    <rPh sb="56" eb="57">
      <t>カカ</t>
    </rPh>
    <rPh sb="58" eb="60">
      <t>ブツリュウ</t>
    </rPh>
    <rPh sb="60" eb="62">
      <t>ケイヒ</t>
    </rPh>
    <rPh sb="63" eb="65">
      <t>ゾウゲン</t>
    </rPh>
    <phoneticPr fontId="3"/>
  </si>
  <si>
    <t>（ウ）物流合理化効果合計</t>
    <rPh sb="3" eb="5">
      <t>ブツリュウ</t>
    </rPh>
    <rPh sb="5" eb="8">
      <t>ゴウリカ</t>
    </rPh>
    <rPh sb="8" eb="10">
      <t>コウカ</t>
    </rPh>
    <rPh sb="10" eb="12">
      <t>ゴウケイ</t>
    </rPh>
    <phoneticPr fontId="3"/>
  </si>
  <si>
    <t>　（ア）輸送費低減効果</t>
    <rPh sb="4" eb="7">
      <t>ユソウヒ</t>
    </rPh>
    <rPh sb="7" eb="9">
      <t>テイゲン</t>
    </rPh>
    <rPh sb="9" eb="11">
      <t>コウカ</t>
    </rPh>
    <phoneticPr fontId="3"/>
  </si>
  <si>
    <t>　（イ）乾燥調製施設等に係る物流経費低減効果</t>
    <rPh sb="4" eb="6">
      <t>カンソウ</t>
    </rPh>
    <rPh sb="6" eb="8">
      <t>チョウセイ</t>
    </rPh>
    <rPh sb="8" eb="10">
      <t>シセツ</t>
    </rPh>
    <rPh sb="10" eb="11">
      <t>トウ</t>
    </rPh>
    <rPh sb="12" eb="13">
      <t>カカ</t>
    </rPh>
    <rPh sb="14" eb="16">
      <t>ブツリュウ</t>
    </rPh>
    <rPh sb="16" eb="18">
      <t>ケイヒ</t>
    </rPh>
    <rPh sb="18" eb="20">
      <t>テイゲン</t>
    </rPh>
    <rPh sb="20" eb="22">
      <t>コウカ</t>
    </rPh>
    <phoneticPr fontId="3"/>
  </si>
  <si>
    <t>　（ア）農業生産を維持する効果</t>
    <rPh sb="4" eb="6">
      <t>ノウギョウ</t>
    </rPh>
    <rPh sb="6" eb="7">
      <t>ショウ</t>
    </rPh>
    <rPh sb="7" eb="8">
      <t>サン</t>
    </rPh>
    <rPh sb="9" eb="11">
      <t>イジ</t>
    </rPh>
    <rPh sb="13" eb="15">
      <t>コウカ</t>
    </rPh>
    <phoneticPr fontId="3"/>
  </si>
  <si>
    <t>（イ）被害防止生産安定効果計</t>
    <rPh sb="3" eb="5">
      <t>ヒガイ</t>
    </rPh>
    <rPh sb="5" eb="7">
      <t>ボウシ</t>
    </rPh>
    <rPh sb="7" eb="9">
      <t>セイサン</t>
    </rPh>
    <rPh sb="9" eb="11">
      <t>アンテイ</t>
    </rPh>
    <rPh sb="11" eb="13">
      <t>コウカ</t>
    </rPh>
    <rPh sb="13" eb="14">
      <t>ケイ</t>
    </rPh>
    <phoneticPr fontId="3"/>
  </si>
  <si>
    <t>（ウ）雇用創出効果計</t>
    <rPh sb="3" eb="5">
      <t>コヨウ</t>
    </rPh>
    <rPh sb="5" eb="7">
      <t>ソウシュツ</t>
    </rPh>
    <rPh sb="7" eb="9">
      <t>コウカ</t>
    </rPh>
    <rPh sb="9" eb="10">
      <t>ケイ</t>
    </rPh>
    <phoneticPr fontId="3"/>
  </si>
  <si>
    <t>　（ア）農家雇用創出効果</t>
    <rPh sb="4" eb="6">
      <t>ノウカ</t>
    </rPh>
    <rPh sb="6" eb="8">
      <t>コヨウ</t>
    </rPh>
    <rPh sb="8" eb="10">
      <t>ソウシュツ</t>
    </rPh>
    <phoneticPr fontId="3"/>
  </si>
  <si>
    <t>（ア)農家雇用創出効果</t>
    <rPh sb="3" eb="5">
      <t>ノウカ</t>
    </rPh>
    <rPh sb="5" eb="7">
      <t>コヨウ</t>
    </rPh>
    <rPh sb="7" eb="9">
      <t>ソウシュツ</t>
    </rPh>
    <rPh sb="9" eb="11">
      <t>コウカ</t>
    </rPh>
    <phoneticPr fontId="3"/>
  </si>
  <si>
    <t>　注：鹿児島県及び沖縄県に所在する農産物処理加工施設において、国内産糖事業者が分みつ糖の製造を行う場合についてのみ算定すること。</t>
    <rPh sb="1" eb="2">
      <t>チュウ</t>
    </rPh>
    <rPh sb="3" eb="7">
      <t>カゴシマケン</t>
    </rPh>
    <rPh sb="7" eb="8">
      <t>オヨ</t>
    </rPh>
    <rPh sb="9" eb="12">
      <t>オキナワケン</t>
    </rPh>
    <rPh sb="13" eb="15">
      <t>ショザイ</t>
    </rPh>
    <rPh sb="17" eb="26">
      <t>ノウサンブツショリカコウシセツ</t>
    </rPh>
    <rPh sb="31" eb="38">
      <t>コクナイサントウジギョウシャ</t>
    </rPh>
    <rPh sb="39" eb="40">
      <t>ブン</t>
    </rPh>
    <rPh sb="42" eb="43">
      <t>トウ</t>
    </rPh>
    <rPh sb="44" eb="46">
      <t>セイゾウ</t>
    </rPh>
    <rPh sb="47" eb="48">
      <t>オコナ</t>
    </rPh>
    <rPh sb="49" eb="51">
      <t>バアイ</t>
    </rPh>
    <rPh sb="57" eb="59">
      <t>サンテイ</t>
    </rPh>
    <phoneticPr fontId="3"/>
  </si>
  <si>
    <t>（イ)雇用機会増加効果</t>
    <rPh sb="3" eb="5">
      <t>コヨウ</t>
    </rPh>
    <rPh sb="5" eb="7">
      <t>キカイ</t>
    </rPh>
    <rPh sb="7" eb="9">
      <t>ゾウカ</t>
    </rPh>
    <rPh sb="9" eb="11">
      <t>コウカ</t>
    </rPh>
    <phoneticPr fontId="3"/>
  </si>
  <si>
    <t>雇用人員</t>
    <rPh sb="0" eb="2">
      <t>コヨウ</t>
    </rPh>
    <phoneticPr fontId="3"/>
  </si>
  <si>
    <t>②当該施設での雇用</t>
    <rPh sb="1" eb="3">
      <t>トウガイ</t>
    </rPh>
    <rPh sb="3" eb="5">
      <t>シセツ</t>
    </rPh>
    <rPh sb="7" eb="9">
      <t>コヨウ</t>
    </rPh>
    <phoneticPr fontId="3"/>
  </si>
  <si>
    <t>により失われる収入</t>
    <rPh sb="3" eb="4">
      <t>ウシナ</t>
    </rPh>
    <rPh sb="7" eb="9">
      <t>シュウニュウ</t>
    </rPh>
    <phoneticPr fontId="3"/>
  </si>
  <si>
    <t>③＝①－②</t>
    <phoneticPr fontId="3"/>
  </si>
  <si>
    <t>（人）</t>
    <rPh sb="1" eb="2">
      <t>ニン</t>
    </rPh>
    <phoneticPr fontId="3"/>
  </si>
  <si>
    <t>（千円/人・年）</t>
    <rPh sb="1" eb="3">
      <t>センエン</t>
    </rPh>
    <rPh sb="4" eb="5">
      <t>ニン</t>
    </rPh>
    <rPh sb="6" eb="7">
      <t>ネン</t>
    </rPh>
    <phoneticPr fontId="3"/>
  </si>
  <si>
    <t>　（イ）雇用機会増加効果</t>
    <rPh sb="6" eb="8">
      <t>キカイ</t>
    </rPh>
    <rPh sb="8" eb="10">
      <t>ゾウカ</t>
    </rPh>
    <phoneticPr fontId="3"/>
  </si>
  <si>
    <t>地域関連産業名</t>
    <rPh sb="0" eb="2">
      <t>チイキ</t>
    </rPh>
    <rPh sb="2" eb="4">
      <t>カンレン</t>
    </rPh>
    <rPh sb="4" eb="6">
      <t>サンギョウ</t>
    </rPh>
    <rPh sb="6" eb="7">
      <t>メイ</t>
    </rPh>
    <phoneticPr fontId="3"/>
  </si>
  <si>
    <t>①現況取引額</t>
    <rPh sb="1" eb="3">
      <t>ゲンキョウ</t>
    </rPh>
    <rPh sb="3" eb="6">
      <t>トリヒキガク</t>
    </rPh>
    <phoneticPr fontId="3"/>
  </si>
  <si>
    <t>②計画取引額</t>
    <rPh sb="1" eb="3">
      <t>ケイカク</t>
    </rPh>
    <rPh sb="3" eb="6">
      <t>トリヒキガク</t>
    </rPh>
    <phoneticPr fontId="3"/>
  </si>
  <si>
    <t>③利益率</t>
    <rPh sb="1" eb="4">
      <t>リエキリツ</t>
    </rPh>
    <phoneticPr fontId="3"/>
  </si>
  <si>
    <t>項目名</t>
    <rPh sb="0" eb="3">
      <t>コウモクメイ</t>
    </rPh>
    <phoneticPr fontId="3"/>
  </si>
  <si>
    <t>（千円）</t>
    <phoneticPr fontId="3"/>
  </si>
  <si>
    <t>※これにより算定した効果には生産力増加効果を含むので、ここで得られた生産力増加効果は次のウ 生産力増加効果では、算定しないものとする。</t>
    <rPh sb="6" eb="8">
      <t>サンテイ</t>
    </rPh>
    <rPh sb="10" eb="12">
      <t>コウカ</t>
    </rPh>
    <rPh sb="14" eb="17">
      <t>セイサンリョク</t>
    </rPh>
    <rPh sb="17" eb="19">
      <t>ゾウカ</t>
    </rPh>
    <rPh sb="19" eb="21">
      <t>コウカ</t>
    </rPh>
    <rPh sb="22" eb="23">
      <t>フク</t>
    </rPh>
    <rPh sb="30" eb="31">
      <t>エ</t>
    </rPh>
    <rPh sb="34" eb="37">
      <t>セイサンリョク</t>
    </rPh>
    <rPh sb="37" eb="39">
      <t>ゾウカ</t>
    </rPh>
    <rPh sb="39" eb="41">
      <t>コウカ</t>
    </rPh>
    <rPh sb="42" eb="43">
      <t>ツギ</t>
    </rPh>
    <rPh sb="46" eb="49">
      <t>セイサンリョク</t>
    </rPh>
    <rPh sb="49" eb="51">
      <t>ゾウカ</t>
    </rPh>
    <rPh sb="51" eb="53">
      <t>コウカ</t>
    </rPh>
    <rPh sb="56" eb="58">
      <t>サンテイ</t>
    </rPh>
    <phoneticPr fontId="3"/>
  </si>
  <si>
    <t>⑤の販売予定単価の具体的な</t>
    <rPh sb="2" eb="4">
      <t>ハンバイ</t>
    </rPh>
    <rPh sb="4" eb="6">
      <t>ヨテイ</t>
    </rPh>
    <rPh sb="6" eb="8">
      <t>タンカ</t>
    </rPh>
    <rPh sb="9" eb="12">
      <t>グタイテキ</t>
    </rPh>
    <phoneticPr fontId="3"/>
  </si>
  <si>
    <t>②の販売単価の具体的な</t>
    <rPh sb="2" eb="4">
      <t>ハンバイ</t>
    </rPh>
    <rPh sb="4" eb="6">
      <t>タンカ</t>
    </rPh>
    <rPh sb="7" eb="10">
      <t>グタイテキ</t>
    </rPh>
    <phoneticPr fontId="3"/>
  </si>
  <si>
    <t>見込み方法</t>
    <rPh sb="3" eb="4">
      <t>カタ</t>
    </rPh>
    <rPh sb="4" eb="5">
      <t>ホウ</t>
    </rPh>
    <phoneticPr fontId="3"/>
  </si>
  <si>
    <t>④の計画単収の具体的な</t>
    <rPh sb="2" eb="4">
      <t>ケイカク</t>
    </rPh>
    <rPh sb="4" eb="6">
      <t>タンシュウ</t>
    </rPh>
    <rPh sb="7" eb="10">
      <t>グタイテキ</t>
    </rPh>
    <phoneticPr fontId="3"/>
  </si>
  <si>
    <t>②の計画作付面積の具体的な</t>
    <rPh sb="2" eb="4">
      <t>ケイカク</t>
    </rPh>
    <rPh sb="4" eb="6">
      <t>サクツ</t>
    </rPh>
    <rPh sb="6" eb="8">
      <t>メンセキ</t>
    </rPh>
    <rPh sb="9" eb="12">
      <t>グタイテキ</t>
    </rPh>
    <phoneticPr fontId="3"/>
  </si>
  <si>
    <t>③の計画単収の具体的な</t>
    <rPh sb="2" eb="4">
      <t>ケイカク</t>
    </rPh>
    <rPh sb="4" eb="6">
      <t>タンシュウ</t>
    </rPh>
    <rPh sb="7" eb="10">
      <t>グタイテキ</t>
    </rPh>
    <phoneticPr fontId="3"/>
  </si>
  <si>
    <t>⑥その他サービス</t>
    <rPh sb="3" eb="4">
      <t>タ</t>
    </rPh>
    <phoneticPr fontId="3"/>
  </si>
  <si>
    <t>の提供によって削減</t>
    <rPh sb="1" eb="3">
      <t>テイキョウ</t>
    </rPh>
    <rPh sb="7" eb="9">
      <t>サクゲン</t>
    </rPh>
    <phoneticPr fontId="3"/>
  </si>
  <si>
    <t>される人件費</t>
    <rPh sb="3" eb="6">
      <t>ジンケンヒ</t>
    </rPh>
    <phoneticPr fontId="3"/>
  </si>
  <si>
    <t>（あれば）（千円）</t>
    <rPh sb="6" eb="7">
      <t>セン</t>
    </rPh>
    <rPh sb="7" eb="8">
      <t>エン</t>
    </rPh>
    <phoneticPr fontId="3"/>
  </si>
  <si>
    <t>⑧その他サービス</t>
    <rPh sb="3" eb="4">
      <t>タ</t>
    </rPh>
    <phoneticPr fontId="3"/>
  </si>
  <si>
    <t>（⑤+⑥）*ｋ-⑦+⑧</t>
    <phoneticPr fontId="4"/>
  </si>
  <si>
    <t>*⑥がある場合は理由や算出方法を備考欄に記載すること</t>
    <rPh sb="5" eb="7">
      <t>バアイ</t>
    </rPh>
    <rPh sb="8" eb="10">
      <t>リユウ</t>
    </rPh>
    <rPh sb="11" eb="13">
      <t>サンシュツ</t>
    </rPh>
    <rPh sb="13" eb="15">
      <t>ホウホウ</t>
    </rPh>
    <rPh sb="16" eb="19">
      <t>ビコウラン</t>
    </rPh>
    <phoneticPr fontId="3"/>
  </si>
  <si>
    <t>*⑧がある場合は理由や算出方法を備考欄に記載すること</t>
    <rPh sb="5" eb="7">
      <t>バアイ</t>
    </rPh>
    <rPh sb="8" eb="10">
      <t>リユウ</t>
    </rPh>
    <rPh sb="11" eb="13">
      <t>サンシュツ</t>
    </rPh>
    <rPh sb="13" eb="15">
      <t>ホウホウ</t>
    </rPh>
    <rPh sb="16" eb="19">
      <t>ビコウラン</t>
    </rPh>
    <phoneticPr fontId="3"/>
  </si>
  <si>
    <t>　ｋ-⑤+⑥</t>
    <phoneticPr fontId="3"/>
  </si>
  <si>
    <t>④その他サービス</t>
    <rPh sb="3" eb="4">
      <t>タ</t>
    </rPh>
    <phoneticPr fontId="3"/>
  </si>
  <si>
    <t>される諸資材費</t>
    <rPh sb="3" eb="4">
      <t>ショ</t>
    </rPh>
    <rPh sb="4" eb="6">
      <t>シザイ</t>
    </rPh>
    <rPh sb="6" eb="7">
      <t>ヒ</t>
    </rPh>
    <phoneticPr fontId="3"/>
  </si>
  <si>
    <t>（あれば）（千円）</t>
    <rPh sb="6" eb="8">
      <t>センエン</t>
    </rPh>
    <phoneticPr fontId="3"/>
  </si>
  <si>
    <t>（③’+④）*ｋ-⑤+⑥</t>
    <phoneticPr fontId="4"/>
  </si>
  <si>
    <t>*⑥がある場合は理由や算出方法を</t>
    <rPh sb="5" eb="7">
      <t>バアイ</t>
    </rPh>
    <rPh sb="8" eb="10">
      <t>リユウ</t>
    </rPh>
    <rPh sb="11" eb="13">
      <t>サンシュツ</t>
    </rPh>
    <rPh sb="13" eb="15">
      <t>ホウホウ</t>
    </rPh>
    <phoneticPr fontId="3"/>
  </si>
  <si>
    <t xml:space="preserve"> 備考欄に記載すること</t>
    <phoneticPr fontId="4"/>
  </si>
  <si>
    <t>　　　　サービス事業の提供を受けることにより、農家が追加で負担する費用</t>
    <rPh sb="8" eb="10">
      <t>ジギョウ</t>
    </rPh>
    <rPh sb="11" eb="13">
      <t>テイキョウ</t>
    </rPh>
    <rPh sb="14" eb="15">
      <t>ウ</t>
    </rPh>
    <rPh sb="23" eb="25">
      <t>ノウカ</t>
    </rPh>
    <rPh sb="26" eb="28">
      <t>ツイカ</t>
    </rPh>
    <rPh sb="29" eb="31">
      <t>フタン</t>
    </rPh>
    <rPh sb="33" eb="35">
      <t>ヒヨウ</t>
    </rPh>
    <phoneticPr fontId="3"/>
  </si>
  <si>
    <t>①サービスの提供を受ける</t>
    <rPh sb="6" eb="8">
      <t>テイキョウ</t>
    </rPh>
    <rPh sb="9" eb="10">
      <t>ウ</t>
    </rPh>
    <phoneticPr fontId="3"/>
  </si>
  <si>
    <t>②サービス利用数</t>
    <rPh sb="5" eb="7">
      <t>リヨウ</t>
    </rPh>
    <rPh sb="7" eb="8">
      <t>スウ</t>
    </rPh>
    <phoneticPr fontId="3"/>
  </si>
  <si>
    <t>③農家の</t>
    <rPh sb="1" eb="3">
      <t>ノウカ</t>
    </rPh>
    <phoneticPr fontId="3"/>
  </si>
  <si>
    <t>農家のサービス利用単価</t>
    <rPh sb="0" eb="2">
      <t>ノウカ</t>
    </rPh>
    <rPh sb="7" eb="9">
      <t>リヨウ</t>
    </rPh>
    <rPh sb="9" eb="11">
      <t>タンカ</t>
    </rPh>
    <phoneticPr fontId="3"/>
  </si>
  <si>
    <t>サービス利用料</t>
    <rPh sb="4" eb="7">
      <t>リヨウリョウ</t>
    </rPh>
    <phoneticPr fontId="3"/>
  </si>
  <si>
    <t>の提供を受ける農家の</t>
    <rPh sb="1" eb="3">
      <t>テイキョウ</t>
    </rPh>
    <rPh sb="4" eb="5">
      <t>ウ</t>
    </rPh>
    <rPh sb="7" eb="9">
      <t>ノウカ</t>
    </rPh>
    <phoneticPr fontId="3"/>
  </si>
  <si>
    <t>（面積当たり、時間当たり等）</t>
    <rPh sb="1" eb="3">
      <t>メンセキ</t>
    </rPh>
    <rPh sb="3" eb="4">
      <t>ア</t>
    </rPh>
    <rPh sb="7" eb="9">
      <t>ジカン</t>
    </rPh>
    <rPh sb="9" eb="10">
      <t>ア</t>
    </rPh>
    <rPh sb="12" eb="13">
      <t>トウ</t>
    </rPh>
    <phoneticPr fontId="3"/>
  </si>
  <si>
    <t>（面積、時間等）</t>
    <rPh sb="1" eb="3">
      <t>メンセキ</t>
    </rPh>
    <rPh sb="4" eb="6">
      <t>ジカン</t>
    </rPh>
    <rPh sb="6" eb="7">
      <t>トウ</t>
    </rPh>
    <phoneticPr fontId="3"/>
  </si>
  <si>
    <t>コスト（あれば）</t>
    <phoneticPr fontId="3"/>
  </si>
  <si>
    <t>③＋④</t>
    <phoneticPr fontId="3"/>
  </si>
  <si>
    <t>*④がある場合は理由や算出方法を備考欄に記載すること</t>
    <rPh sb="5" eb="7">
      <t>バアイ</t>
    </rPh>
    <rPh sb="8" eb="10">
      <t>リユウ</t>
    </rPh>
    <rPh sb="11" eb="13">
      <t>サンシュツ</t>
    </rPh>
    <rPh sb="13" eb="15">
      <t>ホウホウ</t>
    </rPh>
    <rPh sb="16" eb="19">
      <t>ビコウラン</t>
    </rPh>
    <rPh sb="20" eb="22">
      <t>キサイ</t>
    </rPh>
    <phoneticPr fontId="3"/>
  </si>
  <si>
    <t xml:space="preserve"> また、これまでもサービスの提供を受けている場合は、</t>
    <rPh sb="14" eb="16">
      <t>テイキョウ</t>
    </rPh>
    <rPh sb="17" eb="18">
      <t>ウ</t>
    </rPh>
    <rPh sb="22" eb="24">
      <t>バアイ</t>
    </rPh>
    <phoneticPr fontId="3"/>
  </si>
  <si>
    <t xml:space="preserve"> その額を減額し、内訳を備考欄に記載すること</t>
    <rPh sb="9" eb="11">
      <t>ウチワケ</t>
    </rPh>
    <rPh sb="12" eb="14">
      <t>ビコウ</t>
    </rPh>
    <rPh sb="14" eb="15">
      <t>ラン</t>
    </rPh>
    <rPh sb="16" eb="18">
      <t>キサイ</t>
    </rPh>
    <phoneticPr fontId="3"/>
  </si>
  <si>
    <t xml:space="preserve">    ⅴ　サービス利用コスト</t>
    <rPh sb="10" eb="12">
      <t>リヨウ</t>
    </rPh>
    <phoneticPr fontId="3"/>
  </si>
  <si>
    <t>　（ア）施設の導入により、地区における営農技術体系、経営規模等が変化することによる生産コスト節減効果</t>
    <rPh sb="4" eb="6">
      <t>シセツ</t>
    </rPh>
    <rPh sb="7" eb="9">
      <t>ドウニュウ</t>
    </rPh>
    <rPh sb="13" eb="15">
      <t>チク</t>
    </rPh>
    <rPh sb="19" eb="21">
      <t>エイノウ</t>
    </rPh>
    <rPh sb="21" eb="23">
      <t>ギジュツ</t>
    </rPh>
    <rPh sb="23" eb="25">
      <t>タイケイ</t>
    </rPh>
    <rPh sb="26" eb="28">
      <t>ケイエイ</t>
    </rPh>
    <rPh sb="28" eb="30">
      <t>キボ</t>
    </rPh>
    <rPh sb="30" eb="31">
      <t>トウ</t>
    </rPh>
    <rPh sb="32" eb="34">
      <t>ヘンカ</t>
    </rPh>
    <rPh sb="41" eb="43">
      <t>セイサン</t>
    </rPh>
    <rPh sb="46" eb="48">
      <t>セツゲン</t>
    </rPh>
    <rPh sb="48" eb="50">
      <t>コウカ</t>
    </rPh>
    <phoneticPr fontId="3"/>
  </si>
  <si>
    <t>　　ⅴ　施設の導入により、地区における営農技術体系、経営規模等が変化することによる生産コスト節減効果計</t>
    <rPh sb="4" eb="6">
      <t>シセツ</t>
    </rPh>
    <rPh sb="50" eb="51">
      <t>ケイ</t>
    </rPh>
    <phoneticPr fontId="3"/>
  </si>
  <si>
    <t>サービス利用コスト</t>
    <rPh sb="4" eb="6">
      <t>リヨウ</t>
    </rPh>
    <phoneticPr fontId="3"/>
  </si>
  <si>
    <t>　ⅴ　サービス利用コスト</t>
    <phoneticPr fontId="3"/>
  </si>
  <si>
    <t>生産コスト削減効果総計　ⅰ＋ⅱ＋ⅲ＋ⅳーⅴ</t>
    <rPh sb="0" eb="2">
      <t>セイサン</t>
    </rPh>
    <rPh sb="5" eb="7">
      <t>サクゲン</t>
    </rPh>
    <rPh sb="7" eb="9">
      <t>コウカ</t>
    </rPh>
    <rPh sb="9" eb="11">
      <t>ソウケイ</t>
    </rPh>
    <phoneticPr fontId="3"/>
  </si>
  <si>
    <t>*⑧がある場合は理由や算出方法を</t>
    <rPh sb="5" eb="7">
      <t>バアイ</t>
    </rPh>
    <rPh sb="8" eb="10">
      <t>リユウ</t>
    </rPh>
    <rPh sb="11" eb="13">
      <t>サンシュツ</t>
    </rPh>
    <rPh sb="13" eb="15">
      <t>ホウホウ</t>
    </rPh>
    <phoneticPr fontId="3"/>
  </si>
  <si>
    <t>される作業コスト</t>
    <rPh sb="3" eb="5">
      <t>サギョウ</t>
    </rPh>
    <phoneticPr fontId="3"/>
  </si>
  <si>
    <t>③’*ｋ－⑦’+⑧</t>
    <phoneticPr fontId="3"/>
  </si>
  <si>
    <t>③’*ｋ－⑤’+⑥</t>
    <phoneticPr fontId="3"/>
  </si>
  <si>
    <t>　（ウ）導入施設における作業以外の関連作業に係るコスト節減効果</t>
    <rPh sb="4" eb="6">
      <t>ドウニュウ</t>
    </rPh>
    <rPh sb="6" eb="8">
      <t>シセツ</t>
    </rPh>
    <rPh sb="12" eb="14">
      <t>サギョウ</t>
    </rPh>
    <rPh sb="14" eb="16">
      <t>イガイ</t>
    </rPh>
    <rPh sb="17" eb="19">
      <t>カンレン</t>
    </rPh>
    <rPh sb="19" eb="21">
      <t>サギョウ</t>
    </rPh>
    <rPh sb="22" eb="23">
      <t>カカ</t>
    </rPh>
    <rPh sb="27" eb="29">
      <t>セツゲン</t>
    </rPh>
    <rPh sb="29" eb="31">
      <t>コウカ</t>
    </rPh>
    <phoneticPr fontId="3"/>
  </si>
  <si>
    <t>　（イ）導入施設で供給される資材を利用することによる受益農業者のコスト節減効果</t>
    <rPh sb="4" eb="6">
      <t>ドウニュウ</t>
    </rPh>
    <rPh sb="6" eb="8">
      <t>シセツ</t>
    </rPh>
    <rPh sb="9" eb="11">
      <t>キョウキュウ</t>
    </rPh>
    <rPh sb="14" eb="16">
      <t>シザイ</t>
    </rPh>
    <rPh sb="17" eb="19">
      <t>リヨウ</t>
    </rPh>
    <rPh sb="26" eb="28">
      <t>ジュエキ</t>
    </rPh>
    <rPh sb="28" eb="31">
      <t>ノウギョウシャ</t>
    </rPh>
    <rPh sb="35" eb="37">
      <t>セツゲン</t>
    </rPh>
    <rPh sb="37" eb="39">
      <t>コウカ</t>
    </rPh>
    <phoneticPr fontId="3"/>
  </si>
  <si>
    <t>　（イ）導入施設で供給される資材を利用することによるコスト節減効果</t>
    <rPh sb="4" eb="6">
      <t>ドウニュウ</t>
    </rPh>
    <rPh sb="6" eb="8">
      <t>シセツ</t>
    </rPh>
    <rPh sb="9" eb="11">
      <t>キョウキュウ</t>
    </rPh>
    <rPh sb="14" eb="16">
      <t>シザイ</t>
    </rPh>
    <rPh sb="17" eb="19">
      <t>リヨウ</t>
    </rPh>
    <rPh sb="29" eb="31">
      <t>セツゲン</t>
    </rPh>
    <rPh sb="31" eb="33">
      <t>コウカ</t>
    </rPh>
    <phoneticPr fontId="3"/>
  </si>
  <si>
    <t>（別紙１の別添）効果と費用の比較表</t>
    <rPh sb="1" eb="3">
      <t>ベッシ</t>
    </rPh>
    <rPh sb="5" eb="7">
      <t>ベッテン</t>
    </rPh>
    <rPh sb="16" eb="17">
      <t>ヒョウ</t>
    </rPh>
    <phoneticPr fontId="3"/>
  </si>
  <si>
    <t>される光熱動力費</t>
    <rPh sb="3" eb="5">
      <t>コウネツ</t>
    </rPh>
    <rPh sb="5" eb="7">
      <t>ドウリョク</t>
    </rPh>
    <rPh sb="7" eb="8">
      <t>ヒ</t>
    </rPh>
    <phoneticPr fontId="3"/>
  </si>
  <si>
    <t>（あれば）</t>
    <phoneticPr fontId="3"/>
  </si>
  <si>
    <t>（千円）</t>
    <phoneticPr fontId="4"/>
  </si>
  <si>
    <t>　（ア）施設の導入により、地区における営農技術体系、経営規模等が変化することによる生産コスト節減効果</t>
    <phoneticPr fontId="3"/>
  </si>
  <si>
    <t>（ア）施設の導入による生産力増加効果</t>
    <rPh sb="3" eb="5">
      <t>シセツ</t>
    </rPh>
    <rPh sb="6" eb="8">
      <t>ドウニュウ</t>
    </rPh>
    <rPh sb="11" eb="14">
      <t>セイサンリョク</t>
    </rPh>
    <rPh sb="14" eb="16">
      <t>ゾウカ</t>
    </rPh>
    <rPh sb="16" eb="18">
      <t>コウカ</t>
    </rPh>
    <phoneticPr fontId="3"/>
  </si>
  <si>
    <t>（ア）施設の導入による気象災害等からの被害防止生産安定効果</t>
    <rPh sb="3" eb="5">
      <t>シセツ</t>
    </rPh>
    <rPh sb="6" eb="8">
      <t>ドウニュウ</t>
    </rPh>
    <rPh sb="11" eb="13">
      <t>キショウ</t>
    </rPh>
    <rPh sb="13" eb="15">
      <t>サイガイ</t>
    </rPh>
    <rPh sb="15" eb="16">
      <t>ナド</t>
    </rPh>
    <rPh sb="19" eb="21">
      <t>ヒガイ</t>
    </rPh>
    <rPh sb="21" eb="23">
      <t>ボウシ</t>
    </rPh>
    <rPh sb="23" eb="25">
      <t>セイサン</t>
    </rPh>
    <rPh sb="25" eb="27">
      <t>アンテイ</t>
    </rPh>
    <rPh sb="27" eb="29">
      <t>コウカ</t>
    </rPh>
    <phoneticPr fontId="3"/>
  </si>
  <si>
    <t>　（ア）施設の導入による気象災害等からの被害防止生産安定効果</t>
    <phoneticPr fontId="3"/>
  </si>
  <si>
    <t>（イ）生産力維持効果計</t>
    <rPh sb="3" eb="6">
      <t>セイサンリョク</t>
    </rPh>
    <rPh sb="6" eb="8">
      <t>イジ</t>
    </rPh>
    <rPh sb="8" eb="10">
      <t>コウカ</t>
    </rPh>
    <rPh sb="10" eb="11">
      <t>ケイ</t>
    </rPh>
    <phoneticPr fontId="3"/>
  </si>
  <si>
    <t>　　　　　（産地管理施設の場合）</t>
    <rPh sb="6" eb="8">
      <t>サンチ</t>
    </rPh>
    <rPh sb="8" eb="10">
      <t>カンリ</t>
    </rPh>
    <rPh sb="10" eb="12">
      <t>シセツ</t>
    </rPh>
    <rPh sb="13" eb="15">
      <t>バアイ</t>
    </rPh>
    <phoneticPr fontId="3"/>
  </si>
  <si>
    <t xml:space="preserve"> 別記２－１　農業支援サービスの立上げ・事業拡大・流通販売体系転換支援のうち整備事業の各施設について、効果と費用の比較を次の表に準拠して算出するものとする。</t>
    <rPh sb="38" eb="40">
      <t>セイビ</t>
    </rPh>
    <rPh sb="40" eb="42">
      <t>ジギョウ</t>
    </rPh>
    <rPh sb="43" eb="44">
      <t>カク</t>
    </rPh>
    <rPh sb="44" eb="46">
      <t>シセツ</t>
    </rPh>
    <phoneticPr fontId="3"/>
  </si>
  <si>
    <t>　ａ　生産コスト節減効果</t>
    <rPh sb="3" eb="5">
      <t>セイサン</t>
    </rPh>
    <rPh sb="8" eb="10">
      <t>セツゲン</t>
    </rPh>
    <rPh sb="10" eb="12">
      <t>コウカ</t>
    </rPh>
    <phoneticPr fontId="3"/>
  </si>
  <si>
    <t>　ｉ　地域関連産業波及効果</t>
    <rPh sb="3" eb="5">
      <t>チイキ</t>
    </rPh>
    <rPh sb="5" eb="7">
      <t>カンレン</t>
    </rPh>
    <rPh sb="7" eb="9">
      <t>サンギョウ</t>
    </rPh>
    <rPh sb="9" eb="11">
      <t>ハキュウ</t>
    </rPh>
    <rPh sb="11" eb="13">
      <t>コウカ</t>
    </rPh>
    <phoneticPr fontId="3"/>
  </si>
  <si>
    <t>ｂ　品質向上効果</t>
    <rPh sb="2" eb="4">
      <t>ヒンシツ</t>
    </rPh>
    <rPh sb="4" eb="6">
      <t>コウジョウ</t>
    </rPh>
    <rPh sb="6" eb="8">
      <t>コウカ</t>
    </rPh>
    <phoneticPr fontId="3"/>
  </si>
  <si>
    <t>ｃ　生産力増加効果</t>
    <rPh sb="2" eb="5">
      <t>セイサンリョク</t>
    </rPh>
    <rPh sb="5" eb="7">
      <t>ゾウカ</t>
    </rPh>
    <rPh sb="7" eb="9">
      <t>コウカ</t>
    </rPh>
    <phoneticPr fontId="3"/>
  </si>
  <si>
    <t>ｄ　物流合理化効果</t>
    <rPh sb="2" eb="4">
      <t>ブツリュウ</t>
    </rPh>
    <rPh sb="4" eb="7">
      <t>ゴウリカ</t>
    </rPh>
    <rPh sb="7" eb="9">
      <t>コウカ</t>
    </rPh>
    <phoneticPr fontId="3"/>
  </si>
  <si>
    <t>ｅ　副産物産出効果</t>
    <rPh sb="2" eb="5">
      <t>フクサンブツ</t>
    </rPh>
    <rPh sb="5" eb="7">
      <t>サンシュツ</t>
    </rPh>
    <rPh sb="7" eb="9">
      <t>コウカ</t>
    </rPh>
    <phoneticPr fontId="3"/>
  </si>
  <si>
    <t>ｆ　生産力維持効果</t>
    <rPh sb="2" eb="5">
      <t>セイサンリョク</t>
    </rPh>
    <rPh sb="5" eb="7">
      <t>イジ</t>
    </rPh>
    <rPh sb="7" eb="9">
      <t>コウカ</t>
    </rPh>
    <phoneticPr fontId="3"/>
  </si>
  <si>
    <t>ｇ　被害防止生産安定効果</t>
    <rPh sb="2" eb="4">
      <t>ヒガイ</t>
    </rPh>
    <rPh sb="4" eb="6">
      <t>ボウシ</t>
    </rPh>
    <rPh sb="6" eb="8">
      <t>セイサン</t>
    </rPh>
    <rPh sb="8" eb="10">
      <t>アンテイ</t>
    </rPh>
    <rPh sb="10" eb="12">
      <t>コウカ</t>
    </rPh>
    <phoneticPr fontId="3"/>
  </si>
  <si>
    <t>ｈ　雇用創出効果</t>
    <rPh sb="2" eb="4">
      <t>コヨウ</t>
    </rPh>
    <rPh sb="4" eb="6">
      <t>ソウシュツ</t>
    </rPh>
    <rPh sb="6" eb="8">
      <t>コウカ</t>
    </rPh>
    <phoneticPr fontId="3"/>
  </si>
  <si>
    <t>ｉ　地域関連産業波及効果</t>
    <rPh sb="2" eb="4">
      <t>チイキ</t>
    </rPh>
    <phoneticPr fontId="3"/>
  </si>
  <si>
    <t>ｊ　その他の効果</t>
    <rPh sb="2" eb="5">
      <t>ソノタ</t>
    </rPh>
    <rPh sb="6" eb="8">
      <t>コウカ</t>
    </rPh>
    <phoneticPr fontId="3"/>
  </si>
  <si>
    <t>　ｂ　品質向上効果</t>
    <rPh sb="3" eb="5">
      <t>ヒンシツ</t>
    </rPh>
    <rPh sb="5" eb="7">
      <t>コウジョウ</t>
    </rPh>
    <rPh sb="7" eb="9">
      <t>コウカ</t>
    </rPh>
    <phoneticPr fontId="3"/>
  </si>
  <si>
    <t>　ｃ　生産力増加効果</t>
    <rPh sb="3" eb="6">
      <t>セイサンリョク</t>
    </rPh>
    <rPh sb="6" eb="7">
      <t>ゾウ</t>
    </rPh>
    <rPh sb="7" eb="8">
      <t>カコウ</t>
    </rPh>
    <rPh sb="8" eb="10">
      <t>コウカ</t>
    </rPh>
    <phoneticPr fontId="3"/>
  </si>
  <si>
    <t>　ｄ　物流合理化効果</t>
    <rPh sb="3" eb="5">
      <t>ブツリュウ</t>
    </rPh>
    <rPh sb="5" eb="8">
      <t>ゴウリカ</t>
    </rPh>
    <rPh sb="8" eb="10">
      <t>コウカ</t>
    </rPh>
    <phoneticPr fontId="3"/>
  </si>
  <si>
    <t>　ｅ　副産物産出効果</t>
    <rPh sb="3" eb="6">
      <t>フクサンブツ</t>
    </rPh>
    <rPh sb="6" eb="8">
      <t>サンシュツ</t>
    </rPh>
    <rPh sb="8" eb="10">
      <t>コウカ</t>
    </rPh>
    <phoneticPr fontId="3"/>
  </si>
  <si>
    <t>　ｆ　生産力維持効果</t>
    <rPh sb="3" eb="6">
      <t>セイサンリョク</t>
    </rPh>
    <rPh sb="6" eb="8">
      <t>イジ</t>
    </rPh>
    <rPh sb="8" eb="10">
      <t>コウカ</t>
    </rPh>
    <phoneticPr fontId="3"/>
  </si>
  <si>
    <t>　ｇ　被害防止生産安定効果</t>
    <rPh sb="3" eb="5">
      <t>ヒガイ</t>
    </rPh>
    <rPh sb="5" eb="7">
      <t>ボウシ</t>
    </rPh>
    <rPh sb="7" eb="9">
      <t>セイサン</t>
    </rPh>
    <rPh sb="9" eb="11">
      <t>アンテイ</t>
    </rPh>
    <rPh sb="11" eb="13">
      <t>コウカ</t>
    </rPh>
    <phoneticPr fontId="3"/>
  </si>
  <si>
    <t>　ｈ　雇用創出効果</t>
    <rPh sb="3" eb="5">
      <t>コヨウ</t>
    </rPh>
    <rPh sb="5" eb="7">
      <t>ソウシュツ</t>
    </rPh>
    <rPh sb="7" eb="9">
      <t>コウカ</t>
    </rPh>
    <phoneticPr fontId="3"/>
  </si>
  <si>
    <t>　ｊ　その他効果</t>
    <rPh sb="3" eb="6">
      <t>ソノタ</t>
    </rPh>
    <rPh sb="6" eb="8">
      <t>コウカ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</si>
</sst>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00_ "/>
    <numFmt numFmtId="178" formatCode="#,##0_ "/>
    <numFmt numFmtId="179" formatCode="#,##0.0_ "/>
    <numFmt numFmtId="180" formatCode="0.0_);[Red]\(0.0\)"/>
    <numFmt numFmtId="181" formatCode="#,##0.0_);[Red]\(#,##0.0\)"/>
    <numFmt numFmtId="182" formatCode="#,##0_);[Red]\(#,##0\)"/>
    <numFmt numFmtId="183" formatCode="#,##0.00_ "/>
    <numFmt numFmtId="184" formatCode="0_);[Red]\(0\)"/>
    <numFmt numFmtId="185" formatCode="0.000_ "/>
    <numFmt numFmtId="186" formatCode="#,##0.000_);[Red]\(#,##0.000\)"/>
    <numFmt numFmtId="187" formatCode="#,##0.00_);[Red]\(#,##0.00\)"/>
    <numFmt numFmtId="188" formatCode="#,##0.000_ "/>
    <numFmt numFmtId="189" formatCode="#,##0.000000_ "/>
    <numFmt numFmtId="190" formatCode="#,##0_ ;[Red]\-#,##0\ "/>
    <numFmt numFmtId="191" formatCode="#,##0_);\(#,##0\)"/>
  </numFmts>
  <fonts count="13"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明朝"/>
      <family val="1"/>
      <charset val="128"/>
    </font>
    <font>
      <sz val="11"/>
      <name val="ＭＳ Ｐゴシック"/>
      <family val="3"/>
      <charset val="128"/>
    </font>
    <font>
      <sz val="9"/>
      <name val="ＭＳ 明朝"/>
      <family val="1"/>
      <charset val="128"/>
    </font>
    <font>
      <sz val="12"/>
      <name val="ＭＳ 明朝"/>
      <family val="1"/>
      <charset val="128"/>
    </font>
    <font>
      <sz val="9"/>
      <name val="ＭＳ Ｐゴシック"/>
      <family val="3"/>
      <charset val="128"/>
    </font>
    <font>
      <sz val="6"/>
      <name val="ＭＳ 明朝"/>
      <family val="1"/>
      <charset val="128"/>
    </font>
    <font>
      <strike/>
      <sz val="9"/>
      <name val="ＭＳ 明朝"/>
      <family val="1"/>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6">
    <border>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double">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bottom style="medium">
        <color indexed="64"/>
      </bottom>
      <diagonal/>
    </border>
    <border diagonalUp="1">
      <left style="double">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diagonal/>
    </border>
    <border>
      <left/>
      <right/>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ashed">
        <color indexed="64"/>
      </bottom>
      <diagonal/>
    </border>
    <border>
      <left style="medium">
        <color indexed="64"/>
      </left>
      <right/>
      <top/>
      <bottom style="thin">
        <color indexed="64"/>
      </bottom>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right/>
      <top style="thin">
        <color indexed="64"/>
      </top>
      <bottom/>
      <diagonal/>
    </border>
    <border>
      <left/>
      <right/>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dashed">
        <color indexed="8"/>
      </top>
      <bottom/>
      <diagonal/>
    </border>
    <border>
      <left/>
      <right style="thin">
        <color indexed="64"/>
      </right>
      <top style="dashed">
        <color indexed="8"/>
      </top>
      <bottom/>
      <diagonal/>
    </border>
    <border>
      <left/>
      <right/>
      <top style="dashed">
        <color indexed="8"/>
      </top>
      <bottom/>
      <diagonal/>
    </border>
    <border>
      <left/>
      <right style="medium">
        <color indexed="64"/>
      </right>
      <top style="dashed">
        <color indexed="8"/>
      </top>
      <bottom/>
      <diagonal/>
    </border>
    <border>
      <left style="medium">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468">
    <xf numFmtId="0" fontId="0" fillId="0" borderId="0" xfId="0">
      <alignment vertical="center"/>
    </xf>
    <xf numFmtId="0" fontId="5" fillId="0" borderId="0" xfId="0" applyFont="1" applyAlignment="1"/>
    <xf numFmtId="178" fontId="5" fillId="0" borderId="1" xfId="0" applyNumberFormat="1" applyFont="1" applyBorder="1" applyAlignment="1"/>
    <xf numFmtId="0" fontId="5" fillId="0" borderId="0" xfId="0" applyFont="1" applyAlignment="1">
      <alignment horizontal="left" vertical="top"/>
    </xf>
    <xf numFmtId="0" fontId="5" fillId="0" borderId="2" xfId="0" applyFont="1" applyBorder="1" applyAlignment="1"/>
    <xf numFmtId="0" fontId="5" fillId="0" borderId="3" xfId="0" applyFont="1" applyBorder="1" applyAlignment="1"/>
    <xf numFmtId="0" fontId="5" fillId="0" borderId="4" xfId="0" applyFont="1" applyBorder="1" applyAlignment="1"/>
    <xf numFmtId="0" fontId="5" fillId="0" borderId="5" xfId="0" applyFont="1" applyBorder="1" applyAlignment="1"/>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9" xfId="0" applyFont="1" applyBorder="1" applyAlignment="1"/>
    <xf numFmtId="0" fontId="5" fillId="0" borderId="10" xfId="0" applyFont="1" applyBorder="1" applyAlignment="1"/>
    <xf numFmtId="0" fontId="5" fillId="0" borderId="11" xfId="0" applyFont="1" applyBorder="1" applyAlignment="1"/>
    <xf numFmtId="0" fontId="5" fillId="0" borderId="12" xfId="0" applyFont="1" applyBorder="1" applyAlignment="1"/>
    <xf numFmtId="178" fontId="5" fillId="0" borderId="13" xfId="0" applyNumberFormat="1" applyFont="1" applyBorder="1" applyAlignment="1"/>
    <xf numFmtId="182" fontId="5" fillId="0" borderId="14" xfId="0" applyNumberFormat="1" applyFont="1" applyBorder="1" applyAlignment="1"/>
    <xf numFmtId="182" fontId="5" fillId="0" borderId="13" xfId="0" applyNumberFormat="1" applyFont="1" applyBorder="1" applyAlignment="1"/>
    <xf numFmtId="178" fontId="5" fillId="0" borderId="15" xfId="0" applyNumberFormat="1" applyFont="1" applyBorder="1" applyAlignment="1"/>
    <xf numFmtId="178" fontId="5" fillId="0" borderId="14" xfId="0" applyNumberFormat="1" applyFont="1" applyBorder="1" applyAlignment="1"/>
    <xf numFmtId="182" fontId="5" fillId="0" borderId="15" xfId="0" applyNumberFormat="1" applyFont="1" applyBorder="1" applyAlignment="1"/>
    <xf numFmtId="182" fontId="5" fillId="0" borderId="1" xfId="0" applyNumberFormat="1" applyFont="1" applyBorder="1" applyAlignment="1"/>
    <xf numFmtId="0" fontId="5" fillId="0" borderId="16" xfId="0" applyFont="1" applyBorder="1" applyAlignment="1"/>
    <xf numFmtId="178" fontId="5" fillId="0" borderId="17" xfId="0" applyNumberFormat="1" applyFont="1" applyBorder="1" applyAlignment="1"/>
    <xf numFmtId="182" fontId="5" fillId="0" borderId="18" xfId="0" applyNumberFormat="1" applyFont="1" applyBorder="1" applyAlignment="1"/>
    <xf numFmtId="182" fontId="5" fillId="0" borderId="17" xfId="0" applyNumberFormat="1" applyFont="1" applyBorder="1" applyAlignment="1"/>
    <xf numFmtId="0" fontId="5" fillId="0" borderId="19" xfId="0" applyFont="1" applyBorder="1" applyAlignment="1"/>
    <xf numFmtId="0" fontId="5" fillId="0" borderId="20" xfId="0" applyFont="1" applyBorder="1" applyAlignment="1"/>
    <xf numFmtId="0" fontId="5" fillId="0" borderId="21" xfId="0" applyFont="1" applyBorder="1" applyAlignment="1"/>
    <xf numFmtId="0" fontId="5" fillId="0" borderId="14" xfId="0" applyFont="1" applyBorder="1" applyAlignment="1"/>
    <xf numFmtId="0" fontId="5" fillId="0" borderId="22" xfId="0" applyFont="1" applyBorder="1" applyAlignment="1"/>
    <xf numFmtId="0" fontId="5" fillId="0" borderId="18" xfId="0" applyFont="1" applyBorder="1" applyAlignment="1"/>
    <xf numFmtId="178" fontId="5" fillId="0" borderId="23" xfId="0" applyNumberFormat="1" applyFont="1" applyBorder="1" applyAlignment="1"/>
    <xf numFmtId="178" fontId="5" fillId="0" borderId="0" xfId="0" applyNumberFormat="1" applyFont="1" applyAlignment="1"/>
    <xf numFmtId="0" fontId="5" fillId="0" borderId="24" xfId="0" applyFont="1" applyBorder="1" applyAlignment="1">
      <alignment horizontal="center"/>
    </xf>
    <xf numFmtId="178" fontId="5" fillId="0" borderId="25" xfId="0" applyNumberFormat="1" applyFont="1" applyBorder="1" applyAlignment="1">
      <alignment horizontal="center"/>
    </xf>
    <xf numFmtId="0" fontId="5" fillId="0" borderId="26" xfId="0" applyFont="1" applyBorder="1" applyAlignment="1">
      <alignment horizontal="center"/>
    </xf>
    <xf numFmtId="0" fontId="5" fillId="0" borderId="19" xfId="0" applyFont="1" applyBorder="1" applyAlignment="1">
      <alignment horizontal="center"/>
    </xf>
    <xf numFmtId="178" fontId="5" fillId="0" borderId="10" xfId="0" applyNumberFormat="1" applyFont="1" applyBorder="1" applyAlignment="1">
      <alignment horizontal="center"/>
    </xf>
    <xf numFmtId="0" fontId="5" fillId="0" borderId="11" xfId="0" applyFont="1" applyBorder="1" applyAlignment="1">
      <alignment horizontal="center"/>
    </xf>
    <xf numFmtId="178" fontId="5" fillId="0" borderId="0" xfId="0" applyNumberFormat="1" applyFont="1" applyAlignment="1">
      <alignment vertical="top" wrapText="1"/>
    </xf>
    <xf numFmtId="0" fontId="5" fillId="0" borderId="27" xfId="0" applyFont="1" applyBorder="1" applyAlignment="1">
      <alignment horizontal="center"/>
    </xf>
    <xf numFmtId="178" fontId="5" fillId="0" borderId="20" xfId="0" applyNumberFormat="1" applyFont="1" applyBorder="1" applyAlignment="1">
      <alignment horizontal="center"/>
    </xf>
    <xf numFmtId="0" fontId="5" fillId="0" borderId="21" xfId="0" applyFont="1" applyBorder="1" applyAlignment="1">
      <alignment horizontal="center"/>
    </xf>
    <xf numFmtId="0" fontId="5" fillId="0" borderId="28" xfId="0" applyFont="1" applyBorder="1" applyAlignment="1"/>
    <xf numFmtId="0" fontId="5" fillId="0" borderId="25" xfId="0" applyFont="1" applyBorder="1" applyAlignment="1">
      <alignment horizontal="center"/>
    </xf>
    <xf numFmtId="0" fontId="5" fillId="0" borderId="29" xfId="0" applyFont="1" applyBorder="1" applyAlignment="1">
      <alignment horizontal="center"/>
    </xf>
    <xf numFmtId="0" fontId="5" fillId="0" borderId="10" xfId="0" applyFont="1" applyBorder="1" applyAlignment="1">
      <alignment horizontal="center"/>
    </xf>
    <xf numFmtId="0" fontId="5" fillId="0" borderId="30" xfId="0" applyFont="1" applyBorder="1" applyAlignment="1">
      <alignment horizontal="center"/>
    </xf>
    <xf numFmtId="178" fontId="5" fillId="0" borderId="31" xfId="0" applyNumberFormat="1" applyFont="1" applyBorder="1" applyAlignment="1">
      <alignment horizontal="center"/>
    </xf>
    <xf numFmtId="0" fontId="5" fillId="0" borderId="32" xfId="0" applyFont="1" applyBorder="1" applyAlignment="1">
      <alignment horizontal="center"/>
    </xf>
    <xf numFmtId="0" fontId="5" fillId="0" borderId="20" xfId="0" applyFont="1" applyBorder="1" applyAlignment="1">
      <alignment horizontal="center"/>
    </xf>
    <xf numFmtId="0" fontId="5" fillId="0" borderId="33" xfId="0" applyFont="1" applyBorder="1" applyAlignment="1">
      <alignment horizontal="center"/>
    </xf>
    <xf numFmtId="178" fontId="5" fillId="0" borderId="34" xfId="0" applyNumberFormat="1" applyFont="1" applyBorder="1" applyAlignment="1"/>
    <xf numFmtId="178" fontId="5" fillId="0" borderId="35" xfId="0" applyNumberFormat="1" applyFont="1" applyBorder="1" applyAlignment="1"/>
    <xf numFmtId="178" fontId="5" fillId="0" borderId="18" xfId="0" applyNumberFormat="1" applyFont="1" applyBorder="1" applyAlignment="1"/>
    <xf numFmtId="178" fontId="5" fillId="0" borderId="36" xfId="0" applyNumberFormat="1" applyFont="1" applyBorder="1" applyAlignment="1"/>
    <xf numFmtId="0" fontId="7" fillId="0" borderId="37" xfId="0" applyFont="1" applyBorder="1" applyAlignment="1"/>
    <xf numFmtId="178" fontId="7" fillId="0" borderId="6" xfId="0" applyNumberFormat="1" applyFont="1" applyBorder="1" applyAlignment="1"/>
    <xf numFmtId="178" fontId="5" fillId="0" borderId="7" xfId="0" applyNumberFormat="1" applyFont="1" applyBorder="1" applyAlignment="1"/>
    <xf numFmtId="178" fontId="5" fillId="0" borderId="8" xfId="0" applyNumberFormat="1" applyFont="1" applyBorder="1" applyAlignment="1"/>
    <xf numFmtId="0" fontId="7" fillId="0" borderId="2" xfId="0" applyFont="1" applyBorder="1" applyAlignment="1"/>
    <xf numFmtId="178" fontId="7" fillId="0" borderId="38" xfId="0" applyNumberFormat="1" applyFont="1" applyBorder="1" applyAlignment="1"/>
    <xf numFmtId="178" fontId="5" fillId="0" borderId="3" xfId="0" applyNumberFormat="1" applyFont="1" applyBorder="1" applyAlignment="1"/>
    <xf numFmtId="0" fontId="5" fillId="0" borderId="39" xfId="0" applyFont="1" applyBorder="1" applyAlignment="1"/>
    <xf numFmtId="178" fontId="5" fillId="0" borderId="40" xfId="0" applyNumberFormat="1" applyFont="1" applyBorder="1" applyAlignment="1"/>
    <xf numFmtId="178" fontId="5" fillId="0" borderId="41" xfId="0" applyNumberFormat="1" applyFont="1" applyBorder="1" applyAlignment="1"/>
    <xf numFmtId="0" fontId="5" fillId="0" borderId="9" xfId="0" applyFont="1" applyBorder="1" applyAlignment="1">
      <alignment horizontal="center"/>
    </xf>
    <xf numFmtId="178" fontId="5" fillId="0" borderId="9" xfId="0" applyNumberFormat="1" applyFont="1" applyBorder="1" applyAlignment="1"/>
    <xf numFmtId="0" fontId="5" fillId="0" borderId="0" xfId="0" applyFont="1" applyAlignment="1">
      <alignment horizontal="center"/>
    </xf>
    <xf numFmtId="0" fontId="6" fillId="0" borderId="0" xfId="0" applyFont="1" applyAlignment="1"/>
    <xf numFmtId="0" fontId="8" fillId="0" borderId="0" xfId="0" applyFont="1" applyAlignment="1"/>
    <xf numFmtId="176" fontId="5" fillId="0" borderId="0" xfId="0" applyNumberFormat="1" applyFont="1" applyAlignment="1"/>
    <xf numFmtId="0" fontId="5" fillId="0" borderId="42" xfId="0" applyFont="1" applyBorder="1" applyAlignment="1">
      <alignment horizontal="center"/>
    </xf>
    <xf numFmtId="0" fontId="5" fillId="0" borderId="31" xfId="0" applyFont="1" applyBorder="1" applyAlignment="1">
      <alignment horizontal="center"/>
    </xf>
    <xf numFmtId="0" fontId="5" fillId="0" borderId="31" xfId="0" applyFont="1" applyBorder="1" applyAlignment="1"/>
    <xf numFmtId="38" fontId="5" fillId="0" borderId="14" xfId="1" applyFont="1" applyFill="1" applyBorder="1" applyAlignment="1"/>
    <xf numFmtId="40" fontId="5" fillId="0" borderId="33" xfId="1" applyNumberFormat="1" applyFont="1" applyFill="1" applyBorder="1" applyAlignment="1">
      <alignment horizontal="right"/>
    </xf>
    <xf numFmtId="40" fontId="5" fillId="0" borderId="14" xfId="1" applyNumberFormat="1" applyFont="1" applyFill="1" applyBorder="1" applyAlignment="1"/>
    <xf numFmtId="0" fontId="5" fillId="0" borderId="43" xfId="0" applyFont="1" applyBorder="1" applyAlignment="1">
      <alignment horizontal="center"/>
    </xf>
    <xf numFmtId="38" fontId="5" fillId="0" borderId="18" xfId="1" applyFont="1" applyFill="1" applyBorder="1" applyAlignment="1"/>
    <xf numFmtId="40" fontId="5" fillId="0" borderId="23" xfId="1" applyNumberFormat="1" applyFont="1" applyFill="1" applyBorder="1" applyAlignment="1">
      <alignment horizontal="right"/>
    </xf>
    <xf numFmtId="177" fontId="5" fillId="0" borderId="0" xfId="0" applyNumberFormat="1" applyFont="1" applyAlignment="1"/>
    <xf numFmtId="0" fontId="5" fillId="0" borderId="44" xfId="0" applyFont="1" applyBorder="1" applyAlignment="1">
      <alignment horizontal="center"/>
    </xf>
    <xf numFmtId="0" fontId="5" fillId="0" borderId="0" xfId="0" applyFont="1" applyAlignment="1">
      <alignment shrinkToFit="1"/>
    </xf>
    <xf numFmtId="0" fontId="5" fillId="0" borderId="45" xfId="0" applyFont="1" applyBorder="1" applyAlignment="1">
      <alignment horizontal="center"/>
    </xf>
    <xf numFmtId="0" fontId="5" fillId="0" borderId="27" xfId="0" applyFont="1" applyBorder="1" applyAlignment="1"/>
    <xf numFmtId="0" fontId="5" fillId="0" borderId="10" xfId="0" applyFont="1" applyBorder="1" applyAlignment="1">
      <alignment shrinkToFit="1"/>
    </xf>
    <xf numFmtId="0" fontId="5" fillId="0" borderId="32" xfId="0" applyFont="1" applyBorder="1" applyAlignment="1"/>
    <xf numFmtId="0" fontId="5" fillId="0" borderId="46" xfId="0" applyFont="1" applyBorder="1" applyAlignment="1"/>
    <xf numFmtId="179" fontId="5" fillId="0" borderId="47" xfId="0" applyNumberFormat="1" applyFont="1" applyBorder="1" applyAlignment="1"/>
    <xf numFmtId="180" fontId="5" fillId="0" borderId="13" xfId="0" applyNumberFormat="1" applyFont="1" applyBorder="1" applyAlignment="1"/>
    <xf numFmtId="181" fontId="5" fillId="0" borderId="48" xfId="0" applyNumberFormat="1" applyFont="1" applyBorder="1" applyAlignment="1">
      <alignment horizontal="right"/>
    </xf>
    <xf numFmtId="178" fontId="5" fillId="0" borderId="49" xfId="0" applyNumberFormat="1" applyFont="1" applyBorder="1" applyAlignment="1"/>
    <xf numFmtId="178" fontId="5" fillId="0" borderId="22" xfId="0" applyNumberFormat="1" applyFont="1" applyBorder="1" applyAlignment="1"/>
    <xf numFmtId="179" fontId="5" fillId="0" borderId="15" xfId="0" applyNumberFormat="1" applyFont="1" applyBorder="1" applyAlignment="1"/>
    <xf numFmtId="180" fontId="5" fillId="0" borderId="14" xfId="0" applyNumberFormat="1" applyFont="1" applyBorder="1" applyAlignment="1"/>
    <xf numFmtId="0" fontId="5" fillId="0" borderId="43" xfId="0" applyFont="1" applyBorder="1" applyAlignment="1"/>
    <xf numFmtId="179" fontId="5" fillId="0" borderId="50" xfId="0" applyNumberFormat="1" applyFont="1" applyBorder="1" applyAlignment="1"/>
    <xf numFmtId="180" fontId="5" fillId="0" borderId="17" xfId="0" applyNumberFormat="1" applyFont="1" applyBorder="1" applyAlignment="1"/>
    <xf numFmtId="179" fontId="5" fillId="0" borderId="18" xfId="0" applyNumberFormat="1" applyFont="1" applyBorder="1" applyAlignment="1"/>
    <xf numFmtId="178" fontId="5" fillId="0" borderId="51" xfId="0" applyNumberFormat="1" applyFont="1" applyBorder="1" applyAlignment="1"/>
    <xf numFmtId="178" fontId="5" fillId="0" borderId="23" xfId="0" applyNumberFormat="1" applyFont="1" applyBorder="1" applyAlignment="1">
      <alignment horizontal="right"/>
    </xf>
    <xf numFmtId="0" fontId="5" fillId="0" borderId="52" xfId="0" applyFont="1" applyBorder="1" applyAlignment="1">
      <alignment horizontal="center"/>
    </xf>
    <xf numFmtId="0" fontId="5" fillId="0" borderId="53" xfId="0" applyFont="1" applyBorder="1" applyAlignment="1">
      <alignment horizontal="center"/>
    </xf>
    <xf numFmtId="178" fontId="5" fillId="0" borderId="39" xfId="0" applyNumberFormat="1" applyFont="1" applyBorder="1" applyAlignment="1"/>
    <xf numFmtId="0" fontId="5" fillId="0" borderId="46" xfId="0" applyFont="1" applyBorder="1" applyAlignment="1">
      <alignment horizontal="center"/>
    </xf>
    <xf numFmtId="183" fontId="5" fillId="0" borderId="15" xfId="0" applyNumberFormat="1" applyFont="1" applyBorder="1" applyAlignment="1"/>
    <xf numFmtId="178" fontId="5" fillId="0" borderId="54" xfId="0" applyNumberFormat="1" applyFont="1" applyBorder="1" applyAlignment="1"/>
    <xf numFmtId="178" fontId="5" fillId="0" borderId="55" xfId="0" applyNumberFormat="1" applyFont="1" applyBorder="1" applyAlignment="1"/>
    <xf numFmtId="178" fontId="5" fillId="0" borderId="56" xfId="0" applyNumberFormat="1" applyFont="1" applyBorder="1" applyAlignment="1"/>
    <xf numFmtId="178" fontId="5" fillId="0" borderId="57" xfId="0" applyNumberFormat="1" applyFont="1" applyBorder="1" applyAlignment="1"/>
    <xf numFmtId="183" fontId="5" fillId="0" borderId="35" xfId="0" applyNumberFormat="1" applyFont="1" applyBorder="1" applyAlignment="1"/>
    <xf numFmtId="179" fontId="5" fillId="0" borderId="0" xfId="0" applyNumberFormat="1" applyFont="1" applyAlignment="1"/>
    <xf numFmtId="178" fontId="5" fillId="0" borderId="58" xfId="0" applyNumberFormat="1" applyFont="1" applyBorder="1" applyAlignment="1"/>
    <xf numFmtId="0" fontId="5" fillId="0" borderId="4" xfId="0" applyFont="1" applyBorder="1" applyAlignment="1">
      <alignment horizontal="center"/>
    </xf>
    <xf numFmtId="0" fontId="5" fillId="0" borderId="42" xfId="0" applyFont="1" applyBorder="1" applyAlignment="1"/>
    <xf numFmtId="0" fontId="5" fillId="0" borderId="59" xfId="0" applyFont="1" applyBorder="1" applyAlignment="1"/>
    <xf numFmtId="0" fontId="5" fillId="0" borderId="13" xfId="0" applyFont="1" applyBorder="1" applyAlignment="1">
      <alignment horizontal="center"/>
    </xf>
    <xf numFmtId="0" fontId="5" fillId="0" borderId="60" xfId="0" applyFont="1" applyBorder="1" applyAlignment="1">
      <alignment horizontal="center"/>
    </xf>
    <xf numFmtId="178" fontId="5" fillId="0" borderId="31" xfId="0" applyNumberFormat="1" applyFont="1" applyBorder="1" applyAlignment="1"/>
    <xf numFmtId="178" fontId="5" fillId="0" borderId="20" xfId="0" applyNumberFormat="1" applyFont="1" applyBorder="1" applyAlignment="1"/>
    <xf numFmtId="179" fontId="5" fillId="0" borderId="14" xfId="0" applyNumberFormat="1" applyFont="1" applyBorder="1" applyAlignment="1"/>
    <xf numFmtId="178" fontId="5" fillId="0" borderId="50" xfId="0" applyNumberFormat="1" applyFont="1" applyBorder="1" applyAlignment="1"/>
    <xf numFmtId="179" fontId="5" fillId="0" borderId="61" xfId="0" applyNumberFormat="1" applyFont="1" applyBorder="1" applyAlignment="1"/>
    <xf numFmtId="0" fontId="5" fillId="0" borderId="62" xfId="0" applyFont="1" applyBorder="1" applyAlignment="1">
      <alignment horizontal="center"/>
    </xf>
    <xf numFmtId="38" fontId="5" fillId="0" borderId="58" xfId="1" applyFont="1" applyFill="1" applyBorder="1" applyAlignment="1"/>
    <xf numFmtId="0" fontId="5" fillId="0" borderId="63" xfId="0" applyFont="1" applyBorder="1" applyAlignment="1"/>
    <xf numFmtId="0" fontId="5" fillId="0" borderId="64" xfId="0" applyFont="1" applyBorder="1" applyAlignment="1"/>
    <xf numFmtId="0" fontId="5" fillId="0" borderId="47" xfId="0" applyFont="1" applyBorder="1" applyAlignment="1">
      <alignment horizontal="center"/>
    </xf>
    <xf numFmtId="0" fontId="5" fillId="0" borderId="65" xfId="0" applyFont="1" applyBorder="1" applyAlignment="1">
      <alignment horizontal="center"/>
    </xf>
    <xf numFmtId="38" fontId="5" fillId="0" borderId="45" xfId="1" applyFont="1" applyFill="1" applyBorder="1" applyAlignment="1"/>
    <xf numFmtId="38" fontId="5" fillId="0" borderId="60" xfId="1" applyFont="1" applyFill="1" applyBorder="1" applyAlignment="1"/>
    <xf numFmtId="38" fontId="5" fillId="0" borderId="10" xfId="1" applyFont="1" applyFill="1" applyBorder="1" applyAlignment="1"/>
    <xf numFmtId="0" fontId="5" fillId="0" borderId="15" xfId="0" applyFont="1" applyBorder="1" applyAlignment="1"/>
    <xf numFmtId="38" fontId="5" fillId="0" borderId="66" xfId="1" applyFont="1" applyFill="1" applyBorder="1" applyAlignment="1"/>
    <xf numFmtId="38" fontId="5" fillId="0" borderId="3" xfId="1" applyFont="1" applyFill="1" applyBorder="1" applyAlignment="1"/>
    <xf numFmtId="38" fontId="5" fillId="0" borderId="51" xfId="1" applyFont="1" applyFill="1" applyBorder="1" applyAlignment="1"/>
    <xf numFmtId="38" fontId="5" fillId="0" borderId="67" xfId="1" applyFont="1" applyFill="1" applyBorder="1" applyAlignment="1"/>
    <xf numFmtId="178" fontId="5" fillId="0" borderId="26" xfId="0" applyNumberFormat="1" applyFont="1" applyBorder="1" applyAlignment="1">
      <alignment horizontal="center"/>
    </xf>
    <xf numFmtId="178" fontId="5" fillId="0" borderId="11" xfId="0" applyNumberFormat="1" applyFont="1" applyBorder="1" applyAlignment="1">
      <alignment horizontal="center"/>
    </xf>
    <xf numFmtId="178" fontId="5" fillId="0" borderId="21" xfId="0" applyNumberFormat="1" applyFont="1" applyBorder="1" applyAlignment="1">
      <alignment horizontal="center"/>
    </xf>
    <xf numFmtId="178" fontId="5" fillId="0" borderId="68" xfId="0" applyNumberFormat="1" applyFont="1" applyBorder="1" applyAlignment="1"/>
    <xf numFmtId="0" fontId="5" fillId="0" borderId="37" xfId="0" applyFont="1" applyBorder="1" applyAlignment="1"/>
    <xf numFmtId="178" fontId="5" fillId="0" borderId="7" xfId="0" applyNumberFormat="1" applyFont="1" applyBorder="1" applyAlignment="1">
      <alignment horizontal="right"/>
    </xf>
    <xf numFmtId="178" fontId="5" fillId="0" borderId="69" xfId="0" applyNumberFormat="1" applyFont="1" applyBorder="1" applyAlignment="1"/>
    <xf numFmtId="178" fontId="5" fillId="0" borderId="3" xfId="0" applyNumberFormat="1" applyFont="1" applyBorder="1" applyAlignment="1">
      <alignment horizontal="right"/>
    </xf>
    <xf numFmtId="178" fontId="5" fillId="0" borderId="48" xfId="0" applyNumberFormat="1" applyFont="1" applyBorder="1" applyAlignment="1">
      <alignment horizontal="right"/>
    </xf>
    <xf numFmtId="178" fontId="5" fillId="0" borderId="70" xfId="0" applyNumberFormat="1" applyFont="1" applyBorder="1" applyAlignment="1"/>
    <xf numFmtId="182" fontId="5" fillId="0" borderId="66" xfId="0" applyNumberFormat="1" applyFont="1" applyBorder="1" applyAlignment="1"/>
    <xf numFmtId="0" fontId="5" fillId="0" borderId="13" xfId="0" applyFont="1" applyBorder="1" applyAlignment="1"/>
    <xf numFmtId="0" fontId="5" fillId="0" borderId="71" xfId="0" applyFont="1" applyBorder="1" applyAlignment="1">
      <alignment horizontal="center"/>
    </xf>
    <xf numFmtId="0" fontId="5" fillId="0" borderId="72" xfId="0" applyFont="1" applyBorder="1" applyAlignment="1"/>
    <xf numFmtId="0" fontId="5" fillId="0" borderId="73" xfId="0" applyFont="1" applyBorder="1" applyAlignment="1"/>
    <xf numFmtId="0" fontId="5" fillId="0" borderId="0" xfId="0" quotePrefix="1" applyFont="1" applyAlignment="1"/>
    <xf numFmtId="178" fontId="5" fillId="0" borderId="28" xfId="0" applyNumberFormat="1" applyFont="1" applyBorder="1" applyAlignment="1"/>
    <xf numFmtId="178" fontId="5" fillId="0" borderId="66" xfId="0" applyNumberFormat="1" applyFont="1" applyBorder="1" applyAlignment="1"/>
    <xf numFmtId="178" fontId="5" fillId="0" borderId="43" xfId="0" applyNumberFormat="1" applyFont="1" applyBorder="1" applyAlignment="1"/>
    <xf numFmtId="178" fontId="5" fillId="0" borderId="74" xfId="0" applyNumberFormat="1" applyFont="1" applyBorder="1" applyAlignment="1"/>
    <xf numFmtId="0" fontId="5" fillId="0" borderId="31" xfId="0" applyFont="1" applyBorder="1" applyAlignment="1">
      <alignment horizontal="center" shrinkToFit="1"/>
    </xf>
    <xf numFmtId="0" fontId="5" fillId="0" borderId="17" xfId="0" applyFont="1" applyBorder="1" applyAlignment="1"/>
    <xf numFmtId="0" fontId="7" fillId="0" borderId="0" xfId="0" applyFont="1" applyAlignment="1"/>
    <xf numFmtId="0" fontId="5" fillId="0" borderId="38" xfId="0" applyFont="1" applyBorder="1" applyAlignment="1"/>
    <xf numFmtId="0" fontId="5" fillId="0" borderId="40" xfId="0" applyFont="1" applyBorder="1" applyAlignment="1"/>
    <xf numFmtId="0" fontId="5" fillId="0" borderId="41" xfId="0" applyFont="1" applyBorder="1" applyAlignment="1"/>
    <xf numFmtId="0" fontId="5" fillId="0" borderId="10" xfId="0" applyFont="1" applyBorder="1" applyAlignment="1">
      <alignment horizontal="center" shrinkToFit="1"/>
    </xf>
    <xf numFmtId="183" fontId="5" fillId="0" borderId="13" xfId="0" applyNumberFormat="1" applyFont="1" applyBorder="1" applyAlignment="1"/>
    <xf numFmtId="183" fontId="5" fillId="0" borderId="14" xfId="0" applyNumberFormat="1" applyFont="1" applyBorder="1" applyAlignment="1"/>
    <xf numFmtId="178" fontId="5" fillId="0" borderId="38" xfId="0" applyNumberFormat="1" applyFont="1" applyBorder="1" applyAlignment="1"/>
    <xf numFmtId="177" fontId="5" fillId="0" borderId="14" xfId="0" applyNumberFormat="1" applyFont="1" applyBorder="1" applyAlignment="1"/>
    <xf numFmtId="185" fontId="5" fillId="0" borderId="0" xfId="0" applyNumberFormat="1" applyFont="1" applyAlignment="1"/>
    <xf numFmtId="183" fontId="5" fillId="0" borderId="18" xfId="0" applyNumberFormat="1" applyFont="1" applyBorder="1" applyAlignment="1"/>
    <xf numFmtId="178" fontId="5" fillId="0" borderId="75" xfId="0" applyNumberFormat="1" applyFont="1" applyBorder="1" applyAlignment="1"/>
    <xf numFmtId="178" fontId="5" fillId="0" borderId="63" xfId="0" applyNumberFormat="1" applyFont="1" applyBorder="1" applyAlignment="1"/>
    <xf numFmtId="178" fontId="5" fillId="0" borderId="60" xfId="0" applyNumberFormat="1" applyFont="1" applyBorder="1" applyAlignment="1"/>
    <xf numFmtId="0" fontId="5" fillId="0" borderId="76" xfId="0" applyFont="1" applyBorder="1" applyAlignment="1"/>
    <xf numFmtId="178" fontId="5" fillId="0" borderId="67" xfId="0" applyNumberFormat="1" applyFont="1" applyBorder="1" applyAlignment="1"/>
    <xf numFmtId="0" fontId="5" fillId="0" borderId="66" xfId="0" applyFont="1" applyBorder="1" applyAlignment="1"/>
    <xf numFmtId="178" fontId="5" fillId="0" borderId="61" xfId="0" applyNumberFormat="1" applyFont="1" applyBorder="1" applyAlignment="1"/>
    <xf numFmtId="0" fontId="5" fillId="0" borderId="75" xfId="0" applyFont="1" applyBorder="1" applyAlignment="1"/>
    <xf numFmtId="0" fontId="5" fillId="0" borderId="77" xfId="0" applyFont="1" applyBorder="1" applyAlignment="1"/>
    <xf numFmtId="0" fontId="5" fillId="0" borderId="78" xfId="0" applyFont="1" applyBorder="1" applyAlignment="1"/>
    <xf numFmtId="0" fontId="5" fillId="0" borderId="63" xfId="0" applyFont="1" applyBorder="1" applyAlignment="1">
      <alignment horizontal="center"/>
    </xf>
    <xf numFmtId="182" fontId="5" fillId="0" borderId="38" xfId="0" applyNumberFormat="1" applyFont="1" applyBorder="1" applyAlignment="1"/>
    <xf numFmtId="182" fontId="5" fillId="0" borderId="3" xfId="0" applyNumberFormat="1" applyFont="1" applyBorder="1" applyAlignment="1"/>
    <xf numFmtId="182" fontId="5" fillId="0" borderId="79" xfId="0" applyNumberFormat="1" applyFont="1" applyBorder="1" applyAlignment="1"/>
    <xf numFmtId="182" fontId="5" fillId="0" borderId="75" xfId="0" applyNumberFormat="1" applyFont="1" applyBorder="1" applyAlignment="1"/>
    <xf numFmtId="182" fontId="5" fillId="0" borderId="35" xfId="0" applyNumberFormat="1" applyFont="1" applyBorder="1" applyAlignment="1"/>
    <xf numFmtId="182" fontId="5" fillId="0" borderId="77" xfId="0" applyNumberFormat="1" applyFont="1" applyBorder="1" applyAlignment="1"/>
    <xf numFmtId="182" fontId="5" fillId="0" borderId="78" xfId="0" applyNumberFormat="1" applyFont="1" applyBorder="1" applyAlignment="1"/>
    <xf numFmtId="182" fontId="5" fillId="0" borderId="36" xfId="0" applyNumberFormat="1" applyFont="1" applyBorder="1" applyAlignment="1"/>
    <xf numFmtId="182" fontId="5" fillId="0" borderId="0" xfId="0" applyNumberFormat="1" applyFont="1" applyAlignment="1"/>
    <xf numFmtId="0" fontId="6" fillId="0" borderId="0" xfId="0" applyFont="1">
      <alignment vertical="center"/>
    </xf>
    <xf numFmtId="0" fontId="5" fillId="0" borderId="80" xfId="0" applyFont="1" applyBorder="1" applyAlignment="1"/>
    <xf numFmtId="182" fontId="5" fillId="0" borderId="10" xfId="0" applyNumberFormat="1" applyFont="1" applyBorder="1" applyAlignment="1">
      <alignment horizontal="center"/>
    </xf>
    <xf numFmtId="187" fontId="5" fillId="0" borderId="14" xfId="0" applyNumberFormat="1" applyFont="1" applyBorder="1" applyAlignment="1"/>
    <xf numFmtId="187" fontId="5" fillId="0" borderId="3" xfId="0" applyNumberFormat="1" applyFont="1" applyBorder="1" applyAlignment="1"/>
    <xf numFmtId="178" fontId="5" fillId="0" borderId="15" xfId="1" applyNumberFormat="1" applyFont="1" applyFill="1" applyBorder="1" applyAlignment="1"/>
    <xf numFmtId="191" fontId="5" fillId="0" borderId="15" xfId="1" applyNumberFormat="1" applyFont="1" applyFill="1" applyBorder="1" applyAlignment="1"/>
    <xf numFmtId="40" fontId="5" fillId="0" borderId="18" xfId="1" applyNumberFormat="1" applyFont="1" applyFill="1" applyBorder="1" applyAlignment="1"/>
    <xf numFmtId="182" fontId="5" fillId="0" borderId="61" xfId="0" applyNumberFormat="1" applyFont="1" applyBorder="1" applyAlignment="1"/>
    <xf numFmtId="191" fontId="5" fillId="0" borderId="61" xfId="1" applyNumberFormat="1" applyFont="1" applyFill="1" applyBorder="1" applyAlignment="1"/>
    <xf numFmtId="186" fontId="5" fillId="0" borderId="17" xfId="0" applyNumberFormat="1" applyFont="1" applyBorder="1" applyAlignment="1"/>
    <xf numFmtId="0" fontId="5" fillId="0" borderId="60" xfId="0" applyFont="1" applyBorder="1" applyAlignment="1"/>
    <xf numFmtId="0" fontId="5" fillId="0" borderId="59" xfId="0" applyFont="1" applyBorder="1" applyAlignment="1">
      <alignment horizontal="center"/>
    </xf>
    <xf numFmtId="186" fontId="5" fillId="0" borderId="60" xfId="0" applyNumberFormat="1" applyFont="1" applyBorder="1" applyAlignment="1"/>
    <xf numFmtId="186" fontId="5" fillId="0" borderId="14" xfId="0" applyNumberFormat="1" applyFont="1" applyBorder="1" applyAlignment="1"/>
    <xf numFmtId="187" fontId="5" fillId="0" borderId="17" xfId="0" applyNumberFormat="1" applyFont="1" applyBorder="1" applyAlignment="1"/>
    <xf numFmtId="181" fontId="5" fillId="0" borderId="14" xfId="0" applyNumberFormat="1" applyFont="1" applyBorder="1" applyAlignment="1">
      <alignment horizontal="right"/>
    </xf>
    <xf numFmtId="182" fontId="5" fillId="0" borderId="1" xfId="0" applyNumberFormat="1" applyFont="1" applyBorder="1" applyAlignment="1">
      <alignment horizontal="right"/>
    </xf>
    <xf numFmtId="182" fontId="5" fillId="0" borderId="14" xfId="0" applyNumberFormat="1" applyFont="1" applyBorder="1" applyAlignment="1">
      <alignment horizontal="right"/>
    </xf>
    <xf numFmtId="183" fontId="5" fillId="0" borderId="61" xfId="0" applyNumberFormat="1" applyFont="1" applyBorder="1" applyAlignment="1"/>
    <xf numFmtId="182" fontId="5" fillId="0" borderId="17" xfId="0" applyNumberFormat="1" applyFont="1" applyBorder="1" applyAlignment="1">
      <alignment horizontal="right"/>
    </xf>
    <xf numFmtId="182" fontId="5" fillId="0" borderId="68" xfId="0" applyNumberFormat="1" applyFont="1" applyBorder="1" applyAlignment="1">
      <alignment horizontal="right"/>
    </xf>
    <xf numFmtId="178" fontId="5" fillId="0" borderId="59" xfId="0" applyNumberFormat="1" applyFont="1" applyBorder="1" applyAlignment="1">
      <alignment horizontal="center"/>
    </xf>
    <xf numFmtId="178" fontId="5" fillId="0" borderId="42" xfId="0" applyNumberFormat="1" applyFont="1" applyBorder="1" applyAlignment="1">
      <alignment horizontal="center"/>
    </xf>
    <xf numFmtId="178" fontId="5" fillId="0" borderId="44" xfId="0" applyNumberFormat="1" applyFont="1" applyBorder="1" applyAlignment="1">
      <alignment horizontal="center"/>
    </xf>
    <xf numFmtId="178" fontId="5" fillId="0" borderId="63" xfId="0" applyNumberFormat="1" applyFont="1" applyBorder="1" applyAlignment="1">
      <alignment horizontal="center"/>
    </xf>
    <xf numFmtId="178" fontId="5" fillId="0" borderId="0" xfId="0" applyNumberFormat="1" applyFont="1" applyAlignment="1">
      <alignment horizontal="center"/>
    </xf>
    <xf numFmtId="178" fontId="5" fillId="0" borderId="45" xfId="0" applyNumberFormat="1" applyFont="1" applyBorder="1" applyAlignment="1">
      <alignment horizontal="center"/>
    </xf>
    <xf numFmtId="178" fontId="5" fillId="0" borderId="60" xfId="0" applyNumberFormat="1" applyFont="1" applyBorder="1" applyAlignment="1">
      <alignment horizontal="center"/>
    </xf>
    <xf numFmtId="178" fontId="5" fillId="0" borderId="11" xfId="0" applyNumberFormat="1" applyFont="1" applyBorder="1" applyAlignment="1">
      <alignment horizontal="center" shrinkToFit="1"/>
    </xf>
    <xf numFmtId="0" fontId="5" fillId="0" borderId="45" xfId="0" applyFont="1" applyBorder="1" applyAlignment="1">
      <alignment horizontal="center" shrinkToFit="1"/>
    </xf>
    <xf numFmtId="0" fontId="5" fillId="0" borderId="60" xfId="0" applyFont="1" applyBorder="1" applyAlignment="1">
      <alignment horizontal="center" shrinkToFit="1"/>
    </xf>
    <xf numFmtId="178" fontId="7" fillId="0" borderId="0" xfId="0" applyNumberFormat="1" applyFont="1" applyAlignment="1">
      <alignment horizontal="center" shrinkToFit="1"/>
    </xf>
    <xf numFmtId="178" fontId="7" fillId="0" borderId="31" xfId="0" applyNumberFormat="1" applyFont="1" applyBorder="1" applyAlignment="1">
      <alignment horizontal="center"/>
    </xf>
    <xf numFmtId="178" fontId="7" fillId="0" borderId="45" xfId="0" applyNumberFormat="1" applyFont="1" applyBorder="1" applyAlignment="1">
      <alignment horizontal="center"/>
    </xf>
    <xf numFmtId="178" fontId="7" fillId="0" borderId="60" xfId="0" applyNumberFormat="1" applyFont="1" applyBorder="1" applyAlignment="1">
      <alignment horizontal="center"/>
    </xf>
    <xf numFmtId="178" fontId="5" fillId="0" borderId="81" xfId="0" applyNumberFormat="1" applyFont="1" applyBorder="1" applyAlignment="1"/>
    <xf numFmtId="178" fontId="5" fillId="0" borderId="82" xfId="0" applyNumberFormat="1" applyFont="1" applyBorder="1" applyAlignment="1"/>
    <xf numFmtId="178" fontId="5" fillId="0" borderId="83" xfId="0" applyNumberFormat="1" applyFont="1" applyBorder="1" applyAlignment="1"/>
    <xf numFmtId="178" fontId="5" fillId="0" borderId="84" xfId="0" applyNumberFormat="1" applyFont="1" applyBorder="1" applyAlignment="1"/>
    <xf numFmtId="178" fontId="5" fillId="0" borderId="85" xfId="0" applyNumberFormat="1" applyFont="1" applyBorder="1" applyAlignment="1"/>
    <xf numFmtId="178" fontId="5" fillId="0" borderId="86" xfId="0" applyNumberFormat="1" applyFont="1" applyBorder="1" applyAlignment="1"/>
    <xf numFmtId="178" fontId="5" fillId="0" borderId="87" xfId="0" applyNumberFormat="1" applyFont="1" applyBorder="1" applyAlignment="1"/>
    <xf numFmtId="178" fontId="5" fillId="0" borderId="88" xfId="0" applyNumberFormat="1" applyFont="1" applyBorder="1" applyAlignment="1"/>
    <xf numFmtId="178" fontId="5" fillId="0" borderId="89" xfId="0" applyNumberFormat="1" applyFont="1" applyBorder="1" applyAlignment="1"/>
    <xf numFmtId="178" fontId="5" fillId="0" borderId="90" xfId="0" applyNumberFormat="1" applyFont="1" applyBorder="1" applyAlignment="1"/>
    <xf numFmtId="178" fontId="5" fillId="0" borderId="91" xfId="0" applyNumberFormat="1" applyFont="1" applyBorder="1" applyAlignment="1"/>
    <xf numFmtId="178" fontId="5" fillId="0" borderId="92" xfId="0" applyNumberFormat="1" applyFont="1" applyBorder="1" applyAlignment="1"/>
    <xf numFmtId="178" fontId="5" fillId="0" borderId="93" xfId="0" applyNumberFormat="1" applyFont="1" applyBorder="1" applyAlignment="1"/>
    <xf numFmtId="178" fontId="5" fillId="0" borderId="94" xfId="0" applyNumberFormat="1" applyFont="1" applyBorder="1" applyAlignment="1"/>
    <xf numFmtId="178" fontId="5" fillId="0" borderId="95" xfId="0" applyNumberFormat="1" applyFont="1" applyBorder="1" applyAlignment="1"/>
    <xf numFmtId="0" fontId="5" fillId="0" borderId="96" xfId="0" applyFont="1" applyBorder="1" applyAlignment="1"/>
    <xf numFmtId="178" fontId="5" fillId="0" borderId="97" xfId="0" applyNumberFormat="1" applyFont="1" applyBorder="1" applyAlignment="1"/>
    <xf numFmtId="178" fontId="5" fillId="0" borderId="98" xfId="0" applyNumberFormat="1" applyFont="1" applyBorder="1" applyAlignment="1"/>
    <xf numFmtId="178" fontId="5" fillId="0" borderId="77" xfId="0" applyNumberFormat="1" applyFont="1" applyBorder="1" applyAlignment="1"/>
    <xf numFmtId="178" fontId="5" fillId="0" borderId="78" xfId="0" applyNumberFormat="1" applyFont="1" applyBorder="1" applyAlignment="1"/>
    <xf numFmtId="0" fontId="5" fillId="0" borderId="99" xfId="0" applyFont="1" applyBorder="1" applyAlignment="1">
      <alignment horizontal="center"/>
    </xf>
    <xf numFmtId="0" fontId="5" fillId="0" borderId="100" xfId="0" applyFont="1" applyBorder="1" applyAlignment="1">
      <alignment horizontal="center"/>
    </xf>
    <xf numFmtId="0" fontId="5" fillId="0" borderId="96" xfId="0" applyFont="1" applyBorder="1" applyAlignment="1">
      <alignment horizontal="center"/>
    </xf>
    <xf numFmtId="178" fontId="5" fillId="0" borderId="101" xfId="0" applyNumberFormat="1" applyFont="1" applyBorder="1" applyAlignment="1"/>
    <xf numFmtId="179" fontId="5" fillId="0" borderId="0" xfId="0" applyNumberFormat="1" applyFont="1" applyAlignment="1">
      <alignment horizontal="center"/>
    </xf>
    <xf numFmtId="178" fontId="5" fillId="0" borderId="6" xfId="0" applyNumberFormat="1" applyFont="1" applyBorder="1" applyAlignment="1"/>
    <xf numFmtId="184" fontId="5" fillId="0" borderId="8" xfId="0" applyNumberFormat="1" applyFont="1" applyBorder="1" applyAlignment="1">
      <alignment horizontal="right"/>
    </xf>
    <xf numFmtId="184" fontId="5" fillId="0" borderId="79" xfId="0" applyNumberFormat="1" applyFont="1" applyBorder="1" applyAlignment="1">
      <alignment horizontal="right"/>
    </xf>
    <xf numFmtId="184" fontId="5" fillId="0" borderId="36" xfId="0" applyNumberFormat="1" applyFont="1" applyBorder="1" applyAlignment="1">
      <alignment horizontal="right"/>
    </xf>
    <xf numFmtId="0" fontId="5" fillId="0" borderId="11" xfId="0" quotePrefix="1" applyFont="1" applyBorder="1" applyAlignment="1">
      <alignment horizontal="center"/>
    </xf>
    <xf numFmtId="0" fontId="5" fillId="0" borderId="2" xfId="0" applyFont="1" applyBorder="1" applyAlignment="1">
      <alignment horizontal="center"/>
    </xf>
    <xf numFmtId="0" fontId="5" fillId="0" borderId="14" xfId="0" applyFont="1" applyBorder="1" applyAlignment="1">
      <alignment shrinkToFit="1"/>
    </xf>
    <xf numFmtId="38" fontId="5" fillId="0" borderId="1" xfId="1" applyFont="1" applyFill="1" applyBorder="1" applyAlignment="1"/>
    <xf numFmtId="0" fontId="5" fillId="0" borderId="0" xfId="0" applyFont="1">
      <alignment vertical="center"/>
    </xf>
    <xf numFmtId="38" fontId="5" fillId="0" borderId="23" xfId="1" applyFont="1" applyFill="1" applyBorder="1" applyAlignment="1"/>
    <xf numFmtId="0" fontId="5" fillId="0" borderId="47" xfId="0" applyFont="1" applyBorder="1" applyAlignment="1"/>
    <xf numFmtId="0" fontId="5" fillId="0" borderId="102" xfId="0" applyFont="1" applyBorder="1" applyAlignment="1"/>
    <xf numFmtId="0" fontId="5" fillId="0" borderId="103" xfId="0" applyFont="1" applyBorder="1" applyAlignment="1"/>
    <xf numFmtId="178" fontId="5" fillId="0" borderId="0" xfId="0" applyNumberFormat="1" applyFont="1" applyAlignment="1">
      <alignment shrinkToFit="1"/>
    </xf>
    <xf numFmtId="178" fontId="5" fillId="0" borderId="14" xfId="1" applyNumberFormat="1" applyFont="1" applyFill="1" applyBorder="1" applyAlignment="1"/>
    <xf numFmtId="188" fontId="5" fillId="0" borderId="14" xfId="0" applyNumberFormat="1" applyFont="1" applyBorder="1" applyAlignment="1"/>
    <xf numFmtId="178" fontId="5" fillId="0" borderId="103" xfId="0" applyNumberFormat="1" applyFont="1" applyBorder="1" applyAlignment="1"/>
    <xf numFmtId="178" fontId="5" fillId="0" borderId="20" xfId="1" applyNumberFormat="1" applyFont="1" applyFill="1" applyBorder="1" applyAlignment="1"/>
    <xf numFmtId="188" fontId="5" fillId="0" borderId="20" xfId="0" applyNumberFormat="1" applyFont="1" applyBorder="1" applyAlignment="1"/>
    <xf numFmtId="188" fontId="5" fillId="0" borderId="17" xfId="0" applyNumberFormat="1" applyFont="1" applyBorder="1" applyAlignment="1"/>
    <xf numFmtId="188" fontId="5" fillId="0" borderId="15" xfId="0" applyNumberFormat="1" applyFont="1" applyBorder="1" applyAlignment="1"/>
    <xf numFmtId="178" fontId="5" fillId="0" borderId="32" xfId="0" applyNumberFormat="1" applyFont="1" applyBorder="1" applyAlignment="1"/>
    <xf numFmtId="178" fontId="5" fillId="0" borderId="104" xfId="0" applyNumberFormat="1" applyFont="1" applyBorder="1" applyAlignment="1"/>
    <xf numFmtId="188" fontId="5" fillId="0" borderId="0" xfId="0" applyNumberFormat="1" applyFont="1" applyAlignment="1"/>
    <xf numFmtId="178" fontId="5" fillId="0" borderId="59" xfId="0" applyNumberFormat="1" applyFont="1" applyBorder="1" applyAlignment="1"/>
    <xf numFmtId="179" fontId="5" fillId="0" borderId="63" xfId="0" applyNumberFormat="1" applyFont="1" applyBorder="1" applyAlignment="1"/>
    <xf numFmtId="178" fontId="5" fillId="0" borderId="80" xfId="0" applyNumberFormat="1" applyFont="1" applyBorder="1" applyAlignment="1"/>
    <xf numFmtId="179" fontId="5" fillId="0" borderId="67" xfId="0" applyNumberFormat="1" applyFont="1" applyBorder="1" applyAlignment="1"/>
    <xf numFmtId="179" fontId="5" fillId="0" borderId="6" xfId="0" applyNumberFormat="1" applyFont="1" applyBorder="1" applyAlignment="1"/>
    <xf numFmtId="179" fontId="5" fillId="0" borderId="7" xfId="0" applyNumberFormat="1" applyFont="1" applyBorder="1" applyAlignment="1"/>
    <xf numFmtId="179" fontId="5" fillId="0" borderId="38" xfId="0" applyNumberFormat="1" applyFont="1" applyBorder="1" applyAlignment="1"/>
    <xf numFmtId="179" fontId="5" fillId="0" borderId="3" xfId="0" applyNumberFormat="1" applyFont="1" applyBorder="1" applyAlignment="1"/>
    <xf numFmtId="179" fontId="5" fillId="0" borderId="80" xfId="0" applyNumberFormat="1" applyFont="1" applyBorder="1" applyAlignment="1"/>
    <xf numFmtId="178" fontId="5" fillId="0" borderId="105" xfId="0" applyNumberFormat="1" applyFont="1" applyBorder="1" applyAlignment="1"/>
    <xf numFmtId="178" fontId="5" fillId="0" borderId="13" xfId="0" applyNumberFormat="1" applyFont="1" applyBorder="1" applyAlignment="1">
      <alignment horizontal="center"/>
    </xf>
    <xf numFmtId="178" fontId="5" fillId="0" borderId="103" xfId="0" applyNumberFormat="1" applyFont="1" applyBorder="1" applyAlignment="1">
      <alignment horizontal="center"/>
    </xf>
    <xf numFmtId="178" fontId="5" fillId="0" borderId="10" xfId="0" applyNumberFormat="1" applyFont="1" applyBorder="1" applyAlignment="1"/>
    <xf numFmtId="178" fontId="5" fillId="0" borderId="48" xfId="0" applyNumberFormat="1" applyFont="1" applyBorder="1" applyAlignment="1">
      <alignment horizontal="center"/>
    </xf>
    <xf numFmtId="178" fontId="5" fillId="0" borderId="65" xfId="0" applyNumberFormat="1" applyFont="1" applyBorder="1" applyAlignment="1">
      <alignment horizontal="center"/>
    </xf>
    <xf numFmtId="178" fontId="5" fillId="0" borderId="22" xfId="0" applyNumberFormat="1" applyFont="1" applyBorder="1" applyAlignment="1">
      <alignment horizontal="center"/>
    </xf>
    <xf numFmtId="178" fontId="5" fillId="0" borderId="106" xfId="0" applyNumberFormat="1" applyFont="1" applyBorder="1" applyAlignment="1"/>
    <xf numFmtId="0" fontId="11" fillId="0" borderId="2" xfId="0" applyFont="1" applyBorder="1" applyAlignment="1"/>
    <xf numFmtId="178" fontId="5" fillId="0" borderId="25" xfId="0" applyNumberFormat="1" applyFont="1" applyBorder="1" applyAlignment="1">
      <alignment horizontal="center" shrinkToFit="1"/>
    </xf>
    <xf numFmtId="0" fontId="5" fillId="0" borderId="26" xfId="0" applyFont="1" applyBorder="1" applyAlignment="1">
      <alignment horizontal="center" shrinkToFit="1"/>
    </xf>
    <xf numFmtId="178" fontId="5" fillId="0" borderId="10" xfId="0" applyNumberFormat="1" applyFont="1" applyBorder="1" applyAlignment="1">
      <alignment horizontal="center" shrinkToFit="1"/>
    </xf>
    <xf numFmtId="0" fontId="5" fillId="0" borderId="11" xfId="0" applyFont="1" applyBorder="1" applyAlignment="1">
      <alignment horizontal="center" shrinkToFit="1"/>
    </xf>
    <xf numFmtId="38" fontId="5" fillId="0" borderId="69" xfId="1" applyFont="1" applyFill="1" applyBorder="1" applyAlignment="1"/>
    <xf numFmtId="0" fontId="5" fillId="0" borderId="0" xfId="0" applyFont="1" applyAlignment="1">
      <alignment horizontal="right"/>
    </xf>
    <xf numFmtId="0" fontId="5" fillId="0" borderId="1" xfId="0" applyFont="1" applyBorder="1" applyAlignment="1"/>
    <xf numFmtId="0" fontId="5" fillId="0" borderId="65" xfId="0" applyFont="1" applyBorder="1" applyAlignment="1"/>
    <xf numFmtId="178" fontId="5" fillId="0" borderId="21" xfId="0" applyNumberFormat="1" applyFont="1" applyBorder="1" applyAlignment="1"/>
    <xf numFmtId="0" fontId="5" fillId="0" borderId="48" xfId="0" applyFont="1" applyBorder="1" applyAlignment="1"/>
    <xf numFmtId="0" fontId="5" fillId="0" borderId="70" xfId="0" applyFont="1" applyBorder="1" applyAlignment="1"/>
    <xf numFmtId="0" fontId="5" fillId="0" borderId="103" xfId="0" applyFont="1" applyBorder="1" applyAlignment="1">
      <alignment horizontal="center"/>
    </xf>
    <xf numFmtId="182" fontId="5" fillId="0" borderId="48" xfId="0" applyNumberFormat="1" applyFont="1" applyBorder="1" applyAlignment="1"/>
    <xf numFmtId="182" fontId="5" fillId="0" borderId="0" xfId="0" applyNumberFormat="1" applyFont="1" applyAlignment="1">
      <alignment horizontal="right"/>
    </xf>
    <xf numFmtId="182" fontId="5" fillId="0" borderId="60" xfId="0" applyNumberFormat="1" applyFont="1" applyBorder="1" applyAlignment="1"/>
    <xf numFmtId="0" fontId="5" fillId="0" borderId="107" xfId="0" applyFont="1" applyBorder="1" applyAlignment="1"/>
    <xf numFmtId="182" fontId="5" fillId="0" borderId="15" xfId="0" applyNumberFormat="1" applyFont="1" applyBorder="1" applyAlignment="1">
      <alignment horizontal="right"/>
    </xf>
    <xf numFmtId="182" fontId="5" fillId="0" borderId="108" xfId="0" applyNumberFormat="1" applyFont="1" applyBorder="1" applyAlignment="1">
      <alignment horizontal="right"/>
    </xf>
    <xf numFmtId="182" fontId="5" fillId="0" borderId="22" xfId="0" applyNumberFormat="1" applyFont="1" applyBorder="1" applyAlignment="1">
      <alignment horizontal="right"/>
    </xf>
    <xf numFmtId="0" fontId="5" fillId="0" borderId="109" xfId="0" applyFont="1" applyBorder="1" applyAlignment="1"/>
    <xf numFmtId="182" fontId="5" fillId="0" borderId="20" xfId="0" applyNumberFormat="1" applyFont="1" applyBorder="1" applyAlignment="1"/>
    <xf numFmtId="0" fontId="5" fillId="0" borderId="38" xfId="0" applyFont="1" applyBorder="1" applyAlignment="1">
      <alignment horizontal="left"/>
    </xf>
    <xf numFmtId="0" fontId="5" fillId="0" borderId="38" xfId="0" applyFont="1" applyBorder="1" applyAlignment="1">
      <alignment shrinkToFit="1"/>
    </xf>
    <xf numFmtId="0" fontId="5" fillId="0" borderId="1" xfId="0" applyFont="1" applyBorder="1" applyAlignment="1">
      <alignment shrinkToFit="1"/>
    </xf>
    <xf numFmtId="0" fontId="5" fillId="0" borderId="23" xfId="0" applyFont="1" applyBorder="1" applyAlignment="1"/>
    <xf numFmtId="0" fontId="5" fillId="0" borderId="69" xfId="0" applyFont="1" applyBorder="1" applyAlignment="1">
      <alignment horizontal="center"/>
    </xf>
    <xf numFmtId="178" fontId="5" fillId="0" borderId="0" xfId="0" applyNumberFormat="1" applyFont="1" applyAlignment="1">
      <alignment horizontal="right"/>
    </xf>
    <xf numFmtId="190" fontId="5" fillId="0" borderId="102" xfId="1" applyNumberFormat="1" applyFont="1" applyFill="1" applyBorder="1" applyAlignment="1">
      <alignment horizontal="right" vertical="top"/>
    </xf>
    <xf numFmtId="0" fontId="5" fillId="0" borderId="102" xfId="0" applyFont="1" applyBorder="1" applyAlignment="1">
      <alignment horizontal="center"/>
    </xf>
    <xf numFmtId="0" fontId="5" fillId="0" borderId="30" xfId="0" applyFont="1" applyBorder="1" applyAlignment="1"/>
    <xf numFmtId="0" fontId="5" fillId="0" borderId="110" xfId="0" applyFont="1" applyBorder="1" applyAlignment="1"/>
    <xf numFmtId="0" fontId="5" fillId="0" borderId="111" xfId="0" applyFont="1" applyBorder="1" applyAlignment="1"/>
    <xf numFmtId="190" fontId="5" fillId="0" borderId="112" xfId="1" applyNumberFormat="1" applyFont="1" applyFill="1" applyBorder="1" applyAlignment="1">
      <alignment horizontal="right" vertical="top"/>
    </xf>
    <xf numFmtId="0" fontId="5" fillId="0" borderId="112" xfId="0" applyFont="1" applyBorder="1" applyAlignment="1">
      <alignment horizontal="center"/>
    </xf>
    <xf numFmtId="0" fontId="5" fillId="0" borderId="112" xfId="0" applyFont="1" applyBorder="1" applyAlignment="1"/>
    <xf numFmtId="0" fontId="5" fillId="0" borderId="113" xfId="0" applyFont="1" applyBorder="1" applyAlignment="1"/>
    <xf numFmtId="182" fontId="5" fillId="0" borderId="0" xfId="0" applyNumberFormat="1" applyFont="1" applyAlignment="1">
      <alignment horizontal="right" vertical="top"/>
    </xf>
    <xf numFmtId="0" fontId="5" fillId="0" borderId="79" xfId="0" applyFont="1" applyBorder="1" applyAlignment="1"/>
    <xf numFmtId="0" fontId="5" fillId="0" borderId="114" xfId="0" applyFont="1" applyBorder="1" applyAlignment="1"/>
    <xf numFmtId="0" fontId="5" fillId="0" borderId="115" xfId="0" applyFont="1" applyBorder="1" applyAlignment="1"/>
    <xf numFmtId="0" fontId="5" fillId="0" borderId="116" xfId="0" applyFont="1" applyBorder="1" applyAlignment="1"/>
    <xf numFmtId="0" fontId="5" fillId="0" borderId="117" xfId="0" applyFont="1" applyBorder="1" applyAlignment="1"/>
    <xf numFmtId="0" fontId="5" fillId="0" borderId="105" xfId="0" applyFont="1" applyBorder="1" applyAlignment="1"/>
    <xf numFmtId="0" fontId="5" fillId="0" borderId="102" xfId="0" applyFont="1" applyBorder="1" applyAlignment="1">
      <alignment horizontal="right"/>
    </xf>
    <xf numFmtId="179" fontId="5" fillId="0" borderId="0" xfId="0" applyNumberFormat="1" applyFont="1" applyAlignment="1">
      <alignment horizontal="right"/>
    </xf>
    <xf numFmtId="189" fontId="5" fillId="0" borderId="38" xfId="0" applyNumberFormat="1" applyFont="1" applyBorder="1" applyAlignment="1">
      <alignment horizontal="right"/>
    </xf>
    <xf numFmtId="0" fontId="5" fillId="0" borderId="118" xfId="0" applyFont="1" applyBorder="1" applyAlignment="1"/>
    <xf numFmtId="178" fontId="5" fillId="0" borderId="38" xfId="0" applyNumberFormat="1" applyFont="1" applyBorder="1" applyAlignment="1">
      <alignment horizontal="right"/>
    </xf>
    <xf numFmtId="0" fontId="5" fillId="0" borderId="67" xfId="0" applyFont="1" applyBorder="1" applyAlignment="1"/>
    <xf numFmtId="183" fontId="5" fillId="0" borderId="80" xfId="0" applyNumberFormat="1" applyFont="1" applyBorder="1" applyAlignment="1"/>
    <xf numFmtId="178" fontId="5" fillId="0" borderId="120" xfId="0" applyNumberFormat="1" applyFont="1" applyBorder="1" applyAlignment="1"/>
    <xf numFmtId="0" fontId="5" fillId="2" borderId="0" xfId="0" applyFont="1" applyFill="1" applyAlignment="1"/>
    <xf numFmtId="0" fontId="5" fillId="0" borderId="52" xfId="0" applyFont="1" applyBorder="1" applyAlignment="1">
      <alignment horizontal="center" shrinkToFit="1"/>
    </xf>
    <xf numFmtId="0" fontId="5" fillId="0" borderId="53" xfId="0" applyFont="1" applyBorder="1" applyAlignment="1"/>
    <xf numFmtId="178" fontId="5" fillId="0" borderId="107" xfId="0" applyNumberFormat="1" applyFont="1" applyBorder="1" applyAlignment="1"/>
    <xf numFmtId="0" fontId="5" fillId="0" borderId="119" xfId="0" applyFont="1" applyBorder="1" applyAlignment="1"/>
    <xf numFmtId="178" fontId="5" fillId="0" borderId="122" xfId="0" applyNumberFormat="1" applyFont="1" applyBorder="1" applyAlignment="1"/>
    <xf numFmtId="0" fontId="5" fillId="0" borderId="33" xfId="0" applyFont="1" applyBorder="1" applyAlignment="1"/>
    <xf numFmtId="179" fontId="5" fillId="0" borderId="35" xfId="0" applyNumberFormat="1" applyFont="1" applyBorder="1" applyAlignment="1"/>
    <xf numFmtId="178" fontId="5" fillId="0" borderId="36" xfId="0" applyNumberFormat="1" applyFont="1" applyBorder="1" applyAlignment="1">
      <alignment horizontal="right"/>
    </xf>
    <xf numFmtId="178" fontId="5" fillId="0" borderId="121" xfId="0" applyNumberFormat="1" applyFont="1" applyBorder="1">
      <alignment vertical="center"/>
    </xf>
    <xf numFmtId="178" fontId="5" fillId="0" borderId="121" xfId="0" applyNumberFormat="1" applyFont="1" applyBorder="1" applyAlignment="1"/>
    <xf numFmtId="179" fontId="5" fillId="0" borderId="40" xfId="0" applyNumberFormat="1" applyFont="1" applyBorder="1" applyAlignment="1"/>
    <xf numFmtId="178" fontId="5" fillId="0" borderId="102" xfId="0" applyNumberFormat="1" applyFont="1" applyBorder="1" applyAlignment="1">
      <alignment horizontal="right"/>
    </xf>
    <xf numFmtId="0" fontId="5" fillId="0" borderId="116" xfId="0" applyFont="1" applyBorder="1" applyAlignment="1">
      <alignment horizontal="right"/>
    </xf>
    <xf numFmtId="38" fontId="5" fillId="0" borderId="0" xfId="1" applyFont="1" applyFill="1" applyBorder="1" applyAlignment="1">
      <alignment horizontal="right"/>
    </xf>
    <xf numFmtId="2" fontId="5" fillId="0" borderId="80" xfId="0" applyNumberFormat="1" applyFont="1" applyBorder="1" applyAlignment="1">
      <alignment horizontal="right"/>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178" fontId="5" fillId="0" borderId="42" xfId="0" applyNumberFormat="1" applyFont="1" applyBorder="1" applyAlignment="1">
      <alignment horizontal="left" vertical="top" wrapText="1"/>
    </xf>
    <xf numFmtId="178" fontId="5" fillId="0" borderId="59" xfId="0" applyNumberFormat="1" applyFont="1" applyBorder="1" applyAlignment="1">
      <alignment horizontal="left" vertical="top" wrapText="1"/>
    </xf>
    <xf numFmtId="178" fontId="5" fillId="0" borderId="29" xfId="0" applyNumberFormat="1" applyFont="1" applyBorder="1" applyAlignment="1">
      <alignment horizontal="left" vertical="top" wrapText="1"/>
    </xf>
    <xf numFmtId="178" fontId="5" fillId="0" borderId="31" xfId="0" applyNumberFormat="1" applyFont="1" applyBorder="1" applyAlignment="1">
      <alignment horizontal="left" vertical="top" wrapText="1"/>
    </xf>
    <xf numFmtId="178" fontId="5" fillId="0" borderId="0" xfId="0" applyNumberFormat="1" applyFont="1" applyAlignment="1">
      <alignment horizontal="left" vertical="top" wrapText="1"/>
    </xf>
    <xf numFmtId="178" fontId="5" fillId="0" borderId="30" xfId="0" applyNumberFormat="1" applyFont="1" applyBorder="1" applyAlignment="1">
      <alignment horizontal="left" vertical="top" wrapText="1"/>
    </xf>
    <xf numFmtId="178" fontId="5" fillId="0" borderId="125" xfId="0" applyNumberFormat="1" applyFont="1" applyBorder="1" applyAlignment="1">
      <alignment horizontal="left" vertical="top" wrapText="1"/>
    </xf>
    <xf numFmtId="178" fontId="5" fillId="0" borderId="80" xfId="0" applyNumberFormat="1" applyFont="1" applyBorder="1" applyAlignment="1">
      <alignment horizontal="left" vertical="top" wrapText="1"/>
    </xf>
    <xf numFmtId="178" fontId="5" fillId="0" borderId="105" xfId="0" applyNumberFormat="1" applyFont="1" applyBorder="1" applyAlignment="1">
      <alignment horizontal="left" vertical="top" wrapText="1"/>
    </xf>
    <xf numFmtId="178" fontId="5" fillId="0" borderId="63" xfId="0" applyNumberFormat="1" applyFont="1" applyBorder="1" applyAlignment="1">
      <alignment horizontal="left" vertical="top" wrapText="1"/>
    </xf>
    <xf numFmtId="178" fontId="5" fillId="0" borderId="60" xfId="0" applyNumberFormat="1" applyFont="1" applyBorder="1" applyAlignment="1">
      <alignment horizontal="left" vertical="top" wrapText="1"/>
    </xf>
    <xf numFmtId="178" fontId="5" fillId="0" borderId="67" xfId="0" applyNumberFormat="1" applyFont="1" applyBorder="1" applyAlignment="1">
      <alignment horizontal="left" vertical="top" wrapText="1"/>
    </xf>
    <xf numFmtId="178" fontId="5" fillId="0" borderId="25" xfId="0" applyNumberFormat="1" applyFont="1" applyBorder="1" applyAlignment="1">
      <alignment horizontal="center" vertical="top" wrapText="1"/>
    </xf>
    <xf numFmtId="178" fontId="5" fillId="0" borderId="10" xfId="0" applyNumberFormat="1" applyFont="1" applyBorder="1" applyAlignment="1">
      <alignment horizontal="center" vertical="top" wrapText="1"/>
    </xf>
    <xf numFmtId="178" fontId="5" fillId="0" borderId="5" xfId="0" applyNumberFormat="1" applyFont="1" applyBorder="1" applyAlignment="1">
      <alignment horizontal="center"/>
    </xf>
    <xf numFmtId="178" fontId="5" fillId="0" borderId="6" xfId="0" applyNumberFormat="1" applyFont="1" applyBorder="1" applyAlignment="1">
      <alignment horizontal="center"/>
    </xf>
    <xf numFmtId="178" fontId="5" fillId="0" borderId="7" xfId="0" applyNumberFormat="1" applyFont="1" applyBorder="1" applyAlignment="1">
      <alignment horizontal="center"/>
    </xf>
    <xf numFmtId="179" fontId="5" fillId="0" borderId="42" xfId="0" applyNumberFormat="1" applyFont="1" applyBorder="1" applyAlignment="1">
      <alignment horizontal="left" vertical="top" wrapText="1"/>
    </xf>
    <xf numFmtId="179" fontId="5" fillId="0" borderId="59" xfId="0" applyNumberFormat="1" applyFont="1" applyBorder="1" applyAlignment="1">
      <alignment horizontal="left" vertical="top" wrapText="1"/>
    </xf>
    <xf numFmtId="179" fontId="5" fillId="0" borderId="29" xfId="0" applyNumberFormat="1" applyFont="1" applyBorder="1" applyAlignment="1">
      <alignment horizontal="left" vertical="top" wrapText="1"/>
    </xf>
    <xf numFmtId="179" fontId="5" fillId="0" borderId="125" xfId="0" applyNumberFormat="1" applyFont="1" applyBorder="1" applyAlignment="1">
      <alignment horizontal="left" vertical="top" wrapText="1"/>
    </xf>
    <xf numFmtId="179" fontId="5" fillId="0" borderId="80" xfId="0" applyNumberFormat="1" applyFont="1" applyBorder="1" applyAlignment="1">
      <alignment horizontal="left" vertical="top" wrapText="1"/>
    </xf>
    <xf numFmtId="179" fontId="5" fillId="0" borderId="105" xfId="0" applyNumberFormat="1" applyFont="1" applyBorder="1" applyAlignment="1">
      <alignment horizontal="left" vertical="top" wrapText="1"/>
    </xf>
    <xf numFmtId="0" fontId="5" fillId="0" borderId="39" xfId="0" applyFont="1" applyBorder="1" applyAlignment="1">
      <alignment horizontal="center"/>
    </xf>
    <xf numFmtId="0" fontId="6" fillId="0" borderId="40" xfId="0" applyFont="1" applyBorder="1" applyAlignment="1"/>
    <xf numFmtId="0" fontId="6" fillId="0" borderId="41" xfId="0" applyFont="1" applyBorder="1" applyAlignment="1"/>
    <xf numFmtId="0" fontId="5" fillId="0" borderId="37" xfId="0" applyFont="1" applyBorder="1" applyAlignment="1">
      <alignment horizontal="left" vertical="top"/>
    </xf>
    <xf numFmtId="0" fontId="5" fillId="0" borderId="6" xfId="0" applyFont="1" applyBorder="1" applyAlignment="1">
      <alignment horizontal="left" vertical="top"/>
    </xf>
    <xf numFmtId="0" fontId="5" fillId="0" borderId="8" xfId="0" applyFont="1" applyBorder="1" applyAlignment="1">
      <alignment horizontal="left" vertical="top"/>
    </xf>
    <xf numFmtId="0" fontId="5" fillId="0" borderId="39" xfId="0" applyFont="1" applyBorder="1" applyAlignment="1">
      <alignment horizontal="left" vertical="top"/>
    </xf>
    <xf numFmtId="0" fontId="5" fillId="0" borderId="40" xfId="0" applyFont="1" applyBorder="1" applyAlignment="1">
      <alignment horizontal="left" vertical="top"/>
    </xf>
    <xf numFmtId="0" fontId="5" fillId="0" borderId="36" xfId="0" applyFont="1" applyBorder="1" applyAlignment="1">
      <alignment horizontal="left" vertical="top"/>
    </xf>
    <xf numFmtId="0" fontId="7" fillId="0" borderId="13" xfId="0" applyFont="1" applyBorder="1" applyAlignment="1">
      <alignment vertical="top" wrapText="1"/>
    </xf>
    <xf numFmtId="0" fontId="9" fillId="0" borderId="10" xfId="0" applyFont="1" applyBorder="1" applyAlignment="1">
      <alignment vertical="top" wrapText="1"/>
    </xf>
    <xf numFmtId="0" fontId="9" fillId="0" borderId="20" xfId="0" applyFont="1" applyBorder="1" applyAlignment="1">
      <alignment vertical="top" wrapText="1"/>
    </xf>
    <xf numFmtId="178" fontId="10" fillId="0" borderId="47" xfId="0" applyNumberFormat="1" applyFont="1" applyBorder="1" applyAlignment="1">
      <alignment horizontal="left" vertical="center" wrapText="1"/>
    </xf>
    <xf numFmtId="178" fontId="10" fillId="0" borderId="48" xfId="0" applyNumberFormat="1" applyFont="1" applyBorder="1" applyAlignment="1">
      <alignment horizontal="left" vertical="center" wrapText="1"/>
    </xf>
    <xf numFmtId="178" fontId="10" fillId="0" borderId="31" xfId="0" applyNumberFormat="1" applyFont="1" applyBorder="1" applyAlignment="1">
      <alignment horizontal="left" vertical="center" wrapText="1"/>
    </xf>
    <xf numFmtId="178" fontId="10" fillId="0" borderId="60" xfId="0" applyNumberFormat="1" applyFont="1" applyBorder="1" applyAlignment="1">
      <alignment horizontal="left" vertical="center" wrapText="1"/>
    </xf>
    <xf numFmtId="178" fontId="10" fillId="0" borderId="125" xfId="0" applyNumberFormat="1" applyFont="1" applyBorder="1" applyAlignment="1">
      <alignment horizontal="left" vertical="center" wrapText="1"/>
    </xf>
    <xf numFmtId="178" fontId="10" fillId="0" borderId="67" xfId="0" applyNumberFormat="1" applyFont="1" applyBorder="1" applyAlignment="1">
      <alignment horizontal="left" vertical="center" wrapText="1"/>
    </xf>
    <xf numFmtId="0" fontId="5" fillId="0" borderId="40" xfId="0" applyFont="1" applyBorder="1" applyAlignment="1">
      <alignment horizontal="center"/>
    </xf>
    <xf numFmtId="0" fontId="5" fillId="0" borderId="41" xfId="0" applyFont="1" applyBorder="1" applyAlignment="1">
      <alignment horizontal="center"/>
    </xf>
    <xf numFmtId="0" fontId="5" fillId="0" borderId="37" xfId="0" applyFont="1" applyBorder="1" applyAlignment="1">
      <alignment horizontal="center"/>
    </xf>
    <xf numFmtId="0" fontId="5" fillId="0" borderId="96" xfId="0" applyFont="1" applyBorder="1" applyAlignment="1">
      <alignment horizontal="center"/>
    </xf>
    <xf numFmtId="0" fontId="5" fillId="0" borderId="65" xfId="0" applyFont="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28" xfId="0" applyFont="1" applyBorder="1" applyAlignment="1">
      <alignment horizontal="center"/>
    </xf>
    <xf numFmtId="0" fontId="5" fillId="0" borderId="14" xfId="0" applyFont="1" applyBorder="1" applyAlignment="1">
      <alignment horizontal="center"/>
    </xf>
    <xf numFmtId="0" fontId="5" fillId="0" borderId="9" xfId="0" applyFont="1" applyBorder="1" applyAlignment="1">
      <alignment horizontal="left" shrinkToFit="1"/>
    </xf>
    <xf numFmtId="0" fontId="12" fillId="0" borderId="60" xfId="0" applyFont="1" applyBorder="1" applyAlignment="1">
      <alignment horizontal="left" shrinkToFit="1"/>
    </xf>
    <xf numFmtId="0" fontId="5" fillId="0" borderId="9" xfId="0" applyFont="1" applyBorder="1" applyAlignment="1">
      <alignment horizontal="left"/>
    </xf>
    <xf numFmtId="0" fontId="5" fillId="0" borderId="60" xfId="0" applyFont="1" applyBorder="1" applyAlignment="1">
      <alignment horizontal="left"/>
    </xf>
    <xf numFmtId="0" fontId="5" fillId="0" borderId="60" xfId="0" applyFont="1" applyBorder="1" applyAlignment="1">
      <alignment horizontal="left" shrinkToFit="1"/>
    </xf>
    <xf numFmtId="0" fontId="5" fillId="0" borderId="9" xfId="0" applyFont="1" applyBorder="1" applyAlignment="1"/>
    <xf numFmtId="0" fontId="5" fillId="0" borderId="60" xfId="0" applyFont="1" applyBorder="1" applyAlignment="1"/>
    <xf numFmtId="0" fontId="5" fillId="0" borderId="8" xfId="0" applyFont="1" applyBorder="1" applyAlignment="1">
      <alignment horizontal="center"/>
    </xf>
    <xf numFmtId="0" fontId="5" fillId="0" borderId="12" xfId="0" applyFont="1" applyBorder="1" applyAlignment="1">
      <alignment horizontal="left"/>
    </xf>
    <xf numFmtId="0" fontId="5" fillId="0" borderId="48" xfId="0" applyFont="1" applyBorder="1" applyAlignment="1">
      <alignment horizontal="left"/>
    </xf>
    <xf numFmtId="0" fontId="5" fillId="0" borderId="96" xfId="0" applyFont="1" applyBorder="1" applyAlignment="1">
      <alignment horizontal="left"/>
    </xf>
    <xf numFmtId="0" fontId="5" fillId="0" borderId="65" xfId="0" applyFont="1" applyBorder="1" applyAlignment="1">
      <alignment horizontal="left"/>
    </xf>
    <xf numFmtId="0" fontId="5" fillId="0" borderId="12" xfId="0" applyFont="1" applyBorder="1" applyAlignment="1">
      <alignment horizontal="left" vertical="top" wrapText="1"/>
    </xf>
    <xf numFmtId="0" fontId="5" fillId="0" borderId="48" xfId="0" applyFont="1" applyBorder="1" applyAlignment="1">
      <alignment horizontal="left" vertical="top" wrapText="1"/>
    </xf>
    <xf numFmtId="0" fontId="5" fillId="0" borderId="9" xfId="0" applyFont="1" applyBorder="1" applyAlignment="1">
      <alignment horizontal="left" vertical="top" wrapText="1"/>
    </xf>
    <xf numFmtId="0" fontId="5" fillId="0" borderId="60" xfId="0" applyFont="1" applyBorder="1" applyAlignment="1">
      <alignment horizontal="left" vertical="top" wrapText="1"/>
    </xf>
    <xf numFmtId="0" fontId="5" fillId="0" borderId="76" xfId="0" applyFont="1" applyBorder="1" applyAlignment="1">
      <alignment horizontal="left" vertical="top" wrapText="1"/>
    </xf>
    <xf numFmtId="0" fontId="5" fillId="0" borderId="67" xfId="0" applyFont="1" applyBorder="1" applyAlignment="1">
      <alignment horizontal="left" vertical="top" wrapText="1"/>
    </xf>
    <xf numFmtId="0" fontId="5" fillId="0" borderId="47" xfId="0" applyFont="1" applyBorder="1" applyAlignment="1">
      <alignment horizontal="left" vertical="top" wrapText="1"/>
    </xf>
    <xf numFmtId="0" fontId="5" fillId="0" borderId="102" xfId="0" applyFont="1" applyBorder="1" applyAlignment="1">
      <alignment horizontal="left" vertical="top" wrapText="1"/>
    </xf>
    <xf numFmtId="0" fontId="5" fillId="0" borderId="79" xfId="0" applyFont="1" applyBorder="1" applyAlignment="1">
      <alignment horizontal="left" vertical="top" wrapText="1"/>
    </xf>
    <xf numFmtId="0" fontId="5" fillId="0" borderId="31" xfId="0" applyFont="1" applyBorder="1" applyAlignment="1">
      <alignment horizontal="left" vertical="top" wrapText="1"/>
    </xf>
    <xf numFmtId="0" fontId="5" fillId="0" borderId="0" xfId="0" applyFont="1" applyAlignment="1">
      <alignment horizontal="left" vertical="top" wrapText="1"/>
    </xf>
    <xf numFmtId="0" fontId="5" fillId="0" borderId="30" xfId="0" applyFont="1" applyBorder="1" applyAlignment="1">
      <alignment horizontal="left" vertical="top" wrapText="1"/>
    </xf>
    <xf numFmtId="0" fontId="5" fillId="0" borderId="125" xfId="0" applyFont="1" applyBorder="1" applyAlignment="1">
      <alignment horizontal="left" vertical="top" wrapText="1"/>
    </xf>
    <xf numFmtId="0" fontId="5" fillId="0" borderId="80" xfId="0" applyFont="1" applyBorder="1" applyAlignment="1">
      <alignment horizontal="left" vertical="top" wrapText="1"/>
    </xf>
    <xf numFmtId="0" fontId="5" fillId="0" borderId="105" xfId="0" applyFont="1" applyBorder="1" applyAlignment="1">
      <alignment horizontal="left" vertical="top" wrapText="1"/>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4" xfId="0" applyFont="1" applyBorder="1" applyAlignment="1">
      <alignment horizontal="center"/>
    </xf>
    <xf numFmtId="0" fontId="5" fillId="0" borderId="63" xfId="0" applyFont="1" applyBorder="1" applyAlignment="1">
      <alignment horizontal="center"/>
    </xf>
    <xf numFmtId="0" fontId="5" fillId="0" borderId="26" xfId="0" applyFont="1" applyBorder="1" applyAlignment="1">
      <alignment horizontal="center" vertical="top"/>
    </xf>
    <xf numFmtId="0" fontId="5" fillId="0" borderId="11" xfId="0" applyFont="1" applyBorder="1" applyAlignment="1">
      <alignment horizontal="center" vertical="top"/>
    </xf>
    <xf numFmtId="0" fontId="5" fillId="0" borderId="21" xfId="0" applyFont="1" applyBorder="1" applyAlignment="1">
      <alignment horizontal="center" vertical="top"/>
    </xf>
    <xf numFmtId="182" fontId="5" fillId="0" borderId="70" xfId="0" applyNumberFormat="1" applyFont="1" applyBorder="1" applyAlignment="1">
      <alignment horizontal="center"/>
    </xf>
    <xf numFmtId="182" fontId="5" fillId="0" borderId="11" xfId="0" applyNumberFormat="1" applyFont="1" applyBorder="1" applyAlignment="1">
      <alignment horizontal="center"/>
    </xf>
    <xf numFmtId="182" fontId="5" fillId="0" borderId="21" xfId="0" applyNumberFormat="1" applyFont="1" applyBorder="1" applyAlignment="1">
      <alignment horizontal="center"/>
    </xf>
    <xf numFmtId="0" fontId="5" fillId="0" borderId="42" xfId="0" applyFont="1" applyBorder="1" applyAlignment="1">
      <alignment horizontal="center"/>
    </xf>
    <xf numFmtId="0" fontId="5" fillId="0" borderId="31" xfId="0" applyFont="1" applyBorder="1" applyAlignment="1">
      <alignment horizontal="center"/>
    </xf>
    <xf numFmtId="0" fontId="5" fillId="0" borderId="60" xfId="0" applyFont="1" applyBorder="1" applyAlignment="1">
      <alignment horizontal="center"/>
    </xf>
    <xf numFmtId="179" fontId="5" fillId="0" borderId="50" xfId="0" applyNumberFormat="1" applyFont="1" applyBorder="1" applyAlignment="1">
      <alignment horizontal="center"/>
    </xf>
    <xf numFmtId="179" fontId="5" fillId="0" borderId="106" xfId="0" applyNumberFormat="1" applyFont="1" applyBorder="1" applyAlignment="1">
      <alignment horizontal="center"/>
    </xf>
    <xf numFmtId="179" fontId="5" fillId="0" borderId="35" xfId="0" applyNumberFormat="1" applyFont="1" applyBorder="1" applyAlignment="1">
      <alignment horizontal="center"/>
    </xf>
    <xf numFmtId="179" fontId="5" fillId="0" borderId="41" xfId="0" applyNumberFormat="1" applyFont="1" applyBorder="1" applyAlignment="1">
      <alignment horizontal="center"/>
    </xf>
    <xf numFmtId="0" fontId="5" fillId="0" borderId="71" xfId="0" applyFont="1" applyBorder="1" applyAlignment="1">
      <alignment horizontal="left" wrapText="1"/>
    </xf>
    <xf numFmtId="0" fontId="5" fillId="0" borderId="123" xfId="0" applyFont="1" applyBorder="1" applyAlignment="1">
      <alignment horizontal="left" wrapText="1"/>
    </xf>
    <xf numFmtId="0" fontId="5" fillId="0" borderId="124" xfId="0" applyFont="1" applyBorder="1" applyAlignment="1">
      <alignment horizontal="center"/>
    </xf>
    <xf numFmtId="0" fontId="5" fillId="0" borderId="72" xfId="0" applyFont="1" applyBorder="1" applyAlignment="1">
      <alignment horizontal="center"/>
    </xf>
    <xf numFmtId="0" fontId="5" fillId="0" borderId="32" xfId="0" applyFont="1" applyBorder="1" applyAlignment="1">
      <alignment horizontal="center"/>
    </xf>
    <xf numFmtId="179" fontId="5" fillId="0" borderId="15" xfId="0" applyNumberFormat="1" applyFont="1" applyBorder="1" applyAlignment="1">
      <alignment horizontal="center"/>
    </xf>
    <xf numFmtId="179" fontId="5" fillId="0" borderId="3" xfId="0" applyNumberFormat="1" applyFont="1" applyBorder="1" applyAlignment="1">
      <alignment horizontal="center"/>
    </xf>
    <xf numFmtId="181" fontId="5" fillId="0" borderId="15" xfId="0" applyNumberFormat="1" applyFont="1" applyBorder="1" applyAlignment="1">
      <alignment horizontal="center"/>
    </xf>
    <xf numFmtId="181" fontId="5" fillId="0" borderId="3" xfId="0" applyNumberFormat="1" applyFont="1" applyBorder="1" applyAlignment="1">
      <alignment horizontal="center"/>
    </xf>
  </cellXfs>
  <cellStyles count="3">
    <cellStyle name="桁区切り" xfId="1" builtinId="6"/>
    <cellStyle name="桁区切り 2" xfId="2" xr:uid="{4763D67C-DD23-4985-AFE2-F74398350FCA}"/>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133350</xdr:colOff>
      <xdr:row>159</xdr:row>
      <xdr:rowOff>9525</xdr:rowOff>
    </xdr:from>
    <xdr:to>
      <xdr:col>3</xdr:col>
      <xdr:colOff>314325</xdr:colOff>
      <xdr:row>160</xdr:row>
      <xdr:rowOff>9525</xdr:rowOff>
    </xdr:to>
    <xdr:sp macro="" textlink="">
      <xdr:nvSpPr>
        <xdr:cNvPr id="10" name="円/楕円 9">
          <a:extLst>
            <a:ext uri="{FF2B5EF4-FFF2-40B4-BE49-F238E27FC236}">
              <a16:creationId xmlns:a16="http://schemas.microsoft.com/office/drawing/2014/main" id="{6666ABB2-1919-42B6-1A40-AF9C0E05FB89}"/>
            </a:ext>
          </a:extLst>
        </xdr:cNvPr>
        <xdr:cNvSpPr/>
      </xdr:nvSpPr>
      <xdr:spPr>
        <a:xfrm>
          <a:off x="232410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219075</xdr:colOff>
      <xdr:row>159</xdr:row>
      <xdr:rowOff>9525</xdr:rowOff>
    </xdr:from>
    <xdr:to>
      <xdr:col>4</xdr:col>
      <xdr:colOff>400050</xdr:colOff>
      <xdr:row>160</xdr:row>
      <xdr:rowOff>9525</xdr:rowOff>
    </xdr:to>
    <xdr:sp macro="" textlink="">
      <xdr:nvSpPr>
        <xdr:cNvPr id="11" name="円/楕円 10">
          <a:extLst>
            <a:ext uri="{FF2B5EF4-FFF2-40B4-BE49-F238E27FC236}">
              <a16:creationId xmlns:a16="http://schemas.microsoft.com/office/drawing/2014/main" id="{4C044E3C-29AF-4BD8-E4EB-DE434EE1F8D1}"/>
            </a:ext>
          </a:extLst>
        </xdr:cNvPr>
        <xdr:cNvSpPr/>
      </xdr:nvSpPr>
      <xdr:spPr>
        <a:xfrm>
          <a:off x="3533775"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504825</xdr:colOff>
      <xdr:row>159</xdr:row>
      <xdr:rowOff>9525</xdr:rowOff>
    </xdr:from>
    <xdr:to>
      <xdr:col>5</xdr:col>
      <xdr:colOff>685800</xdr:colOff>
      <xdr:row>160</xdr:row>
      <xdr:rowOff>9525</xdr:rowOff>
    </xdr:to>
    <xdr:sp macro="" textlink="">
      <xdr:nvSpPr>
        <xdr:cNvPr id="12" name="円/楕円 11">
          <a:extLst>
            <a:ext uri="{FF2B5EF4-FFF2-40B4-BE49-F238E27FC236}">
              <a16:creationId xmlns:a16="http://schemas.microsoft.com/office/drawing/2014/main" id="{7D6226B8-2DC6-7E50-8BA6-B06BED19955D}"/>
            </a:ext>
          </a:extLst>
        </xdr:cNvPr>
        <xdr:cNvSpPr/>
      </xdr:nvSpPr>
      <xdr:spPr>
        <a:xfrm>
          <a:off x="489585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400050</xdr:colOff>
      <xdr:row>159</xdr:row>
      <xdr:rowOff>9525</xdr:rowOff>
    </xdr:from>
    <xdr:to>
      <xdr:col>6</xdr:col>
      <xdr:colOff>581025</xdr:colOff>
      <xdr:row>160</xdr:row>
      <xdr:rowOff>9525</xdr:rowOff>
    </xdr:to>
    <xdr:sp macro="" textlink="">
      <xdr:nvSpPr>
        <xdr:cNvPr id="13" name="円/楕円 12">
          <a:extLst>
            <a:ext uri="{FF2B5EF4-FFF2-40B4-BE49-F238E27FC236}">
              <a16:creationId xmlns:a16="http://schemas.microsoft.com/office/drawing/2014/main" id="{84439FB8-3E30-238F-8910-0C247EF949E0}"/>
            </a:ext>
          </a:extLst>
        </xdr:cNvPr>
        <xdr:cNvSpPr/>
      </xdr:nvSpPr>
      <xdr:spPr>
        <a:xfrm>
          <a:off x="6200775"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504825</xdr:colOff>
      <xdr:row>159</xdr:row>
      <xdr:rowOff>0</xdr:rowOff>
    </xdr:from>
    <xdr:to>
      <xdr:col>7</xdr:col>
      <xdr:colOff>685800</xdr:colOff>
      <xdr:row>160</xdr:row>
      <xdr:rowOff>0</xdr:rowOff>
    </xdr:to>
    <xdr:sp macro="" textlink="">
      <xdr:nvSpPr>
        <xdr:cNvPr id="14" name="円/楕円 13">
          <a:extLst>
            <a:ext uri="{FF2B5EF4-FFF2-40B4-BE49-F238E27FC236}">
              <a16:creationId xmlns:a16="http://schemas.microsoft.com/office/drawing/2014/main" id="{3A0E13B1-C8B5-7D2F-6098-5395A5A55DA5}"/>
            </a:ext>
          </a:extLst>
        </xdr:cNvPr>
        <xdr:cNvSpPr/>
      </xdr:nvSpPr>
      <xdr:spPr>
        <a:xfrm>
          <a:off x="7486650" y="15821025"/>
          <a:ext cx="180975" cy="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9519-2F2F-426F-BDE5-3C2EAAF8D483}">
  <sheetPr codeName="Sheet1"/>
  <dimension ref="A1:Q496"/>
  <sheetViews>
    <sheetView tabSelected="1" view="pageBreakPreview" zoomScaleNormal="100" zoomScaleSheetLayoutView="100" workbookViewId="0"/>
  </sheetViews>
  <sheetFormatPr defaultRowHeight="12" x14ac:dyDescent="0.15"/>
  <cols>
    <col min="1" max="1" width="2.125" style="1" customWidth="1"/>
    <col min="2" max="2" width="12.75" style="1" customWidth="1"/>
    <col min="3" max="3" width="13.875" style="1" customWidth="1"/>
    <col min="4" max="4" width="14.75" style="1" customWidth="1"/>
    <col min="5" max="5" width="14.125" style="1" customWidth="1"/>
    <col min="6" max="6" width="18.5" style="1" customWidth="1"/>
    <col min="7" max="7" width="18.25" style="1" customWidth="1"/>
    <col min="8" max="8" width="18" style="1" customWidth="1"/>
    <col min="9" max="9" width="17" style="1" customWidth="1"/>
    <col min="10" max="10" width="19.75" style="1" customWidth="1"/>
    <col min="11" max="11" width="16.625" style="1" customWidth="1"/>
    <col min="12" max="14" width="12.75" style="1" customWidth="1"/>
    <col min="15" max="15" width="13.375" style="1" customWidth="1"/>
    <col min="16" max="17" width="12.75" style="1" customWidth="1"/>
    <col min="18" max="16384" width="9" style="1"/>
  </cols>
  <sheetData>
    <row r="1" spans="1:7" ht="14.25" x14ac:dyDescent="0.15">
      <c r="A1" s="1" t="s">
        <v>520</v>
      </c>
      <c r="B1" s="71"/>
    </row>
    <row r="2" spans="1:7" ht="6" customHeight="1" x14ac:dyDescent="0.15">
      <c r="D2" s="72" t="s">
        <v>353</v>
      </c>
      <c r="E2" s="72"/>
      <c r="G2" s="1" t="s">
        <v>353</v>
      </c>
    </row>
    <row r="3" spans="1:7" x14ac:dyDescent="0.15">
      <c r="B3" s="346" t="s">
        <v>530</v>
      </c>
      <c r="C3" s="346"/>
      <c r="D3" s="346"/>
      <c r="E3" s="346"/>
      <c r="F3" s="346"/>
    </row>
    <row r="5" spans="1:7" x14ac:dyDescent="0.15">
      <c r="B5" s="1" t="s">
        <v>340</v>
      </c>
    </row>
    <row r="6" spans="1:7" ht="12.75" thickBot="1" x14ac:dyDescent="0.2">
      <c r="B6" s="1" t="s">
        <v>531</v>
      </c>
    </row>
    <row r="7" spans="1:7" x14ac:dyDescent="0.15">
      <c r="B7" s="34"/>
      <c r="C7" s="73" t="s">
        <v>341</v>
      </c>
      <c r="D7" s="73" t="s">
        <v>342</v>
      </c>
      <c r="E7" s="36" t="s">
        <v>343</v>
      </c>
    </row>
    <row r="8" spans="1:7" x14ac:dyDescent="0.15">
      <c r="B8" s="37" t="s">
        <v>344</v>
      </c>
      <c r="C8" s="74" t="s">
        <v>345</v>
      </c>
      <c r="D8" s="74" t="s">
        <v>346</v>
      </c>
      <c r="E8" s="39" t="s">
        <v>347</v>
      </c>
    </row>
    <row r="9" spans="1:7" x14ac:dyDescent="0.15">
      <c r="B9" s="26"/>
      <c r="C9" s="75"/>
      <c r="D9" s="75"/>
      <c r="E9" s="13" t="s">
        <v>354</v>
      </c>
    </row>
    <row r="10" spans="1:7" x14ac:dyDescent="0.15">
      <c r="B10" s="26"/>
      <c r="C10" s="75" t="s">
        <v>355</v>
      </c>
      <c r="D10" s="75" t="s">
        <v>355</v>
      </c>
      <c r="E10" s="28" t="s">
        <v>356</v>
      </c>
    </row>
    <row r="11" spans="1:7" x14ac:dyDescent="0.15">
      <c r="B11" s="44"/>
      <c r="C11" s="76"/>
      <c r="D11" s="76"/>
      <c r="E11" s="77" t="str">
        <f>IF(C11=0,"-",D11/C11)</f>
        <v>-</v>
      </c>
    </row>
    <row r="12" spans="1:7" x14ac:dyDescent="0.15">
      <c r="B12" s="44"/>
      <c r="C12" s="78"/>
      <c r="D12" s="78"/>
      <c r="E12" s="77" t="str">
        <f>IF(C12=0,"-",D12/C12)</f>
        <v>-</v>
      </c>
    </row>
    <row r="13" spans="1:7" x14ac:dyDescent="0.15">
      <c r="B13" s="44"/>
      <c r="C13" s="78"/>
      <c r="D13" s="78"/>
      <c r="E13" s="77" t="str">
        <f>IF(C13=0,"-",D13/C13)</f>
        <v>-</v>
      </c>
    </row>
    <row r="14" spans="1:7" x14ac:dyDescent="0.15">
      <c r="B14" s="44"/>
      <c r="C14" s="78"/>
      <c r="D14" s="78"/>
      <c r="E14" s="77" t="str">
        <f>IF(C14=0,"-",D14/C14)</f>
        <v>-</v>
      </c>
    </row>
    <row r="15" spans="1:7" ht="12.75" thickBot="1" x14ac:dyDescent="0.2">
      <c r="B15" s="79" t="s">
        <v>348</v>
      </c>
      <c r="C15" s="80">
        <f>SUM(C11:C14)</f>
        <v>0</v>
      </c>
      <c r="D15" s="80">
        <f>SUM(D11:D14)</f>
        <v>0</v>
      </c>
      <c r="E15" s="81" t="str">
        <f>IF(C15=0,"-",D15/C15)</f>
        <v>-</v>
      </c>
      <c r="G15" s="82"/>
    </row>
    <row r="17" spans="2:11" x14ac:dyDescent="0.15">
      <c r="B17" s="1" t="s">
        <v>508</v>
      </c>
    </row>
    <row r="18" spans="2:11" ht="12.75" thickBot="1" x14ac:dyDescent="0.2">
      <c r="B18" s="1" t="s">
        <v>349</v>
      </c>
      <c r="C18" s="33"/>
    </row>
    <row r="19" spans="2:11" x14ac:dyDescent="0.15">
      <c r="B19" s="34" t="s">
        <v>350</v>
      </c>
      <c r="C19" s="73" t="s">
        <v>351</v>
      </c>
      <c r="D19" s="45" t="s">
        <v>352</v>
      </c>
      <c r="E19" s="45" t="s">
        <v>0</v>
      </c>
      <c r="F19" s="45" t="s">
        <v>1</v>
      </c>
      <c r="G19" s="73" t="s">
        <v>2</v>
      </c>
      <c r="H19" s="83" t="s">
        <v>3</v>
      </c>
      <c r="I19" s="45" t="s">
        <v>482</v>
      </c>
      <c r="J19" s="36" t="s">
        <v>4</v>
      </c>
      <c r="K19" s="347" t="s">
        <v>308</v>
      </c>
    </row>
    <row r="20" spans="2:11" x14ac:dyDescent="0.15">
      <c r="B20" s="37" t="s">
        <v>5</v>
      </c>
      <c r="C20" s="74" t="s">
        <v>6</v>
      </c>
      <c r="D20" s="47"/>
      <c r="E20" s="47" t="s">
        <v>7</v>
      </c>
      <c r="F20" s="47"/>
      <c r="G20" s="74" t="s">
        <v>8</v>
      </c>
      <c r="H20" s="85" t="s">
        <v>9</v>
      </c>
      <c r="I20" s="47" t="s">
        <v>479</v>
      </c>
      <c r="J20" s="39" t="s">
        <v>357</v>
      </c>
      <c r="K20" s="348"/>
    </row>
    <row r="21" spans="2:11" x14ac:dyDescent="0.15">
      <c r="B21" s="37" t="s">
        <v>10</v>
      </c>
      <c r="C21" s="74" t="s">
        <v>11</v>
      </c>
      <c r="D21" s="47"/>
      <c r="E21" s="47" t="s">
        <v>358</v>
      </c>
      <c r="F21" s="47"/>
      <c r="G21" s="74" t="s">
        <v>359</v>
      </c>
      <c r="H21" s="85"/>
      <c r="I21" s="47" t="s">
        <v>480</v>
      </c>
      <c r="J21" s="39" t="s">
        <v>483</v>
      </c>
      <c r="K21" s="348"/>
    </row>
    <row r="22" spans="2:11" x14ac:dyDescent="0.15">
      <c r="B22" s="86"/>
      <c r="C22" s="75" t="s">
        <v>360</v>
      </c>
      <c r="D22" s="87" t="s">
        <v>361</v>
      </c>
      <c r="E22" s="27" t="s">
        <v>362</v>
      </c>
      <c r="F22" s="27" t="s">
        <v>12</v>
      </c>
      <c r="G22" s="88" t="s">
        <v>13</v>
      </c>
      <c r="H22" s="89" t="s">
        <v>14</v>
      </c>
      <c r="I22" s="51" t="s">
        <v>481</v>
      </c>
      <c r="J22" s="28" t="s">
        <v>15</v>
      </c>
      <c r="K22" s="348"/>
    </row>
    <row r="23" spans="2:11" x14ac:dyDescent="0.15">
      <c r="B23" s="44"/>
      <c r="C23" s="90"/>
      <c r="D23" s="91"/>
      <c r="E23" s="92">
        <f>C23*D23*10</f>
        <v>0</v>
      </c>
      <c r="F23" s="16"/>
      <c r="G23" s="18">
        <f>(E23*F23)/1000</f>
        <v>0</v>
      </c>
      <c r="H23" s="93"/>
      <c r="I23" s="349"/>
      <c r="J23" s="94"/>
      <c r="K23" s="348"/>
    </row>
    <row r="24" spans="2:11" x14ac:dyDescent="0.15">
      <c r="B24" s="44"/>
      <c r="C24" s="95"/>
      <c r="D24" s="96"/>
      <c r="E24" s="92">
        <f>C24*D24*10</f>
        <v>0</v>
      </c>
      <c r="F24" s="16"/>
      <c r="G24" s="18">
        <f>(E24*F24)/1000</f>
        <v>0</v>
      </c>
      <c r="H24" s="93"/>
      <c r="I24" s="349"/>
      <c r="J24" s="94"/>
      <c r="K24" s="348"/>
    </row>
    <row r="25" spans="2:11" ht="12.75" thickBot="1" x14ac:dyDescent="0.2">
      <c r="B25" s="97" t="s">
        <v>16</v>
      </c>
      <c r="C25" s="98"/>
      <c r="D25" s="99"/>
      <c r="E25" s="100">
        <f>SUM(E23:E24)</f>
        <v>0</v>
      </c>
      <c r="F25" s="25"/>
      <c r="G25" s="100">
        <f>SUM(G23:G24)</f>
        <v>0</v>
      </c>
      <c r="H25" s="101"/>
      <c r="I25" s="55"/>
      <c r="J25" s="102">
        <f>IF(E15="-",-H25+I25,(G25+H30)*E15-H25+I25)</f>
        <v>0</v>
      </c>
      <c r="K25" s="350"/>
    </row>
    <row r="26" spans="2:11" ht="12.75" thickBot="1" x14ac:dyDescent="0.2">
      <c r="E26" s="1" t="s">
        <v>17</v>
      </c>
      <c r="I26" s="1" t="s">
        <v>485</v>
      </c>
    </row>
    <row r="27" spans="2:11" x14ac:dyDescent="0.15">
      <c r="H27" s="103" t="s">
        <v>18</v>
      </c>
    </row>
    <row r="28" spans="2:11" x14ac:dyDescent="0.15">
      <c r="H28" s="104" t="s">
        <v>19</v>
      </c>
    </row>
    <row r="29" spans="2:11" x14ac:dyDescent="0.15">
      <c r="H29" s="104" t="s">
        <v>20</v>
      </c>
    </row>
    <row r="30" spans="2:11" ht="12.75" thickBot="1" x14ac:dyDescent="0.2">
      <c r="H30" s="105"/>
      <c r="I30" s="68"/>
    </row>
    <row r="31" spans="2:11" x14ac:dyDescent="0.15">
      <c r="H31" s="33"/>
    </row>
    <row r="32" spans="2:11" ht="12.75" thickBot="1" x14ac:dyDescent="0.2">
      <c r="B32" s="1" t="s">
        <v>21</v>
      </c>
    </row>
    <row r="33" spans="2:11" x14ac:dyDescent="0.15">
      <c r="B33" s="34"/>
      <c r="C33" s="73" t="s">
        <v>351</v>
      </c>
      <c r="D33" s="45" t="s">
        <v>22</v>
      </c>
      <c r="E33" s="73" t="s">
        <v>0</v>
      </c>
      <c r="F33" s="83" t="s">
        <v>23</v>
      </c>
      <c r="G33" s="45" t="s">
        <v>478</v>
      </c>
      <c r="H33" s="36" t="s">
        <v>24</v>
      </c>
      <c r="I33" s="347" t="s">
        <v>308</v>
      </c>
      <c r="K33" s="33"/>
    </row>
    <row r="34" spans="2:11" x14ac:dyDescent="0.15">
      <c r="B34" s="37" t="s">
        <v>350</v>
      </c>
      <c r="C34" s="74" t="s">
        <v>25</v>
      </c>
      <c r="D34" s="47" t="s">
        <v>26</v>
      </c>
      <c r="E34" s="74" t="s">
        <v>27</v>
      </c>
      <c r="F34" s="85" t="s">
        <v>28</v>
      </c>
      <c r="G34" s="47" t="s">
        <v>479</v>
      </c>
      <c r="H34" s="39"/>
      <c r="I34" s="348"/>
      <c r="K34" s="33"/>
    </row>
    <row r="35" spans="2:11" x14ac:dyDescent="0.15">
      <c r="B35" s="37" t="s">
        <v>5</v>
      </c>
      <c r="C35" s="74" t="s">
        <v>29</v>
      </c>
      <c r="D35" s="47"/>
      <c r="E35" s="74" t="s">
        <v>363</v>
      </c>
      <c r="F35" s="85" t="s">
        <v>30</v>
      </c>
      <c r="G35" s="47" t="s">
        <v>521</v>
      </c>
      <c r="H35" s="39" t="s">
        <v>31</v>
      </c>
      <c r="I35" s="348"/>
      <c r="K35" s="33"/>
    </row>
    <row r="36" spans="2:11" x14ac:dyDescent="0.15">
      <c r="B36" s="37" t="s">
        <v>10</v>
      </c>
      <c r="C36" s="47"/>
      <c r="D36" s="47"/>
      <c r="E36" s="74"/>
      <c r="F36" s="85"/>
      <c r="G36" s="47" t="s">
        <v>522</v>
      </c>
      <c r="H36" s="39" t="s">
        <v>486</v>
      </c>
      <c r="I36" s="348"/>
      <c r="K36" s="33"/>
    </row>
    <row r="37" spans="2:11" x14ac:dyDescent="0.15">
      <c r="B37" s="67"/>
      <c r="C37" s="47" t="s">
        <v>32</v>
      </c>
      <c r="D37" s="47" t="s">
        <v>364</v>
      </c>
      <c r="E37" s="74" t="s">
        <v>33</v>
      </c>
      <c r="F37" s="106" t="s">
        <v>34</v>
      </c>
      <c r="G37" s="42" t="s">
        <v>523</v>
      </c>
      <c r="H37" s="43" t="s">
        <v>365</v>
      </c>
      <c r="I37" s="348"/>
    </row>
    <row r="38" spans="2:11" x14ac:dyDescent="0.15">
      <c r="B38" s="44"/>
      <c r="C38" s="90"/>
      <c r="D38" s="96"/>
      <c r="E38" s="107">
        <f>C38*D38*10/1000</f>
        <v>0</v>
      </c>
      <c r="F38" s="108"/>
      <c r="G38" s="349"/>
      <c r="H38" s="109"/>
      <c r="I38" s="348"/>
    </row>
    <row r="39" spans="2:11" x14ac:dyDescent="0.15">
      <c r="B39" s="44"/>
      <c r="C39" s="95"/>
      <c r="D39" s="96"/>
      <c r="E39" s="107">
        <f>C39*D39*10/1000</f>
        <v>0</v>
      </c>
      <c r="F39" s="110"/>
      <c r="G39" s="351"/>
      <c r="H39" s="111"/>
      <c r="I39" s="348"/>
    </row>
    <row r="40" spans="2:11" ht="12.75" thickBot="1" x14ac:dyDescent="0.2">
      <c r="B40" s="22" t="s">
        <v>35</v>
      </c>
      <c r="C40" s="98"/>
      <c r="D40" s="99"/>
      <c r="E40" s="112">
        <f>SUM(E38:E39)</f>
        <v>0</v>
      </c>
      <c r="F40" s="101"/>
      <c r="G40" s="54"/>
      <c r="H40" s="32">
        <f>IF(E15="-",-F40+G40,(E40+F45)*E15-F40+G40)</f>
        <v>0</v>
      </c>
      <c r="I40" s="350"/>
    </row>
    <row r="41" spans="2:11" ht="12.75" thickBot="1" x14ac:dyDescent="0.2">
      <c r="C41" s="113"/>
      <c r="D41" s="113"/>
      <c r="E41" s="1" t="s">
        <v>36</v>
      </c>
      <c r="G41" s="1" t="s">
        <v>484</v>
      </c>
    </row>
    <row r="42" spans="2:11" x14ac:dyDescent="0.15">
      <c r="C42" s="113"/>
      <c r="F42" s="103" t="s">
        <v>37</v>
      </c>
    </row>
    <row r="43" spans="2:11" x14ac:dyDescent="0.15">
      <c r="F43" s="104" t="s">
        <v>38</v>
      </c>
    </row>
    <row r="44" spans="2:11" x14ac:dyDescent="0.15">
      <c r="F44" s="104" t="s">
        <v>39</v>
      </c>
    </row>
    <row r="45" spans="2:11" ht="12.75" thickBot="1" x14ac:dyDescent="0.2">
      <c r="F45" s="114"/>
      <c r="G45" s="68"/>
    </row>
    <row r="47" spans="2:11" ht="12.75" thickBot="1" x14ac:dyDescent="0.2">
      <c r="B47" s="1" t="s">
        <v>40</v>
      </c>
    </row>
    <row r="48" spans="2:11" x14ac:dyDescent="0.15">
      <c r="B48" s="115"/>
      <c r="C48" s="116" t="s">
        <v>41</v>
      </c>
      <c r="D48" s="8"/>
      <c r="E48" s="8"/>
      <c r="F48" s="117"/>
      <c r="G48" s="9"/>
      <c r="H48" s="45" t="s">
        <v>42</v>
      </c>
      <c r="I48" s="73" t="s">
        <v>0</v>
      </c>
      <c r="J48" s="83" t="s">
        <v>43</v>
      </c>
      <c r="K48" s="45" t="s">
        <v>478</v>
      </c>
    </row>
    <row r="49" spans="2:11" x14ac:dyDescent="0.15">
      <c r="B49" s="37" t="s">
        <v>350</v>
      </c>
      <c r="C49" s="12"/>
      <c r="D49" s="118" t="s">
        <v>44</v>
      </c>
      <c r="E49" s="118" t="s">
        <v>45</v>
      </c>
      <c r="F49" s="118" t="s">
        <v>46</v>
      </c>
      <c r="G49" s="119" t="s">
        <v>47</v>
      </c>
      <c r="H49" s="47" t="s">
        <v>48</v>
      </c>
      <c r="I49" s="74" t="s">
        <v>49</v>
      </c>
      <c r="J49" s="85" t="s">
        <v>50</v>
      </c>
      <c r="K49" s="47" t="s">
        <v>479</v>
      </c>
    </row>
    <row r="50" spans="2:11" x14ac:dyDescent="0.15">
      <c r="B50" s="37" t="s">
        <v>5</v>
      </c>
      <c r="C50" s="12"/>
      <c r="D50" s="47"/>
      <c r="E50" s="47"/>
      <c r="F50" s="47"/>
      <c r="G50" s="119"/>
      <c r="H50" s="47" t="s">
        <v>366</v>
      </c>
      <c r="I50" s="74" t="s">
        <v>367</v>
      </c>
      <c r="J50" s="85" t="s">
        <v>357</v>
      </c>
      <c r="K50" s="47" t="s">
        <v>488</v>
      </c>
    </row>
    <row r="51" spans="2:11" x14ac:dyDescent="0.15">
      <c r="B51" s="37" t="s">
        <v>10</v>
      </c>
      <c r="C51" s="51" t="s">
        <v>32</v>
      </c>
      <c r="D51" s="51" t="s">
        <v>32</v>
      </c>
      <c r="E51" s="51" t="s">
        <v>51</v>
      </c>
      <c r="F51" s="51" t="s">
        <v>51</v>
      </c>
      <c r="G51" s="51" t="s">
        <v>51</v>
      </c>
      <c r="H51" s="47" t="s">
        <v>368</v>
      </c>
      <c r="I51" s="74" t="s">
        <v>52</v>
      </c>
      <c r="J51" s="106" t="s">
        <v>53</v>
      </c>
      <c r="K51" s="51" t="s">
        <v>489</v>
      </c>
    </row>
    <row r="52" spans="2:11" x14ac:dyDescent="0.15">
      <c r="B52" s="14"/>
      <c r="C52" s="120"/>
      <c r="D52" s="121"/>
      <c r="E52" s="121"/>
      <c r="F52" s="19"/>
      <c r="G52" s="121"/>
      <c r="H52" s="122"/>
      <c r="I52" s="18">
        <f>C52*H52*10/1000</f>
        <v>0</v>
      </c>
      <c r="J52" s="93"/>
      <c r="K52" s="349"/>
    </row>
    <row r="53" spans="2:11" x14ac:dyDescent="0.15">
      <c r="B53" s="44"/>
      <c r="C53" s="19"/>
      <c r="D53" s="19"/>
      <c r="E53" s="19"/>
      <c r="F53" s="19"/>
      <c r="G53" s="19"/>
      <c r="H53" s="122"/>
      <c r="I53" s="18">
        <f>C53*H53*10/1000</f>
        <v>0</v>
      </c>
      <c r="J53" s="93"/>
      <c r="K53" s="349"/>
    </row>
    <row r="54" spans="2:11" ht="12.75" thickBot="1" x14ac:dyDescent="0.2">
      <c r="B54" s="22" t="s">
        <v>35</v>
      </c>
      <c r="C54" s="123"/>
      <c r="D54" s="123"/>
      <c r="E54" s="123"/>
      <c r="F54" s="123"/>
      <c r="G54" s="23"/>
      <c r="H54" s="124"/>
      <c r="I54" s="54">
        <f>SUM(I52:I53)</f>
        <v>0</v>
      </c>
      <c r="J54" s="101"/>
      <c r="K54" s="55"/>
    </row>
    <row r="55" spans="2:11" ht="12.75" thickBot="1" x14ac:dyDescent="0.2">
      <c r="C55" s="113"/>
      <c r="D55" s="113"/>
      <c r="E55" s="113"/>
      <c r="F55" s="113"/>
      <c r="G55" s="113"/>
      <c r="H55" s="113"/>
      <c r="I55" s="1" t="s">
        <v>54</v>
      </c>
      <c r="J55" s="33"/>
      <c r="K55" s="1" t="s">
        <v>491</v>
      </c>
    </row>
    <row r="56" spans="2:11" x14ac:dyDescent="0.15">
      <c r="C56" s="113"/>
      <c r="D56" s="113"/>
      <c r="E56" s="113"/>
      <c r="F56" s="113"/>
      <c r="G56" s="113"/>
      <c r="H56" s="113"/>
      <c r="I56" s="103" t="s">
        <v>55</v>
      </c>
      <c r="J56" s="68"/>
      <c r="K56" s="1" t="s">
        <v>492</v>
      </c>
    </row>
    <row r="57" spans="2:11" x14ac:dyDescent="0.15">
      <c r="C57" s="113"/>
      <c r="D57" s="113"/>
      <c r="E57" s="113"/>
      <c r="F57" s="113"/>
      <c r="G57" s="113"/>
      <c r="H57" s="113"/>
      <c r="I57" s="104" t="s">
        <v>56</v>
      </c>
      <c r="J57" s="33"/>
    </row>
    <row r="58" spans="2:11" x14ac:dyDescent="0.15">
      <c r="C58" s="113"/>
      <c r="D58" s="113"/>
      <c r="E58" s="113"/>
      <c r="F58" s="113"/>
      <c r="G58" s="113"/>
      <c r="H58" s="113"/>
      <c r="I58" s="125" t="s">
        <v>57</v>
      </c>
      <c r="J58" s="33"/>
    </row>
    <row r="59" spans="2:11" ht="12.75" thickBot="1" x14ac:dyDescent="0.2">
      <c r="C59" s="113"/>
      <c r="D59" s="113"/>
      <c r="E59" s="113"/>
      <c r="F59" s="113"/>
      <c r="G59" s="113"/>
      <c r="H59" s="113"/>
      <c r="I59" s="126"/>
      <c r="J59" s="33"/>
    </row>
    <row r="60" spans="2:11" ht="12.75" thickBot="1" x14ac:dyDescent="0.2">
      <c r="C60" s="113"/>
      <c r="D60" s="113"/>
      <c r="E60" s="113"/>
      <c r="F60" s="113"/>
      <c r="G60" s="113"/>
      <c r="H60" s="113"/>
      <c r="I60" s="33"/>
      <c r="J60" s="33"/>
    </row>
    <row r="61" spans="2:11" x14ac:dyDescent="0.15">
      <c r="C61" s="113"/>
      <c r="D61" s="113"/>
      <c r="E61" s="113"/>
      <c r="F61" s="113"/>
      <c r="G61" s="113"/>
      <c r="H61" s="33"/>
      <c r="I61" s="33"/>
      <c r="J61" s="36" t="s">
        <v>4</v>
      </c>
    </row>
    <row r="62" spans="2:11" x14ac:dyDescent="0.15">
      <c r="C62" s="113"/>
      <c r="D62" s="113"/>
      <c r="E62" s="113"/>
      <c r="F62" s="113"/>
      <c r="G62" s="113"/>
      <c r="H62" s="113"/>
      <c r="I62" s="33"/>
      <c r="J62" s="13"/>
    </row>
    <row r="63" spans="2:11" x14ac:dyDescent="0.15">
      <c r="C63" s="113"/>
      <c r="D63" s="113"/>
      <c r="E63" s="33"/>
      <c r="J63" s="39" t="s">
        <v>490</v>
      </c>
    </row>
    <row r="64" spans="2:11" x14ac:dyDescent="0.15">
      <c r="C64" s="113"/>
      <c r="J64" s="43" t="s">
        <v>369</v>
      </c>
    </row>
    <row r="65" spans="2:17" x14ac:dyDescent="0.15">
      <c r="J65" s="94"/>
    </row>
    <row r="66" spans="2:17" x14ac:dyDescent="0.15">
      <c r="J66" s="94"/>
    </row>
    <row r="67" spans="2:17" ht="12.75" thickBot="1" x14ac:dyDescent="0.2">
      <c r="J67" s="32">
        <f>IF(E15="-",-J54+K54,(I54+I59)*E15-J54+K54)</f>
        <v>0</v>
      </c>
    </row>
    <row r="68" spans="2:17" x14ac:dyDescent="0.15">
      <c r="J68" s="33"/>
    </row>
    <row r="69" spans="2:17" ht="12.75" thickBot="1" x14ac:dyDescent="0.2">
      <c r="B69" s="1" t="s">
        <v>58</v>
      </c>
      <c r="C69" s="33"/>
      <c r="D69" s="33"/>
      <c r="E69" s="33"/>
      <c r="F69" s="33"/>
      <c r="G69" s="33"/>
      <c r="H69" s="33"/>
      <c r="I69" s="33"/>
      <c r="J69" s="33"/>
      <c r="L69" s="33"/>
    </row>
    <row r="70" spans="2:17" x14ac:dyDescent="0.15">
      <c r="B70" s="34" t="s">
        <v>350</v>
      </c>
      <c r="C70" s="127" t="s">
        <v>59</v>
      </c>
      <c r="D70" s="7"/>
      <c r="E70" s="8"/>
      <c r="F70" s="8"/>
      <c r="G70" s="128" t="s">
        <v>60</v>
      </c>
      <c r="H70" s="8"/>
      <c r="I70" s="8"/>
      <c r="J70" s="9"/>
      <c r="K70" s="33"/>
      <c r="L70" s="33"/>
      <c r="M70" s="33"/>
      <c r="N70" s="33"/>
      <c r="O70" s="33"/>
      <c r="Q70" s="33"/>
    </row>
    <row r="71" spans="2:17" x14ac:dyDescent="0.15">
      <c r="B71" s="37" t="s">
        <v>5</v>
      </c>
      <c r="C71" s="119"/>
      <c r="D71" s="118" t="s">
        <v>61</v>
      </c>
      <c r="E71" s="118" t="s">
        <v>62</v>
      </c>
      <c r="F71" s="129" t="s">
        <v>63</v>
      </c>
      <c r="G71" s="85"/>
      <c r="H71" s="119" t="s">
        <v>61</v>
      </c>
      <c r="I71" s="47" t="s">
        <v>62</v>
      </c>
      <c r="J71" s="47" t="s">
        <v>63</v>
      </c>
      <c r="K71" s="33"/>
      <c r="L71" s="33"/>
      <c r="M71" s="33"/>
      <c r="N71" s="33"/>
      <c r="O71" s="33"/>
      <c r="Q71" s="33"/>
    </row>
    <row r="72" spans="2:17" x14ac:dyDescent="0.15">
      <c r="B72" s="41" t="s">
        <v>10</v>
      </c>
      <c r="C72" s="130" t="s">
        <v>64</v>
      </c>
      <c r="D72" s="51" t="s">
        <v>64</v>
      </c>
      <c r="E72" s="51" t="s">
        <v>64</v>
      </c>
      <c r="F72" s="50" t="s">
        <v>64</v>
      </c>
      <c r="G72" s="106" t="s">
        <v>64</v>
      </c>
      <c r="H72" s="130" t="s">
        <v>64</v>
      </c>
      <c r="I72" s="51" t="s">
        <v>64</v>
      </c>
      <c r="J72" s="51" t="s">
        <v>64</v>
      </c>
      <c r="K72" s="33"/>
      <c r="L72" s="33"/>
      <c r="M72" s="33"/>
      <c r="N72" s="33"/>
      <c r="O72" s="33"/>
      <c r="Q72" s="33"/>
    </row>
    <row r="73" spans="2:17" x14ac:dyDescent="0.15">
      <c r="B73" s="44"/>
      <c r="C73" s="29">
        <f>SUM(D73:F73)</f>
        <v>0</v>
      </c>
      <c r="D73" s="12"/>
      <c r="E73" s="12"/>
      <c r="F73" s="75"/>
      <c r="G73" s="131">
        <f>SUM(H73:J73)</f>
        <v>0</v>
      </c>
      <c r="H73" s="132"/>
      <c r="I73" s="133"/>
      <c r="J73" s="133"/>
      <c r="K73" s="33"/>
      <c r="L73" s="33"/>
      <c r="M73" s="33"/>
      <c r="N73" s="33"/>
      <c r="O73" s="33"/>
      <c r="Q73" s="33"/>
    </row>
    <row r="74" spans="2:17" x14ac:dyDescent="0.15">
      <c r="B74" s="44"/>
      <c r="C74" s="29">
        <f>SUM(D74:F74)</f>
        <v>0</v>
      </c>
      <c r="D74" s="29"/>
      <c r="E74" s="29"/>
      <c r="F74" s="134"/>
      <c r="G74" s="135">
        <f>SUM(H74:J74)</f>
        <v>0</v>
      </c>
      <c r="H74" s="136"/>
      <c r="I74" s="76"/>
      <c r="J74" s="76"/>
      <c r="K74" s="33"/>
      <c r="L74" s="33"/>
      <c r="M74" s="33"/>
      <c r="N74" s="33"/>
      <c r="O74" s="33"/>
      <c r="Q74" s="33"/>
    </row>
    <row r="75" spans="2:17" ht="12.75" thickBot="1" x14ac:dyDescent="0.2">
      <c r="B75" s="22" t="s">
        <v>65</v>
      </c>
      <c r="C75" s="31">
        <f>SUM(C73:C74)</f>
        <v>0</v>
      </c>
      <c r="D75" s="31">
        <f>SUM(D73:D74)</f>
        <v>0</v>
      </c>
      <c r="E75" s="31">
        <f>SUM(E73:E74)</f>
        <v>0</v>
      </c>
      <c r="F75" s="31">
        <f>SUM(F73:F74)</f>
        <v>0</v>
      </c>
      <c r="G75" s="137">
        <f>SUM(H75:J75)</f>
        <v>0</v>
      </c>
      <c r="H75" s="138">
        <f>SUM(H73:H74)</f>
        <v>0</v>
      </c>
      <c r="I75" s="138">
        <f>SUM(I73:I74)</f>
        <v>0</v>
      </c>
      <c r="J75" s="138">
        <f>SUM(J73:J74)</f>
        <v>0</v>
      </c>
      <c r="K75" s="33"/>
      <c r="L75" s="33"/>
      <c r="M75" s="33"/>
      <c r="N75" s="33"/>
      <c r="O75" s="33"/>
      <c r="Q75" s="33"/>
    </row>
    <row r="76" spans="2:17" ht="12.75" thickBot="1" x14ac:dyDescent="0.2">
      <c r="C76" s="33"/>
      <c r="D76" s="33"/>
      <c r="E76" s="33"/>
      <c r="F76" s="33"/>
      <c r="G76" s="33"/>
      <c r="H76" s="33"/>
      <c r="I76" s="33"/>
      <c r="J76" s="33"/>
      <c r="L76" s="33"/>
    </row>
    <row r="77" spans="2:17" x14ac:dyDescent="0.15">
      <c r="C77" s="33"/>
      <c r="D77" s="33"/>
      <c r="E77" s="33"/>
      <c r="F77" s="103" t="s">
        <v>66</v>
      </c>
      <c r="G77" s="33"/>
      <c r="H77" s="33"/>
      <c r="I77" s="33"/>
      <c r="J77" s="139" t="s">
        <v>67</v>
      </c>
      <c r="L77" s="33"/>
    </row>
    <row r="78" spans="2:17" x14ac:dyDescent="0.15">
      <c r="C78" s="33"/>
      <c r="D78" s="33"/>
      <c r="E78" s="33"/>
      <c r="F78" s="104" t="s">
        <v>68</v>
      </c>
      <c r="G78" s="33"/>
      <c r="H78" s="33"/>
      <c r="I78" s="33"/>
      <c r="J78" s="140" t="s">
        <v>69</v>
      </c>
      <c r="L78" s="33"/>
    </row>
    <row r="79" spans="2:17" x14ac:dyDescent="0.15">
      <c r="C79" s="33"/>
      <c r="D79" s="33"/>
      <c r="E79" s="33"/>
      <c r="F79" s="125" t="s">
        <v>64</v>
      </c>
      <c r="G79" s="33"/>
      <c r="H79" s="33"/>
      <c r="I79" s="33"/>
      <c r="J79" s="141" t="s">
        <v>64</v>
      </c>
      <c r="L79" s="33"/>
    </row>
    <row r="80" spans="2:17" ht="12.75" thickBot="1" x14ac:dyDescent="0.2">
      <c r="C80" s="33"/>
      <c r="D80" s="33"/>
      <c r="E80" s="33"/>
      <c r="F80" s="126"/>
      <c r="G80" s="33"/>
      <c r="H80" s="33"/>
      <c r="I80" s="33"/>
      <c r="J80" s="94"/>
      <c r="L80" s="33"/>
    </row>
    <row r="81" spans="2:12" x14ac:dyDescent="0.15">
      <c r="C81" s="33"/>
      <c r="D81" s="33"/>
      <c r="E81" s="33"/>
      <c r="F81" s="33"/>
      <c r="G81" s="33"/>
      <c r="H81" s="33"/>
      <c r="I81" s="33"/>
      <c r="J81" s="94"/>
      <c r="L81" s="33"/>
    </row>
    <row r="82" spans="2:12" ht="12.75" thickBot="1" x14ac:dyDescent="0.2">
      <c r="C82" s="33"/>
      <c r="D82" s="33"/>
      <c r="E82" s="33"/>
      <c r="F82" s="33"/>
      <c r="G82" s="33"/>
      <c r="H82" s="33"/>
      <c r="I82" s="33"/>
      <c r="J82" s="142">
        <f>IF(E15="-",-G75,(C75+F80)*E15-G75)</f>
        <v>0</v>
      </c>
      <c r="L82" s="33"/>
    </row>
    <row r="83" spans="2:12" x14ac:dyDescent="0.15">
      <c r="C83" s="33"/>
      <c r="D83" s="33"/>
      <c r="E83" s="33"/>
      <c r="F83" s="33"/>
      <c r="G83" s="33"/>
      <c r="H83" s="33"/>
      <c r="I83" s="33"/>
      <c r="J83" s="33"/>
      <c r="L83" s="33"/>
    </row>
    <row r="84" spans="2:12" x14ac:dyDescent="0.15">
      <c r="B84" s="1" t="s">
        <v>507</v>
      </c>
      <c r="C84" s="33"/>
      <c r="D84" s="33"/>
      <c r="E84" s="33"/>
      <c r="F84" s="33"/>
      <c r="G84" s="33"/>
      <c r="H84" s="33"/>
      <c r="I84" s="33"/>
      <c r="J84" s="33"/>
      <c r="L84" s="33"/>
    </row>
    <row r="85" spans="2:12" ht="12.75" thickBot="1" x14ac:dyDescent="0.2">
      <c r="B85" s="1" t="s">
        <v>493</v>
      </c>
      <c r="L85" s="33"/>
    </row>
    <row r="86" spans="2:12" x14ac:dyDescent="0.15">
      <c r="B86" s="34" t="s">
        <v>350</v>
      </c>
      <c r="C86" s="452" t="s">
        <v>494</v>
      </c>
      <c r="D86" s="445"/>
      <c r="E86" s="452" t="s">
        <v>495</v>
      </c>
      <c r="F86" s="445"/>
      <c r="G86" s="73" t="s">
        <v>496</v>
      </c>
      <c r="H86" s="45" t="s">
        <v>487</v>
      </c>
      <c r="I86" s="46" t="s">
        <v>4</v>
      </c>
      <c r="J86" s="347" t="s">
        <v>308</v>
      </c>
      <c r="L86" s="33"/>
    </row>
    <row r="87" spans="2:12" x14ac:dyDescent="0.15">
      <c r="B87" s="37" t="s">
        <v>5</v>
      </c>
      <c r="C87" s="453" t="s">
        <v>497</v>
      </c>
      <c r="D87" s="454"/>
      <c r="E87" s="453"/>
      <c r="F87" s="454"/>
      <c r="G87" s="74" t="s">
        <v>498</v>
      </c>
      <c r="H87" s="47" t="s">
        <v>499</v>
      </c>
      <c r="I87" s="48" t="s">
        <v>357</v>
      </c>
      <c r="J87" s="348"/>
      <c r="L87" s="33"/>
    </row>
    <row r="88" spans="2:12" x14ac:dyDescent="0.15">
      <c r="B88" s="37" t="s">
        <v>10</v>
      </c>
      <c r="C88" s="453" t="s">
        <v>500</v>
      </c>
      <c r="D88" s="454"/>
      <c r="E88" s="453" t="s">
        <v>501</v>
      </c>
      <c r="F88" s="454"/>
      <c r="G88" s="74" t="s">
        <v>358</v>
      </c>
      <c r="H88" s="47" t="s">
        <v>502</v>
      </c>
      <c r="I88" s="48" t="s">
        <v>503</v>
      </c>
      <c r="J88" s="348"/>
      <c r="L88" s="33"/>
    </row>
    <row r="89" spans="2:12" x14ac:dyDescent="0.15">
      <c r="B89" s="86"/>
      <c r="C89" s="463" t="s">
        <v>64</v>
      </c>
      <c r="D89" s="410"/>
      <c r="E89" s="463"/>
      <c r="F89" s="410"/>
      <c r="G89" s="88" t="s">
        <v>13</v>
      </c>
      <c r="H89" s="51" t="s">
        <v>80</v>
      </c>
      <c r="I89" s="352" t="s">
        <v>15</v>
      </c>
      <c r="J89" s="348"/>
      <c r="L89" s="33"/>
    </row>
    <row r="90" spans="2:12" x14ac:dyDescent="0.15">
      <c r="B90" s="44"/>
      <c r="C90" s="464"/>
      <c r="D90" s="465"/>
      <c r="E90" s="466"/>
      <c r="F90" s="467"/>
      <c r="G90" s="18">
        <f>(C90*E90)</f>
        <v>0</v>
      </c>
      <c r="H90" s="349"/>
      <c r="I90" s="345"/>
      <c r="J90" s="348"/>
      <c r="L90" s="33"/>
    </row>
    <row r="91" spans="2:12" x14ac:dyDescent="0.15">
      <c r="B91" s="44"/>
      <c r="C91" s="464"/>
      <c r="D91" s="465"/>
      <c r="E91" s="466"/>
      <c r="F91" s="467"/>
      <c r="G91" s="18">
        <f>(C91*E91)</f>
        <v>0</v>
      </c>
      <c r="H91" s="349"/>
      <c r="I91" s="345"/>
      <c r="J91" s="348"/>
      <c r="L91" s="33"/>
    </row>
    <row r="92" spans="2:12" ht="12.75" thickBot="1" x14ac:dyDescent="0.2">
      <c r="B92" s="97" t="s">
        <v>16</v>
      </c>
      <c r="C92" s="455"/>
      <c r="D92" s="456"/>
      <c r="E92" s="457"/>
      <c r="F92" s="458"/>
      <c r="G92" s="353">
        <f>SUM(G90:G91)</f>
        <v>0</v>
      </c>
      <c r="H92" s="55"/>
      <c r="I92" s="354">
        <f>G92+H92</f>
        <v>0</v>
      </c>
      <c r="J92" s="350"/>
      <c r="L92" s="33"/>
    </row>
    <row r="93" spans="2:12" x14ac:dyDescent="0.15">
      <c r="G93" s="33"/>
      <c r="H93" s="33" t="s">
        <v>504</v>
      </c>
      <c r="I93" s="33"/>
      <c r="J93" s="33"/>
      <c r="L93" s="33"/>
    </row>
    <row r="94" spans="2:12" x14ac:dyDescent="0.15">
      <c r="G94" s="33"/>
      <c r="H94" s="33" t="s">
        <v>505</v>
      </c>
      <c r="I94" s="33"/>
      <c r="J94" s="33"/>
      <c r="L94" s="33"/>
    </row>
    <row r="95" spans="2:12" x14ac:dyDescent="0.15">
      <c r="G95" s="33"/>
      <c r="H95" s="33" t="s">
        <v>506</v>
      </c>
      <c r="I95" s="33"/>
      <c r="J95" s="33"/>
      <c r="L95" s="33"/>
    </row>
    <row r="96" spans="2:12" x14ac:dyDescent="0.15">
      <c r="C96" s="33"/>
      <c r="D96" s="33"/>
      <c r="E96" s="33"/>
      <c r="F96" s="33"/>
      <c r="G96" s="33"/>
      <c r="H96" s="33"/>
      <c r="I96" s="33"/>
      <c r="J96" s="33"/>
      <c r="L96" s="33"/>
    </row>
    <row r="97" spans="2:14" x14ac:dyDescent="0.15">
      <c r="C97" s="33"/>
      <c r="D97" s="33"/>
      <c r="E97" s="33"/>
      <c r="F97" s="33"/>
      <c r="G97" s="33"/>
      <c r="H97" s="33"/>
      <c r="I97" s="33"/>
      <c r="J97" s="33"/>
      <c r="L97" s="33"/>
    </row>
    <row r="98" spans="2:14" ht="24.75" customHeight="1" x14ac:dyDescent="0.15">
      <c r="C98" s="33"/>
      <c r="D98" s="33"/>
      <c r="E98" s="33"/>
      <c r="F98" s="33"/>
      <c r="G98" s="33"/>
      <c r="H98" s="33"/>
      <c r="I98" s="33"/>
      <c r="J98" s="33"/>
      <c r="L98" s="33"/>
    </row>
    <row r="99" spans="2:14" x14ac:dyDescent="0.15">
      <c r="B99" s="1" t="s">
        <v>509</v>
      </c>
      <c r="C99" s="33"/>
      <c r="D99" s="33"/>
      <c r="E99" s="33"/>
      <c r="F99" s="33"/>
      <c r="G99" s="33"/>
      <c r="H99" s="33"/>
      <c r="I99" s="33"/>
      <c r="J99" s="33"/>
      <c r="L99" s="33"/>
    </row>
    <row r="100" spans="2:14" ht="12.75" thickBot="1" x14ac:dyDescent="0.2">
      <c r="D100" s="1" t="s">
        <v>70</v>
      </c>
      <c r="F100" s="1" t="s">
        <v>510</v>
      </c>
      <c r="H100" s="321" t="s">
        <v>70</v>
      </c>
      <c r="N100" s="33"/>
    </row>
    <row r="101" spans="2:14" ht="12.75" thickBot="1" x14ac:dyDescent="0.2">
      <c r="B101" s="143" t="s">
        <v>71</v>
      </c>
      <c r="C101" s="144"/>
      <c r="D101" s="145">
        <f>J25</f>
        <v>0</v>
      </c>
      <c r="F101" s="459" t="s">
        <v>511</v>
      </c>
      <c r="G101" s="460"/>
      <c r="H101" s="355">
        <f>I92</f>
        <v>0</v>
      </c>
      <c r="N101" s="33"/>
    </row>
    <row r="102" spans="2:14" ht="12.75" customHeight="1" x14ac:dyDescent="0.15">
      <c r="B102" s="4" t="s">
        <v>72</v>
      </c>
      <c r="C102" s="146"/>
      <c r="D102" s="2">
        <f>H40</f>
        <v>0</v>
      </c>
      <c r="F102" s="33"/>
      <c r="G102" s="33"/>
      <c r="H102" s="33"/>
      <c r="I102" s="33"/>
      <c r="N102" s="33"/>
    </row>
    <row r="103" spans="2:14" x14ac:dyDescent="0.15">
      <c r="B103" s="4" t="s">
        <v>73</v>
      </c>
      <c r="C103" s="146"/>
      <c r="D103" s="2">
        <f>J67</f>
        <v>0</v>
      </c>
      <c r="F103" s="33"/>
      <c r="G103" s="33"/>
      <c r="H103" s="33"/>
      <c r="I103" s="33"/>
      <c r="N103" s="33"/>
    </row>
    <row r="104" spans="2:14" x14ac:dyDescent="0.15">
      <c r="B104" s="4" t="s">
        <v>74</v>
      </c>
      <c r="C104" s="147"/>
      <c r="D104" s="148">
        <f>J82</f>
        <v>0</v>
      </c>
      <c r="F104" s="33"/>
      <c r="N104" s="33"/>
    </row>
    <row r="105" spans="2:14" ht="13.5" customHeight="1" thickBot="1" x14ac:dyDescent="0.2">
      <c r="B105" s="64" t="s">
        <v>75</v>
      </c>
      <c r="C105" s="66"/>
      <c r="D105" s="32">
        <f>SUM(D101:D104)</f>
        <v>0</v>
      </c>
      <c r="F105" s="33"/>
      <c r="N105" s="33"/>
    </row>
    <row r="106" spans="2:14" ht="13.5" customHeight="1" x14ac:dyDescent="0.15">
      <c r="C106" s="33"/>
      <c r="D106" s="33"/>
      <c r="F106" s="33"/>
      <c r="N106" s="33"/>
    </row>
    <row r="107" spans="2:14" ht="13.5" customHeight="1" thickBot="1" x14ac:dyDescent="0.2">
      <c r="C107" s="33"/>
      <c r="D107" s="33"/>
      <c r="F107" s="33"/>
      <c r="N107" s="33"/>
    </row>
    <row r="108" spans="2:14" ht="13.5" customHeight="1" thickBot="1" x14ac:dyDescent="0.2">
      <c r="B108" s="461" t="s">
        <v>512</v>
      </c>
      <c r="C108" s="462"/>
      <c r="D108" s="462"/>
      <c r="E108" s="462"/>
      <c r="F108" s="462"/>
      <c r="G108" s="356">
        <f>D105-H101</f>
        <v>0</v>
      </c>
      <c r="N108" s="33"/>
    </row>
    <row r="109" spans="2:14" ht="12" customHeight="1" x14ac:dyDescent="0.15">
      <c r="N109" s="33"/>
    </row>
    <row r="110" spans="2:14" ht="13.5" customHeight="1" x14ac:dyDescent="0.15">
      <c r="B110" s="1" t="s">
        <v>518</v>
      </c>
      <c r="F110" s="33"/>
    </row>
    <row r="111" spans="2:14" ht="13.5" customHeight="1" thickBot="1" x14ac:dyDescent="0.2">
      <c r="B111" s="1" t="s">
        <v>197</v>
      </c>
    </row>
    <row r="112" spans="2:14" ht="13.5" customHeight="1" x14ac:dyDescent="0.15">
      <c r="B112" s="6"/>
      <c r="C112" s="362" t="s">
        <v>89</v>
      </c>
      <c r="D112" s="363"/>
      <c r="E112" s="364"/>
      <c r="F112" s="362" t="s">
        <v>90</v>
      </c>
      <c r="G112" s="363"/>
      <c r="H112" s="364"/>
      <c r="I112" s="45" t="s">
        <v>85</v>
      </c>
      <c r="J112" s="36" t="s">
        <v>84</v>
      </c>
    </row>
    <row r="113" spans="2:11" ht="13.5" customHeight="1" x14ac:dyDescent="0.15">
      <c r="B113" s="11" t="s">
        <v>82</v>
      </c>
      <c r="C113" s="47" t="s">
        <v>91</v>
      </c>
      <c r="D113" s="47" t="s">
        <v>92</v>
      </c>
      <c r="E113" s="47" t="s">
        <v>83</v>
      </c>
      <c r="F113" s="47" t="s">
        <v>93</v>
      </c>
      <c r="G113" s="47" t="s">
        <v>94</v>
      </c>
      <c r="H113" s="47" t="s">
        <v>95</v>
      </c>
      <c r="I113" s="47" t="s">
        <v>96</v>
      </c>
      <c r="J113" s="39"/>
    </row>
    <row r="114" spans="2:11" ht="13.5" customHeight="1" x14ac:dyDescent="0.15">
      <c r="B114" s="11"/>
      <c r="C114" s="47"/>
      <c r="D114" s="47" t="s">
        <v>97</v>
      </c>
      <c r="E114" s="47" t="s">
        <v>401</v>
      </c>
      <c r="F114" s="47"/>
      <c r="G114" s="47" t="s">
        <v>98</v>
      </c>
      <c r="H114" s="47" t="s">
        <v>402</v>
      </c>
      <c r="I114" s="47"/>
      <c r="J114" s="39" t="s">
        <v>403</v>
      </c>
    </row>
    <row r="115" spans="2:11" ht="13.5" customHeight="1" x14ac:dyDescent="0.15">
      <c r="B115" s="86"/>
      <c r="C115" s="47" t="s">
        <v>404</v>
      </c>
      <c r="D115" s="47" t="s">
        <v>99</v>
      </c>
      <c r="E115" s="47" t="s">
        <v>52</v>
      </c>
      <c r="F115" s="47" t="s">
        <v>405</v>
      </c>
      <c r="G115" s="47" t="s">
        <v>100</v>
      </c>
      <c r="H115" s="47" t="s">
        <v>101</v>
      </c>
      <c r="I115" s="51" t="s">
        <v>375</v>
      </c>
      <c r="J115" s="43" t="s">
        <v>86</v>
      </c>
    </row>
    <row r="116" spans="2:11" ht="13.5" customHeight="1" x14ac:dyDescent="0.15">
      <c r="B116" s="44"/>
      <c r="C116" s="17"/>
      <c r="D116" s="17"/>
      <c r="E116" s="16">
        <f>C116*D116*I116/1000</f>
        <v>0</v>
      </c>
      <c r="F116" s="15"/>
      <c r="G116" s="17"/>
      <c r="H116" s="16">
        <f>+F116*G116*I116/1000</f>
        <v>0</v>
      </c>
      <c r="I116" s="150"/>
      <c r="J116" s="30"/>
    </row>
    <row r="117" spans="2:11" ht="13.5" customHeight="1" x14ac:dyDescent="0.15">
      <c r="B117" s="44"/>
      <c r="C117" s="17"/>
      <c r="D117" s="17"/>
      <c r="E117" s="16">
        <f>C117*D117*I117/1000</f>
        <v>0</v>
      </c>
      <c r="F117" s="15"/>
      <c r="G117" s="17"/>
      <c r="H117" s="16">
        <f>+F117*G117*I117/1000</f>
        <v>0</v>
      </c>
      <c r="I117" s="150"/>
      <c r="J117" s="30"/>
    </row>
    <row r="118" spans="2:11" ht="13.5" customHeight="1" thickBot="1" x14ac:dyDescent="0.2">
      <c r="B118" s="22" t="s">
        <v>35</v>
      </c>
      <c r="C118" s="25"/>
      <c r="D118" s="25"/>
      <c r="E118" s="24">
        <f>SUM(E116:E117)</f>
        <v>0</v>
      </c>
      <c r="F118" s="23"/>
      <c r="G118" s="25"/>
      <c r="H118" s="24">
        <f>SUM(H116:H117)</f>
        <v>0</v>
      </c>
      <c r="I118" s="31">
        <f>SUM(I116:I116)</f>
        <v>0</v>
      </c>
      <c r="J118" s="32">
        <f>+E118-H118</f>
        <v>0</v>
      </c>
    </row>
    <row r="119" spans="2:11" ht="13.5" customHeight="1" x14ac:dyDescent="0.15">
      <c r="E119" s="1" t="s">
        <v>87</v>
      </c>
      <c r="H119" s="1" t="s">
        <v>88</v>
      </c>
    </row>
    <row r="120" spans="2:11" ht="13.5" customHeight="1" x14ac:dyDescent="0.15">
      <c r="F120" s="33"/>
    </row>
    <row r="121" spans="2:11" ht="13.5" customHeight="1" thickBot="1" x14ac:dyDescent="0.2">
      <c r="B121" s="1" t="s">
        <v>517</v>
      </c>
    </row>
    <row r="122" spans="2:11" ht="13.5" customHeight="1" thickBot="1" x14ac:dyDescent="0.2">
      <c r="C122" s="151" t="s">
        <v>102</v>
      </c>
      <c r="D122" s="152"/>
      <c r="E122" s="153"/>
    </row>
    <row r="123" spans="2:11" ht="13.5" customHeight="1" x14ac:dyDescent="0.15">
      <c r="I123" s="154"/>
    </row>
    <row r="124" spans="2:11" ht="13.5" customHeight="1" thickBot="1" x14ac:dyDescent="0.2">
      <c r="B124" s="1" t="s">
        <v>433</v>
      </c>
    </row>
    <row r="125" spans="2:11" ht="13.5" customHeight="1" x14ac:dyDescent="0.15">
      <c r="B125" s="115" t="s">
        <v>103</v>
      </c>
      <c r="C125" s="45" t="s">
        <v>341</v>
      </c>
      <c r="D125" s="45" t="s">
        <v>104</v>
      </c>
      <c r="E125" s="73" t="s">
        <v>105</v>
      </c>
      <c r="F125" s="45" t="s">
        <v>106</v>
      </c>
      <c r="G125" s="45" t="s">
        <v>107</v>
      </c>
      <c r="H125" s="83" t="s">
        <v>108</v>
      </c>
      <c r="I125" s="36" t="s">
        <v>109</v>
      </c>
      <c r="J125" s="182" t="s">
        <v>482</v>
      </c>
      <c r="K125" s="36" t="s">
        <v>4</v>
      </c>
    </row>
    <row r="126" spans="2:11" ht="13.5" customHeight="1" x14ac:dyDescent="0.15">
      <c r="B126" s="37" t="s">
        <v>10</v>
      </c>
      <c r="C126" s="47" t="s">
        <v>110</v>
      </c>
      <c r="D126" s="47" t="s">
        <v>111</v>
      </c>
      <c r="E126" s="74" t="s">
        <v>112</v>
      </c>
      <c r="F126" s="47" t="s">
        <v>113</v>
      </c>
      <c r="G126" s="47" t="s">
        <v>114</v>
      </c>
      <c r="H126" s="85" t="s">
        <v>115</v>
      </c>
      <c r="I126" s="39" t="s">
        <v>116</v>
      </c>
      <c r="J126" s="119" t="s">
        <v>479</v>
      </c>
      <c r="K126" s="39" t="s">
        <v>357</v>
      </c>
    </row>
    <row r="127" spans="2:11" ht="13.5" customHeight="1" x14ac:dyDescent="0.15">
      <c r="B127" s="67"/>
      <c r="C127" s="47" t="s">
        <v>117</v>
      </c>
      <c r="D127" s="47" t="s">
        <v>406</v>
      </c>
      <c r="E127" s="74" t="s">
        <v>358</v>
      </c>
      <c r="F127" s="47"/>
      <c r="G127" s="47"/>
      <c r="H127" s="85" t="s">
        <v>118</v>
      </c>
      <c r="I127" s="39" t="s">
        <v>407</v>
      </c>
      <c r="J127" s="119" t="s">
        <v>514</v>
      </c>
      <c r="K127" s="39" t="s">
        <v>515</v>
      </c>
    </row>
    <row r="128" spans="2:11" ht="13.5" customHeight="1" x14ac:dyDescent="0.15">
      <c r="B128" s="67"/>
      <c r="C128" s="51" t="s">
        <v>119</v>
      </c>
      <c r="D128" s="51" t="s">
        <v>32</v>
      </c>
      <c r="E128" s="50" t="s">
        <v>64</v>
      </c>
      <c r="F128" s="51" t="s">
        <v>408</v>
      </c>
      <c r="G128" s="51" t="s">
        <v>408</v>
      </c>
      <c r="H128" s="106" t="s">
        <v>409</v>
      </c>
      <c r="I128" s="43" t="s">
        <v>64</v>
      </c>
      <c r="J128" s="130" t="s">
        <v>489</v>
      </c>
      <c r="K128" s="43" t="s">
        <v>64</v>
      </c>
    </row>
    <row r="129" spans="2:11" s="33" customFormat="1" ht="13.5" customHeight="1" x14ac:dyDescent="0.15">
      <c r="B129" s="155" t="s">
        <v>120</v>
      </c>
      <c r="C129" s="19"/>
      <c r="D129" s="19"/>
      <c r="E129" s="95">
        <f>C129*10*D129/1000</f>
        <v>0</v>
      </c>
      <c r="F129" s="19"/>
      <c r="G129" s="19"/>
      <c r="H129" s="156">
        <f>+C129-F129+G129</f>
        <v>0</v>
      </c>
      <c r="I129" s="2">
        <f>D129*10*H129/1000</f>
        <v>0</v>
      </c>
      <c r="J129" s="345"/>
      <c r="K129" s="94"/>
    </row>
    <row r="130" spans="2:11" s="33" customFormat="1" ht="13.5" customHeight="1" x14ac:dyDescent="0.15">
      <c r="B130" s="155" t="s">
        <v>410</v>
      </c>
      <c r="C130" s="19"/>
      <c r="D130" s="19"/>
      <c r="E130" s="95">
        <f>C130*10*D130/1000</f>
        <v>0</v>
      </c>
      <c r="F130" s="19"/>
      <c r="G130" s="19"/>
      <c r="H130" s="156">
        <f>+C130-F130+G130</f>
        <v>0</v>
      </c>
      <c r="I130" s="2">
        <f>D130*10*H130/1000</f>
        <v>0</v>
      </c>
      <c r="J130" s="345"/>
      <c r="K130" s="94"/>
    </row>
    <row r="131" spans="2:11" s="33" customFormat="1" ht="13.5" customHeight="1" x14ac:dyDescent="0.15">
      <c r="B131" s="155" t="s">
        <v>411</v>
      </c>
      <c r="C131" s="19"/>
      <c r="D131" s="19"/>
      <c r="E131" s="95">
        <f>C131*10*D131/1000</f>
        <v>0</v>
      </c>
      <c r="F131" s="19"/>
      <c r="G131" s="19"/>
      <c r="H131" s="156">
        <f>+C131-F131+G131</f>
        <v>0</v>
      </c>
      <c r="I131" s="2">
        <f>D131*10*H131/1000</f>
        <v>0</v>
      </c>
      <c r="J131" s="345"/>
      <c r="K131" s="94"/>
    </row>
    <row r="132" spans="2:11" s="33" customFormat="1" ht="13.5" customHeight="1" x14ac:dyDescent="0.15">
      <c r="B132" s="155" t="s">
        <v>121</v>
      </c>
      <c r="C132" s="19"/>
      <c r="D132" s="19"/>
      <c r="E132" s="95">
        <f>C132*10*D132/1000</f>
        <v>0</v>
      </c>
      <c r="F132" s="19"/>
      <c r="G132" s="19"/>
      <c r="H132" s="156">
        <f>+C132-F132+G132</f>
        <v>0</v>
      </c>
      <c r="I132" s="2">
        <f>D132*10*H132/1000</f>
        <v>0</v>
      </c>
      <c r="J132" s="345"/>
      <c r="K132" s="94"/>
    </row>
    <row r="133" spans="2:11" s="33" customFormat="1" ht="13.5" customHeight="1" thickBot="1" x14ac:dyDescent="0.2">
      <c r="B133" s="157" t="s">
        <v>16</v>
      </c>
      <c r="C133" s="23"/>
      <c r="D133" s="23"/>
      <c r="E133" s="54">
        <f>SUM(E129:E132)</f>
        <v>0</v>
      </c>
      <c r="F133" s="54">
        <f>SUM(F129:F132)</f>
        <v>0</v>
      </c>
      <c r="G133" s="54">
        <f>SUM(G129:G132)</f>
        <v>0</v>
      </c>
      <c r="H133" s="158"/>
      <c r="I133" s="32">
        <f>SUM(I129:I132)</f>
        <v>0</v>
      </c>
      <c r="J133" s="56"/>
      <c r="K133" s="32">
        <f>IF(E15="-",-I133+J133,E133*E15-I133+J133)</f>
        <v>0</v>
      </c>
    </row>
    <row r="134" spans="2:11" ht="13.5" customHeight="1" x14ac:dyDescent="0.15">
      <c r="E134" s="1" t="s">
        <v>122</v>
      </c>
      <c r="I134" s="1" t="s">
        <v>123</v>
      </c>
      <c r="K134" s="1" t="s">
        <v>513</v>
      </c>
    </row>
    <row r="135" spans="2:11" ht="13.5" customHeight="1" x14ac:dyDescent="0.15">
      <c r="K135" s="1" t="s">
        <v>492</v>
      </c>
    </row>
    <row r="136" spans="2:11" ht="13.5" customHeight="1" thickBot="1" x14ac:dyDescent="0.2">
      <c r="B136" s="1" t="s">
        <v>434</v>
      </c>
    </row>
    <row r="137" spans="2:11" ht="13.5" customHeight="1" x14ac:dyDescent="0.15">
      <c r="B137" s="115" t="s">
        <v>103</v>
      </c>
      <c r="C137" s="45" t="s">
        <v>341</v>
      </c>
      <c r="D137" s="45" t="s">
        <v>104</v>
      </c>
      <c r="E137" s="73" t="s">
        <v>76</v>
      </c>
      <c r="F137" s="83" t="s">
        <v>124</v>
      </c>
      <c r="G137" s="45" t="s">
        <v>125</v>
      </c>
      <c r="H137" s="182" t="s">
        <v>478</v>
      </c>
      <c r="I137" s="36" t="s">
        <v>4</v>
      </c>
    </row>
    <row r="138" spans="2:11" ht="13.5" customHeight="1" x14ac:dyDescent="0.15">
      <c r="B138" s="37" t="s">
        <v>10</v>
      </c>
      <c r="C138" s="47" t="s">
        <v>110</v>
      </c>
      <c r="D138" s="47" t="s">
        <v>111</v>
      </c>
      <c r="E138" s="159" t="s">
        <v>126</v>
      </c>
      <c r="F138" s="85" t="s">
        <v>127</v>
      </c>
      <c r="G138" s="47" t="s">
        <v>126</v>
      </c>
      <c r="H138" s="119" t="s">
        <v>479</v>
      </c>
      <c r="I138" s="39"/>
    </row>
    <row r="139" spans="2:11" ht="13.5" customHeight="1" x14ac:dyDescent="0.15">
      <c r="B139" s="67"/>
      <c r="C139" s="47" t="s">
        <v>117</v>
      </c>
      <c r="D139" s="47" t="s">
        <v>406</v>
      </c>
      <c r="E139" s="74" t="s">
        <v>358</v>
      </c>
      <c r="F139" s="85" t="s">
        <v>128</v>
      </c>
      <c r="G139" s="47" t="s">
        <v>412</v>
      </c>
      <c r="H139" s="119" t="s">
        <v>514</v>
      </c>
      <c r="I139" s="39" t="s">
        <v>516</v>
      </c>
    </row>
    <row r="140" spans="2:11" ht="13.5" customHeight="1" x14ac:dyDescent="0.15">
      <c r="B140" s="67"/>
      <c r="C140" s="51" t="s">
        <v>129</v>
      </c>
      <c r="D140" s="51" t="s">
        <v>32</v>
      </c>
      <c r="E140" s="50" t="s">
        <v>80</v>
      </c>
      <c r="F140" s="106" t="s">
        <v>413</v>
      </c>
      <c r="G140" s="51" t="s">
        <v>64</v>
      </c>
      <c r="H140" s="130" t="s">
        <v>489</v>
      </c>
      <c r="I140" s="43" t="s">
        <v>64</v>
      </c>
    </row>
    <row r="141" spans="2:11" ht="13.5" customHeight="1" x14ac:dyDescent="0.15">
      <c r="B141" s="44" t="s">
        <v>120</v>
      </c>
      <c r="C141" s="29"/>
      <c r="D141" s="19"/>
      <c r="E141" s="95">
        <f>C141*10*D141/1000</f>
        <v>0</v>
      </c>
      <c r="F141" s="156"/>
      <c r="G141" s="19">
        <f>F141*D141*10/1000</f>
        <v>0</v>
      </c>
      <c r="H141" s="345"/>
      <c r="I141" s="94"/>
    </row>
    <row r="142" spans="2:11" ht="13.5" customHeight="1" x14ac:dyDescent="0.15">
      <c r="B142" s="44" t="s">
        <v>410</v>
      </c>
      <c r="C142" s="29"/>
      <c r="D142" s="19"/>
      <c r="E142" s="95">
        <f>C142*10*D142/1000</f>
        <v>0</v>
      </c>
      <c r="F142" s="156"/>
      <c r="G142" s="19">
        <f>F142*D142*10/1000</f>
        <v>0</v>
      </c>
      <c r="H142" s="345"/>
      <c r="I142" s="94"/>
    </row>
    <row r="143" spans="2:11" ht="13.5" customHeight="1" x14ac:dyDescent="0.15">
      <c r="B143" s="44" t="s">
        <v>411</v>
      </c>
      <c r="C143" s="29"/>
      <c r="D143" s="19"/>
      <c r="E143" s="95">
        <f>C143*10*D143/1000</f>
        <v>0</v>
      </c>
      <c r="F143" s="156"/>
      <c r="G143" s="19">
        <f>F143*D143*10/1000</f>
        <v>0</v>
      </c>
      <c r="H143" s="345"/>
      <c r="I143" s="94"/>
    </row>
    <row r="144" spans="2:11" ht="13.5" customHeight="1" x14ac:dyDescent="0.15">
      <c r="B144" s="44" t="s">
        <v>121</v>
      </c>
      <c r="C144" s="29"/>
      <c r="D144" s="19"/>
      <c r="E144" s="95">
        <f>C144*10*D144/1000</f>
        <v>0</v>
      </c>
      <c r="F144" s="156"/>
      <c r="G144" s="19">
        <f>F144*D144*10/1000</f>
        <v>0</v>
      </c>
      <c r="H144" s="345"/>
      <c r="I144" s="94"/>
    </row>
    <row r="145" spans="2:10" ht="13.5" customHeight="1" thickBot="1" x14ac:dyDescent="0.2">
      <c r="B145" s="97" t="s">
        <v>16</v>
      </c>
      <c r="C145" s="160"/>
      <c r="D145" s="23"/>
      <c r="E145" s="54">
        <f>SUM(E141:E144)</f>
        <v>0</v>
      </c>
      <c r="F145" s="158"/>
      <c r="G145" s="55">
        <f>SUM(G141:G144)</f>
        <v>0</v>
      </c>
      <c r="H145" s="56"/>
      <c r="I145" s="32">
        <f>IF(E15="-",-G145+H145,E145*E15-G145+H145)</f>
        <v>0</v>
      </c>
    </row>
    <row r="146" spans="2:10" ht="20.25" customHeight="1" x14ac:dyDescent="0.15">
      <c r="E146" s="161" t="s">
        <v>130</v>
      </c>
      <c r="F146" s="161"/>
      <c r="G146" s="1" t="s">
        <v>131</v>
      </c>
      <c r="I146" s="1" t="s">
        <v>491</v>
      </c>
    </row>
    <row r="147" spans="2:10" ht="10.5" customHeight="1" x14ac:dyDescent="0.15">
      <c r="I147" s="1" t="s">
        <v>492</v>
      </c>
    </row>
    <row r="148" spans="2:10" ht="10.5" customHeight="1" x14ac:dyDescent="0.15"/>
    <row r="149" spans="2:10" ht="12.75" thickBot="1" x14ac:dyDescent="0.2">
      <c r="B149" s="1" t="s">
        <v>435</v>
      </c>
      <c r="I149" s="1" t="s">
        <v>132</v>
      </c>
    </row>
    <row r="150" spans="2:10" x14ac:dyDescent="0.15">
      <c r="B150" s="143" t="s">
        <v>524</v>
      </c>
      <c r="C150" s="8"/>
      <c r="D150" s="8"/>
      <c r="E150" s="8"/>
      <c r="F150" s="8"/>
      <c r="G150" s="8"/>
      <c r="H150" s="9"/>
      <c r="I150" s="145">
        <f>G108</f>
        <v>0</v>
      </c>
    </row>
    <row r="151" spans="2:10" x14ac:dyDescent="0.15">
      <c r="B151" s="4" t="s">
        <v>519</v>
      </c>
      <c r="C151" s="162"/>
      <c r="D151" s="162"/>
      <c r="E151" s="162"/>
      <c r="F151" s="162"/>
      <c r="G151" s="162"/>
      <c r="H151" s="5"/>
      <c r="I151" s="2">
        <f>J118</f>
        <v>0</v>
      </c>
    </row>
    <row r="152" spans="2:10" x14ac:dyDescent="0.15">
      <c r="B152" s="4" t="s">
        <v>517</v>
      </c>
      <c r="C152" s="162"/>
      <c r="D152" s="162"/>
      <c r="E152" s="162"/>
      <c r="F152" s="162"/>
      <c r="G152" s="162"/>
      <c r="H152" s="5"/>
      <c r="I152" s="2">
        <f>K133+I145</f>
        <v>0</v>
      </c>
    </row>
    <row r="153" spans="2:10" ht="13.5" customHeight="1" thickBot="1" x14ac:dyDescent="0.2">
      <c r="B153" s="64"/>
      <c r="C153" s="163"/>
      <c r="D153" s="163" t="s">
        <v>133</v>
      </c>
      <c r="E153" s="163"/>
      <c r="F153" s="163"/>
      <c r="G153" s="163"/>
      <c r="H153" s="164"/>
      <c r="I153" s="32">
        <f>SUM(I150:I152)</f>
        <v>0</v>
      </c>
    </row>
    <row r="154" spans="2:10" ht="7.5" customHeight="1" x14ac:dyDescent="0.15"/>
    <row r="155" spans="2:10" ht="13.5" customHeight="1" x14ac:dyDescent="0.15">
      <c r="B155" s="1" t="s">
        <v>533</v>
      </c>
    </row>
    <row r="156" spans="2:10" ht="13.5" customHeight="1" thickBot="1" x14ac:dyDescent="0.2">
      <c r="B156" s="1" t="s">
        <v>179</v>
      </c>
    </row>
    <row r="157" spans="2:10" ht="13.5" customHeight="1" x14ac:dyDescent="0.15">
      <c r="B157" s="115"/>
      <c r="C157" s="45" t="s">
        <v>134</v>
      </c>
      <c r="D157" s="45" t="s">
        <v>135</v>
      </c>
      <c r="E157" s="45" t="s">
        <v>136</v>
      </c>
      <c r="F157" s="45" t="s">
        <v>77</v>
      </c>
      <c r="G157" s="45" t="s">
        <v>125</v>
      </c>
      <c r="H157" s="45" t="s">
        <v>137</v>
      </c>
      <c r="I157" s="36" t="s">
        <v>78</v>
      </c>
      <c r="J157" s="84"/>
    </row>
    <row r="158" spans="2:10" ht="13.5" customHeight="1" x14ac:dyDescent="0.15">
      <c r="B158" s="67" t="s">
        <v>79</v>
      </c>
      <c r="C158" s="47" t="s">
        <v>138</v>
      </c>
      <c r="D158" s="47"/>
      <c r="E158" s="47" t="s">
        <v>139</v>
      </c>
      <c r="F158" s="47" t="s">
        <v>140</v>
      </c>
      <c r="G158" s="47" t="s">
        <v>141</v>
      </c>
      <c r="H158" s="47" t="s">
        <v>142</v>
      </c>
      <c r="I158" s="39" t="s">
        <v>357</v>
      </c>
    </row>
    <row r="159" spans="2:10" ht="13.5" customHeight="1" x14ac:dyDescent="0.15">
      <c r="B159" s="67"/>
      <c r="C159" s="47" t="s">
        <v>366</v>
      </c>
      <c r="D159" s="69"/>
      <c r="E159" s="47" t="s">
        <v>358</v>
      </c>
      <c r="F159" s="47"/>
      <c r="G159" s="47"/>
      <c r="H159" s="47" t="s">
        <v>414</v>
      </c>
      <c r="I159" s="39" t="s">
        <v>415</v>
      </c>
    </row>
    <row r="160" spans="2:10" ht="13.5" customHeight="1" x14ac:dyDescent="0.15">
      <c r="B160" s="67"/>
      <c r="C160" s="47" t="s">
        <v>416</v>
      </c>
      <c r="D160" s="165" t="s">
        <v>143</v>
      </c>
      <c r="E160" s="47" t="s">
        <v>144</v>
      </c>
      <c r="F160" s="47" t="s">
        <v>145</v>
      </c>
      <c r="G160" s="47" t="s">
        <v>145</v>
      </c>
      <c r="H160" s="47" t="s">
        <v>145</v>
      </c>
      <c r="I160" s="39" t="s">
        <v>64</v>
      </c>
    </row>
    <row r="161" spans="2:13" ht="13.5" customHeight="1" x14ac:dyDescent="0.15">
      <c r="B161" s="67"/>
      <c r="C161" s="47"/>
      <c r="D161" s="165" t="s">
        <v>370</v>
      </c>
      <c r="E161" s="165" t="s">
        <v>370</v>
      </c>
      <c r="F161" s="165" t="s">
        <v>370</v>
      </c>
      <c r="G161" s="165" t="s">
        <v>370</v>
      </c>
      <c r="H161" s="165" t="s">
        <v>370</v>
      </c>
      <c r="I161" s="43"/>
    </row>
    <row r="162" spans="2:13" ht="13.5" customHeight="1" x14ac:dyDescent="0.15">
      <c r="B162" s="14"/>
      <c r="C162" s="166"/>
      <c r="D162" s="167"/>
      <c r="E162" s="168">
        <f>C162*10*D162</f>
        <v>0</v>
      </c>
      <c r="F162" s="169"/>
      <c r="G162" s="169"/>
      <c r="H162" s="63">
        <f>G162-F162</f>
        <v>0</v>
      </c>
      <c r="I162" s="2">
        <f>+E162*H162/1000</f>
        <v>0</v>
      </c>
      <c r="L162" s="33"/>
      <c r="M162" s="170"/>
    </row>
    <row r="163" spans="2:13" ht="13.5" customHeight="1" x14ac:dyDescent="0.15">
      <c r="B163" s="14"/>
      <c r="C163" s="166"/>
      <c r="D163" s="167"/>
      <c r="E163" s="168">
        <f>C163*10*D163</f>
        <v>0</v>
      </c>
      <c r="F163" s="169"/>
      <c r="G163" s="169"/>
      <c r="H163" s="63">
        <f>G163-F163</f>
        <v>0</v>
      </c>
      <c r="I163" s="2">
        <f>+E163*H163/1000</f>
        <v>0</v>
      </c>
      <c r="L163" s="33"/>
      <c r="M163" s="170"/>
    </row>
    <row r="164" spans="2:13" ht="13.5" customHeight="1" x14ac:dyDescent="0.15">
      <c r="B164" s="44"/>
      <c r="C164" s="166"/>
      <c r="D164" s="167"/>
      <c r="E164" s="168">
        <f>C164*10*D164</f>
        <v>0</v>
      </c>
      <c r="F164" s="169"/>
      <c r="G164" s="169"/>
      <c r="H164" s="63">
        <f>G164-F164</f>
        <v>0</v>
      </c>
      <c r="I164" s="2">
        <f>+E164*H164/1000</f>
        <v>0</v>
      </c>
      <c r="L164" s="33"/>
      <c r="M164" s="170"/>
    </row>
    <row r="165" spans="2:13" ht="13.5" customHeight="1" thickBot="1" x14ac:dyDescent="0.2">
      <c r="B165" s="22" t="s">
        <v>35</v>
      </c>
      <c r="C165" s="171">
        <f>SUM(C162:C164)</f>
        <v>0</v>
      </c>
      <c r="D165" s="172"/>
      <c r="E165" s="55">
        <f>SUM(E162:E164)</f>
        <v>0</v>
      </c>
      <c r="F165" s="23"/>
      <c r="G165" s="23"/>
      <c r="H165" s="55">
        <f>SUM(H162:H164)</f>
        <v>0</v>
      </c>
      <c r="I165" s="32">
        <f>SUM(I162:I164)</f>
        <v>0</v>
      </c>
    </row>
    <row r="166" spans="2:13" ht="13.5" customHeight="1" thickBot="1" x14ac:dyDescent="0.2">
      <c r="C166" s="33"/>
      <c r="D166" s="33"/>
      <c r="E166" s="33"/>
      <c r="F166" s="33"/>
      <c r="G166" s="33"/>
      <c r="H166" s="33"/>
      <c r="I166" s="33"/>
    </row>
    <row r="167" spans="2:13" ht="13.5" customHeight="1" x14ac:dyDescent="0.15">
      <c r="B167" s="6" t="s">
        <v>146</v>
      </c>
      <c r="C167" s="173"/>
      <c r="D167" s="365"/>
      <c r="E167" s="366"/>
      <c r="F167" s="366"/>
      <c r="G167" s="367"/>
      <c r="H167" s="33"/>
      <c r="I167" s="33"/>
    </row>
    <row r="168" spans="2:13" ht="13.5" customHeight="1" x14ac:dyDescent="0.15">
      <c r="B168" s="11" t="s">
        <v>147</v>
      </c>
      <c r="C168" s="174"/>
      <c r="D168" s="368"/>
      <c r="E168" s="369"/>
      <c r="F168" s="369"/>
      <c r="G168" s="370"/>
      <c r="H168" s="33"/>
      <c r="I168" s="33"/>
    </row>
    <row r="169" spans="2:13" ht="13.5" customHeight="1" thickBot="1" x14ac:dyDescent="0.2">
      <c r="B169" s="175"/>
      <c r="C169" s="176"/>
      <c r="D169" s="371"/>
      <c r="E169" s="372"/>
      <c r="F169" s="372"/>
      <c r="G169" s="373"/>
      <c r="H169" s="33"/>
      <c r="I169" s="33"/>
    </row>
    <row r="170" spans="2:13" ht="13.5" customHeight="1" thickBot="1" x14ac:dyDescent="0.2">
      <c r="C170" s="33"/>
      <c r="D170" s="33"/>
      <c r="E170" s="33"/>
      <c r="H170" s="33"/>
      <c r="I170" s="33"/>
    </row>
    <row r="171" spans="2:13" ht="13.5" customHeight="1" x14ac:dyDescent="0.15">
      <c r="B171" s="6" t="s">
        <v>148</v>
      </c>
      <c r="C171" s="173"/>
      <c r="D171" s="365"/>
      <c r="E171" s="366"/>
      <c r="F171" s="366"/>
      <c r="G171" s="367"/>
      <c r="H171" s="33"/>
      <c r="K171" s="1" t="s">
        <v>417</v>
      </c>
    </row>
    <row r="172" spans="2:13" ht="13.5" customHeight="1" x14ac:dyDescent="0.15">
      <c r="B172" s="11" t="s">
        <v>149</v>
      </c>
      <c r="C172" s="174"/>
      <c r="D172" s="368"/>
      <c r="E172" s="369"/>
      <c r="F172" s="369"/>
      <c r="G172" s="370"/>
      <c r="H172" s="33"/>
    </row>
    <row r="173" spans="2:13" ht="13.5" customHeight="1" thickBot="1" x14ac:dyDescent="0.2">
      <c r="B173" s="175"/>
      <c r="C173" s="176"/>
      <c r="D173" s="371"/>
      <c r="E173" s="372"/>
      <c r="F173" s="372"/>
      <c r="G173" s="373"/>
      <c r="H173" s="33"/>
    </row>
    <row r="174" spans="2:13" ht="13.5" customHeight="1" x14ac:dyDescent="0.15">
      <c r="F174" s="33"/>
    </row>
    <row r="175" spans="2:13" ht="13.5" customHeight="1" x14ac:dyDescent="0.15">
      <c r="B175" s="1" t="s">
        <v>436</v>
      </c>
    </row>
    <row r="176" spans="2:13" ht="13.5" customHeight="1" thickBot="1" x14ac:dyDescent="0.2">
      <c r="B176" s="154" t="s">
        <v>150</v>
      </c>
    </row>
    <row r="177" spans="2:13" ht="13.5" customHeight="1" x14ac:dyDescent="0.15">
      <c r="B177" s="115"/>
      <c r="C177" s="45" t="s">
        <v>151</v>
      </c>
      <c r="D177" s="45" t="s">
        <v>135</v>
      </c>
      <c r="E177" s="45" t="s">
        <v>152</v>
      </c>
      <c r="F177" s="73" t="s">
        <v>77</v>
      </c>
      <c r="G177" s="83" t="s">
        <v>125</v>
      </c>
      <c r="H177" s="45" t="s">
        <v>137</v>
      </c>
      <c r="I177" s="36" t="s">
        <v>78</v>
      </c>
    </row>
    <row r="178" spans="2:13" ht="13.5" customHeight="1" x14ac:dyDescent="0.15">
      <c r="B178" s="67" t="s">
        <v>79</v>
      </c>
      <c r="C178" s="47" t="s">
        <v>153</v>
      </c>
      <c r="D178" s="47"/>
      <c r="E178" s="47" t="s">
        <v>357</v>
      </c>
      <c r="F178" s="74" t="s">
        <v>140</v>
      </c>
      <c r="G178" s="85" t="s">
        <v>141</v>
      </c>
      <c r="H178" s="47" t="s">
        <v>142</v>
      </c>
      <c r="I178" s="39" t="s">
        <v>357</v>
      </c>
    </row>
    <row r="179" spans="2:13" ht="13.5" customHeight="1" x14ac:dyDescent="0.15">
      <c r="B179" s="67"/>
      <c r="C179" s="47" t="s">
        <v>366</v>
      </c>
      <c r="D179" s="69"/>
      <c r="E179" s="47" t="s">
        <v>358</v>
      </c>
      <c r="F179" s="74"/>
      <c r="G179" s="85"/>
      <c r="H179" s="47" t="s">
        <v>414</v>
      </c>
      <c r="I179" s="39" t="s">
        <v>418</v>
      </c>
    </row>
    <row r="180" spans="2:13" ht="13.5" customHeight="1" x14ac:dyDescent="0.15">
      <c r="B180" s="67"/>
      <c r="C180" s="47" t="s">
        <v>416</v>
      </c>
      <c r="D180" s="47" t="s">
        <v>419</v>
      </c>
      <c r="E180" s="51" t="s">
        <v>376</v>
      </c>
      <c r="F180" s="74" t="s">
        <v>154</v>
      </c>
      <c r="G180" s="85" t="s">
        <v>100</v>
      </c>
      <c r="H180" s="47" t="s">
        <v>100</v>
      </c>
      <c r="I180" s="43" t="s">
        <v>64</v>
      </c>
    </row>
    <row r="181" spans="2:13" ht="13.5" customHeight="1" x14ac:dyDescent="0.15">
      <c r="B181" s="4"/>
      <c r="C181" s="15"/>
      <c r="D181" s="19"/>
      <c r="E181" s="168"/>
      <c r="F181" s="134"/>
      <c r="G181" s="177"/>
      <c r="H181" s="63">
        <f>G181-F181</f>
        <v>0</v>
      </c>
      <c r="I181" s="2">
        <f>E181*H181/1000</f>
        <v>0</v>
      </c>
      <c r="K181" s="33"/>
      <c r="L181" s="33"/>
      <c r="M181" s="170"/>
    </row>
    <row r="182" spans="2:13" ht="13.5" customHeight="1" x14ac:dyDescent="0.15">
      <c r="B182" s="4"/>
      <c r="C182" s="19"/>
      <c r="D182" s="19"/>
      <c r="E182" s="168"/>
      <c r="F182" s="134"/>
      <c r="G182" s="177"/>
      <c r="H182" s="63">
        <f>G182-F182</f>
        <v>0</v>
      </c>
      <c r="I182" s="2">
        <f>E182*H182/1000</f>
        <v>0</v>
      </c>
      <c r="K182" s="33"/>
      <c r="L182" s="33"/>
      <c r="M182" s="170"/>
    </row>
    <row r="183" spans="2:13" ht="13.5" customHeight="1" thickBot="1" x14ac:dyDescent="0.2">
      <c r="B183" s="22" t="s">
        <v>35</v>
      </c>
      <c r="C183" s="178">
        <f>SUM(C181:C182)</f>
        <v>0</v>
      </c>
      <c r="D183" s="172"/>
      <c r="E183" s="55">
        <f>SUM(E181:E182)</f>
        <v>0</v>
      </c>
      <c r="F183" s="123"/>
      <c r="G183" s="158"/>
      <c r="H183" s="55">
        <f>SUM(H181:H182)</f>
        <v>0</v>
      </c>
      <c r="I183" s="32">
        <f>SUM(I181:I182)</f>
        <v>0</v>
      </c>
    </row>
    <row r="184" spans="2:13" ht="13.5" customHeight="1" thickBot="1" x14ac:dyDescent="0.2">
      <c r="C184" s="33"/>
      <c r="D184" s="33"/>
      <c r="E184" s="33"/>
      <c r="H184" s="33"/>
      <c r="I184" s="33"/>
    </row>
    <row r="185" spans="2:13" ht="13.5" customHeight="1" x14ac:dyDescent="0.15">
      <c r="B185" s="6" t="s">
        <v>155</v>
      </c>
      <c r="C185" s="173"/>
      <c r="D185" s="365"/>
      <c r="E185" s="366"/>
      <c r="F185" s="366"/>
      <c r="G185" s="367"/>
      <c r="H185" s="33"/>
      <c r="I185" s="33"/>
    </row>
    <row r="186" spans="2:13" ht="13.5" customHeight="1" x14ac:dyDescent="0.15">
      <c r="B186" s="11" t="s">
        <v>147</v>
      </c>
      <c r="C186" s="174"/>
      <c r="D186" s="368"/>
      <c r="E186" s="369"/>
      <c r="F186" s="369"/>
      <c r="G186" s="370"/>
      <c r="H186" s="33"/>
      <c r="I186" s="33"/>
    </row>
    <row r="187" spans="2:13" ht="13.5" customHeight="1" thickBot="1" x14ac:dyDescent="0.2">
      <c r="B187" s="175"/>
      <c r="C187" s="176"/>
      <c r="D187" s="371"/>
      <c r="E187" s="372"/>
      <c r="F187" s="372"/>
      <c r="G187" s="373"/>
      <c r="H187" s="33"/>
      <c r="I187" s="33"/>
    </row>
    <row r="188" spans="2:13" ht="13.5" customHeight="1" thickBot="1" x14ac:dyDescent="0.2">
      <c r="C188" s="33"/>
      <c r="D188" s="33"/>
      <c r="E188" s="33"/>
      <c r="H188" s="33"/>
      <c r="I188" s="33"/>
    </row>
    <row r="189" spans="2:13" ht="13.5" customHeight="1" x14ac:dyDescent="0.15">
      <c r="B189" s="6" t="s">
        <v>472</v>
      </c>
      <c r="C189" s="173"/>
      <c r="D189" s="365"/>
      <c r="E189" s="366"/>
      <c r="F189" s="366"/>
      <c r="G189" s="367"/>
      <c r="H189" s="33"/>
    </row>
    <row r="190" spans="2:13" ht="13.5" customHeight="1" x14ac:dyDescent="0.15">
      <c r="B190" s="11" t="s">
        <v>147</v>
      </c>
      <c r="C190" s="174"/>
      <c r="D190" s="368"/>
      <c r="E190" s="369"/>
      <c r="F190" s="369"/>
      <c r="G190" s="370"/>
      <c r="H190" s="33"/>
    </row>
    <row r="191" spans="2:13" ht="13.5" customHeight="1" thickBot="1" x14ac:dyDescent="0.2">
      <c r="B191" s="175"/>
      <c r="C191" s="176"/>
      <c r="D191" s="371"/>
      <c r="E191" s="372"/>
      <c r="F191" s="372"/>
      <c r="G191" s="373"/>
      <c r="H191" s="33"/>
    </row>
    <row r="192" spans="2:13" ht="13.5" customHeight="1" x14ac:dyDescent="0.15">
      <c r="C192" s="33"/>
      <c r="D192" s="33"/>
      <c r="E192" s="33"/>
      <c r="H192" s="33"/>
    </row>
    <row r="193" spans="2:10" ht="13.5" customHeight="1" x14ac:dyDescent="0.15">
      <c r="B193" s="1" t="s">
        <v>437</v>
      </c>
      <c r="C193" s="33"/>
      <c r="H193" s="33"/>
      <c r="I193" s="33"/>
    </row>
    <row r="194" spans="2:10" ht="13.5" customHeight="1" thickBot="1" x14ac:dyDescent="0.2">
      <c r="B194" s="1" t="s">
        <v>156</v>
      </c>
    </row>
    <row r="195" spans="2:10" ht="13.5" customHeight="1" x14ac:dyDescent="0.15">
      <c r="B195" s="115"/>
      <c r="C195" s="45"/>
      <c r="D195" s="45" t="s">
        <v>134</v>
      </c>
      <c r="E195" s="45" t="s">
        <v>157</v>
      </c>
      <c r="F195" s="73" t="s">
        <v>158</v>
      </c>
      <c r="G195" s="83" t="s">
        <v>77</v>
      </c>
      <c r="H195" s="45" t="s">
        <v>159</v>
      </c>
      <c r="I195" s="45" t="s">
        <v>160</v>
      </c>
      <c r="J195" s="36" t="s">
        <v>78</v>
      </c>
    </row>
    <row r="196" spans="2:10" ht="13.5" customHeight="1" x14ac:dyDescent="0.15">
      <c r="B196" s="67" t="s">
        <v>161</v>
      </c>
      <c r="C196" s="47" t="s">
        <v>79</v>
      </c>
      <c r="D196" s="47" t="s">
        <v>162</v>
      </c>
      <c r="E196" s="47" t="s">
        <v>163</v>
      </c>
      <c r="F196" s="74" t="s">
        <v>164</v>
      </c>
      <c r="G196" s="85" t="s">
        <v>165</v>
      </c>
      <c r="H196" s="47" t="s">
        <v>166</v>
      </c>
      <c r="I196" s="47" t="s">
        <v>167</v>
      </c>
      <c r="J196" s="39" t="s">
        <v>420</v>
      </c>
    </row>
    <row r="197" spans="2:10" ht="13.5" customHeight="1" x14ac:dyDescent="0.15">
      <c r="B197" s="67"/>
      <c r="C197" s="47"/>
      <c r="D197" s="47"/>
      <c r="E197" s="47" t="s">
        <v>168</v>
      </c>
      <c r="F197" s="74" t="s">
        <v>358</v>
      </c>
      <c r="G197" s="85"/>
      <c r="H197" s="47"/>
      <c r="I197" s="47" t="s">
        <v>421</v>
      </c>
      <c r="J197" s="39"/>
    </row>
    <row r="198" spans="2:10" ht="13.5" customHeight="1" x14ac:dyDescent="0.15">
      <c r="B198" s="67"/>
      <c r="C198" s="47"/>
      <c r="D198" s="47" t="s">
        <v>376</v>
      </c>
      <c r="E198" s="47" t="s">
        <v>169</v>
      </c>
      <c r="F198" s="50" t="s">
        <v>64</v>
      </c>
      <c r="G198" s="85" t="s">
        <v>376</v>
      </c>
      <c r="H198" s="47" t="s">
        <v>169</v>
      </c>
      <c r="I198" s="51" t="s">
        <v>170</v>
      </c>
      <c r="J198" s="43" t="s">
        <v>64</v>
      </c>
    </row>
    <row r="199" spans="2:10" ht="13.5" customHeight="1" x14ac:dyDescent="0.15">
      <c r="B199" s="4"/>
      <c r="C199" s="29"/>
      <c r="D199" s="18"/>
      <c r="E199" s="29"/>
      <c r="F199" s="168">
        <f>+D199*E199/1000</f>
        <v>0</v>
      </c>
      <c r="G199" s="156"/>
      <c r="H199" s="19"/>
      <c r="I199" s="63">
        <f>+G199*H199/1000</f>
        <v>0</v>
      </c>
      <c r="J199" s="148">
        <f>+F199-I199</f>
        <v>0</v>
      </c>
    </row>
    <row r="200" spans="2:10" ht="13.5" customHeight="1" x14ac:dyDescent="0.15">
      <c r="B200" s="4"/>
      <c r="C200" s="29"/>
      <c r="D200" s="18"/>
      <c r="E200" s="29"/>
      <c r="F200" s="168">
        <f>+D200*E200/1000</f>
        <v>0</v>
      </c>
      <c r="G200" s="156"/>
      <c r="H200" s="19"/>
      <c r="I200" s="63">
        <f>+G200*H200/1000</f>
        <v>0</v>
      </c>
      <c r="J200" s="148">
        <f>+F200-I200</f>
        <v>0</v>
      </c>
    </row>
    <row r="201" spans="2:10" ht="13.5" customHeight="1" thickBot="1" x14ac:dyDescent="0.2">
      <c r="B201" s="175" t="s">
        <v>35</v>
      </c>
      <c r="C201" s="172"/>
      <c r="D201" s="172"/>
      <c r="E201" s="179"/>
      <c r="F201" s="54">
        <f>SUM(F199:F200)</f>
        <v>0</v>
      </c>
      <c r="G201" s="180"/>
      <c r="H201" s="181"/>
      <c r="I201" s="55">
        <f>SUM(I199:I200)</f>
        <v>0</v>
      </c>
      <c r="J201" s="32">
        <f>SUM(J199:J200)</f>
        <v>0</v>
      </c>
    </row>
    <row r="202" spans="2:10" ht="13.5" customHeight="1" x14ac:dyDescent="0.15">
      <c r="C202" s="33" t="s">
        <v>471</v>
      </c>
      <c r="E202" s="33"/>
      <c r="H202" s="33"/>
      <c r="I202" s="33"/>
    </row>
    <row r="203" spans="2:10" ht="13.5" customHeight="1" x14ac:dyDescent="0.15">
      <c r="C203" s="33" t="s">
        <v>422</v>
      </c>
      <c r="E203" s="33"/>
      <c r="H203" s="33"/>
      <c r="I203" s="33"/>
    </row>
    <row r="204" spans="2:10" ht="13.5" customHeight="1" thickBot="1" x14ac:dyDescent="0.2">
      <c r="C204" s="33"/>
      <c r="E204" s="33"/>
      <c r="H204" s="33"/>
      <c r="I204" s="33"/>
    </row>
    <row r="205" spans="2:10" ht="13.5" customHeight="1" x14ac:dyDescent="0.15">
      <c r="B205" s="6" t="s">
        <v>473</v>
      </c>
      <c r="C205" s="173"/>
      <c r="D205" s="365"/>
      <c r="E205" s="366"/>
      <c r="F205" s="366"/>
      <c r="G205" s="367"/>
      <c r="H205" s="33"/>
      <c r="J205" s="33"/>
    </row>
    <row r="206" spans="2:10" ht="13.5" customHeight="1" x14ac:dyDescent="0.15">
      <c r="B206" s="11" t="s">
        <v>474</v>
      </c>
      <c r="C206" s="174"/>
      <c r="D206" s="368"/>
      <c r="E206" s="369"/>
      <c r="F206" s="369"/>
      <c r="G206" s="370"/>
      <c r="H206" s="33"/>
      <c r="J206" s="33"/>
    </row>
    <row r="207" spans="2:10" ht="13.5" customHeight="1" thickBot="1" x14ac:dyDescent="0.2">
      <c r="B207" s="175"/>
      <c r="C207" s="176"/>
      <c r="D207" s="371"/>
      <c r="E207" s="372"/>
      <c r="F207" s="372"/>
      <c r="G207" s="373"/>
      <c r="H207" s="33"/>
      <c r="J207" s="33"/>
    </row>
    <row r="208" spans="2:10" ht="13.5" customHeight="1" x14ac:dyDescent="0.15">
      <c r="C208" s="33"/>
      <c r="H208" s="33"/>
      <c r="J208" s="33"/>
    </row>
    <row r="209" spans="2:10" ht="13.5" customHeight="1" thickBot="1" x14ac:dyDescent="0.2">
      <c r="B209" s="1" t="s">
        <v>171</v>
      </c>
    </row>
    <row r="210" spans="2:10" ht="13.5" customHeight="1" x14ac:dyDescent="0.15">
      <c r="B210" s="115"/>
      <c r="C210" s="45"/>
      <c r="D210" s="45" t="s">
        <v>134</v>
      </c>
      <c r="E210" s="45" t="s">
        <v>157</v>
      </c>
      <c r="F210" s="73" t="s">
        <v>158</v>
      </c>
      <c r="G210" s="83" t="s">
        <v>77</v>
      </c>
      <c r="H210" s="182" t="s">
        <v>159</v>
      </c>
      <c r="I210" s="45" t="s">
        <v>160</v>
      </c>
      <c r="J210" s="46" t="s">
        <v>78</v>
      </c>
    </row>
    <row r="211" spans="2:10" ht="13.5" customHeight="1" x14ac:dyDescent="0.15">
      <c r="B211" s="67" t="s">
        <v>161</v>
      </c>
      <c r="C211" s="47" t="s">
        <v>79</v>
      </c>
      <c r="D211" s="47" t="s">
        <v>162</v>
      </c>
      <c r="E211" s="47" t="s">
        <v>163</v>
      </c>
      <c r="F211" s="74" t="s">
        <v>172</v>
      </c>
      <c r="G211" s="85" t="s">
        <v>162</v>
      </c>
      <c r="H211" s="119" t="s">
        <v>173</v>
      </c>
      <c r="I211" s="47" t="s">
        <v>173</v>
      </c>
      <c r="J211" s="48" t="s">
        <v>420</v>
      </c>
    </row>
    <row r="212" spans="2:10" ht="13.5" customHeight="1" x14ac:dyDescent="0.15">
      <c r="B212" s="67"/>
      <c r="C212" s="47"/>
      <c r="D212" s="47"/>
      <c r="E212" s="47" t="s">
        <v>168</v>
      </c>
      <c r="F212" s="74" t="s">
        <v>358</v>
      </c>
      <c r="G212" s="85"/>
      <c r="H212" s="119" t="s">
        <v>98</v>
      </c>
      <c r="I212" s="47" t="s">
        <v>174</v>
      </c>
      <c r="J212" s="48"/>
    </row>
    <row r="213" spans="2:10" ht="13.5" customHeight="1" x14ac:dyDescent="0.15">
      <c r="B213" s="67"/>
      <c r="C213" s="47"/>
      <c r="D213" s="47" t="s">
        <v>376</v>
      </c>
      <c r="E213" s="47" t="s">
        <v>169</v>
      </c>
      <c r="F213" s="50" t="s">
        <v>64</v>
      </c>
      <c r="G213" s="85" t="s">
        <v>376</v>
      </c>
      <c r="H213" s="119" t="s">
        <v>169</v>
      </c>
      <c r="I213" s="51" t="s">
        <v>175</v>
      </c>
      <c r="J213" s="52" t="s">
        <v>64</v>
      </c>
    </row>
    <row r="214" spans="2:10" ht="13.5" customHeight="1" x14ac:dyDescent="0.15">
      <c r="B214" s="4"/>
      <c r="C214" s="29"/>
      <c r="D214" s="16"/>
      <c r="E214" s="16"/>
      <c r="F214" s="183">
        <f>+D214*E214/1000</f>
        <v>0</v>
      </c>
      <c r="G214" s="149"/>
      <c r="H214" s="184"/>
      <c r="I214" s="16">
        <f>+G214*H214/1000</f>
        <v>0</v>
      </c>
      <c r="J214" s="185">
        <f>+F214-I214</f>
        <v>0</v>
      </c>
    </row>
    <row r="215" spans="2:10" ht="13.5" customHeight="1" x14ac:dyDescent="0.15">
      <c r="B215" s="4"/>
      <c r="C215" s="29"/>
      <c r="D215" s="16"/>
      <c r="E215" s="16"/>
      <c r="F215" s="183">
        <f>+D215*E215/1000</f>
        <v>0</v>
      </c>
      <c r="G215" s="149"/>
      <c r="H215" s="184"/>
      <c r="I215" s="16">
        <f>+G215*H215/1000</f>
        <v>0</v>
      </c>
      <c r="J215" s="185">
        <f>+F215-I215</f>
        <v>0</v>
      </c>
    </row>
    <row r="216" spans="2:10" ht="13.5" customHeight="1" thickBot="1" x14ac:dyDescent="0.2">
      <c r="B216" s="175" t="s">
        <v>35</v>
      </c>
      <c r="C216" s="172"/>
      <c r="D216" s="186"/>
      <c r="E216" s="186"/>
      <c r="F216" s="187">
        <f>SUM(F214:F215)</f>
        <v>0</v>
      </c>
      <c r="G216" s="188"/>
      <c r="H216" s="189"/>
      <c r="I216" s="24">
        <f>SUM(I214:I215)</f>
        <v>0</v>
      </c>
      <c r="J216" s="190">
        <f>SUM(J214:J215)</f>
        <v>0</v>
      </c>
    </row>
    <row r="217" spans="2:10" ht="13.5" customHeight="1" x14ac:dyDescent="0.15">
      <c r="C217" s="33" t="s">
        <v>471</v>
      </c>
      <c r="D217" s="191"/>
      <c r="E217" s="191"/>
      <c r="F217" s="191"/>
      <c r="G217" s="191"/>
      <c r="H217" s="191"/>
      <c r="I217" s="191"/>
    </row>
    <row r="218" spans="2:10" ht="13.5" customHeight="1" x14ac:dyDescent="0.15">
      <c r="C218" s="33" t="s">
        <v>176</v>
      </c>
      <c r="D218" s="191"/>
      <c r="E218" s="191"/>
      <c r="F218" s="191"/>
      <c r="G218" s="191"/>
      <c r="H218" s="191"/>
      <c r="I218" s="191"/>
    </row>
    <row r="219" spans="2:10" s="192" customFormat="1" ht="13.5" customHeight="1" thickBot="1" x14ac:dyDescent="0.2">
      <c r="B219" s="1"/>
      <c r="C219" s="1"/>
    </row>
    <row r="220" spans="2:10" s="192" customFormat="1" ht="13.5" customHeight="1" x14ac:dyDescent="0.15">
      <c r="B220" s="6" t="s">
        <v>473</v>
      </c>
      <c r="C220" s="117"/>
      <c r="D220" s="173"/>
      <c r="E220" s="365"/>
      <c r="F220" s="366"/>
      <c r="G220" s="366"/>
      <c r="H220" s="366"/>
      <c r="I220" s="366"/>
      <c r="J220" s="374"/>
    </row>
    <row r="221" spans="2:10" s="192" customFormat="1" ht="13.5" customHeight="1" x14ac:dyDescent="0.15">
      <c r="B221" s="11" t="s">
        <v>147</v>
      </c>
      <c r="C221" s="1"/>
      <c r="D221" s="174"/>
      <c r="E221" s="368"/>
      <c r="F221" s="369"/>
      <c r="G221" s="369"/>
      <c r="H221" s="369"/>
      <c r="I221" s="369"/>
      <c r="J221" s="375"/>
    </row>
    <row r="222" spans="2:10" s="192" customFormat="1" ht="13.5" customHeight="1" thickBot="1" x14ac:dyDescent="0.2">
      <c r="B222" s="175"/>
      <c r="C222" s="193"/>
      <c r="D222" s="176"/>
      <c r="E222" s="371"/>
      <c r="F222" s="372"/>
      <c r="G222" s="372"/>
      <c r="H222" s="372"/>
      <c r="I222" s="372"/>
      <c r="J222" s="376"/>
    </row>
    <row r="223" spans="2:10" s="192" customFormat="1" ht="13.5" customHeight="1" x14ac:dyDescent="0.15">
      <c r="B223" s="1"/>
      <c r="C223" s="1"/>
    </row>
    <row r="224" spans="2:10" ht="13.5" customHeight="1" thickBot="1" x14ac:dyDescent="0.2">
      <c r="B224" s="1" t="s">
        <v>438</v>
      </c>
      <c r="C224" s="33"/>
      <c r="D224" s="33"/>
      <c r="E224" s="33"/>
      <c r="G224" s="33" t="s">
        <v>70</v>
      </c>
    </row>
    <row r="225" spans="2:10" ht="13.5" customHeight="1" x14ac:dyDescent="0.15">
      <c r="B225" s="143" t="s">
        <v>439</v>
      </c>
      <c r="C225" s="8"/>
      <c r="D225" s="8"/>
      <c r="E225" s="8"/>
      <c r="F225" s="8"/>
      <c r="G225" s="145">
        <f>+I165</f>
        <v>0</v>
      </c>
    </row>
    <row r="226" spans="2:10" ht="13.5" customHeight="1" x14ac:dyDescent="0.15">
      <c r="B226" s="4" t="s">
        <v>440</v>
      </c>
      <c r="C226" s="162"/>
      <c r="D226" s="162"/>
      <c r="E226" s="162"/>
      <c r="F226" s="162"/>
      <c r="G226" s="2">
        <f>+I183</f>
        <v>0</v>
      </c>
    </row>
    <row r="227" spans="2:10" ht="13.5" customHeight="1" x14ac:dyDescent="0.15">
      <c r="B227" s="4" t="s">
        <v>441</v>
      </c>
      <c r="C227" s="162"/>
      <c r="D227" s="162"/>
      <c r="E227" s="162"/>
      <c r="F227" s="162"/>
      <c r="G227" s="2">
        <f>+J216+J201</f>
        <v>0</v>
      </c>
    </row>
    <row r="228" spans="2:10" ht="13.5" customHeight="1" thickBot="1" x14ac:dyDescent="0.2">
      <c r="B228" s="64"/>
      <c r="C228" s="163"/>
      <c r="D228" s="163" t="s">
        <v>133</v>
      </c>
      <c r="E228" s="163"/>
      <c r="F228" s="163"/>
      <c r="G228" s="32">
        <f>SUM(G225:G227)</f>
        <v>0</v>
      </c>
    </row>
    <row r="229" spans="2:10" ht="13.5" customHeight="1" x14ac:dyDescent="0.15">
      <c r="C229" s="33"/>
      <c r="D229" s="33"/>
      <c r="E229" s="33"/>
      <c r="H229" s="33"/>
    </row>
    <row r="230" spans="2:10" ht="13.5" customHeight="1" x14ac:dyDescent="0.15">
      <c r="C230" s="33"/>
      <c r="D230" s="33"/>
      <c r="E230" s="33"/>
      <c r="H230" s="33"/>
    </row>
    <row r="231" spans="2:10" ht="13.5" customHeight="1" x14ac:dyDescent="0.15">
      <c r="B231" s="1" t="s">
        <v>534</v>
      </c>
      <c r="E231" s="33"/>
    </row>
    <row r="232" spans="2:10" ht="13.5" customHeight="1" thickBot="1" x14ac:dyDescent="0.2">
      <c r="B232" s="1" t="s">
        <v>525</v>
      </c>
    </row>
    <row r="233" spans="2:10" ht="13.5" customHeight="1" x14ac:dyDescent="0.15">
      <c r="B233" s="6"/>
      <c r="C233" s="362" t="s">
        <v>180</v>
      </c>
      <c r="D233" s="364"/>
      <c r="E233" s="362" t="s">
        <v>181</v>
      </c>
      <c r="F233" s="364"/>
      <c r="G233" s="45" t="s">
        <v>159</v>
      </c>
      <c r="H233" s="45" t="s">
        <v>182</v>
      </c>
      <c r="I233" s="45" t="s">
        <v>183</v>
      </c>
      <c r="J233" s="45" t="s">
        <v>184</v>
      </c>
    </row>
    <row r="234" spans="2:10" ht="13.5" customHeight="1" x14ac:dyDescent="0.15">
      <c r="B234" s="11" t="s">
        <v>82</v>
      </c>
      <c r="C234" s="47" t="s">
        <v>185</v>
      </c>
      <c r="D234" s="47" t="s">
        <v>186</v>
      </c>
      <c r="E234" s="47" t="s">
        <v>187</v>
      </c>
      <c r="F234" s="47" t="s">
        <v>188</v>
      </c>
      <c r="G234" s="47" t="s">
        <v>139</v>
      </c>
      <c r="H234" s="47" t="s">
        <v>139</v>
      </c>
      <c r="I234" s="47" t="s">
        <v>357</v>
      </c>
      <c r="J234" s="47" t="s">
        <v>178</v>
      </c>
    </row>
    <row r="235" spans="2:10" ht="13.5" customHeight="1" x14ac:dyDescent="0.15">
      <c r="B235" s="11"/>
      <c r="C235" s="47" t="s">
        <v>366</v>
      </c>
      <c r="D235" s="47"/>
      <c r="E235" s="194" t="s">
        <v>366</v>
      </c>
      <c r="F235" s="194" t="s">
        <v>189</v>
      </c>
      <c r="G235" s="47" t="s">
        <v>395</v>
      </c>
      <c r="H235" s="47" t="s">
        <v>396</v>
      </c>
      <c r="I235" s="47" t="s">
        <v>397</v>
      </c>
      <c r="J235" s="47"/>
    </row>
    <row r="236" spans="2:10" ht="13.5" customHeight="1" x14ac:dyDescent="0.15">
      <c r="B236" s="11"/>
      <c r="C236" s="47"/>
      <c r="D236" s="47"/>
      <c r="E236" s="194"/>
      <c r="F236" s="194"/>
      <c r="G236" s="47" t="s">
        <v>376</v>
      </c>
      <c r="H236" s="47" t="s">
        <v>376</v>
      </c>
      <c r="I236" s="47" t="s">
        <v>376</v>
      </c>
      <c r="J236" s="47" t="s">
        <v>169</v>
      </c>
    </row>
    <row r="237" spans="2:10" ht="13.5" customHeight="1" x14ac:dyDescent="0.15">
      <c r="B237" s="44"/>
      <c r="C237" s="78"/>
      <c r="D237" s="78"/>
      <c r="E237" s="195"/>
      <c r="F237" s="196"/>
      <c r="G237" s="16">
        <f t="shared" ref="G237:H240" si="0">+C237*E237*10</f>
        <v>0</v>
      </c>
      <c r="H237" s="16">
        <f t="shared" si="0"/>
        <v>0</v>
      </c>
      <c r="I237" s="197">
        <f>+H237-G237</f>
        <v>0</v>
      </c>
      <c r="J237" s="195"/>
    </row>
    <row r="238" spans="2:10" ht="13.5" customHeight="1" x14ac:dyDescent="0.15">
      <c r="B238" s="44"/>
      <c r="C238" s="78"/>
      <c r="D238" s="78"/>
      <c r="E238" s="195"/>
      <c r="F238" s="196"/>
      <c r="G238" s="16">
        <f t="shared" si="0"/>
        <v>0</v>
      </c>
      <c r="H238" s="16">
        <f t="shared" si="0"/>
        <v>0</v>
      </c>
      <c r="I238" s="197">
        <f>+H238-G238</f>
        <v>0</v>
      </c>
      <c r="J238" s="169"/>
    </row>
    <row r="239" spans="2:10" ht="13.5" customHeight="1" x14ac:dyDescent="0.15">
      <c r="B239" s="44"/>
      <c r="C239" s="78"/>
      <c r="D239" s="78"/>
      <c r="E239" s="195"/>
      <c r="F239" s="196"/>
      <c r="G239" s="16">
        <f t="shared" si="0"/>
        <v>0</v>
      </c>
      <c r="H239" s="16">
        <f t="shared" si="0"/>
        <v>0</v>
      </c>
      <c r="I239" s="197">
        <f>+H239-G239</f>
        <v>0</v>
      </c>
      <c r="J239" s="169"/>
    </row>
    <row r="240" spans="2:10" ht="13.5" customHeight="1" x14ac:dyDescent="0.15">
      <c r="B240" s="44"/>
      <c r="C240" s="78"/>
      <c r="D240" s="78"/>
      <c r="E240" s="16"/>
      <c r="F240" s="184"/>
      <c r="G240" s="16">
        <f t="shared" si="0"/>
        <v>0</v>
      </c>
      <c r="H240" s="16">
        <f t="shared" si="0"/>
        <v>0</v>
      </c>
      <c r="I240" s="198">
        <f>+H240-G240</f>
        <v>0</v>
      </c>
      <c r="J240" s="195"/>
    </row>
    <row r="241" spans="2:17" ht="13.5" customHeight="1" thickBot="1" x14ac:dyDescent="0.2">
      <c r="B241" s="22" t="s">
        <v>35</v>
      </c>
      <c r="C241" s="199">
        <f>C15</f>
        <v>0</v>
      </c>
      <c r="D241" s="199">
        <f>D15</f>
        <v>0</v>
      </c>
      <c r="E241" s="200">
        <f>SUM(E237:E240)</f>
        <v>0</v>
      </c>
      <c r="F241" s="200"/>
      <c r="G241" s="200">
        <f>SUM(G237:G240)</f>
        <v>0</v>
      </c>
      <c r="H241" s="200">
        <f>SUM(H237:H240)</f>
        <v>0</v>
      </c>
      <c r="I241" s="201">
        <f>SUM(I237:I240)</f>
        <v>0</v>
      </c>
      <c r="J241" s="202"/>
    </row>
    <row r="242" spans="2:17" ht="13.5" customHeight="1" thickBot="1" x14ac:dyDescent="0.2">
      <c r="C242" s="113"/>
      <c r="D242" s="113"/>
      <c r="E242" s="113"/>
      <c r="F242" s="33"/>
      <c r="G242" s="33"/>
      <c r="H242" s="33"/>
      <c r="I242" s="33"/>
      <c r="J242" s="33"/>
      <c r="K242" s="33"/>
    </row>
    <row r="243" spans="2:17" ht="13.5" customHeight="1" x14ac:dyDescent="0.15">
      <c r="C243" s="33"/>
      <c r="E243" s="203"/>
      <c r="F243" s="45" t="s">
        <v>190</v>
      </c>
      <c r="G243" s="116"/>
      <c r="H243" s="204" t="s">
        <v>191</v>
      </c>
      <c r="I243" s="127"/>
      <c r="J243" s="36" t="s">
        <v>78</v>
      </c>
      <c r="K243" s="33"/>
    </row>
    <row r="244" spans="2:17" ht="13.5" customHeight="1" x14ac:dyDescent="0.15">
      <c r="C244" s="113"/>
      <c r="E244" s="203"/>
      <c r="F244" s="12"/>
      <c r="G244" s="118" t="s">
        <v>192</v>
      </c>
      <c r="H244" s="118" t="s">
        <v>193</v>
      </c>
      <c r="I244" s="47" t="s">
        <v>398</v>
      </c>
      <c r="J244" s="39" t="s">
        <v>399</v>
      </c>
      <c r="K244" s="33"/>
    </row>
    <row r="245" spans="2:17" ht="13.5" customHeight="1" x14ac:dyDescent="0.15">
      <c r="C245" s="113"/>
      <c r="E245" s="203"/>
      <c r="F245" s="12"/>
      <c r="G245" s="47" t="s">
        <v>11</v>
      </c>
      <c r="H245" s="47"/>
      <c r="I245" s="119"/>
      <c r="J245" s="39" t="s">
        <v>400</v>
      </c>
      <c r="K245" s="33"/>
    </row>
    <row r="246" spans="2:17" ht="13.5" customHeight="1" x14ac:dyDescent="0.15">
      <c r="C246" s="113"/>
      <c r="E246" s="203"/>
      <c r="F246" s="12"/>
      <c r="G246" s="47" t="s">
        <v>371</v>
      </c>
      <c r="H246" s="119" t="s">
        <v>194</v>
      </c>
      <c r="I246" s="119" t="s">
        <v>195</v>
      </c>
      <c r="J246" s="39" t="s">
        <v>64</v>
      </c>
      <c r="K246" s="33"/>
    </row>
    <row r="247" spans="2:17" ht="13.5" customHeight="1" x14ac:dyDescent="0.15">
      <c r="C247" s="113"/>
      <c r="D247" s="191"/>
      <c r="E247" s="205"/>
      <c r="F247" s="206"/>
      <c r="G247" s="29"/>
      <c r="H247" s="29"/>
      <c r="I247" s="29">
        <f>+G247*H247/1000</f>
        <v>0</v>
      </c>
      <c r="J247" s="2">
        <f>(I237*J237*F247/1000)-I247</f>
        <v>0</v>
      </c>
      <c r="K247" s="33"/>
      <c r="N247" s="33"/>
      <c r="Q247" s="33"/>
    </row>
    <row r="248" spans="2:17" ht="13.5" customHeight="1" x14ac:dyDescent="0.15">
      <c r="C248" s="113"/>
      <c r="D248" s="33"/>
      <c r="E248" s="205"/>
      <c r="F248" s="206"/>
      <c r="G248" s="29"/>
      <c r="H248" s="29"/>
      <c r="I248" s="29">
        <f>+G248*H248/1000</f>
        <v>0</v>
      </c>
      <c r="J248" s="2">
        <f>(I238*J238*F248/1000)-I248</f>
        <v>0</v>
      </c>
      <c r="K248" s="33"/>
      <c r="N248" s="33"/>
      <c r="Q248" s="33"/>
    </row>
    <row r="249" spans="2:17" ht="13.5" customHeight="1" x14ac:dyDescent="0.15">
      <c r="C249" s="113"/>
      <c r="D249" s="191"/>
      <c r="E249" s="205"/>
      <c r="F249" s="206"/>
      <c r="G249" s="29"/>
      <c r="H249" s="29"/>
      <c r="I249" s="29">
        <f>+G249*H249/1000</f>
        <v>0</v>
      </c>
      <c r="J249" s="2">
        <f>(I239*J239*F249/1000)-I249</f>
        <v>0</v>
      </c>
      <c r="K249" s="33"/>
      <c r="N249" s="33"/>
      <c r="Q249" s="33"/>
    </row>
    <row r="250" spans="2:17" ht="13.5" customHeight="1" x14ac:dyDescent="0.15">
      <c r="C250" s="113"/>
      <c r="D250" s="191"/>
      <c r="E250" s="205"/>
      <c r="F250" s="206"/>
      <c r="G250" s="29"/>
      <c r="H250" s="29"/>
      <c r="I250" s="29">
        <f>+G250*H250/1000</f>
        <v>0</v>
      </c>
      <c r="J250" s="2">
        <f>(I240*J240*F250/1000)-I250</f>
        <v>0</v>
      </c>
      <c r="K250" s="33"/>
      <c r="N250" s="33"/>
      <c r="Q250" s="33"/>
    </row>
    <row r="251" spans="2:17" ht="13.5" customHeight="1" thickBot="1" x14ac:dyDescent="0.2">
      <c r="C251" s="113"/>
      <c r="D251" s="33"/>
      <c r="E251" s="205"/>
      <c r="F251" s="207"/>
      <c r="G251" s="160"/>
      <c r="H251" s="160"/>
      <c r="I251" s="31">
        <f>SUM(I247:I250)</f>
        <v>0</v>
      </c>
      <c r="J251" s="32">
        <f>SUM(J247:J250)</f>
        <v>0</v>
      </c>
      <c r="K251" s="33"/>
      <c r="N251" s="33"/>
      <c r="Q251" s="33"/>
    </row>
    <row r="252" spans="2:17" ht="13.5" customHeight="1" thickBot="1" x14ac:dyDescent="0.2">
      <c r="C252" s="113"/>
      <c r="D252" s="33"/>
      <c r="H252" s="84"/>
      <c r="J252" s="33"/>
      <c r="K252" s="33"/>
      <c r="N252" s="33"/>
      <c r="Q252" s="33"/>
    </row>
    <row r="253" spans="2:17" ht="13.5" customHeight="1" x14ac:dyDescent="0.15">
      <c r="B253" s="6" t="s">
        <v>476</v>
      </c>
      <c r="C253" s="173"/>
      <c r="D253" s="382"/>
      <c r="E253" s="383"/>
      <c r="F253" s="383"/>
      <c r="G253" s="384"/>
      <c r="H253" s="33"/>
      <c r="I253" s="33"/>
      <c r="J253" s="33"/>
      <c r="K253" s="33"/>
      <c r="N253" s="33"/>
      <c r="Q253" s="33"/>
    </row>
    <row r="254" spans="2:17" ht="13.5" customHeight="1" thickBot="1" x14ac:dyDescent="0.2">
      <c r="B254" s="175" t="s">
        <v>474</v>
      </c>
      <c r="C254" s="176"/>
      <c r="D254" s="385"/>
      <c r="E254" s="386"/>
      <c r="F254" s="386"/>
      <c r="G254" s="387"/>
      <c r="H254" s="33"/>
      <c r="I254" s="33"/>
      <c r="J254" s="33"/>
      <c r="K254" s="33"/>
      <c r="N254" s="33"/>
      <c r="Q254" s="33"/>
    </row>
    <row r="255" spans="2:17" ht="13.5" customHeight="1" thickBot="1" x14ac:dyDescent="0.2">
      <c r="C255" s="113"/>
      <c r="D255" s="113"/>
      <c r="E255" s="113"/>
      <c r="F255" s="33"/>
      <c r="G255" s="33"/>
      <c r="H255" s="33"/>
      <c r="I255" s="33"/>
      <c r="J255" s="33"/>
      <c r="K255" s="33"/>
      <c r="N255" s="33"/>
      <c r="Q255" s="33"/>
    </row>
    <row r="256" spans="2:17" ht="13.5" customHeight="1" x14ac:dyDescent="0.15">
      <c r="B256" s="6" t="s">
        <v>475</v>
      </c>
      <c r="C256" s="173"/>
      <c r="D256" s="382"/>
      <c r="E256" s="383"/>
      <c r="F256" s="383"/>
      <c r="G256" s="383"/>
      <c r="H256" s="383"/>
      <c r="I256" s="384"/>
      <c r="J256" s="33"/>
      <c r="K256" s="33"/>
      <c r="N256" s="33"/>
      <c r="Q256" s="33"/>
    </row>
    <row r="257" spans="2:17" ht="13.5" customHeight="1" thickBot="1" x14ac:dyDescent="0.2">
      <c r="B257" s="175" t="s">
        <v>474</v>
      </c>
      <c r="C257" s="176"/>
      <c r="D257" s="385"/>
      <c r="E257" s="386"/>
      <c r="F257" s="386"/>
      <c r="G257" s="386"/>
      <c r="H257" s="386"/>
      <c r="I257" s="387"/>
      <c r="J257" s="33"/>
      <c r="K257" s="33"/>
      <c r="N257" s="33"/>
      <c r="Q257" s="33"/>
    </row>
    <row r="258" spans="2:17" ht="13.5" customHeight="1" thickBot="1" x14ac:dyDescent="0.2">
      <c r="C258" s="113"/>
      <c r="D258" s="113"/>
      <c r="E258" s="113"/>
      <c r="F258" s="33"/>
      <c r="G258" s="33"/>
      <c r="H258" s="33"/>
      <c r="I258" s="33"/>
      <c r="J258" s="33"/>
      <c r="K258" s="33"/>
      <c r="N258" s="33"/>
      <c r="Q258" s="33"/>
    </row>
    <row r="259" spans="2:17" ht="13.5" customHeight="1" x14ac:dyDescent="0.15">
      <c r="B259" s="6" t="s">
        <v>196</v>
      </c>
      <c r="C259" s="173"/>
      <c r="D259" s="382"/>
      <c r="E259" s="383"/>
      <c r="F259" s="383"/>
      <c r="G259" s="383"/>
      <c r="H259" s="383"/>
      <c r="I259" s="384"/>
      <c r="J259" s="33"/>
      <c r="K259" s="33"/>
      <c r="N259" s="33"/>
      <c r="Q259" s="33"/>
    </row>
    <row r="260" spans="2:17" ht="13.5" customHeight="1" thickBot="1" x14ac:dyDescent="0.2">
      <c r="B260" s="175" t="s">
        <v>147</v>
      </c>
      <c r="C260" s="176"/>
      <c r="D260" s="385"/>
      <c r="E260" s="386"/>
      <c r="F260" s="386"/>
      <c r="G260" s="386"/>
      <c r="H260" s="386"/>
      <c r="I260" s="387"/>
      <c r="J260" s="33"/>
      <c r="K260" s="33"/>
      <c r="N260" s="33"/>
      <c r="Q260" s="33"/>
    </row>
    <row r="261" spans="2:17" ht="13.5" customHeight="1" x14ac:dyDescent="0.15">
      <c r="C261" s="113"/>
      <c r="D261" s="113"/>
      <c r="E261" s="113"/>
      <c r="F261" s="33"/>
      <c r="G261" s="33"/>
      <c r="H261" s="33"/>
      <c r="I261" s="33"/>
      <c r="J261" s="33"/>
      <c r="K261" s="33"/>
      <c r="N261" s="33"/>
      <c r="Q261" s="33"/>
    </row>
    <row r="262" spans="2:17" ht="13.5" customHeight="1" x14ac:dyDescent="0.15">
      <c r="B262" s="1" t="s">
        <v>442</v>
      </c>
    </row>
    <row r="263" spans="2:17" ht="13.5" customHeight="1" thickBot="1" x14ac:dyDescent="0.2">
      <c r="B263" s="1" t="s">
        <v>197</v>
      </c>
    </row>
    <row r="264" spans="2:17" ht="13.5" customHeight="1" x14ac:dyDescent="0.15">
      <c r="B264" s="6"/>
      <c r="C264" s="45" t="s">
        <v>198</v>
      </c>
      <c r="D264" s="362" t="s">
        <v>181</v>
      </c>
      <c r="E264" s="363"/>
      <c r="F264" s="364"/>
      <c r="G264" s="45" t="s">
        <v>199</v>
      </c>
      <c r="H264" s="45" t="s">
        <v>160</v>
      </c>
      <c r="I264" s="46" t="s">
        <v>78</v>
      </c>
    </row>
    <row r="265" spans="2:17" ht="13.5" customHeight="1" x14ac:dyDescent="0.15">
      <c r="B265" s="67" t="s">
        <v>79</v>
      </c>
      <c r="C265" s="47"/>
      <c r="D265" s="47" t="s">
        <v>200</v>
      </c>
      <c r="E265" s="47" t="s">
        <v>201</v>
      </c>
      <c r="F265" s="47" t="s">
        <v>202</v>
      </c>
      <c r="G265" s="47" t="s">
        <v>357</v>
      </c>
      <c r="H265" s="47" t="s">
        <v>178</v>
      </c>
      <c r="I265" s="48"/>
    </row>
    <row r="266" spans="2:17" ht="13.5" customHeight="1" x14ac:dyDescent="0.15">
      <c r="B266" s="67"/>
      <c r="C266" s="47"/>
      <c r="D266" s="47" t="s">
        <v>366</v>
      </c>
      <c r="E266" s="47"/>
      <c r="F266" s="47" t="s">
        <v>372</v>
      </c>
      <c r="G266" s="47" t="s">
        <v>373</v>
      </c>
      <c r="H266" s="47"/>
      <c r="I266" s="48" t="s">
        <v>374</v>
      </c>
    </row>
    <row r="267" spans="2:17" ht="13.5" customHeight="1" x14ac:dyDescent="0.15">
      <c r="B267" s="67"/>
      <c r="C267" s="47" t="s">
        <v>375</v>
      </c>
      <c r="D267" s="47"/>
      <c r="E267" s="47"/>
      <c r="F267" s="47"/>
      <c r="G267" s="47" t="s">
        <v>376</v>
      </c>
      <c r="H267" s="47" t="s">
        <v>169</v>
      </c>
      <c r="I267" s="48" t="s">
        <v>203</v>
      </c>
    </row>
    <row r="268" spans="2:17" ht="13.5" customHeight="1" x14ac:dyDescent="0.15">
      <c r="B268" s="44"/>
      <c r="C268" s="167"/>
      <c r="D268" s="19"/>
      <c r="E268" s="63"/>
      <c r="F268" s="63">
        <f>+E268-D268</f>
        <v>0</v>
      </c>
      <c r="G268" s="16">
        <f>+C268*F268*10</f>
        <v>0</v>
      </c>
      <c r="H268" s="208"/>
      <c r="I268" s="209">
        <f>+G268*H268/1000</f>
        <v>0</v>
      </c>
    </row>
    <row r="269" spans="2:17" ht="13.5" customHeight="1" x14ac:dyDescent="0.15">
      <c r="B269" s="44"/>
      <c r="C269" s="167"/>
      <c r="D269" s="19"/>
      <c r="E269" s="63"/>
      <c r="F269" s="63">
        <f>+E269-D269</f>
        <v>0</v>
      </c>
      <c r="G269" s="16">
        <f>+C269*F269*10</f>
        <v>0</v>
      </c>
      <c r="H269" s="210"/>
      <c r="I269" s="209">
        <f>+G269*H269/1000</f>
        <v>0</v>
      </c>
    </row>
    <row r="270" spans="2:17" ht="13.5" customHeight="1" thickBot="1" x14ac:dyDescent="0.2">
      <c r="B270" s="175" t="s">
        <v>35</v>
      </c>
      <c r="C270" s="211">
        <f>SUM(C268:C269)</f>
        <v>0</v>
      </c>
      <c r="D270" s="23"/>
      <c r="E270" s="23"/>
      <c r="F270" s="23"/>
      <c r="G270" s="55">
        <f>SUM(G268:G269)</f>
        <v>0</v>
      </c>
      <c r="H270" s="212"/>
      <c r="I270" s="213">
        <f>SUM(I268:I269)</f>
        <v>0</v>
      </c>
    </row>
    <row r="271" spans="2:17" ht="13.5" customHeight="1" thickBot="1" x14ac:dyDescent="0.2">
      <c r="C271" s="113"/>
      <c r="D271" s="113"/>
      <c r="E271" s="113"/>
      <c r="F271" s="33"/>
      <c r="G271" s="33"/>
      <c r="H271" s="33"/>
      <c r="I271" s="33"/>
      <c r="J271" s="33"/>
      <c r="K271" s="33"/>
      <c r="P271" s="33"/>
    </row>
    <row r="272" spans="2:17" ht="13.5" customHeight="1" x14ac:dyDescent="0.15">
      <c r="B272" s="6" t="s">
        <v>477</v>
      </c>
      <c r="C272" s="173"/>
      <c r="D272" s="365"/>
      <c r="E272" s="366"/>
      <c r="F272" s="366"/>
      <c r="G272" s="367"/>
      <c r="H272" s="33"/>
      <c r="I272" s="33"/>
      <c r="J272" s="33"/>
      <c r="K272" s="33"/>
      <c r="P272" s="33"/>
    </row>
    <row r="273" spans="2:17" ht="13.5" customHeight="1" thickBot="1" x14ac:dyDescent="0.2">
      <c r="B273" s="175" t="s">
        <v>474</v>
      </c>
      <c r="C273" s="176"/>
      <c r="D273" s="371"/>
      <c r="E273" s="372"/>
      <c r="F273" s="372"/>
      <c r="G273" s="373"/>
      <c r="H273" s="33"/>
      <c r="I273" s="33"/>
      <c r="J273" s="33"/>
      <c r="K273" s="33"/>
      <c r="P273" s="33"/>
    </row>
    <row r="274" spans="2:17" ht="13.5" customHeight="1" x14ac:dyDescent="0.15">
      <c r="C274" s="33"/>
      <c r="D274" s="33"/>
      <c r="E274" s="33"/>
      <c r="H274" s="33"/>
      <c r="I274" s="33"/>
      <c r="J274" s="33"/>
      <c r="K274" s="33"/>
      <c r="P274" s="33"/>
    </row>
    <row r="275" spans="2:17" ht="13.5" customHeight="1" thickBot="1" x14ac:dyDescent="0.2">
      <c r="B275" s="1" t="s">
        <v>443</v>
      </c>
      <c r="C275" s="113"/>
      <c r="D275" s="113"/>
      <c r="E275" s="113"/>
      <c r="F275" s="33"/>
      <c r="G275" s="33"/>
      <c r="H275" s="33" t="s">
        <v>204</v>
      </c>
      <c r="I275" s="33"/>
      <c r="K275" s="33"/>
      <c r="P275" s="33"/>
    </row>
    <row r="276" spans="2:17" ht="13.5" customHeight="1" x14ac:dyDescent="0.15">
      <c r="B276" s="143" t="s">
        <v>444</v>
      </c>
      <c r="C276" s="8"/>
      <c r="D276" s="8"/>
      <c r="E276" s="8"/>
      <c r="F276" s="8"/>
      <c r="G276" s="9"/>
      <c r="H276" s="145">
        <f>+J251</f>
        <v>0</v>
      </c>
      <c r="I276" s="33"/>
      <c r="K276" s="33"/>
      <c r="Q276" s="33"/>
    </row>
    <row r="277" spans="2:17" ht="13.5" customHeight="1" x14ac:dyDescent="0.15">
      <c r="B277" s="4" t="s">
        <v>445</v>
      </c>
      <c r="C277" s="162"/>
      <c r="D277" s="162"/>
      <c r="E277" s="162"/>
      <c r="F277" s="162"/>
      <c r="G277" s="5"/>
      <c r="H277" s="2">
        <f>+I270</f>
        <v>0</v>
      </c>
      <c r="I277" s="33"/>
      <c r="K277" s="33"/>
      <c r="Q277" s="33"/>
    </row>
    <row r="278" spans="2:17" ht="13.5" customHeight="1" thickBot="1" x14ac:dyDescent="0.2">
      <c r="B278" s="64"/>
      <c r="C278" s="163"/>
      <c r="D278" s="163" t="s">
        <v>133</v>
      </c>
      <c r="E278" s="163"/>
      <c r="F278" s="163"/>
      <c r="G278" s="164"/>
      <c r="H278" s="32">
        <f>SUM(H276:H277)</f>
        <v>0</v>
      </c>
      <c r="I278" s="33"/>
      <c r="J278" s="33"/>
      <c r="K278" s="33"/>
      <c r="Q278" s="33"/>
    </row>
    <row r="279" spans="2:17" ht="13.5" customHeight="1" x14ac:dyDescent="0.15">
      <c r="H279" s="33"/>
      <c r="I279" s="33"/>
      <c r="J279" s="33"/>
      <c r="K279" s="33"/>
      <c r="Q279" s="33"/>
    </row>
    <row r="280" spans="2:17" ht="13.5" customHeight="1" x14ac:dyDescent="0.15">
      <c r="B280" s="1" t="s">
        <v>535</v>
      </c>
      <c r="C280" s="33"/>
      <c r="D280" s="33"/>
      <c r="E280" s="33"/>
      <c r="F280" s="33"/>
      <c r="G280" s="33"/>
      <c r="H280" s="33"/>
      <c r="I280" s="33"/>
      <c r="K280" s="33"/>
      <c r="N280" s="33"/>
    </row>
    <row r="281" spans="2:17" ht="13.5" customHeight="1" x14ac:dyDescent="0.15">
      <c r="B281" s="1" t="s">
        <v>446</v>
      </c>
      <c r="C281" s="33"/>
      <c r="D281" s="33"/>
      <c r="E281" s="33"/>
      <c r="F281" s="33"/>
      <c r="G281" s="33"/>
      <c r="H281" s="33"/>
      <c r="I281" s="33"/>
      <c r="K281" s="33"/>
      <c r="N281" s="33"/>
    </row>
    <row r="282" spans="2:17" ht="13.5" customHeight="1" thickBot="1" x14ac:dyDescent="0.2">
      <c r="C282" s="33"/>
      <c r="D282" s="33"/>
      <c r="E282" s="33"/>
      <c r="F282" s="33"/>
      <c r="G282" s="33"/>
      <c r="H282" s="33"/>
      <c r="I282" s="33"/>
      <c r="K282" s="33"/>
      <c r="N282" s="33"/>
    </row>
    <row r="283" spans="2:17" ht="13.5" customHeight="1" x14ac:dyDescent="0.15">
      <c r="B283" s="115"/>
      <c r="C283" s="35"/>
      <c r="D283" s="214" t="s">
        <v>341</v>
      </c>
      <c r="E283" s="215" t="s">
        <v>42</v>
      </c>
      <c r="F283" s="216" t="s">
        <v>136</v>
      </c>
      <c r="G283" s="217" t="s">
        <v>177</v>
      </c>
      <c r="H283" s="139" t="s">
        <v>24</v>
      </c>
    </row>
    <row r="284" spans="2:17" ht="13.5" customHeight="1" x14ac:dyDescent="0.15">
      <c r="B284" s="67" t="s">
        <v>79</v>
      </c>
      <c r="C284" s="38" t="s">
        <v>205</v>
      </c>
      <c r="D284" s="218" t="s">
        <v>206</v>
      </c>
      <c r="E284" s="49" t="s">
        <v>207</v>
      </c>
      <c r="F284" s="219" t="s">
        <v>206</v>
      </c>
      <c r="G284" s="220" t="s">
        <v>207</v>
      </c>
      <c r="H284" s="221" t="s">
        <v>377</v>
      </c>
    </row>
    <row r="285" spans="2:17" ht="13.5" customHeight="1" x14ac:dyDescent="0.15">
      <c r="B285" s="67"/>
      <c r="C285" s="38"/>
      <c r="D285" s="218" t="s">
        <v>378</v>
      </c>
      <c r="E285" s="49" t="s">
        <v>208</v>
      </c>
      <c r="F285" s="219" t="s">
        <v>379</v>
      </c>
      <c r="G285" s="220" t="s">
        <v>208</v>
      </c>
      <c r="H285" s="221" t="s">
        <v>195</v>
      </c>
    </row>
    <row r="286" spans="2:17" ht="13.5" customHeight="1" x14ac:dyDescent="0.15">
      <c r="B286" s="67"/>
      <c r="C286" s="38"/>
      <c r="D286" s="165" t="s">
        <v>370</v>
      </c>
      <c r="E286" s="159" t="s">
        <v>370</v>
      </c>
      <c r="F286" s="222" t="s">
        <v>370</v>
      </c>
      <c r="G286" s="223" t="s">
        <v>370</v>
      </c>
      <c r="H286" s="221"/>
    </row>
    <row r="287" spans="2:17" ht="13.5" customHeight="1" x14ac:dyDescent="0.15">
      <c r="B287" s="37"/>
      <c r="C287" s="38"/>
      <c r="D287" s="224" t="s">
        <v>209</v>
      </c>
      <c r="E287" s="225"/>
      <c r="F287" s="226" t="s">
        <v>209</v>
      </c>
      <c r="G287" s="227"/>
      <c r="H287" s="221"/>
    </row>
    <row r="288" spans="2:17" ht="13.5" customHeight="1" x14ac:dyDescent="0.15">
      <c r="B288" s="41"/>
      <c r="C288" s="42"/>
      <c r="D288" s="218" t="s">
        <v>380</v>
      </c>
      <c r="E288" s="49"/>
      <c r="F288" s="219" t="s">
        <v>380</v>
      </c>
      <c r="G288" s="220"/>
      <c r="H288" s="221"/>
    </row>
    <row r="289" spans="2:10" ht="13.5" customHeight="1" x14ac:dyDescent="0.15">
      <c r="B289" s="11"/>
      <c r="C289" s="228"/>
      <c r="D289" s="229"/>
      <c r="E289" s="228"/>
      <c r="F289" s="230"/>
      <c r="G289" s="231"/>
      <c r="H289" s="148">
        <f t="shared" ref="H289:H294" si="1">IF($E$15="-",-(F289*G289)/1000,(D289*E289*$E$15-F289*G289)/1000)</f>
        <v>0</v>
      </c>
    </row>
    <row r="290" spans="2:10" ht="13.5" customHeight="1" x14ac:dyDescent="0.15">
      <c r="B290" s="11"/>
      <c r="C290" s="232"/>
      <c r="D290" s="233"/>
      <c r="E290" s="232"/>
      <c r="F290" s="234"/>
      <c r="G290" s="235"/>
      <c r="H290" s="236">
        <f t="shared" si="1"/>
        <v>0</v>
      </c>
    </row>
    <row r="291" spans="2:10" ht="13.5" customHeight="1" x14ac:dyDescent="0.15">
      <c r="B291" s="11"/>
      <c r="C291" s="237"/>
      <c r="D291" s="238"/>
      <c r="E291" s="237"/>
      <c r="F291" s="239"/>
      <c r="G291" s="240"/>
      <c r="H291" s="241">
        <f t="shared" si="1"/>
        <v>0</v>
      </c>
    </row>
    <row r="292" spans="2:10" ht="13.5" customHeight="1" x14ac:dyDescent="0.15">
      <c r="B292" s="14"/>
      <c r="C292" s="228"/>
      <c r="D292" s="229"/>
      <c r="E292" s="228"/>
      <c r="F292" s="230"/>
      <c r="G292" s="231"/>
      <c r="H292" s="242">
        <f t="shared" si="1"/>
        <v>0</v>
      </c>
    </row>
    <row r="293" spans="2:10" ht="13.5" customHeight="1" x14ac:dyDescent="0.15">
      <c r="B293" s="11"/>
      <c r="C293" s="232"/>
      <c r="D293" s="233"/>
      <c r="E293" s="232"/>
      <c r="F293" s="234"/>
      <c r="G293" s="235"/>
      <c r="H293" s="236">
        <f t="shared" si="1"/>
        <v>0</v>
      </c>
    </row>
    <row r="294" spans="2:10" ht="13.5" customHeight="1" x14ac:dyDescent="0.15">
      <c r="B294" s="243"/>
      <c r="C294" s="237"/>
      <c r="D294" s="238"/>
      <c r="E294" s="237"/>
      <c r="F294" s="239"/>
      <c r="G294" s="240"/>
      <c r="H294" s="236">
        <f t="shared" si="1"/>
        <v>0</v>
      </c>
    </row>
    <row r="295" spans="2:10" ht="13.5" customHeight="1" thickBot="1" x14ac:dyDescent="0.2">
      <c r="B295" s="175" t="s">
        <v>210</v>
      </c>
      <c r="C295" s="172"/>
      <c r="D295" s="244"/>
      <c r="E295" s="245"/>
      <c r="F295" s="246"/>
      <c r="G295" s="247"/>
      <c r="H295" s="32">
        <f>SUM(H289:H294)</f>
        <v>0</v>
      </c>
    </row>
    <row r="296" spans="2:10" ht="13.5" customHeight="1" x14ac:dyDescent="0.15">
      <c r="C296" s="33"/>
      <c r="D296" s="33"/>
      <c r="E296" s="33"/>
      <c r="F296" s="33"/>
      <c r="G296" s="33"/>
      <c r="H296" s="33"/>
      <c r="I296" s="33"/>
    </row>
    <row r="297" spans="2:10" ht="13.5" customHeight="1" thickBot="1" x14ac:dyDescent="0.2">
      <c r="B297" s="1" t="s">
        <v>447</v>
      </c>
    </row>
    <row r="298" spans="2:10" ht="13.5" customHeight="1" x14ac:dyDescent="0.15">
      <c r="B298" s="115"/>
      <c r="C298" s="35" t="s">
        <v>134</v>
      </c>
      <c r="D298" s="45" t="s">
        <v>211</v>
      </c>
      <c r="E298" s="45" t="s">
        <v>212</v>
      </c>
      <c r="F298" s="45" t="s">
        <v>213</v>
      </c>
      <c r="G298" s="45" t="s">
        <v>214</v>
      </c>
      <c r="H298" s="45" t="s">
        <v>215</v>
      </c>
      <c r="I298" s="248" t="s">
        <v>216</v>
      </c>
      <c r="J298" s="83" t="s">
        <v>217</v>
      </c>
    </row>
    <row r="299" spans="2:10" ht="13.5" customHeight="1" x14ac:dyDescent="0.15">
      <c r="B299" s="67" t="s">
        <v>79</v>
      </c>
      <c r="C299" s="38" t="s">
        <v>218</v>
      </c>
      <c r="D299" s="47" t="s">
        <v>219</v>
      </c>
      <c r="E299" s="47" t="s">
        <v>381</v>
      </c>
      <c r="F299" s="47" t="s">
        <v>220</v>
      </c>
      <c r="G299" s="47" t="s">
        <v>221</v>
      </c>
      <c r="H299" s="47" t="s">
        <v>382</v>
      </c>
      <c r="I299" s="249" t="s">
        <v>222</v>
      </c>
      <c r="J299" s="85"/>
    </row>
    <row r="300" spans="2:10" ht="13.5" customHeight="1" x14ac:dyDescent="0.15">
      <c r="B300" s="67"/>
      <c r="C300" s="47"/>
      <c r="D300" s="47"/>
      <c r="E300" s="47"/>
      <c r="F300" s="47"/>
      <c r="G300" s="47" t="s">
        <v>223</v>
      </c>
      <c r="H300" s="47"/>
      <c r="I300" s="249" t="s">
        <v>383</v>
      </c>
      <c r="J300" s="85"/>
    </row>
    <row r="301" spans="2:10" ht="13.5" customHeight="1" x14ac:dyDescent="0.15">
      <c r="B301" s="250"/>
      <c r="C301" s="51" t="s">
        <v>384</v>
      </c>
      <c r="D301" s="47" t="s">
        <v>385</v>
      </c>
      <c r="E301" s="47" t="s">
        <v>384</v>
      </c>
      <c r="F301" s="47" t="s">
        <v>224</v>
      </c>
      <c r="G301" s="47" t="s">
        <v>225</v>
      </c>
      <c r="H301" s="47" t="s">
        <v>224</v>
      </c>
      <c r="I301" s="249" t="s">
        <v>64</v>
      </c>
      <c r="J301" s="85" t="s">
        <v>384</v>
      </c>
    </row>
    <row r="302" spans="2:10" s="33" customFormat="1" ht="13.5" customHeight="1" thickBot="1" x14ac:dyDescent="0.2">
      <c r="B302" s="157"/>
      <c r="C302" s="55"/>
      <c r="D302" s="55"/>
      <c r="E302" s="55">
        <f>+C302*D302/100</f>
        <v>0</v>
      </c>
      <c r="F302" s="55"/>
      <c r="G302" s="55"/>
      <c r="H302" s="55">
        <f>+F302-G302</f>
        <v>0</v>
      </c>
      <c r="I302" s="251">
        <f>+E302*H302/1000</f>
        <v>0</v>
      </c>
      <c r="J302" s="101"/>
    </row>
    <row r="303" spans="2:10" ht="13.5" customHeight="1" thickBot="1" x14ac:dyDescent="0.2"/>
    <row r="304" spans="2:10" ht="13.5" customHeight="1" x14ac:dyDescent="0.15">
      <c r="G304" s="203"/>
      <c r="H304" s="45" t="s">
        <v>226</v>
      </c>
      <c r="I304" s="45" t="s">
        <v>227</v>
      </c>
      <c r="J304" s="36" t="s">
        <v>4</v>
      </c>
    </row>
    <row r="305" spans="2:12" ht="13.5" customHeight="1" x14ac:dyDescent="0.15">
      <c r="G305" s="203"/>
      <c r="H305" s="47" t="s">
        <v>228</v>
      </c>
      <c r="I305" s="47" t="s">
        <v>229</v>
      </c>
      <c r="J305" s="39" t="s">
        <v>386</v>
      </c>
    </row>
    <row r="306" spans="2:12" ht="13.5" customHeight="1" x14ac:dyDescent="0.15">
      <c r="G306" s="203"/>
      <c r="H306" s="47"/>
      <c r="I306" s="47" t="s">
        <v>387</v>
      </c>
      <c r="J306" s="39"/>
    </row>
    <row r="307" spans="2:12" ht="13.5" customHeight="1" x14ac:dyDescent="0.15">
      <c r="G307" s="203"/>
      <c r="H307" s="47" t="s">
        <v>224</v>
      </c>
      <c r="I307" s="47" t="s">
        <v>64</v>
      </c>
      <c r="J307" s="39" t="s">
        <v>64</v>
      </c>
    </row>
    <row r="308" spans="2:12" ht="13.5" customHeight="1" thickBot="1" x14ac:dyDescent="0.2">
      <c r="G308" s="174"/>
      <c r="H308" s="55"/>
      <c r="I308" s="66">
        <f>J302*H308/1000</f>
        <v>0</v>
      </c>
      <c r="J308" s="32">
        <f>+I302+I308</f>
        <v>0</v>
      </c>
    </row>
    <row r="309" spans="2:12" ht="13.5" customHeight="1" x14ac:dyDescent="0.15">
      <c r="G309" s="33"/>
      <c r="H309" s="33"/>
      <c r="I309" s="33"/>
      <c r="J309" s="33"/>
    </row>
    <row r="310" spans="2:12" ht="13.5" customHeight="1" x14ac:dyDescent="0.15">
      <c r="B310" s="113"/>
      <c r="C310" s="113"/>
      <c r="D310" s="113"/>
      <c r="E310" s="113"/>
      <c r="G310" s="113"/>
      <c r="H310" s="252"/>
      <c r="I310" s="252"/>
      <c r="J310" s="113"/>
      <c r="K310" s="113"/>
      <c r="L310" s="113"/>
    </row>
    <row r="311" spans="2:12" ht="13.5" customHeight="1" thickBot="1" x14ac:dyDescent="0.2">
      <c r="B311" s="1" t="s">
        <v>448</v>
      </c>
      <c r="E311" s="1" t="s">
        <v>70</v>
      </c>
    </row>
    <row r="312" spans="2:12" ht="13.5" customHeight="1" x14ac:dyDescent="0.15">
      <c r="B312" s="143" t="s">
        <v>449</v>
      </c>
      <c r="C312" s="253"/>
      <c r="D312" s="9"/>
      <c r="E312" s="254">
        <f>+H295</f>
        <v>0</v>
      </c>
    </row>
    <row r="313" spans="2:12" ht="13.5" customHeight="1" x14ac:dyDescent="0.15">
      <c r="B313" s="4" t="s">
        <v>450</v>
      </c>
      <c r="C313" s="162"/>
      <c r="D313" s="5"/>
      <c r="E313" s="255">
        <f>+J308</f>
        <v>0</v>
      </c>
    </row>
    <row r="314" spans="2:12" ht="13.5" customHeight="1" thickBot="1" x14ac:dyDescent="0.2">
      <c r="B314" s="175" t="s">
        <v>230</v>
      </c>
      <c r="C314" s="193"/>
      <c r="D314" s="164"/>
      <c r="E314" s="256">
        <f>SUM(E312:E313)</f>
        <v>0</v>
      </c>
    </row>
    <row r="315" spans="2:12" ht="13.5" customHeight="1" x14ac:dyDescent="0.15"/>
    <row r="316" spans="2:12" ht="13.5" customHeight="1" thickBot="1" x14ac:dyDescent="0.2">
      <c r="B316" s="1" t="s">
        <v>536</v>
      </c>
    </row>
    <row r="317" spans="2:12" ht="13.5" customHeight="1" x14ac:dyDescent="0.15">
      <c r="B317" s="115" t="s">
        <v>231</v>
      </c>
      <c r="C317" s="45" t="s">
        <v>341</v>
      </c>
      <c r="D317" s="45" t="s">
        <v>232</v>
      </c>
      <c r="E317" s="204" t="s">
        <v>233</v>
      </c>
      <c r="F317" s="36" t="s">
        <v>4</v>
      </c>
    </row>
    <row r="318" spans="2:12" ht="13.5" customHeight="1" x14ac:dyDescent="0.15">
      <c r="B318" s="67"/>
      <c r="C318" s="47" t="s">
        <v>234</v>
      </c>
      <c r="D318" s="47" t="s">
        <v>235</v>
      </c>
      <c r="E318" s="69" t="s">
        <v>98</v>
      </c>
      <c r="F318" s="39" t="s">
        <v>388</v>
      </c>
    </row>
    <row r="319" spans="2:12" ht="13.5" customHeight="1" x14ac:dyDescent="0.15">
      <c r="B319" s="67"/>
      <c r="C319" s="47" t="s">
        <v>236</v>
      </c>
      <c r="D319" s="47"/>
      <c r="E319" s="69"/>
      <c r="F319" s="257"/>
    </row>
    <row r="320" spans="2:12" ht="13.5" customHeight="1" x14ac:dyDescent="0.15">
      <c r="B320" s="67"/>
      <c r="C320" s="47" t="s">
        <v>237</v>
      </c>
      <c r="D320" s="47"/>
      <c r="E320" s="69"/>
      <c r="F320" s="39"/>
    </row>
    <row r="321" spans="2:11" ht="13.5" customHeight="1" x14ac:dyDescent="0.15">
      <c r="B321" s="67"/>
      <c r="C321" s="165" t="s">
        <v>238</v>
      </c>
      <c r="D321" s="47" t="s">
        <v>384</v>
      </c>
      <c r="E321" s="69" t="s">
        <v>239</v>
      </c>
      <c r="F321" s="39" t="s">
        <v>64</v>
      </c>
    </row>
    <row r="322" spans="2:11" ht="13.5" customHeight="1" x14ac:dyDescent="0.15">
      <c r="B322" s="258"/>
      <c r="C322" s="259"/>
      <c r="D322" s="29"/>
      <c r="E322" s="162"/>
      <c r="F322" s="260">
        <f>E322*D322-C322</f>
        <v>0</v>
      </c>
      <c r="H322" s="261"/>
      <c r="I322" s="261"/>
      <c r="J322" s="261"/>
    </row>
    <row r="323" spans="2:11" ht="13.5" customHeight="1" x14ac:dyDescent="0.15">
      <c r="B323" s="258"/>
      <c r="C323" s="259"/>
      <c r="D323" s="29"/>
      <c r="E323" s="162"/>
      <c r="F323" s="260">
        <f>E323*D323-C323</f>
        <v>0</v>
      </c>
      <c r="H323" s="261"/>
      <c r="I323" s="261"/>
      <c r="J323" s="261"/>
    </row>
    <row r="324" spans="2:11" ht="13.5" customHeight="1" thickBot="1" x14ac:dyDescent="0.2">
      <c r="B324" s="79" t="s">
        <v>348</v>
      </c>
      <c r="C324" s="31">
        <f>SUM(C322:C323)</f>
        <v>0</v>
      </c>
      <c r="D324" s="31">
        <f>SUM(D322:D323)</f>
        <v>0</v>
      </c>
      <c r="E324" s="31">
        <f>SUM(E322:E323)</f>
        <v>0</v>
      </c>
      <c r="F324" s="262">
        <f>+D324*E324-C324</f>
        <v>0</v>
      </c>
      <c r="H324" s="261"/>
      <c r="I324" s="261"/>
      <c r="J324" s="261"/>
    </row>
    <row r="325" spans="2:11" ht="9.75" customHeight="1" x14ac:dyDescent="0.15"/>
    <row r="326" spans="2:11" ht="12.6" customHeight="1" x14ac:dyDescent="0.15">
      <c r="B326" s="1" t="s">
        <v>537</v>
      </c>
    </row>
    <row r="327" spans="2:11" ht="12.6" customHeight="1" thickBot="1" x14ac:dyDescent="0.2">
      <c r="B327" s="1" t="s">
        <v>255</v>
      </c>
    </row>
    <row r="328" spans="2:11" ht="12.6" customHeight="1" x14ac:dyDescent="0.15">
      <c r="B328" s="115"/>
      <c r="C328" s="7"/>
      <c r="D328" s="8" t="s">
        <v>240</v>
      </c>
      <c r="E328" s="8"/>
      <c r="F328" s="8"/>
      <c r="G328" s="9"/>
      <c r="H328" s="45" t="s">
        <v>77</v>
      </c>
      <c r="I328" s="45" t="s">
        <v>241</v>
      </c>
      <c r="J328" s="45" t="s">
        <v>160</v>
      </c>
      <c r="K328" s="84"/>
    </row>
    <row r="329" spans="2:11" ht="12.6" customHeight="1" x14ac:dyDescent="0.15">
      <c r="B329" s="37" t="s">
        <v>79</v>
      </c>
      <c r="C329" s="47" t="s">
        <v>242</v>
      </c>
      <c r="D329" s="397" t="s">
        <v>243</v>
      </c>
      <c r="E329" s="263" t="s">
        <v>244</v>
      </c>
      <c r="F329" s="264"/>
      <c r="G329" s="47" t="s">
        <v>245</v>
      </c>
      <c r="H329" s="47" t="s">
        <v>246</v>
      </c>
      <c r="I329" s="47" t="s">
        <v>357</v>
      </c>
      <c r="J329" s="47" t="s">
        <v>178</v>
      </c>
      <c r="K329" s="84"/>
    </row>
    <row r="330" spans="2:11" ht="12.6" customHeight="1" x14ac:dyDescent="0.15">
      <c r="B330" s="67"/>
      <c r="C330" s="12" t="s">
        <v>366</v>
      </c>
      <c r="D330" s="398"/>
      <c r="E330" s="75"/>
      <c r="G330" s="47" t="s">
        <v>389</v>
      </c>
      <c r="H330" s="47" t="s">
        <v>366</v>
      </c>
      <c r="I330" s="47" t="s">
        <v>359</v>
      </c>
      <c r="J330" s="47"/>
      <c r="K330" s="84"/>
    </row>
    <row r="331" spans="2:11" ht="12.6" customHeight="1" x14ac:dyDescent="0.15">
      <c r="B331" s="11"/>
      <c r="C331" s="12"/>
      <c r="D331" s="399"/>
      <c r="E331" s="88"/>
      <c r="F331" s="265"/>
      <c r="G331" s="51"/>
      <c r="H331" s="47" t="s">
        <v>390</v>
      </c>
      <c r="I331" s="51" t="s">
        <v>376</v>
      </c>
      <c r="J331" s="47" t="s">
        <v>169</v>
      </c>
      <c r="K331" s="84"/>
    </row>
    <row r="332" spans="2:11" ht="12.6" customHeight="1" x14ac:dyDescent="0.15">
      <c r="B332" s="44"/>
      <c r="C332" s="168"/>
      <c r="D332" s="19"/>
      <c r="E332" s="400"/>
      <c r="F332" s="401"/>
      <c r="G332" s="19">
        <f>+C332-D332</f>
        <v>0</v>
      </c>
      <c r="H332" s="195"/>
      <c r="I332" s="19">
        <f>G332*H332*10</f>
        <v>0</v>
      </c>
      <c r="J332" s="122"/>
      <c r="K332" s="266"/>
    </row>
    <row r="333" spans="2:11" ht="12.6" customHeight="1" x14ac:dyDescent="0.15">
      <c r="B333" s="44"/>
      <c r="C333" s="168"/>
      <c r="D333" s="19"/>
      <c r="E333" s="402"/>
      <c r="F333" s="403"/>
      <c r="G333" s="19">
        <f>+C333-D333</f>
        <v>0</v>
      </c>
      <c r="H333" s="267"/>
      <c r="I333" s="19">
        <f>G333*H333*10</f>
        <v>0</v>
      </c>
      <c r="J333" s="268"/>
      <c r="K333" s="266"/>
    </row>
    <row r="334" spans="2:11" ht="12.6" customHeight="1" x14ac:dyDescent="0.15">
      <c r="B334" s="86"/>
      <c r="C334" s="269"/>
      <c r="D334" s="121"/>
      <c r="E334" s="402"/>
      <c r="F334" s="403"/>
      <c r="G334" s="19">
        <f>+C334-D334</f>
        <v>0</v>
      </c>
      <c r="H334" s="270"/>
      <c r="I334" s="19">
        <f>G334*H334*10</f>
        <v>0</v>
      </c>
      <c r="J334" s="271"/>
      <c r="K334" s="266"/>
    </row>
    <row r="335" spans="2:11" ht="12.6" customHeight="1" thickBot="1" x14ac:dyDescent="0.2">
      <c r="B335" s="22" t="s">
        <v>247</v>
      </c>
      <c r="C335" s="178">
        <f>SUM(C332:C334)</f>
        <v>0</v>
      </c>
      <c r="D335" s="178">
        <f>SUM(D332:D334)</f>
        <v>0</v>
      </c>
      <c r="E335" s="404"/>
      <c r="F335" s="405"/>
      <c r="G335" s="55">
        <f>SUM(G332:G334)</f>
        <v>0</v>
      </c>
      <c r="H335" s="23"/>
      <c r="I335" s="55">
        <f>SUM(I332:I334)</f>
        <v>0</v>
      </c>
      <c r="J335" s="272"/>
      <c r="K335" s="266"/>
    </row>
    <row r="336" spans="2:11" ht="12.6" customHeight="1" thickBot="1" x14ac:dyDescent="0.2">
      <c r="C336" s="113"/>
      <c r="D336" s="113"/>
      <c r="E336" s="113"/>
      <c r="F336" s="33"/>
      <c r="G336" s="33"/>
      <c r="H336" s="33"/>
      <c r="I336" s="33"/>
      <c r="J336" s="33"/>
    </row>
    <row r="337" spans="2:17" ht="12.6" customHeight="1" x14ac:dyDescent="0.15">
      <c r="C337" s="113"/>
      <c r="D337" s="113"/>
      <c r="E337" s="113"/>
      <c r="F337" s="45" t="s">
        <v>248</v>
      </c>
      <c r="G337" s="116"/>
      <c r="H337" s="204" t="s">
        <v>249</v>
      </c>
      <c r="I337" s="127"/>
      <c r="J337" s="36" t="s">
        <v>78</v>
      </c>
      <c r="K337" s="33"/>
    </row>
    <row r="338" spans="2:17" ht="12.6" customHeight="1" x14ac:dyDescent="0.15">
      <c r="C338" s="113"/>
      <c r="D338" s="113"/>
      <c r="E338" s="113"/>
      <c r="F338" s="47"/>
      <c r="G338" s="118" t="s">
        <v>250</v>
      </c>
      <c r="H338" s="118" t="s">
        <v>251</v>
      </c>
      <c r="I338" s="47" t="s">
        <v>391</v>
      </c>
      <c r="J338" s="39" t="s">
        <v>392</v>
      </c>
      <c r="K338" s="33"/>
    </row>
    <row r="339" spans="2:17" ht="12.6" customHeight="1" x14ac:dyDescent="0.15">
      <c r="C339" s="113"/>
      <c r="D339" s="113"/>
      <c r="E339" s="113"/>
      <c r="F339" s="47"/>
      <c r="G339" s="47" t="s">
        <v>11</v>
      </c>
      <c r="H339" s="47"/>
      <c r="I339" s="119"/>
      <c r="J339" s="39"/>
      <c r="K339" s="33"/>
    </row>
    <row r="340" spans="2:17" ht="12.6" customHeight="1" x14ac:dyDescent="0.15">
      <c r="C340" s="113"/>
      <c r="D340" s="113"/>
      <c r="E340" s="113"/>
      <c r="F340" s="47"/>
      <c r="G340" s="47" t="s">
        <v>371</v>
      </c>
      <c r="H340" s="119" t="s">
        <v>252</v>
      </c>
      <c r="I340" s="119" t="s">
        <v>52</v>
      </c>
      <c r="J340" s="43" t="s">
        <v>64</v>
      </c>
      <c r="K340" s="33"/>
    </row>
    <row r="341" spans="2:17" ht="12.6" customHeight="1" x14ac:dyDescent="0.15">
      <c r="C341" s="113"/>
      <c r="D341" s="113"/>
      <c r="E341" s="113"/>
      <c r="F341" s="273"/>
      <c r="G341" s="29"/>
      <c r="H341" s="29"/>
      <c r="I341" s="29">
        <f>+G341*H341</f>
        <v>0</v>
      </c>
      <c r="J341" s="2">
        <f>(I332*J332*F341-I341)/1000</f>
        <v>0</v>
      </c>
      <c r="K341" s="33"/>
    </row>
    <row r="342" spans="2:17" ht="12.6" customHeight="1" x14ac:dyDescent="0.15">
      <c r="C342" s="113"/>
      <c r="D342" s="113"/>
      <c r="E342" s="113"/>
      <c r="F342" s="273"/>
      <c r="G342" s="29"/>
      <c r="H342" s="29"/>
      <c r="I342" s="29">
        <f>+G342*H342</f>
        <v>0</v>
      </c>
      <c r="J342" s="2">
        <f>(I333*J333*F342-I342)/1000</f>
        <v>0</v>
      </c>
      <c r="K342" s="33"/>
    </row>
    <row r="343" spans="2:17" ht="12.6" customHeight="1" thickBot="1" x14ac:dyDescent="0.2">
      <c r="C343" s="113"/>
      <c r="D343" s="113"/>
      <c r="E343" s="113"/>
      <c r="F343" s="274"/>
      <c r="G343" s="29"/>
      <c r="H343" s="29"/>
      <c r="I343" s="29">
        <f>+G343*H343</f>
        <v>0</v>
      </c>
      <c r="J343" s="2">
        <f>(I334*J334*F343-I343)/1000</f>
        <v>0</v>
      </c>
      <c r="K343" s="33"/>
    </row>
    <row r="344" spans="2:17" ht="12.6" customHeight="1" thickBot="1" x14ac:dyDescent="0.2">
      <c r="C344" s="113"/>
      <c r="D344" s="113"/>
      <c r="E344" s="113"/>
      <c r="F344" s="23"/>
      <c r="G344" s="23"/>
      <c r="H344" s="272"/>
      <c r="I344" s="275"/>
      <c r="J344" s="32">
        <f>SUM(J341:J343)</f>
        <v>0</v>
      </c>
      <c r="K344" s="33"/>
    </row>
    <row r="345" spans="2:17" ht="12.6" customHeight="1" thickBot="1" x14ac:dyDescent="0.2">
      <c r="C345" s="113"/>
      <c r="D345" s="113"/>
      <c r="E345" s="113"/>
      <c r="F345" s="33"/>
      <c r="G345" s="33"/>
      <c r="H345" s="276"/>
      <c r="I345" s="33"/>
      <c r="J345" s="33"/>
      <c r="K345" s="33"/>
    </row>
    <row r="346" spans="2:17" ht="12.6" customHeight="1" x14ac:dyDescent="0.15">
      <c r="B346" s="6" t="s">
        <v>253</v>
      </c>
      <c r="C346" s="277"/>
      <c r="D346" s="278"/>
      <c r="E346" s="382"/>
      <c r="F346" s="383"/>
      <c r="G346" s="384"/>
      <c r="H346" s="33"/>
      <c r="I346" s="33"/>
      <c r="J346" s="33"/>
      <c r="K346" s="33"/>
      <c r="N346" s="33"/>
      <c r="Q346" s="33"/>
    </row>
    <row r="347" spans="2:17" ht="12.6" customHeight="1" thickBot="1" x14ac:dyDescent="0.2">
      <c r="B347" s="175" t="s">
        <v>147</v>
      </c>
      <c r="C347" s="279"/>
      <c r="D347" s="280"/>
      <c r="E347" s="385"/>
      <c r="F347" s="386"/>
      <c r="G347" s="387"/>
      <c r="H347" s="33"/>
      <c r="I347" s="33"/>
      <c r="J347" s="33"/>
      <c r="K347" s="33"/>
      <c r="N347" s="33"/>
      <c r="Q347" s="33"/>
    </row>
    <row r="348" spans="2:17" ht="12.6" customHeight="1" x14ac:dyDescent="0.15">
      <c r="C348" s="113"/>
      <c r="D348" s="113"/>
      <c r="E348" s="113"/>
      <c r="F348" s="33"/>
      <c r="G348" s="33"/>
      <c r="H348" s="276"/>
      <c r="I348" s="33"/>
      <c r="J348" s="33"/>
      <c r="K348" s="33"/>
    </row>
    <row r="349" spans="2:17" ht="12.6" customHeight="1" x14ac:dyDescent="0.15">
      <c r="C349" s="113"/>
      <c r="D349" s="113"/>
      <c r="E349" s="113"/>
      <c r="F349" s="33"/>
      <c r="G349" s="33"/>
      <c r="H349" s="33"/>
      <c r="I349" s="33"/>
      <c r="J349" s="33"/>
      <c r="K349" s="33"/>
    </row>
    <row r="350" spans="2:17" ht="12.6" customHeight="1" thickBot="1" x14ac:dyDescent="0.2">
      <c r="B350" s="1" t="s">
        <v>528</v>
      </c>
      <c r="C350" s="113"/>
      <c r="D350" s="113"/>
      <c r="E350" s="113" t="s">
        <v>70</v>
      </c>
      <c r="F350" s="33"/>
      <c r="G350" s="33"/>
      <c r="H350" s="33"/>
      <c r="I350" s="33"/>
      <c r="J350" s="33"/>
      <c r="K350" s="33"/>
    </row>
    <row r="351" spans="2:17" ht="12.6" customHeight="1" x14ac:dyDescent="0.15">
      <c r="B351" s="143" t="s">
        <v>451</v>
      </c>
      <c r="C351" s="281"/>
      <c r="D351" s="282"/>
      <c r="E351" s="60">
        <f>+J344</f>
        <v>0</v>
      </c>
      <c r="F351" s="33"/>
      <c r="G351" s="33"/>
      <c r="H351" s="33"/>
      <c r="I351" s="33"/>
      <c r="J351" s="33"/>
    </row>
    <row r="352" spans="2:17" ht="12.6" customHeight="1" x14ac:dyDescent="0.15">
      <c r="B352" s="4"/>
      <c r="C352" s="283"/>
      <c r="D352" s="284"/>
      <c r="E352" s="53"/>
      <c r="F352" s="33"/>
      <c r="G352" s="33"/>
      <c r="H352" s="33"/>
      <c r="I352" s="33"/>
      <c r="J352" s="33"/>
    </row>
    <row r="353" spans="2:12" ht="12.6" customHeight="1" thickBot="1" x14ac:dyDescent="0.2">
      <c r="B353" s="175"/>
      <c r="C353" s="285" t="s">
        <v>256</v>
      </c>
      <c r="D353" s="280"/>
      <c r="E353" s="286">
        <f>SUM(E351:E352)</f>
        <v>0</v>
      </c>
      <c r="F353" s="33"/>
      <c r="G353" s="33"/>
      <c r="H353" s="33"/>
      <c r="I353" s="33"/>
      <c r="J353" s="33"/>
    </row>
    <row r="354" spans="2:12" ht="12.6" customHeight="1" x14ac:dyDescent="0.15">
      <c r="C354" s="113"/>
      <c r="D354" s="113"/>
      <c r="E354" s="113"/>
      <c r="F354" s="33"/>
      <c r="G354" s="33"/>
      <c r="H354" s="276"/>
      <c r="I354" s="33"/>
      <c r="J354" s="33"/>
    </row>
    <row r="355" spans="2:12" ht="12.6" customHeight="1" x14ac:dyDescent="0.15">
      <c r="B355" s="1" t="s">
        <v>538</v>
      </c>
      <c r="C355" s="33"/>
      <c r="D355" s="33"/>
      <c r="E355" s="33"/>
      <c r="F355" s="33"/>
      <c r="G355" s="33"/>
      <c r="H355" s="33"/>
      <c r="I355" s="33"/>
      <c r="L355" s="33"/>
    </row>
    <row r="356" spans="2:12" ht="12.75" customHeight="1" x14ac:dyDescent="0.15">
      <c r="B356" s="1" t="s">
        <v>526</v>
      </c>
      <c r="C356" s="33"/>
      <c r="D356" s="33"/>
      <c r="E356" s="33"/>
      <c r="F356" s="33"/>
      <c r="G356" s="33"/>
      <c r="H356" s="33"/>
      <c r="I356" s="33"/>
    </row>
    <row r="357" spans="2:12" ht="12.75" customHeight="1" thickBot="1" x14ac:dyDescent="0.2">
      <c r="B357" s="1" t="s">
        <v>529</v>
      </c>
      <c r="C357" s="33"/>
      <c r="D357" s="33"/>
      <c r="E357" s="33"/>
      <c r="F357" s="33"/>
      <c r="G357" s="33"/>
      <c r="H357" s="33"/>
      <c r="I357" s="33"/>
    </row>
    <row r="358" spans="2:12" ht="12.75" customHeight="1" x14ac:dyDescent="0.15">
      <c r="B358" s="6"/>
      <c r="C358" s="379" t="s">
        <v>257</v>
      </c>
      <c r="D358" s="380"/>
      <c r="E358" s="380"/>
      <c r="F358" s="380"/>
      <c r="G358" s="380"/>
      <c r="H358" s="381"/>
    </row>
    <row r="359" spans="2:12" ht="12.75" customHeight="1" x14ac:dyDescent="0.15">
      <c r="B359" s="26" t="s">
        <v>82</v>
      </c>
      <c r="C359" s="38" t="s">
        <v>258</v>
      </c>
      <c r="D359" s="218" t="s">
        <v>42</v>
      </c>
      <c r="E359" s="38" t="s">
        <v>259</v>
      </c>
      <c r="F359" s="218" t="s">
        <v>260</v>
      </c>
      <c r="G359" s="287" t="s">
        <v>159</v>
      </c>
      <c r="H359" s="287" t="s">
        <v>254</v>
      </c>
    </row>
    <row r="360" spans="2:12" ht="12.75" customHeight="1" x14ac:dyDescent="0.15">
      <c r="B360" s="11"/>
      <c r="C360" s="38" t="s">
        <v>261</v>
      </c>
      <c r="D360" s="218" t="s">
        <v>262</v>
      </c>
      <c r="E360" s="38" t="s">
        <v>263</v>
      </c>
      <c r="F360" s="218" t="s">
        <v>264</v>
      </c>
      <c r="G360" s="38" t="s">
        <v>265</v>
      </c>
      <c r="H360" s="38" t="s">
        <v>266</v>
      </c>
    </row>
    <row r="361" spans="2:12" ht="12.75" customHeight="1" x14ac:dyDescent="0.15">
      <c r="B361" s="11"/>
      <c r="C361" s="38" t="s">
        <v>267</v>
      </c>
      <c r="D361" s="218" t="s">
        <v>268</v>
      </c>
      <c r="E361" s="38" t="s">
        <v>269</v>
      </c>
      <c r="F361" s="218" t="s">
        <v>270</v>
      </c>
      <c r="G361" s="38" t="s">
        <v>271</v>
      </c>
      <c r="H361" s="38" t="s">
        <v>272</v>
      </c>
    </row>
    <row r="362" spans="2:12" ht="12.75" customHeight="1" x14ac:dyDescent="0.15">
      <c r="B362" s="243"/>
      <c r="C362" s="42" t="s">
        <v>393</v>
      </c>
      <c r="D362" s="288" t="s">
        <v>273</v>
      </c>
      <c r="E362" s="42" t="s">
        <v>274</v>
      </c>
      <c r="F362" s="288" t="s">
        <v>273</v>
      </c>
      <c r="G362" s="42" t="s">
        <v>275</v>
      </c>
      <c r="H362" s="38" t="s">
        <v>276</v>
      </c>
    </row>
    <row r="363" spans="2:12" ht="12.75" customHeight="1" x14ac:dyDescent="0.15">
      <c r="B363" s="4"/>
      <c r="C363" s="19"/>
      <c r="D363" s="19"/>
      <c r="E363" s="19"/>
      <c r="F363" s="168"/>
      <c r="G363" s="29"/>
      <c r="H363" s="19">
        <f>(+C363*D363)</f>
        <v>0</v>
      </c>
    </row>
    <row r="364" spans="2:12" ht="12.75" customHeight="1" x14ac:dyDescent="0.15">
      <c r="B364" s="11"/>
      <c r="C364" s="289"/>
      <c r="D364" s="33"/>
      <c r="E364" s="289"/>
      <c r="F364" s="33"/>
      <c r="G364" s="29"/>
      <c r="H364" s="19">
        <f>(+C364*D364+E364*F364)*G364</f>
        <v>0</v>
      </c>
    </row>
    <row r="365" spans="2:12" ht="12.75" customHeight="1" thickBot="1" x14ac:dyDescent="0.2">
      <c r="B365" s="64" t="s">
        <v>277</v>
      </c>
      <c r="C365" s="55">
        <f>SUM(C363:C364)</f>
        <v>0</v>
      </c>
      <c r="D365" s="123"/>
      <c r="E365" s="23"/>
      <c r="F365" s="123"/>
      <c r="G365" s="160"/>
      <c r="H365" s="55">
        <f>SUM(H363:H364)</f>
        <v>0</v>
      </c>
    </row>
    <row r="366" spans="2:12" ht="12.75" customHeight="1" thickBot="1" x14ac:dyDescent="0.2">
      <c r="C366" s="33"/>
      <c r="D366" s="33"/>
      <c r="E366" s="33"/>
      <c r="F366" s="33"/>
      <c r="G366" s="33"/>
      <c r="H366" s="33"/>
      <c r="I366" s="33"/>
    </row>
    <row r="367" spans="2:12" ht="12.75" customHeight="1" x14ac:dyDescent="0.15">
      <c r="C367" s="33"/>
      <c r="E367" s="33"/>
      <c r="F367" s="174"/>
      <c r="G367" s="380" t="s">
        <v>278</v>
      </c>
      <c r="H367" s="380"/>
      <c r="I367" s="381"/>
      <c r="J367" s="36" t="s">
        <v>4</v>
      </c>
    </row>
    <row r="368" spans="2:12" ht="12.75" customHeight="1" x14ac:dyDescent="0.15">
      <c r="C368" s="33"/>
      <c r="E368" s="33"/>
      <c r="F368" s="174"/>
      <c r="G368" s="290" t="s">
        <v>279</v>
      </c>
      <c r="H368" s="290" t="s">
        <v>280</v>
      </c>
      <c r="I368" s="38" t="s">
        <v>281</v>
      </c>
      <c r="J368" s="39"/>
    </row>
    <row r="369" spans="2:13" ht="12.75" customHeight="1" x14ac:dyDescent="0.15">
      <c r="C369" s="33"/>
      <c r="D369" s="33"/>
      <c r="E369" s="33"/>
      <c r="F369" s="174"/>
      <c r="G369" s="220" t="s">
        <v>282</v>
      </c>
      <c r="H369" s="220" t="s">
        <v>283</v>
      </c>
      <c r="I369" s="38" t="s">
        <v>284</v>
      </c>
      <c r="J369" s="39" t="s">
        <v>394</v>
      </c>
    </row>
    <row r="370" spans="2:13" ht="12.75" customHeight="1" x14ac:dyDescent="0.15">
      <c r="C370" s="33"/>
      <c r="D370" s="33"/>
      <c r="E370" s="33"/>
      <c r="F370" s="174"/>
      <c r="G370" s="220" t="s">
        <v>285</v>
      </c>
      <c r="H370" s="220" t="s">
        <v>286</v>
      </c>
      <c r="I370" s="38" t="s">
        <v>287</v>
      </c>
      <c r="J370" s="39"/>
    </row>
    <row r="371" spans="2:13" ht="12.75" customHeight="1" x14ac:dyDescent="0.15">
      <c r="C371" s="33"/>
      <c r="D371" s="33"/>
      <c r="E371" s="33"/>
      <c r="F371" s="174"/>
      <c r="G371" s="291" t="s">
        <v>288</v>
      </c>
      <c r="H371" s="291" t="s">
        <v>289</v>
      </c>
      <c r="I371" s="38" t="s">
        <v>276</v>
      </c>
      <c r="J371" s="43" t="s">
        <v>64</v>
      </c>
    </row>
    <row r="372" spans="2:13" ht="12.75" customHeight="1" x14ac:dyDescent="0.15">
      <c r="C372" s="33"/>
      <c r="D372" s="33"/>
      <c r="E372" s="33"/>
      <c r="F372" s="174"/>
      <c r="G372" s="63"/>
      <c r="H372" s="63"/>
      <c r="I372" s="63">
        <f>(+G372*D363)</f>
        <v>0</v>
      </c>
      <c r="J372" s="292"/>
    </row>
    <row r="373" spans="2:13" ht="12.75" customHeight="1" x14ac:dyDescent="0.15">
      <c r="C373" s="33"/>
      <c r="D373" s="33"/>
      <c r="E373" s="33"/>
      <c r="F373" s="174"/>
      <c r="G373" s="174"/>
      <c r="H373" s="174"/>
      <c r="I373" s="63">
        <f>(+G373*D364+H373*F364)*G364</f>
        <v>0</v>
      </c>
      <c r="J373" s="94"/>
    </row>
    <row r="374" spans="2:13" ht="12.75" customHeight="1" thickBot="1" x14ac:dyDescent="0.2">
      <c r="C374" s="33"/>
      <c r="D374" s="33"/>
      <c r="E374" s="33"/>
      <c r="F374" s="174"/>
      <c r="G374" s="66">
        <f>SUM(G372:G373)</f>
        <v>0</v>
      </c>
      <c r="H374" s="293"/>
      <c r="I374" s="66">
        <f>SUM(I372:I373)</f>
        <v>0</v>
      </c>
      <c r="J374" s="32">
        <f>H365-I374</f>
        <v>0</v>
      </c>
    </row>
    <row r="375" spans="2:13" ht="12.6" customHeight="1" x14ac:dyDescent="0.15">
      <c r="C375" s="33"/>
      <c r="D375" s="33"/>
      <c r="E375" s="33"/>
      <c r="F375" s="33"/>
      <c r="G375" s="33"/>
      <c r="H375" s="33"/>
      <c r="I375" s="33"/>
      <c r="J375" s="33"/>
    </row>
    <row r="376" spans="2:13" ht="12.6" customHeight="1" thickBot="1" x14ac:dyDescent="0.2">
      <c r="B376" s="1" t="s">
        <v>452</v>
      </c>
      <c r="C376" s="33"/>
      <c r="D376" s="33"/>
      <c r="E376" s="33"/>
      <c r="H376" s="33"/>
      <c r="L376" s="33"/>
      <c r="M376" s="33"/>
    </row>
    <row r="377" spans="2:13" ht="12.6" customHeight="1" x14ac:dyDescent="0.15">
      <c r="B377" s="57" t="s">
        <v>527</v>
      </c>
      <c r="C377" s="58"/>
      <c r="D377" s="58"/>
      <c r="E377" s="58"/>
      <c r="F377" s="59"/>
      <c r="G377" s="60">
        <f>+J374</f>
        <v>0</v>
      </c>
      <c r="H377" s="33"/>
      <c r="L377" s="33"/>
    </row>
    <row r="378" spans="2:13" ht="12.6" customHeight="1" x14ac:dyDescent="0.15">
      <c r="B378" s="294"/>
      <c r="C378" s="62"/>
      <c r="D378" s="62"/>
      <c r="E378" s="62"/>
      <c r="F378" s="63"/>
      <c r="G378" s="53"/>
      <c r="H378" s="33"/>
      <c r="I378" s="33"/>
      <c r="L378" s="33"/>
    </row>
    <row r="379" spans="2:13" ht="12.6" customHeight="1" thickBot="1" x14ac:dyDescent="0.2">
      <c r="B379" s="64"/>
      <c r="C379" s="65" t="s">
        <v>256</v>
      </c>
      <c r="D379" s="65"/>
      <c r="E379" s="65"/>
      <c r="F379" s="66"/>
      <c r="G379" s="56">
        <f>SUM(G377:G378)</f>
        <v>0</v>
      </c>
      <c r="H379" s="33"/>
      <c r="I379" s="33"/>
      <c r="L379" s="33"/>
    </row>
    <row r="380" spans="2:13" ht="12.6" customHeight="1" x14ac:dyDescent="0.15">
      <c r="C380" s="33"/>
      <c r="D380" s="33"/>
      <c r="E380" s="33"/>
      <c r="H380" s="33"/>
      <c r="I380" s="33"/>
      <c r="L380" s="33"/>
    </row>
    <row r="381" spans="2:13" ht="12.6" customHeight="1" x14ac:dyDescent="0.15">
      <c r="B381" s="1" t="s">
        <v>539</v>
      </c>
      <c r="C381" s="33"/>
      <c r="D381" s="33"/>
      <c r="E381" s="33"/>
      <c r="H381" s="33"/>
      <c r="I381" s="33"/>
      <c r="L381" s="33"/>
    </row>
    <row r="382" spans="2:13" ht="12.6" customHeight="1" thickBot="1" x14ac:dyDescent="0.2">
      <c r="B382" s="1" t="s">
        <v>455</v>
      </c>
      <c r="C382" s="33"/>
      <c r="D382" s="33"/>
      <c r="E382" s="33"/>
      <c r="H382" s="33"/>
      <c r="I382" s="33"/>
      <c r="L382" s="33"/>
    </row>
    <row r="383" spans="2:13" ht="12.6" customHeight="1" x14ac:dyDescent="0.15">
      <c r="B383" s="34"/>
      <c r="C383" s="35"/>
      <c r="D383" s="35" t="s">
        <v>290</v>
      </c>
      <c r="E383" s="35" t="s">
        <v>291</v>
      </c>
      <c r="F383" s="36" t="s">
        <v>292</v>
      </c>
      <c r="H383" s="33"/>
      <c r="I383" s="33"/>
      <c r="L383" s="33"/>
    </row>
    <row r="384" spans="2:13" ht="12.6" customHeight="1" x14ac:dyDescent="0.15">
      <c r="B384" s="37" t="s">
        <v>293</v>
      </c>
      <c r="C384" s="38" t="s">
        <v>294</v>
      </c>
      <c r="D384" s="38"/>
      <c r="E384" s="38" t="s">
        <v>423</v>
      </c>
      <c r="F384" s="39"/>
      <c r="H384" s="33"/>
      <c r="I384" s="33"/>
      <c r="L384" s="33"/>
    </row>
    <row r="385" spans="2:12" ht="12.6" customHeight="1" x14ac:dyDescent="0.15">
      <c r="B385" s="37"/>
      <c r="C385" s="38" t="s">
        <v>295</v>
      </c>
      <c r="D385" s="38"/>
      <c r="E385" s="38" t="s">
        <v>424</v>
      </c>
      <c r="F385" s="39" t="s">
        <v>425</v>
      </c>
      <c r="H385" s="33"/>
      <c r="I385" s="40"/>
      <c r="J385" s="40"/>
      <c r="L385" s="33"/>
    </row>
    <row r="386" spans="2:12" ht="12.6" customHeight="1" x14ac:dyDescent="0.15">
      <c r="B386" s="41"/>
      <c r="C386" s="42"/>
      <c r="D386" s="42" t="s">
        <v>296</v>
      </c>
      <c r="E386" s="42" t="s">
        <v>296</v>
      </c>
      <c r="F386" s="43"/>
      <c r="H386" s="33"/>
      <c r="I386" s="40"/>
      <c r="J386" s="40"/>
      <c r="L386" s="33"/>
    </row>
    <row r="387" spans="2:12" ht="12.6" customHeight="1" x14ac:dyDescent="0.15">
      <c r="B387" s="44"/>
      <c r="C387" s="19"/>
      <c r="D387" s="19"/>
      <c r="E387" s="19"/>
      <c r="F387" s="2">
        <f>D387-E387</f>
        <v>0</v>
      </c>
      <c r="H387" s="33"/>
      <c r="I387" s="40"/>
      <c r="J387" s="40"/>
      <c r="L387" s="33"/>
    </row>
    <row r="388" spans="2:12" ht="12.6" customHeight="1" thickBot="1" x14ac:dyDescent="0.2">
      <c r="B388" s="388" t="s">
        <v>256</v>
      </c>
      <c r="C388" s="389"/>
      <c r="D388" s="389"/>
      <c r="E388" s="390"/>
      <c r="F388" s="32">
        <f>SUM(F387)</f>
        <v>0</v>
      </c>
      <c r="H388" s="33"/>
      <c r="I388" s="40"/>
      <c r="J388" s="40"/>
      <c r="L388" s="33"/>
    </row>
    <row r="389" spans="2:12" ht="12.6" customHeight="1" x14ac:dyDescent="0.15">
      <c r="B389" s="1" t="s">
        <v>456</v>
      </c>
      <c r="C389" s="33"/>
      <c r="D389" s="33"/>
      <c r="E389" s="33"/>
      <c r="H389" s="33"/>
      <c r="I389" s="33"/>
      <c r="L389" s="33"/>
    </row>
    <row r="390" spans="2:12" ht="12.6" customHeight="1" x14ac:dyDescent="0.15">
      <c r="C390" s="33"/>
      <c r="D390" s="33"/>
      <c r="E390" s="33"/>
      <c r="H390" s="33"/>
      <c r="I390" s="33"/>
      <c r="L390" s="33"/>
    </row>
    <row r="391" spans="2:12" ht="12.6" customHeight="1" thickBot="1" x14ac:dyDescent="0.2">
      <c r="B391" s="1" t="s">
        <v>297</v>
      </c>
      <c r="C391" s="33"/>
      <c r="D391" s="33"/>
      <c r="E391" s="33"/>
      <c r="H391" s="33"/>
      <c r="I391" s="33"/>
      <c r="L391" s="33"/>
    </row>
    <row r="392" spans="2:12" ht="12.6" customHeight="1" x14ac:dyDescent="0.15">
      <c r="B392" s="391"/>
      <c r="C392" s="392"/>
      <c r="D392" s="392"/>
      <c r="E392" s="392"/>
      <c r="F392" s="393"/>
      <c r="H392" s="33"/>
      <c r="I392" s="33"/>
      <c r="L392" s="33"/>
    </row>
    <row r="393" spans="2:12" ht="12.6" customHeight="1" thickBot="1" x14ac:dyDescent="0.2">
      <c r="B393" s="394"/>
      <c r="C393" s="395"/>
      <c r="D393" s="395"/>
      <c r="E393" s="395"/>
      <c r="F393" s="396"/>
      <c r="H393" s="33"/>
      <c r="I393" s="33"/>
      <c r="L393" s="33"/>
    </row>
    <row r="394" spans="2:12" ht="12.6" customHeight="1" x14ac:dyDescent="0.15">
      <c r="B394" s="3"/>
      <c r="C394" s="3"/>
      <c r="D394" s="3"/>
      <c r="E394" s="3"/>
      <c r="F394" s="3"/>
      <c r="H394" s="33"/>
      <c r="I394" s="33"/>
      <c r="L394" s="33"/>
    </row>
    <row r="395" spans="2:12" ht="12.6" customHeight="1" thickBot="1" x14ac:dyDescent="0.2">
      <c r="B395" s="1" t="s">
        <v>457</v>
      </c>
      <c r="C395" s="33"/>
      <c r="D395" s="33"/>
      <c r="E395" s="33"/>
      <c r="H395" s="33"/>
      <c r="I395" s="33"/>
      <c r="L395" s="33"/>
    </row>
    <row r="396" spans="2:12" ht="12.6" customHeight="1" x14ac:dyDescent="0.15">
      <c r="B396" s="34"/>
      <c r="C396" s="295" t="s">
        <v>458</v>
      </c>
      <c r="D396" s="295" t="s">
        <v>290</v>
      </c>
      <c r="E396" s="295" t="s">
        <v>459</v>
      </c>
      <c r="F396" s="296" t="s">
        <v>78</v>
      </c>
      <c r="H396" s="33"/>
      <c r="I396" s="33"/>
      <c r="L396" s="33"/>
    </row>
    <row r="397" spans="2:12" ht="12.6" customHeight="1" x14ac:dyDescent="0.15">
      <c r="B397" s="37" t="s">
        <v>293</v>
      </c>
      <c r="C397" s="297"/>
      <c r="D397" s="297"/>
      <c r="E397" s="297" t="s">
        <v>460</v>
      </c>
      <c r="F397" s="298"/>
      <c r="H397" s="33"/>
      <c r="I397" s="33"/>
      <c r="L397" s="33"/>
    </row>
    <row r="398" spans="2:12" ht="12.6" customHeight="1" x14ac:dyDescent="0.15">
      <c r="B398" s="37"/>
      <c r="C398" s="297"/>
      <c r="D398" s="297"/>
      <c r="E398" s="297"/>
      <c r="F398" s="298" t="s">
        <v>461</v>
      </c>
      <c r="H398" s="33"/>
      <c r="I398" s="40"/>
      <c r="J398" s="40"/>
      <c r="L398" s="33"/>
    </row>
    <row r="399" spans="2:12" ht="12.6" customHeight="1" x14ac:dyDescent="0.15">
      <c r="B399" s="41"/>
      <c r="C399" s="42" t="s">
        <v>462</v>
      </c>
      <c r="D399" s="42" t="s">
        <v>463</v>
      </c>
      <c r="E399" s="42" t="s">
        <v>463</v>
      </c>
      <c r="F399" s="43" t="s">
        <v>86</v>
      </c>
      <c r="H399" s="33"/>
      <c r="I399" s="40"/>
      <c r="J399" s="40"/>
      <c r="L399" s="33"/>
    </row>
    <row r="400" spans="2:12" ht="12.6" customHeight="1" x14ac:dyDescent="0.15">
      <c r="B400" s="44"/>
      <c r="C400" s="19"/>
      <c r="D400" s="19"/>
      <c r="E400" s="19"/>
      <c r="F400" s="94"/>
      <c r="H400" s="33"/>
      <c r="I400" s="40"/>
      <c r="J400" s="40"/>
      <c r="L400" s="33"/>
    </row>
    <row r="401" spans="2:13" ht="12.6" customHeight="1" thickBot="1" x14ac:dyDescent="0.2">
      <c r="B401" s="388" t="s">
        <v>256</v>
      </c>
      <c r="C401" s="406"/>
      <c r="D401" s="406"/>
      <c r="E401" s="407"/>
      <c r="F401" s="32"/>
      <c r="H401" s="33"/>
      <c r="I401" s="40"/>
      <c r="J401" s="40"/>
      <c r="L401" s="33"/>
    </row>
    <row r="402" spans="2:13" ht="12.6" customHeight="1" x14ac:dyDescent="0.15">
      <c r="B402" s="1" t="s">
        <v>456</v>
      </c>
      <c r="C402" s="33"/>
      <c r="D402" s="33"/>
      <c r="E402" s="33"/>
      <c r="H402" s="33"/>
      <c r="I402" s="33"/>
      <c r="L402" s="33"/>
    </row>
    <row r="403" spans="2:13" ht="12.6" customHeight="1" x14ac:dyDescent="0.15">
      <c r="C403" s="33"/>
      <c r="D403" s="33"/>
      <c r="E403" s="33"/>
      <c r="H403" s="33"/>
      <c r="I403" s="33"/>
      <c r="L403" s="33"/>
    </row>
    <row r="404" spans="2:13" ht="12.6" customHeight="1" thickBot="1" x14ac:dyDescent="0.2">
      <c r="B404" s="1" t="s">
        <v>297</v>
      </c>
      <c r="C404" s="33"/>
      <c r="D404" s="33"/>
      <c r="E404" s="33"/>
      <c r="H404" s="33"/>
      <c r="I404" s="33"/>
      <c r="L404" s="33"/>
    </row>
    <row r="405" spans="2:13" ht="12.6" customHeight="1" x14ac:dyDescent="0.15">
      <c r="B405" s="391"/>
      <c r="C405" s="392"/>
      <c r="D405" s="392"/>
      <c r="E405" s="392"/>
      <c r="F405" s="393"/>
      <c r="H405" s="33"/>
      <c r="I405" s="33"/>
      <c r="L405" s="33"/>
    </row>
    <row r="406" spans="2:13" ht="12.6" customHeight="1" thickBot="1" x14ac:dyDescent="0.2">
      <c r="B406" s="394"/>
      <c r="C406" s="395"/>
      <c r="D406" s="395"/>
      <c r="E406" s="395"/>
      <c r="F406" s="396"/>
      <c r="H406" s="33"/>
      <c r="I406" s="33"/>
      <c r="L406" s="33"/>
    </row>
    <row r="407" spans="2:13" ht="12.6" customHeight="1" x14ac:dyDescent="0.15">
      <c r="B407" s="3"/>
      <c r="C407" s="3"/>
      <c r="D407" s="3"/>
      <c r="E407" s="3"/>
      <c r="F407" s="3"/>
      <c r="H407" s="33"/>
      <c r="I407" s="33"/>
      <c r="L407" s="33"/>
    </row>
    <row r="408" spans="2:13" ht="12.6" customHeight="1" thickBot="1" x14ac:dyDescent="0.2">
      <c r="B408" s="1" t="s">
        <v>453</v>
      </c>
      <c r="C408" s="33"/>
      <c r="D408" s="33"/>
      <c r="E408" s="33"/>
      <c r="H408" s="33"/>
      <c r="L408" s="33"/>
      <c r="M408" s="33"/>
    </row>
    <row r="409" spans="2:13" ht="12.6" customHeight="1" x14ac:dyDescent="0.15">
      <c r="B409" s="57" t="s">
        <v>454</v>
      </c>
      <c r="C409" s="58"/>
      <c r="D409" s="58"/>
      <c r="E409" s="58"/>
      <c r="F409" s="59"/>
      <c r="G409" s="60">
        <f>+F388</f>
        <v>0</v>
      </c>
      <c r="H409" s="33"/>
      <c r="L409" s="33"/>
    </row>
    <row r="410" spans="2:13" ht="12.6" customHeight="1" x14ac:dyDescent="0.15">
      <c r="B410" s="61" t="s">
        <v>464</v>
      </c>
      <c r="C410" s="62"/>
      <c r="D410" s="62"/>
      <c r="E410" s="62"/>
      <c r="F410" s="63"/>
      <c r="G410" s="53">
        <f>+F401</f>
        <v>0</v>
      </c>
      <c r="H410" s="33"/>
      <c r="I410" s="33"/>
      <c r="L410" s="33"/>
    </row>
    <row r="411" spans="2:13" ht="12.6" customHeight="1" thickBot="1" x14ac:dyDescent="0.2">
      <c r="B411" s="64"/>
      <c r="C411" s="65" t="s">
        <v>256</v>
      </c>
      <c r="D411" s="65"/>
      <c r="E411" s="65"/>
      <c r="F411" s="66"/>
      <c r="G411" s="56">
        <f>SUM(G409:G410)</f>
        <v>0</v>
      </c>
      <c r="H411" s="33"/>
      <c r="I411" s="33"/>
      <c r="L411" s="33"/>
    </row>
    <row r="412" spans="2:13" ht="12.6" customHeight="1" x14ac:dyDescent="0.15">
      <c r="B412" s="3"/>
      <c r="C412" s="3"/>
      <c r="D412" s="3"/>
      <c r="E412" s="3"/>
      <c r="F412" s="3"/>
      <c r="H412" s="33"/>
      <c r="I412" s="33"/>
      <c r="L412" s="33"/>
    </row>
    <row r="413" spans="2:13" ht="12.6" customHeight="1" x14ac:dyDescent="0.15">
      <c r="B413" s="3"/>
      <c r="C413" s="3"/>
      <c r="D413" s="3"/>
      <c r="E413" s="3"/>
      <c r="F413" s="3"/>
      <c r="H413" s="33"/>
      <c r="I413" s="33"/>
      <c r="L413" s="33"/>
    </row>
    <row r="414" spans="2:13" ht="12.6" customHeight="1" thickBot="1" x14ac:dyDescent="0.2">
      <c r="B414" s="1" t="s">
        <v>540</v>
      </c>
      <c r="C414" s="3"/>
      <c r="D414" s="3"/>
      <c r="E414" s="3"/>
      <c r="F414" s="3"/>
      <c r="H414" s="33"/>
      <c r="I414" s="33"/>
      <c r="L414" s="33"/>
    </row>
    <row r="415" spans="2:13" ht="12.6" customHeight="1" x14ac:dyDescent="0.15">
      <c r="B415" s="34"/>
      <c r="C415" s="377" t="s">
        <v>465</v>
      </c>
      <c r="D415" s="377" t="s">
        <v>466</v>
      </c>
      <c r="E415" s="377" t="s">
        <v>467</v>
      </c>
      <c r="F415" s="377" t="s">
        <v>468</v>
      </c>
      <c r="G415" s="46" t="s">
        <v>292</v>
      </c>
      <c r="H415" s="67"/>
      <c r="I415" s="33"/>
      <c r="L415" s="33"/>
    </row>
    <row r="416" spans="2:13" ht="12.6" customHeight="1" x14ac:dyDescent="0.15">
      <c r="B416" s="37" t="s">
        <v>293</v>
      </c>
      <c r="C416" s="378"/>
      <c r="D416" s="378"/>
      <c r="E416" s="378"/>
      <c r="F416" s="378"/>
      <c r="G416" s="48"/>
      <c r="H416" s="67"/>
      <c r="I416" s="33"/>
      <c r="L416" s="33"/>
    </row>
    <row r="417" spans="2:12" ht="12.6" customHeight="1" x14ac:dyDescent="0.15">
      <c r="B417" s="37" t="s">
        <v>469</v>
      </c>
      <c r="C417" s="38"/>
      <c r="D417" s="38" t="s">
        <v>470</v>
      </c>
      <c r="E417" s="38" t="s">
        <v>470</v>
      </c>
      <c r="F417" s="38" t="s">
        <v>385</v>
      </c>
      <c r="G417" s="48" t="s">
        <v>432</v>
      </c>
      <c r="H417" s="67"/>
      <c r="I417" s="40"/>
      <c r="J417" s="40"/>
      <c r="L417" s="33"/>
    </row>
    <row r="418" spans="2:12" ht="12.6" customHeight="1" x14ac:dyDescent="0.15">
      <c r="B418" s="41"/>
      <c r="C418" s="42"/>
      <c r="D418" s="42"/>
      <c r="E418" s="42"/>
      <c r="F418" s="51"/>
      <c r="G418" s="52"/>
      <c r="H418" s="67"/>
      <c r="I418" s="40"/>
      <c r="J418" s="40"/>
      <c r="L418" s="33"/>
    </row>
    <row r="419" spans="2:12" ht="12.6" customHeight="1" x14ac:dyDescent="0.15">
      <c r="B419" s="44"/>
      <c r="C419" s="19"/>
      <c r="D419" s="19"/>
      <c r="E419" s="19"/>
      <c r="F419" s="19"/>
      <c r="G419" s="53">
        <f>(E419-D419)*F419/100</f>
        <v>0</v>
      </c>
      <c r="H419" s="68"/>
      <c r="I419" s="40"/>
      <c r="J419" s="40"/>
      <c r="L419" s="33"/>
    </row>
    <row r="420" spans="2:12" ht="12.6" customHeight="1" x14ac:dyDescent="0.15">
      <c r="B420" s="44"/>
      <c r="C420" s="19"/>
      <c r="D420" s="19"/>
      <c r="E420" s="19"/>
      <c r="F420" s="19"/>
      <c r="G420" s="53">
        <f>(E420-D420)*F420/100</f>
        <v>0</v>
      </c>
      <c r="H420" s="68"/>
      <c r="I420" s="40"/>
      <c r="J420" s="40"/>
      <c r="L420" s="33"/>
    </row>
    <row r="421" spans="2:12" ht="12.6" customHeight="1" thickBot="1" x14ac:dyDescent="0.2">
      <c r="B421" s="388" t="s">
        <v>256</v>
      </c>
      <c r="C421" s="389"/>
      <c r="D421" s="389"/>
      <c r="E421" s="390"/>
      <c r="F421" s="55">
        <f>SUM(F419:F420)</f>
        <v>0</v>
      </c>
      <c r="G421" s="56">
        <f>SUM(G419:G420)</f>
        <v>0</v>
      </c>
      <c r="H421" s="68"/>
      <c r="I421" s="33"/>
      <c r="L421" s="33"/>
    </row>
    <row r="422" spans="2:12" ht="12.6" customHeight="1" x14ac:dyDescent="0.15">
      <c r="B422" s="1" t="s">
        <v>456</v>
      </c>
      <c r="C422" s="33"/>
      <c r="D422" s="33"/>
      <c r="E422" s="33"/>
      <c r="H422" s="33"/>
      <c r="I422" s="33"/>
      <c r="L422" s="33"/>
    </row>
    <row r="423" spans="2:12" ht="12.6" customHeight="1" x14ac:dyDescent="0.15">
      <c r="B423" s="69"/>
      <c r="C423" s="70"/>
      <c r="D423" s="70"/>
      <c r="E423" s="70"/>
      <c r="F423" s="33"/>
      <c r="G423" s="33"/>
      <c r="H423" s="33"/>
      <c r="I423" s="33"/>
      <c r="L423" s="33"/>
    </row>
    <row r="424" spans="2:12" ht="12.6" customHeight="1" thickBot="1" x14ac:dyDescent="0.2">
      <c r="B424" s="1" t="s">
        <v>297</v>
      </c>
      <c r="C424" s="33"/>
      <c r="D424" s="33"/>
      <c r="E424" s="33"/>
      <c r="H424" s="33"/>
      <c r="I424" s="33"/>
      <c r="L424" s="33"/>
    </row>
    <row r="425" spans="2:12" ht="12.6" customHeight="1" x14ac:dyDescent="0.15">
      <c r="B425" s="391"/>
      <c r="C425" s="392"/>
      <c r="D425" s="392"/>
      <c r="E425" s="392"/>
      <c r="F425" s="393"/>
      <c r="H425" s="33"/>
      <c r="I425" s="33"/>
      <c r="L425" s="33"/>
    </row>
    <row r="426" spans="2:12" ht="12.6" customHeight="1" thickBot="1" x14ac:dyDescent="0.2">
      <c r="B426" s="394"/>
      <c r="C426" s="395"/>
      <c r="D426" s="395"/>
      <c r="E426" s="395"/>
      <c r="F426" s="396"/>
      <c r="H426" s="33"/>
      <c r="I426" s="33"/>
      <c r="L426" s="33"/>
    </row>
    <row r="427" spans="2:12" ht="12.6" customHeight="1" x14ac:dyDescent="0.15">
      <c r="B427" s="3"/>
      <c r="C427" s="3"/>
      <c r="D427" s="3"/>
      <c r="E427" s="3"/>
      <c r="F427" s="3"/>
      <c r="H427" s="33"/>
      <c r="I427" s="33"/>
      <c r="L427" s="33"/>
    </row>
    <row r="428" spans="2:12" ht="12.6" customHeight="1" thickBot="1" x14ac:dyDescent="0.2">
      <c r="B428" s="1" t="s">
        <v>541</v>
      </c>
      <c r="L428" s="33"/>
    </row>
    <row r="429" spans="2:12" ht="12.6" customHeight="1" x14ac:dyDescent="0.15">
      <c r="B429" s="408" t="s">
        <v>298</v>
      </c>
      <c r="C429" s="364"/>
      <c r="D429" s="362" t="s">
        <v>299</v>
      </c>
      <c r="E429" s="363"/>
      <c r="F429" s="363"/>
      <c r="G429" s="363"/>
      <c r="H429" s="422"/>
      <c r="L429" s="33"/>
    </row>
    <row r="430" spans="2:12" ht="12.6" customHeight="1" x14ac:dyDescent="0.15">
      <c r="B430" s="427"/>
      <c r="C430" s="428"/>
      <c r="D430" s="433"/>
      <c r="E430" s="434"/>
      <c r="F430" s="434"/>
      <c r="G430" s="434"/>
      <c r="H430" s="435"/>
      <c r="L430" s="33"/>
    </row>
    <row r="431" spans="2:12" ht="12.6" customHeight="1" x14ac:dyDescent="0.15">
      <c r="B431" s="429"/>
      <c r="C431" s="430"/>
      <c r="D431" s="436"/>
      <c r="E431" s="437"/>
      <c r="F431" s="437"/>
      <c r="G431" s="437"/>
      <c r="H431" s="438"/>
    </row>
    <row r="432" spans="2:12" ht="12.6" customHeight="1" thickBot="1" x14ac:dyDescent="0.2">
      <c r="B432" s="431"/>
      <c r="C432" s="432"/>
      <c r="D432" s="439"/>
      <c r="E432" s="440"/>
      <c r="F432" s="440"/>
      <c r="G432" s="440"/>
      <c r="H432" s="441"/>
    </row>
    <row r="433" spans="2:12" ht="12.6" customHeight="1" x14ac:dyDescent="0.15"/>
    <row r="434" spans="2:12" ht="12.6" customHeight="1" thickBot="1" x14ac:dyDescent="0.2">
      <c r="B434" s="1" t="s">
        <v>300</v>
      </c>
      <c r="E434" s="1" t="s">
        <v>70</v>
      </c>
    </row>
    <row r="435" spans="2:12" ht="12.6" customHeight="1" x14ac:dyDescent="0.15">
      <c r="B435" s="143" t="s">
        <v>301</v>
      </c>
      <c r="C435" s="8"/>
      <c r="D435" s="8"/>
      <c r="E435" s="299"/>
    </row>
    <row r="436" spans="2:12" ht="12.6" customHeight="1" x14ac:dyDescent="0.15">
      <c r="B436" s="4"/>
      <c r="C436" s="162"/>
      <c r="D436" s="162"/>
      <c r="E436" s="260"/>
      <c r="L436" s="300"/>
    </row>
    <row r="437" spans="2:12" ht="12.6" customHeight="1" x14ac:dyDescent="0.15">
      <c r="B437" s="4"/>
      <c r="C437" s="162"/>
      <c r="D437" s="162"/>
      <c r="E437" s="301"/>
      <c r="L437" s="300"/>
    </row>
    <row r="438" spans="2:12" ht="12.6" customHeight="1" thickBot="1" x14ac:dyDescent="0.2">
      <c r="B438" s="64" t="s">
        <v>210</v>
      </c>
      <c r="C438" s="163"/>
      <c r="D438" s="163"/>
      <c r="E438" s="262">
        <f>SUM(E435:E437)</f>
        <v>0</v>
      </c>
      <c r="K438" s="33"/>
      <c r="L438" s="300"/>
    </row>
    <row r="439" spans="2:12" ht="12.6" customHeight="1" x14ac:dyDescent="0.15">
      <c r="K439" s="33"/>
      <c r="L439" s="300"/>
    </row>
    <row r="440" spans="2:12" ht="12.6" customHeight="1" thickBot="1" x14ac:dyDescent="0.2">
      <c r="B440" s="1" t="s">
        <v>302</v>
      </c>
      <c r="D440" s="1" t="s">
        <v>70</v>
      </c>
    </row>
    <row r="441" spans="2:12" x14ac:dyDescent="0.15">
      <c r="B441" s="143"/>
      <c r="C441" s="9"/>
      <c r="D441" s="145"/>
    </row>
    <row r="442" spans="2:12" x14ac:dyDescent="0.15">
      <c r="B442" s="243" t="s">
        <v>531</v>
      </c>
      <c r="C442" s="302"/>
      <c r="D442" s="303">
        <f>I153</f>
        <v>0</v>
      </c>
    </row>
    <row r="443" spans="2:12" x14ac:dyDescent="0.15">
      <c r="B443" s="4" t="s">
        <v>542</v>
      </c>
      <c r="C443" s="5"/>
      <c r="D443" s="2">
        <f>G228</f>
        <v>0</v>
      </c>
    </row>
    <row r="444" spans="2:12" x14ac:dyDescent="0.15">
      <c r="B444" s="4" t="s">
        <v>543</v>
      </c>
      <c r="C444" s="5"/>
      <c r="D444" s="2">
        <f>H278</f>
        <v>0</v>
      </c>
    </row>
    <row r="445" spans="2:12" x14ac:dyDescent="0.15">
      <c r="B445" s="4" t="s">
        <v>544</v>
      </c>
      <c r="C445" s="5"/>
      <c r="D445" s="2">
        <f>E314</f>
        <v>0</v>
      </c>
    </row>
    <row r="446" spans="2:12" x14ac:dyDescent="0.15">
      <c r="B446" s="4" t="s">
        <v>545</v>
      </c>
      <c r="C446" s="5"/>
      <c r="D446" s="2">
        <f>F324</f>
        <v>0</v>
      </c>
    </row>
    <row r="447" spans="2:12" x14ac:dyDescent="0.15">
      <c r="B447" s="4" t="s">
        <v>546</v>
      </c>
      <c r="C447" s="5"/>
      <c r="D447" s="2">
        <f>E353</f>
        <v>0</v>
      </c>
    </row>
    <row r="448" spans="2:12" x14ac:dyDescent="0.15">
      <c r="B448" s="4" t="s">
        <v>547</v>
      </c>
      <c r="C448" s="5"/>
      <c r="D448" s="2">
        <f>G379</f>
        <v>0</v>
      </c>
    </row>
    <row r="449" spans="2:7" x14ac:dyDescent="0.15">
      <c r="B449" s="4" t="s">
        <v>548</v>
      </c>
      <c r="C449" s="5"/>
      <c r="D449" s="2">
        <f>G411</f>
        <v>0</v>
      </c>
    </row>
    <row r="450" spans="2:7" x14ac:dyDescent="0.15">
      <c r="B450" s="4" t="s">
        <v>532</v>
      </c>
      <c r="C450" s="5"/>
      <c r="D450" s="2">
        <f>G421</f>
        <v>0</v>
      </c>
    </row>
    <row r="451" spans="2:7" x14ac:dyDescent="0.15">
      <c r="B451" s="4" t="s">
        <v>549</v>
      </c>
      <c r="C451" s="5"/>
      <c r="D451" s="2">
        <f>E438</f>
        <v>0</v>
      </c>
    </row>
    <row r="452" spans="2:7" x14ac:dyDescent="0.15">
      <c r="B452" s="14"/>
      <c r="C452" s="304"/>
      <c r="D452" s="305"/>
    </row>
    <row r="453" spans="2:7" ht="14.25" customHeight="1" thickBot="1" x14ac:dyDescent="0.2">
      <c r="B453" s="442" t="s">
        <v>81</v>
      </c>
      <c r="C453" s="443"/>
      <c r="D453" s="32">
        <f>SUM(D442:D452)</f>
        <v>0</v>
      </c>
    </row>
    <row r="455" spans="2:7" ht="12.75" thickBot="1" x14ac:dyDescent="0.2">
      <c r="B455" s="1" t="s">
        <v>303</v>
      </c>
    </row>
    <row r="456" spans="2:7" ht="13.5" customHeight="1" x14ac:dyDescent="0.15">
      <c r="B456" s="444" t="s">
        <v>304</v>
      </c>
      <c r="C456" s="445"/>
      <c r="D456" s="45" t="s">
        <v>305</v>
      </c>
      <c r="E456" s="45" t="s">
        <v>306</v>
      </c>
      <c r="F456" s="204" t="s">
        <v>307</v>
      </c>
      <c r="G456" s="446" t="s">
        <v>308</v>
      </c>
    </row>
    <row r="457" spans="2:7" x14ac:dyDescent="0.15">
      <c r="B457" s="11"/>
      <c r="D457" s="47"/>
      <c r="E457" s="47"/>
      <c r="F457" s="69" t="s">
        <v>426</v>
      </c>
      <c r="G457" s="447"/>
    </row>
    <row r="458" spans="2:7" x14ac:dyDescent="0.15">
      <c r="B458" s="11"/>
      <c r="D458" s="47" t="s">
        <v>309</v>
      </c>
      <c r="E458" s="47" t="s">
        <v>170</v>
      </c>
      <c r="F458" s="306" t="s">
        <v>64</v>
      </c>
      <c r="G458" s="448"/>
    </row>
    <row r="459" spans="2:7" x14ac:dyDescent="0.15">
      <c r="B459" s="423"/>
      <c r="C459" s="424"/>
      <c r="D459" s="150"/>
      <c r="E459" s="307"/>
      <c r="F459" s="308"/>
      <c r="G459" s="449"/>
    </row>
    <row r="460" spans="2:7" x14ac:dyDescent="0.15">
      <c r="B460" s="417"/>
      <c r="C460" s="418"/>
      <c r="D460" s="12"/>
      <c r="E460" s="309"/>
      <c r="F460" s="308">
        <f t="shared" ref="F460:F465" si="2">IF(D460=0,0,E460/D460)</f>
        <v>0</v>
      </c>
      <c r="G460" s="450"/>
    </row>
    <row r="461" spans="2:7" x14ac:dyDescent="0.15">
      <c r="B461" s="415"/>
      <c r="C461" s="419"/>
      <c r="D461" s="12"/>
      <c r="E461" s="309"/>
      <c r="F461" s="308">
        <f t="shared" si="2"/>
        <v>0</v>
      </c>
      <c r="G461" s="450"/>
    </row>
    <row r="462" spans="2:7" ht="13.5" x14ac:dyDescent="0.15">
      <c r="B462" s="415"/>
      <c r="C462" s="416"/>
      <c r="D462" s="12"/>
      <c r="E462" s="309"/>
      <c r="F462" s="308">
        <f t="shared" si="2"/>
        <v>0</v>
      </c>
      <c r="G462" s="450"/>
    </row>
    <row r="463" spans="2:7" ht="13.5" x14ac:dyDescent="0.15">
      <c r="B463" s="415"/>
      <c r="C463" s="416"/>
      <c r="D463" s="12"/>
      <c r="E463" s="309"/>
      <c r="F463" s="308">
        <f t="shared" si="2"/>
        <v>0</v>
      </c>
      <c r="G463" s="450"/>
    </row>
    <row r="464" spans="2:7" ht="13.5" x14ac:dyDescent="0.15">
      <c r="B464" s="415"/>
      <c r="C464" s="416"/>
      <c r="D464" s="12"/>
      <c r="E464" s="309"/>
      <c r="F464" s="308">
        <f t="shared" si="2"/>
        <v>0</v>
      </c>
      <c r="G464" s="450"/>
    </row>
    <row r="465" spans="2:10" x14ac:dyDescent="0.15">
      <c r="B465" s="420"/>
      <c r="C465" s="421"/>
      <c r="D465" s="12"/>
      <c r="E465" s="309"/>
      <c r="F465" s="308">
        <f t="shared" si="2"/>
        <v>0</v>
      </c>
      <c r="G465" s="450"/>
    </row>
    <row r="466" spans="2:10" x14ac:dyDescent="0.15">
      <c r="B466" s="409"/>
      <c r="C466" s="410"/>
      <c r="D466" s="12"/>
      <c r="E466" s="309"/>
      <c r="F466" s="308"/>
      <c r="G466" s="451"/>
    </row>
    <row r="467" spans="2:10" x14ac:dyDescent="0.15">
      <c r="B467" s="411" t="s">
        <v>310</v>
      </c>
      <c r="C467" s="412"/>
      <c r="D467" s="310"/>
      <c r="E467" s="16">
        <f>SUM(E459:E466)</f>
        <v>0</v>
      </c>
      <c r="F467" s="311">
        <f>SUM(F459:F466)</f>
        <v>0</v>
      </c>
      <c r="G467" s="209"/>
    </row>
    <row r="468" spans="2:10" x14ac:dyDescent="0.15">
      <c r="B468" s="44" t="s">
        <v>311</v>
      </c>
      <c r="C468" s="29"/>
      <c r="D468" s="310"/>
      <c r="E468" s="16"/>
      <c r="F468" s="312"/>
      <c r="G468" s="313"/>
    </row>
    <row r="469" spans="2:10" x14ac:dyDescent="0.15">
      <c r="B469" s="44" t="s">
        <v>312</v>
      </c>
      <c r="C469" s="29"/>
      <c r="D469" s="310"/>
      <c r="E469" s="16"/>
      <c r="F469" s="312"/>
      <c r="G469" s="313"/>
    </row>
    <row r="470" spans="2:10" x14ac:dyDescent="0.15">
      <c r="B470" s="413" t="s">
        <v>313</v>
      </c>
      <c r="C470" s="414"/>
      <c r="D470" s="314"/>
      <c r="E470" s="315">
        <f>E467+E468+E469</f>
        <v>0</v>
      </c>
      <c r="F470" s="20">
        <f>F467</f>
        <v>0</v>
      </c>
      <c r="G470" s="21">
        <f>SUM(G459:G469)</f>
        <v>0</v>
      </c>
    </row>
    <row r="471" spans="2:10" x14ac:dyDescent="0.15">
      <c r="B471" s="4"/>
      <c r="C471" s="162"/>
      <c r="D471" s="162"/>
      <c r="E471" s="316" t="s">
        <v>314</v>
      </c>
      <c r="F471" s="317" t="s">
        <v>315</v>
      </c>
      <c r="G471" s="318"/>
    </row>
    <row r="472" spans="2:10" ht="12.75" thickBot="1" x14ac:dyDescent="0.2">
      <c r="B472" s="64" t="s">
        <v>316</v>
      </c>
      <c r="C472" s="163"/>
      <c r="D472" s="163"/>
      <c r="E472" s="357" t="e">
        <f>ROUND(E470/F470,1)</f>
        <v>#DIV/0!</v>
      </c>
      <c r="F472" s="163" t="s">
        <v>317</v>
      </c>
      <c r="G472" s="319"/>
      <c r="J472" s="33"/>
    </row>
    <row r="473" spans="2:10" x14ac:dyDescent="0.15">
      <c r="E473" s="113"/>
      <c r="J473" s="33"/>
    </row>
    <row r="474" spans="2:10" ht="12.75" thickBot="1" x14ac:dyDescent="0.2">
      <c r="B474" s="1" t="s">
        <v>318</v>
      </c>
      <c r="J474" s="33"/>
    </row>
    <row r="475" spans="2:10" ht="13.5" customHeight="1" x14ac:dyDescent="0.15">
      <c r="B475" s="408" t="s">
        <v>319</v>
      </c>
      <c r="C475" s="364"/>
      <c r="D475" s="320" t="s">
        <v>320</v>
      </c>
    </row>
    <row r="476" spans="2:10" x14ac:dyDescent="0.15">
      <c r="B476" s="423"/>
      <c r="C476" s="424"/>
      <c r="D476" s="148"/>
    </row>
    <row r="477" spans="2:10" x14ac:dyDescent="0.15">
      <c r="B477" s="425"/>
      <c r="C477" s="426"/>
      <c r="D477" s="303"/>
      <c r="J477" s="321"/>
    </row>
    <row r="478" spans="2:10" ht="14.25" customHeight="1" thickBot="1" x14ac:dyDescent="0.2">
      <c r="B478" s="388" t="s">
        <v>81</v>
      </c>
      <c r="C478" s="407"/>
      <c r="D478" s="286">
        <f>SUM(D476:D477)</f>
        <v>0</v>
      </c>
      <c r="J478" s="321"/>
    </row>
    <row r="479" spans="2:10" x14ac:dyDescent="0.15">
      <c r="J479" s="321"/>
    </row>
    <row r="480" spans="2:10" ht="12.75" thickBot="1" x14ac:dyDescent="0.2">
      <c r="B480" s="1" t="s">
        <v>321</v>
      </c>
      <c r="J480" s="300"/>
    </row>
    <row r="481" spans="2:11" ht="13.5" customHeight="1" x14ac:dyDescent="0.15">
      <c r="B481" s="408" t="s">
        <v>322</v>
      </c>
      <c r="C481" s="364"/>
      <c r="D481" s="8"/>
      <c r="E481" s="8"/>
      <c r="F481" s="8"/>
      <c r="G481" s="10"/>
      <c r="K481" s="321"/>
    </row>
    <row r="482" spans="2:11" x14ac:dyDescent="0.15">
      <c r="B482" s="11" t="s">
        <v>323</v>
      </c>
      <c r="C482" s="203"/>
      <c r="D482" s="322">
        <f>E470</f>
        <v>0</v>
      </c>
      <c r="E482" s="323" t="s">
        <v>324</v>
      </c>
      <c r="F482" s="264"/>
      <c r="G482" s="324"/>
      <c r="K482" s="113"/>
    </row>
    <row r="483" spans="2:11" x14ac:dyDescent="0.15">
      <c r="B483" s="325" t="s">
        <v>325</v>
      </c>
      <c r="C483" s="326"/>
      <c r="D483" s="327">
        <f>D482</f>
        <v>0</v>
      </c>
      <c r="E483" s="328" t="s">
        <v>324</v>
      </c>
      <c r="F483" s="329"/>
      <c r="G483" s="330"/>
      <c r="K483" s="113"/>
    </row>
    <row r="484" spans="2:11" x14ac:dyDescent="0.15">
      <c r="B484" s="11" t="s">
        <v>326</v>
      </c>
      <c r="C484" s="203"/>
      <c r="D484" s="331">
        <f>E468</f>
        <v>0</v>
      </c>
      <c r="E484" s="69" t="s">
        <v>324</v>
      </c>
      <c r="G484" s="324"/>
      <c r="K484" s="113"/>
    </row>
    <row r="485" spans="2:11" x14ac:dyDescent="0.15">
      <c r="B485" s="14" t="s">
        <v>327</v>
      </c>
      <c r="C485" s="304"/>
      <c r="D485" s="358">
        <f>D453</f>
        <v>0</v>
      </c>
      <c r="E485" s="264" t="s">
        <v>328</v>
      </c>
      <c r="F485" s="264"/>
      <c r="G485" s="332"/>
    </row>
    <row r="486" spans="2:11" x14ac:dyDescent="0.15">
      <c r="B486" s="333" t="s">
        <v>329</v>
      </c>
      <c r="C486" s="334"/>
      <c r="D486" s="359"/>
      <c r="E486" s="335" t="s">
        <v>330</v>
      </c>
      <c r="F486" s="335"/>
      <c r="G486" s="336"/>
    </row>
    <row r="487" spans="2:11" x14ac:dyDescent="0.15">
      <c r="B487" s="11" t="s">
        <v>427</v>
      </c>
      <c r="C487" s="203"/>
      <c r="D487" s="300"/>
      <c r="E487" s="1" t="s">
        <v>331</v>
      </c>
      <c r="G487" s="324"/>
    </row>
    <row r="488" spans="2:11" ht="12.75" thickBot="1" x14ac:dyDescent="0.2">
      <c r="B488" s="11" t="s">
        <v>428</v>
      </c>
      <c r="C488" s="203"/>
      <c r="D488" s="300"/>
      <c r="E488" s="154" t="s">
        <v>429</v>
      </c>
      <c r="F488" s="193"/>
      <c r="G488" s="337"/>
    </row>
    <row r="489" spans="2:11" x14ac:dyDescent="0.15">
      <c r="B489" s="14" t="s">
        <v>332</v>
      </c>
      <c r="C489" s="304"/>
      <c r="D489" s="338"/>
      <c r="E489" s="338"/>
      <c r="F489" s="11"/>
    </row>
    <row r="490" spans="2:11" ht="12.75" thickBot="1" x14ac:dyDescent="0.2">
      <c r="B490" s="11"/>
      <c r="C490" s="203"/>
      <c r="D490" s="339" t="e">
        <f>E472</f>
        <v>#DIV/0!</v>
      </c>
      <c r="E490" s="339" t="s">
        <v>333</v>
      </c>
      <c r="F490" s="11"/>
    </row>
    <row r="491" spans="2:11" ht="12.75" thickBot="1" x14ac:dyDescent="0.2">
      <c r="B491" s="4" t="s">
        <v>334</v>
      </c>
      <c r="C491" s="5"/>
      <c r="D491" s="340" t="e">
        <f>(0.04*POWER(1.04, D490))/(POWER(1.04, D490)-1)</f>
        <v>#DIV/0!</v>
      </c>
      <c r="E491" s="340"/>
      <c r="F491" s="11"/>
      <c r="G491" s="341" t="s">
        <v>335</v>
      </c>
      <c r="H491" s="341">
        <v>0.04</v>
      </c>
    </row>
    <row r="492" spans="2:11" x14ac:dyDescent="0.15">
      <c r="B492" s="11" t="s">
        <v>336</v>
      </c>
      <c r="C492" s="203"/>
      <c r="D492" s="300"/>
      <c r="E492" s="339"/>
      <c r="F492" s="11"/>
    </row>
    <row r="493" spans="2:11" x14ac:dyDescent="0.15">
      <c r="B493" s="11" t="s">
        <v>430</v>
      </c>
      <c r="C493" s="203"/>
      <c r="D493" s="360" t="e">
        <f>D485/D491</f>
        <v>#DIV/0!</v>
      </c>
      <c r="E493" s="339" t="s">
        <v>337</v>
      </c>
      <c r="F493" s="11"/>
    </row>
    <row r="494" spans="2:11" x14ac:dyDescent="0.15">
      <c r="B494" s="4" t="s">
        <v>338</v>
      </c>
      <c r="C494" s="5"/>
      <c r="D494" s="342">
        <f>D478</f>
        <v>0</v>
      </c>
      <c r="E494" s="342" t="s">
        <v>337</v>
      </c>
      <c r="F494" s="11"/>
    </row>
    <row r="495" spans="2:11" x14ac:dyDescent="0.15">
      <c r="B495" s="11" t="s">
        <v>339</v>
      </c>
      <c r="C495" s="203"/>
      <c r="D495" s="300"/>
      <c r="E495" s="300"/>
      <c r="F495" s="11"/>
    </row>
    <row r="496" spans="2:11" ht="12.75" thickBot="1" x14ac:dyDescent="0.2">
      <c r="B496" s="175" t="s">
        <v>431</v>
      </c>
      <c r="C496" s="343"/>
      <c r="D496" s="361" t="e">
        <f>(D493-D494)/D482</f>
        <v>#DIV/0!</v>
      </c>
      <c r="E496" s="344"/>
      <c r="F496" s="11"/>
    </row>
  </sheetData>
  <mergeCells count="72">
    <mergeCell ref="C92:D92"/>
    <mergeCell ref="E92:F92"/>
    <mergeCell ref="F101:G101"/>
    <mergeCell ref="B108:F108"/>
    <mergeCell ref="C89:D89"/>
    <mergeCell ref="E89:F89"/>
    <mergeCell ref="C90:D90"/>
    <mergeCell ref="E90:F90"/>
    <mergeCell ref="C91:D91"/>
    <mergeCell ref="E91:F91"/>
    <mergeCell ref="C86:D86"/>
    <mergeCell ref="E86:F86"/>
    <mergeCell ref="C87:D87"/>
    <mergeCell ref="E87:F87"/>
    <mergeCell ref="C88:D88"/>
    <mergeCell ref="E88:F88"/>
    <mergeCell ref="B465:C465"/>
    <mergeCell ref="B429:C429"/>
    <mergeCell ref="D429:H429"/>
    <mergeCell ref="B476:C476"/>
    <mergeCell ref="B477:C477"/>
    <mergeCell ref="B464:C464"/>
    <mergeCell ref="B430:C432"/>
    <mergeCell ref="D430:H432"/>
    <mergeCell ref="B453:C453"/>
    <mergeCell ref="B456:C456"/>
    <mergeCell ref="G456:G458"/>
    <mergeCell ref="B459:C459"/>
    <mergeCell ref="G459:G466"/>
    <mergeCell ref="B425:F425"/>
    <mergeCell ref="B426:F426"/>
    <mergeCell ref="B462:C462"/>
    <mergeCell ref="B463:C463"/>
    <mergeCell ref="B460:C460"/>
    <mergeCell ref="B461:C461"/>
    <mergeCell ref="B481:C481"/>
    <mergeCell ref="B466:C466"/>
    <mergeCell ref="B467:C467"/>
    <mergeCell ref="B470:C470"/>
    <mergeCell ref="B475:C475"/>
    <mergeCell ref="B478:C478"/>
    <mergeCell ref="B421:E421"/>
    <mergeCell ref="B405:F405"/>
    <mergeCell ref="B406:F406"/>
    <mergeCell ref="D272:G273"/>
    <mergeCell ref="D329:D331"/>
    <mergeCell ref="E332:F335"/>
    <mergeCell ref="E346:G347"/>
    <mergeCell ref="C415:C416"/>
    <mergeCell ref="D415:D416"/>
    <mergeCell ref="G367:I367"/>
    <mergeCell ref="B388:E388"/>
    <mergeCell ref="B392:F392"/>
    <mergeCell ref="B393:F393"/>
    <mergeCell ref="B401:E401"/>
    <mergeCell ref="E220:J222"/>
    <mergeCell ref="E415:E416"/>
    <mergeCell ref="F415:F416"/>
    <mergeCell ref="D264:F264"/>
    <mergeCell ref="C358:H358"/>
    <mergeCell ref="C233:D233"/>
    <mergeCell ref="E233:F233"/>
    <mergeCell ref="D253:G254"/>
    <mergeCell ref="D256:I257"/>
    <mergeCell ref="D259:I260"/>
    <mergeCell ref="C112:E112"/>
    <mergeCell ref="F112:H112"/>
    <mergeCell ref="D167:G169"/>
    <mergeCell ref="D205:G207"/>
    <mergeCell ref="D171:G173"/>
    <mergeCell ref="D185:G187"/>
    <mergeCell ref="D189:G191"/>
  </mergeCells>
  <phoneticPr fontId="4"/>
  <pageMargins left="0.70866141732283472" right="0.70866141732283472" top="0.78740157480314965" bottom="0.31496062992125984" header="0.31496062992125984" footer="0.23622047244094491"/>
  <pageSetup paperSize="9" scale="73" firstPageNumber="30" orientation="landscape" cellComments="asDisplayed" useFirstPageNumber="1" r:id="rId1"/>
  <headerFooter scaleWithDoc="0"/>
  <rowBreaks count="9" manualBreakCount="9">
    <brk id="46" max="11" man="1"/>
    <brk id="135" max="16383" man="1"/>
    <brk id="153" max="11" man="1"/>
    <brk id="207" max="11" man="1"/>
    <brk id="257" max="11" man="1"/>
    <brk id="314" max="11" man="1"/>
    <brk id="354" max="11" man="1"/>
    <brk id="411" max="16383" man="1"/>
    <brk id="454"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2026-05-25T01:52:34Z</dcterms:created>
  <dcterms:modified xsi:type="dcterms:W3CDTF">2026-05-25T01:52:35Z</dcterms:modified>
</cp:coreProperties>
</file>