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9F35E8D0-A275-4E2A-927F-88B4D7993981}" xr6:coauthVersionLast="47" xr6:coauthVersionMax="47" xr10:uidLastSave="{00000000-0000-0000-0000-000000000000}"/>
  <bookViews>
    <workbookView xWindow="28690" yWindow="-110" windowWidth="29020" windowHeight="15700" xr2:uid="{00000000-000D-0000-FFFF-FFFF00000000}"/>
  </bookViews>
  <sheets>
    <sheet name="別添1-1" sheetId="1" r:id="rId1"/>
    <sheet name="別添1-2" sheetId="13" r:id="rId2"/>
    <sheet name="別添1-3" sheetId="5" r:id="rId3"/>
    <sheet name="別添1-4" sheetId="6" r:id="rId4"/>
  </sheets>
  <definedNames>
    <definedName name="_xlnm.Print_Area" localSheetId="0">'別添1-1'!$A$1:$J$49</definedName>
    <definedName name="_xlnm.Print_Area" localSheetId="1">'別添1-2'!$A$1:$X$48</definedName>
    <definedName name="_xlnm.Print_Area" localSheetId="2">'別添1-3'!$A$1:$J$49</definedName>
    <definedName name="_xlnm.Print_Area" localSheetId="3">'別添1-4'!$A$1:$V$36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H41" i="5"/>
  <c r="H42" i="5"/>
  <c r="I12" i="5"/>
  <c r="F35" i="6"/>
  <c r="F34" i="6"/>
  <c r="F33" i="6"/>
  <c r="F32" i="6"/>
  <c r="F31" i="6"/>
  <c r="F11" i="13"/>
  <c r="I11" i="1"/>
  <c r="V16" i="13" l="1"/>
  <c r="S30" i="13"/>
  <c r="Q30" i="13"/>
  <c r="R12" i="13"/>
  <c r="R13" i="13"/>
  <c r="R14" i="13"/>
  <c r="R15" i="13"/>
  <c r="R11" i="13"/>
  <c r="S11" i="13" s="1"/>
  <c r="O12" i="13"/>
  <c r="O13" i="13"/>
  <c r="O14" i="13"/>
  <c r="O15" i="13"/>
  <c r="O11" i="13"/>
  <c r="L12" i="13"/>
  <c r="L13" i="13"/>
  <c r="L14" i="13"/>
  <c r="L15" i="13"/>
  <c r="L11" i="13"/>
  <c r="F12" i="13"/>
  <c r="F13" i="13"/>
  <c r="F14" i="13"/>
  <c r="F15" i="13"/>
  <c r="I12" i="13"/>
  <c r="I13" i="13"/>
  <c r="I14" i="13"/>
  <c r="I15" i="13"/>
  <c r="I11" i="13"/>
  <c r="H20" i="1" l="1"/>
  <c r="I19" i="1"/>
  <c r="I18" i="1"/>
  <c r="I17" i="1"/>
  <c r="I16" i="1"/>
  <c r="I15" i="1"/>
  <c r="I14" i="1"/>
  <c r="I13" i="1"/>
  <c r="I12" i="1"/>
  <c r="I10" i="1"/>
  <c r="I9" i="1"/>
  <c r="J9" i="1" l="1"/>
  <c r="F38" i="1" s="1"/>
  <c r="H38" i="1" s="1"/>
  <c r="G14" i="13"/>
  <c r="G13" i="13"/>
  <c r="G12" i="13"/>
  <c r="O30" i="13"/>
  <c r="P30" i="13" s="1"/>
  <c r="L30" i="13"/>
  <c r="M30" i="13" s="1"/>
  <c r="I30" i="13"/>
  <c r="J30" i="13" s="1"/>
  <c r="F30" i="13"/>
  <c r="G30" i="13" s="1"/>
  <c r="W14" i="13"/>
  <c r="W15" i="13"/>
  <c r="W13" i="13"/>
  <c r="V15" i="13"/>
  <c r="V14" i="13"/>
  <c r="V13" i="13"/>
  <c r="V12" i="13"/>
  <c r="T15" i="13"/>
  <c r="T14" i="13"/>
  <c r="T13" i="13"/>
  <c r="T12" i="13"/>
  <c r="T11" i="13"/>
  <c r="T16" i="13" s="1"/>
  <c r="S15" i="13"/>
  <c r="S14" i="13"/>
  <c r="S13" i="13"/>
  <c r="S12" i="13"/>
  <c r="P15" i="13"/>
  <c r="P14" i="13"/>
  <c r="P13" i="13"/>
  <c r="P12" i="13"/>
  <c r="P11" i="13"/>
  <c r="M15" i="13"/>
  <c r="M14" i="13"/>
  <c r="M13" i="13"/>
  <c r="M12" i="13"/>
  <c r="J15" i="13"/>
  <c r="J14" i="13"/>
  <c r="J13" i="13"/>
  <c r="J12" i="13"/>
  <c r="J11" i="13"/>
  <c r="G15" i="13"/>
  <c r="G11" i="13"/>
  <c r="F33" i="1" l="1"/>
  <c r="H33" i="1" s="1"/>
  <c r="F31" i="1"/>
  <c r="H31" i="1" s="1"/>
  <c r="F37" i="1"/>
  <c r="H37" i="1" s="1"/>
  <c r="V11" i="13"/>
  <c r="F36" i="1"/>
  <c r="H36" i="1" s="1"/>
  <c r="F39" i="1"/>
  <c r="H39" i="1" s="1"/>
  <c r="F40" i="1"/>
  <c r="H40" i="1" s="1"/>
  <c r="F41" i="1"/>
  <c r="H41" i="1" s="1"/>
  <c r="F34" i="1"/>
  <c r="H34" i="1" s="1"/>
  <c r="F42" i="1"/>
  <c r="H42" i="1" s="1"/>
  <c r="F35" i="1"/>
  <c r="H35" i="1" s="1"/>
  <c r="U14" i="13"/>
  <c r="F32" i="1"/>
  <c r="H32" i="1" s="1"/>
  <c r="S16" i="13"/>
  <c r="U15" i="13"/>
  <c r="U13" i="13"/>
  <c r="U12" i="13"/>
  <c r="W12" i="13" s="1"/>
  <c r="P16" i="13"/>
  <c r="J16" i="13"/>
  <c r="R30" i="13"/>
  <c r="T30" i="13" s="1"/>
  <c r="G16" i="13"/>
  <c r="H20" i="5" l="1"/>
  <c r="I20" i="5"/>
  <c r="J9" i="5" s="1"/>
  <c r="I19" i="5"/>
  <c r="I18" i="5"/>
  <c r="I16" i="5"/>
  <c r="I15" i="5"/>
  <c r="I13" i="5"/>
  <c r="I11" i="5"/>
  <c r="I10" i="5"/>
  <c r="I9" i="5"/>
  <c r="I17" i="5"/>
  <c r="I14" i="5"/>
  <c r="F32" i="5" l="1"/>
  <c r="H32" i="5" s="1"/>
  <c r="F38" i="5"/>
  <c r="H38" i="5" s="1"/>
  <c r="F33" i="5"/>
  <c r="H33" i="5" s="1"/>
  <c r="G39" i="13"/>
  <c r="F46" i="13" s="1"/>
  <c r="F45" i="13"/>
  <c r="Q16" i="13"/>
  <c r="N16" i="13"/>
  <c r="K16" i="13"/>
  <c r="H16" i="13"/>
  <c r="E16" i="13"/>
  <c r="G26" i="6" l="1"/>
  <c r="S26" i="6"/>
  <c r="M26" i="6"/>
  <c r="Q16" i="6"/>
  <c r="N16" i="6"/>
  <c r="K16" i="6"/>
  <c r="H16" i="6"/>
  <c r="E16" i="6"/>
  <c r="T15" i="6"/>
  <c r="S15" i="6"/>
  <c r="P15" i="6"/>
  <c r="M15" i="6"/>
  <c r="J15" i="6"/>
  <c r="G15" i="6"/>
  <c r="T14" i="6"/>
  <c r="S14" i="6"/>
  <c r="P14" i="6"/>
  <c r="M14" i="6"/>
  <c r="J14" i="6"/>
  <c r="G14" i="6"/>
  <c r="T13" i="6"/>
  <c r="S13" i="6"/>
  <c r="P13" i="6"/>
  <c r="M13" i="6"/>
  <c r="J13" i="6"/>
  <c r="G13" i="6"/>
  <c r="T12" i="6"/>
  <c r="S12" i="6"/>
  <c r="P12" i="6"/>
  <c r="M12" i="6"/>
  <c r="J12" i="6"/>
  <c r="G12" i="6"/>
  <c r="T11" i="6"/>
  <c r="S11" i="6"/>
  <c r="P11" i="6"/>
  <c r="M11" i="6"/>
  <c r="J11" i="6"/>
  <c r="G11" i="6"/>
  <c r="U12" i="6" l="1"/>
  <c r="U14" i="6"/>
  <c r="U13" i="6"/>
  <c r="U15" i="6"/>
  <c r="J16" i="6"/>
  <c r="P16" i="6"/>
  <c r="G16" i="6"/>
  <c r="M16" i="6"/>
  <c r="S16" i="6"/>
  <c r="T16" i="6"/>
  <c r="U11" i="6"/>
  <c r="F42" i="5"/>
  <c r="U16" i="6" l="1"/>
  <c r="F31" i="5"/>
  <c r="H31" i="5" s="1"/>
  <c r="F35" i="5"/>
  <c r="H35" i="5" s="1"/>
  <c r="F37" i="5"/>
  <c r="H37" i="5" s="1"/>
  <c r="F39" i="5"/>
  <c r="H39" i="5" s="1"/>
  <c r="F41" i="5"/>
  <c r="F34" i="5"/>
  <c r="H34" i="5" s="1"/>
  <c r="F36" i="5"/>
  <c r="H36" i="5" s="1"/>
  <c r="F40" i="5"/>
  <c r="H40" i="5" s="1"/>
  <c r="M11" i="13"/>
  <c r="U11" i="13" s="1"/>
  <c r="U16" i="13" s="1"/>
  <c r="W16" i="13" s="1"/>
  <c r="F44" i="13" l="1"/>
  <c r="F47" i="13" s="1"/>
  <c r="W11" i="13"/>
  <c r="M16" i="13"/>
</calcChain>
</file>

<file path=xl/sharedStrings.xml><?xml version="1.0" encoding="utf-8"?>
<sst xmlns="http://schemas.openxmlformats.org/spreadsheetml/2006/main" count="396" uniqueCount="155">
  <si>
    <t>別添１－１</t>
    <rPh sb="0" eb="2">
      <t>ベッテン</t>
    </rPh>
    <phoneticPr fontId="1"/>
  </si>
  <si>
    <t>周年安定供給のための長期計画的な販売の取組に係る月別金利倉敷料単価算出票</t>
    <rPh sb="0" eb="2">
      <t>シュウネン</t>
    </rPh>
    <rPh sb="2" eb="4">
      <t>アンテイ</t>
    </rPh>
    <rPh sb="4" eb="6">
      <t>キョウキュウ</t>
    </rPh>
    <rPh sb="10" eb="12">
      <t>チョウキ</t>
    </rPh>
    <rPh sb="12" eb="15">
      <t>ケイカクテキ</t>
    </rPh>
    <rPh sb="16" eb="18">
      <t>ハンバイ</t>
    </rPh>
    <rPh sb="19" eb="21">
      <t>トリクミ</t>
    </rPh>
    <rPh sb="22" eb="23">
      <t>カカワ</t>
    </rPh>
    <rPh sb="24" eb="26">
      <t>ツキベツ</t>
    </rPh>
    <rPh sb="26" eb="28">
      <t>キンリ</t>
    </rPh>
    <rPh sb="28" eb="31">
      <t>クラシキリョウ</t>
    </rPh>
    <rPh sb="31" eb="33">
      <t>タンカ</t>
    </rPh>
    <rPh sb="33" eb="35">
      <t>サンシュツ</t>
    </rPh>
    <rPh sb="35" eb="36">
      <t>ヒョウ</t>
    </rPh>
    <phoneticPr fontId="1"/>
  </si>
  <si>
    <t>１　金利倉敷料単価のうち金利相当額の算出</t>
    <rPh sb="2" eb="4">
      <t>キンリ</t>
    </rPh>
    <rPh sb="4" eb="7">
      <t>クラシキリョウ</t>
    </rPh>
    <rPh sb="7" eb="9">
      <t>タンカ</t>
    </rPh>
    <rPh sb="12" eb="14">
      <t>キンリ</t>
    </rPh>
    <rPh sb="14" eb="16">
      <t>ソウトウ</t>
    </rPh>
    <rPh sb="16" eb="17">
      <t>ガク</t>
    </rPh>
    <rPh sb="18" eb="20">
      <t>サンシュツ</t>
    </rPh>
    <phoneticPr fontId="1"/>
  </si>
  <si>
    <t>品種名</t>
    <rPh sb="0" eb="2">
      <t>ヒンシュ</t>
    </rPh>
    <rPh sb="2" eb="3">
      <t>メイ</t>
    </rPh>
    <phoneticPr fontId="1"/>
  </si>
  <si>
    <t>等級</t>
    <rPh sb="0" eb="2">
      <t>トウキュウ</t>
    </rPh>
    <phoneticPr fontId="1"/>
  </si>
  <si>
    <r>
      <t xml:space="preserve">生産者への支払額
</t>
    </r>
    <r>
      <rPr>
        <sz val="9"/>
        <color theme="1"/>
        <rFont val="ＭＳ Ｐゴシック"/>
        <family val="3"/>
        <charset val="128"/>
        <scheme val="minor"/>
      </rPr>
      <t>（仮払金額又は買取金額）</t>
    </r>
    <rPh sb="0" eb="3">
      <t>セイサンシャ</t>
    </rPh>
    <rPh sb="5" eb="8">
      <t>シハライガク</t>
    </rPh>
    <rPh sb="10" eb="12">
      <t>カリバラ</t>
    </rPh>
    <rPh sb="12" eb="14">
      <t>キンガク</t>
    </rPh>
    <rPh sb="14" eb="15">
      <t>マタ</t>
    </rPh>
    <rPh sb="16" eb="18">
      <t>カイトリ</t>
    </rPh>
    <rPh sb="18" eb="20">
      <t>キンガク</t>
    </rPh>
    <phoneticPr fontId="1"/>
  </si>
  <si>
    <t>詳細区分
（品種名、等級以外の仕分内容）</t>
    <rPh sb="0" eb="2">
      <t>ショウサイ</t>
    </rPh>
    <rPh sb="2" eb="4">
      <t>クブン</t>
    </rPh>
    <rPh sb="6" eb="8">
      <t>ヒンシュ</t>
    </rPh>
    <rPh sb="8" eb="9">
      <t>メイ</t>
    </rPh>
    <rPh sb="10" eb="12">
      <t>トウキュウ</t>
    </rPh>
    <rPh sb="12" eb="14">
      <t>イガイ</t>
    </rPh>
    <rPh sb="15" eb="17">
      <t>シワケ</t>
    </rPh>
    <rPh sb="17" eb="19">
      <t>ナイヨウ</t>
    </rPh>
    <phoneticPr fontId="1"/>
  </si>
  <si>
    <t>長期計画的販売
対象数量</t>
    <rPh sb="0" eb="2">
      <t>チョウキ</t>
    </rPh>
    <rPh sb="2" eb="5">
      <t>ケイカクテキ</t>
    </rPh>
    <rPh sb="5" eb="7">
      <t>ハンバイ</t>
    </rPh>
    <rPh sb="8" eb="10">
      <t>タイショウ</t>
    </rPh>
    <rPh sb="10" eb="12">
      <t>スウリョウ</t>
    </rPh>
    <phoneticPr fontId="1"/>
  </si>
  <si>
    <t>対象米穀に係る
支払額</t>
    <rPh sb="0" eb="2">
      <t>タイショウ</t>
    </rPh>
    <rPh sb="2" eb="4">
      <t>ベイコク</t>
    </rPh>
    <rPh sb="5" eb="6">
      <t>カカ</t>
    </rPh>
    <rPh sb="8" eb="10">
      <t>シハラ</t>
    </rPh>
    <rPh sb="10" eb="11">
      <t>ガク</t>
    </rPh>
    <phoneticPr fontId="1"/>
  </si>
  <si>
    <t>対象米穀に係る
支払単価
（加重平均単価）</t>
    <rPh sb="0" eb="2">
      <t>タイショウ</t>
    </rPh>
    <rPh sb="2" eb="4">
      <t>ベイコク</t>
    </rPh>
    <rPh sb="5" eb="6">
      <t>カカワ</t>
    </rPh>
    <rPh sb="8" eb="10">
      <t>シハライ</t>
    </rPh>
    <rPh sb="10" eb="12">
      <t>タンカ</t>
    </rPh>
    <rPh sb="14" eb="16">
      <t>カジュウ</t>
    </rPh>
    <rPh sb="16" eb="18">
      <t>ヘイキン</t>
    </rPh>
    <rPh sb="18" eb="20">
      <t>タンカ</t>
    </rPh>
    <phoneticPr fontId="1"/>
  </si>
  <si>
    <t>①</t>
    <phoneticPr fontId="1"/>
  </si>
  <si>
    <t>②</t>
    <phoneticPr fontId="1"/>
  </si>
  <si>
    <t>③=①×②÷60kg</t>
    <phoneticPr fontId="1"/>
  </si>
  <si>
    <t>（C）=（B）÷（A）×1,000kg</t>
    <phoneticPr fontId="1"/>
  </si>
  <si>
    <t>（円/60㎏）</t>
    <rPh sb="1" eb="2">
      <t>エン</t>
    </rPh>
    <phoneticPr fontId="1"/>
  </si>
  <si>
    <t>（㎏）</t>
    <phoneticPr fontId="1"/>
  </si>
  <si>
    <t>（円）</t>
    <rPh sb="1" eb="2">
      <t>エン</t>
    </rPh>
    <phoneticPr fontId="1"/>
  </si>
  <si>
    <t>(円/トン）</t>
    <rPh sb="1" eb="2">
      <t>エン</t>
    </rPh>
    <phoneticPr fontId="1"/>
  </si>
  <si>
    <t>合　　　　　計</t>
    <rPh sb="0" eb="1">
      <t>ゴウ</t>
    </rPh>
    <rPh sb="6" eb="7">
      <t>ケイ</t>
    </rPh>
    <phoneticPr fontId="1"/>
  </si>
  <si>
    <t>(※1)</t>
    <phoneticPr fontId="1"/>
  </si>
  <si>
    <t>　①欄の生産者への支払額については、本取組の対象米穀に係る仮払金額又は買取金額を記入すること。ただし、同一品種において品質及び出荷時期等によって複数の支払額がある場合であって、対象米穀に係る支払額を区分することが困難な場合には、当該品種の支払額ごとの出荷数量等による加重平均額（出荷数量等による加重平均も困難な場合は当該品種の最低支払額）を記入すること。また、事業実施計画であって事業実施年度内に追加支払等が見込まれる場合には、見込額を記入すること。</t>
    <rPh sb="2" eb="3">
      <t>ラン</t>
    </rPh>
    <rPh sb="4" eb="7">
      <t>セイサンシャ</t>
    </rPh>
    <rPh sb="9" eb="12">
      <t>シハライガク</t>
    </rPh>
    <rPh sb="18" eb="19">
      <t>ホン</t>
    </rPh>
    <rPh sb="19" eb="21">
      <t>トリクミ</t>
    </rPh>
    <rPh sb="22" eb="24">
      <t>タイショウ</t>
    </rPh>
    <rPh sb="24" eb="26">
      <t>ベイコク</t>
    </rPh>
    <rPh sb="27" eb="28">
      <t>カカ</t>
    </rPh>
    <rPh sb="29" eb="31">
      <t>カリバラ</t>
    </rPh>
    <rPh sb="31" eb="32">
      <t>キン</t>
    </rPh>
    <rPh sb="32" eb="33">
      <t>ガク</t>
    </rPh>
    <rPh sb="33" eb="34">
      <t>マタ</t>
    </rPh>
    <rPh sb="35" eb="37">
      <t>カイトリ</t>
    </rPh>
    <rPh sb="37" eb="39">
      <t>キンガク</t>
    </rPh>
    <rPh sb="40" eb="42">
      <t>キニュウ</t>
    </rPh>
    <rPh sb="59" eb="61">
      <t>ヒンシツ</t>
    </rPh>
    <rPh sb="61" eb="62">
      <t>オヨ</t>
    </rPh>
    <rPh sb="63" eb="65">
      <t>シュッカ</t>
    </rPh>
    <rPh sb="65" eb="67">
      <t>ジキ</t>
    </rPh>
    <rPh sb="67" eb="68">
      <t>トウ</t>
    </rPh>
    <rPh sb="72" eb="74">
      <t>フクスウ</t>
    </rPh>
    <rPh sb="75" eb="78">
      <t>シハライガク</t>
    </rPh>
    <rPh sb="81" eb="83">
      <t>バアイ</t>
    </rPh>
    <rPh sb="88" eb="90">
      <t>タイショウ</t>
    </rPh>
    <rPh sb="90" eb="92">
      <t>ベイコク</t>
    </rPh>
    <rPh sb="93" eb="94">
      <t>カカ</t>
    </rPh>
    <rPh sb="95" eb="98">
      <t>シハライガク</t>
    </rPh>
    <rPh sb="99" eb="101">
      <t>クブン</t>
    </rPh>
    <rPh sb="106" eb="108">
      <t>コンナン</t>
    </rPh>
    <rPh sb="109" eb="111">
      <t>バアイ</t>
    </rPh>
    <rPh sb="114" eb="116">
      <t>トウガイ</t>
    </rPh>
    <rPh sb="116" eb="118">
      <t>ヒンシュ</t>
    </rPh>
    <rPh sb="119" eb="122">
      <t>シハライガク</t>
    </rPh>
    <rPh sb="125" eb="127">
      <t>シュッカ</t>
    </rPh>
    <rPh sb="127" eb="129">
      <t>スウリョウ</t>
    </rPh>
    <rPh sb="129" eb="130">
      <t>トウ</t>
    </rPh>
    <rPh sb="133" eb="135">
      <t>カジュウ</t>
    </rPh>
    <rPh sb="135" eb="137">
      <t>ヘイキン</t>
    </rPh>
    <rPh sb="137" eb="138">
      <t>ガク</t>
    </rPh>
    <rPh sb="139" eb="141">
      <t>シュッカ</t>
    </rPh>
    <rPh sb="141" eb="143">
      <t>スウリョウ</t>
    </rPh>
    <rPh sb="143" eb="144">
      <t>トウ</t>
    </rPh>
    <rPh sb="147" eb="149">
      <t>カジュウ</t>
    </rPh>
    <rPh sb="149" eb="151">
      <t>ヘイキン</t>
    </rPh>
    <rPh sb="152" eb="154">
      <t>コンナン</t>
    </rPh>
    <rPh sb="155" eb="157">
      <t>バアイ</t>
    </rPh>
    <rPh sb="158" eb="160">
      <t>トウガイ</t>
    </rPh>
    <rPh sb="160" eb="162">
      <t>ヒンシュ</t>
    </rPh>
    <rPh sb="163" eb="165">
      <t>サイテイ</t>
    </rPh>
    <rPh sb="165" eb="168">
      <t>シハライガク</t>
    </rPh>
    <rPh sb="170" eb="172">
      <t>キニュウ</t>
    </rPh>
    <rPh sb="200" eb="202">
      <t>シハラ</t>
    </rPh>
    <rPh sb="202" eb="203">
      <t>トウ</t>
    </rPh>
    <rPh sb="204" eb="206">
      <t>ミコ</t>
    </rPh>
    <rPh sb="209" eb="211">
      <t>バアイ</t>
    </rPh>
    <rPh sb="214" eb="217">
      <t>ミコミガク</t>
    </rPh>
    <rPh sb="218" eb="220">
      <t>キニュウ</t>
    </rPh>
    <phoneticPr fontId="1"/>
  </si>
  <si>
    <t>(※2)</t>
  </si>
  <si>
    <t>　①欄の支払額について根拠資料を添付すること。</t>
    <rPh sb="2" eb="3">
      <t>ラン</t>
    </rPh>
    <rPh sb="4" eb="7">
      <t>シハライガク</t>
    </rPh>
    <phoneticPr fontId="1"/>
  </si>
  <si>
    <t>(※3)</t>
  </si>
  <si>
    <t>　①欄及び（ｃ）欄については加重平均により円未満が生じた場合には円未満を四捨五入することとし、③欄については円未満を切り捨てること。</t>
    <rPh sb="2" eb="3">
      <t>ラン</t>
    </rPh>
    <rPh sb="3" eb="4">
      <t>オヨ</t>
    </rPh>
    <rPh sb="8" eb="9">
      <t>ラン</t>
    </rPh>
    <rPh sb="14" eb="16">
      <t>カジュウ</t>
    </rPh>
    <rPh sb="16" eb="18">
      <t>ヘイキン</t>
    </rPh>
    <rPh sb="21" eb="22">
      <t>エン</t>
    </rPh>
    <rPh sb="22" eb="24">
      <t>ミマン</t>
    </rPh>
    <rPh sb="25" eb="26">
      <t>ショウ</t>
    </rPh>
    <rPh sb="28" eb="30">
      <t>バアイ</t>
    </rPh>
    <rPh sb="32" eb="35">
      <t>エンミマン</t>
    </rPh>
    <rPh sb="36" eb="40">
      <t>シシャゴニュウ</t>
    </rPh>
    <rPh sb="48" eb="49">
      <t>ラン</t>
    </rPh>
    <rPh sb="54" eb="55">
      <t>エン</t>
    </rPh>
    <rPh sb="55" eb="57">
      <t>ミマン</t>
    </rPh>
    <rPh sb="58" eb="59">
      <t>キ</t>
    </rPh>
    <rPh sb="60" eb="61">
      <t>ス</t>
    </rPh>
    <phoneticPr fontId="1"/>
  </si>
  <si>
    <t>２　月別金利倉敷料助成単価の算出</t>
    <rPh sb="2" eb="4">
      <t>ツキベツ</t>
    </rPh>
    <rPh sb="4" eb="6">
      <t>キンリ</t>
    </rPh>
    <rPh sb="6" eb="9">
      <t>クラシキリョウ</t>
    </rPh>
    <rPh sb="9" eb="11">
      <t>ジョセイ</t>
    </rPh>
    <rPh sb="11" eb="13">
      <t>タンカ</t>
    </rPh>
    <rPh sb="14" eb="16">
      <t>サンシュツ</t>
    </rPh>
    <phoneticPr fontId="1"/>
  </si>
  <si>
    <t>金利負担への助成単価</t>
    <rPh sb="0" eb="2">
      <t>キンリ</t>
    </rPh>
    <rPh sb="2" eb="4">
      <t>フタン</t>
    </rPh>
    <rPh sb="6" eb="8">
      <t>ジョセイ</t>
    </rPh>
    <rPh sb="8" eb="10">
      <t>タンカ</t>
    </rPh>
    <phoneticPr fontId="1"/>
  </si>
  <si>
    <t>倉敷料助成単価
（一律単価）</t>
    <rPh sb="0" eb="3">
      <t>クラシキリョウ</t>
    </rPh>
    <rPh sb="3" eb="5">
      <t>ジョセイ</t>
    </rPh>
    <rPh sb="5" eb="7">
      <t>タンカ</t>
    </rPh>
    <rPh sb="9" eb="11">
      <t>イチリツ</t>
    </rPh>
    <rPh sb="11" eb="13">
      <t>タンカ</t>
    </rPh>
    <phoneticPr fontId="1"/>
  </si>
  <si>
    <t>月別金利倉敷料
助成単価</t>
    <rPh sb="0" eb="2">
      <t>ツキベツ</t>
    </rPh>
    <rPh sb="2" eb="4">
      <t>キンリ</t>
    </rPh>
    <rPh sb="4" eb="7">
      <t>クラシキリョウ</t>
    </rPh>
    <rPh sb="8" eb="10">
      <t>ジョセイ</t>
    </rPh>
    <rPh sb="10" eb="12">
      <t>タンカ</t>
    </rPh>
    <phoneticPr fontId="1"/>
  </si>
  <si>
    <t>適用金利</t>
    <rPh sb="0" eb="2">
      <t>テキヨウ</t>
    </rPh>
    <rPh sb="2" eb="4">
      <t>キンリ</t>
    </rPh>
    <phoneticPr fontId="1"/>
  </si>
  <si>
    <t>助成単価</t>
    <rPh sb="0" eb="2">
      <t>ジョセイ</t>
    </rPh>
    <rPh sb="2" eb="4">
      <t>タンカ</t>
    </rPh>
    <phoneticPr fontId="1"/>
  </si>
  <si>
    <t>④</t>
    <phoneticPr fontId="1"/>
  </si>
  <si>
    <t>　　⑤=(C)×④÷12月
　　×補助率（1/2）</t>
    <rPh sb="12" eb="13">
      <t>ツキ</t>
    </rPh>
    <rPh sb="17" eb="20">
      <t>ホジョリツ</t>
    </rPh>
    <phoneticPr fontId="1"/>
  </si>
  <si>
    <t>⑥</t>
    <phoneticPr fontId="1"/>
  </si>
  <si>
    <t>⑦=⑤＋⑥</t>
    <phoneticPr fontId="1"/>
  </si>
  <si>
    <t>（％/年）</t>
    <rPh sb="3" eb="4">
      <t>ネン</t>
    </rPh>
    <phoneticPr fontId="1"/>
  </si>
  <si>
    <t>（円/トン）</t>
    <rPh sb="1" eb="2">
      <t>エン</t>
    </rPh>
    <phoneticPr fontId="1"/>
  </si>
  <si>
    <t>（円/トン）</t>
    <phoneticPr fontId="1"/>
  </si>
  <si>
    <t>生産年の翌年４月</t>
    <phoneticPr fontId="1"/>
  </si>
  <si>
    <t>５月</t>
    <phoneticPr fontId="1"/>
  </si>
  <si>
    <t>６月</t>
  </si>
  <si>
    <t>７月</t>
  </si>
  <si>
    <t>８月</t>
  </si>
  <si>
    <t>９月</t>
  </si>
  <si>
    <t>10月</t>
  </si>
  <si>
    <t>11月</t>
  </si>
  <si>
    <t>12月</t>
  </si>
  <si>
    <t>生産年の翌々年１月</t>
    <rPh sb="0" eb="3">
      <t>セイサンネン</t>
    </rPh>
    <rPh sb="4" eb="7">
      <t>ヨクヨクネン</t>
    </rPh>
    <rPh sb="8" eb="9">
      <t>ガツ</t>
    </rPh>
    <phoneticPr fontId="1"/>
  </si>
  <si>
    <t>２月</t>
  </si>
  <si>
    <t>３月</t>
  </si>
  <si>
    <t>　④欄の適用金利については、１の表の生産者への支払額に係る借入金に対して適用される金利を月ごとに記入すること。ただし、複数の金融機関からの借入等により異なる金利がある場合であって、対象米穀に係る借入金に対する金利を区分することが困難な場合には、借入金残高等による加重平均値（借入金残高等による加重平均も困難な場合は当該月の最低金利）を記入すること。また、事業実施計画であって事業実施年度内に金利の変動が見込まれる場合には、見込率を記入すること。</t>
    <rPh sb="2" eb="3">
      <t>ラン</t>
    </rPh>
    <rPh sb="4" eb="6">
      <t>テキヨウ</t>
    </rPh>
    <rPh sb="6" eb="8">
      <t>キンリ</t>
    </rPh>
    <rPh sb="16" eb="17">
      <t>ヒョウ</t>
    </rPh>
    <rPh sb="18" eb="21">
      <t>セイサンシャ</t>
    </rPh>
    <rPh sb="25" eb="26">
      <t>ガク</t>
    </rPh>
    <rPh sb="27" eb="28">
      <t>カカ</t>
    </rPh>
    <rPh sb="29" eb="32">
      <t>カリイレキン</t>
    </rPh>
    <rPh sb="33" eb="34">
      <t>タイ</t>
    </rPh>
    <rPh sb="36" eb="38">
      <t>テキヨウ</t>
    </rPh>
    <rPh sb="41" eb="43">
      <t>キンリ</t>
    </rPh>
    <rPh sb="44" eb="45">
      <t>ツキ</t>
    </rPh>
    <rPh sb="48" eb="50">
      <t>キニュウ</t>
    </rPh>
    <rPh sb="59" eb="61">
      <t>フクスウ</t>
    </rPh>
    <rPh sb="62" eb="64">
      <t>キンユウ</t>
    </rPh>
    <rPh sb="64" eb="66">
      <t>キカン</t>
    </rPh>
    <rPh sb="69" eb="71">
      <t>カリイレ</t>
    </rPh>
    <rPh sb="71" eb="72">
      <t>トウ</t>
    </rPh>
    <rPh sb="75" eb="76">
      <t>コト</t>
    </rPh>
    <rPh sb="78" eb="80">
      <t>キンリ</t>
    </rPh>
    <rPh sb="83" eb="85">
      <t>バアイ</t>
    </rPh>
    <rPh sb="90" eb="92">
      <t>タイショウ</t>
    </rPh>
    <rPh sb="92" eb="94">
      <t>ベイコク</t>
    </rPh>
    <rPh sb="95" eb="96">
      <t>カカ</t>
    </rPh>
    <rPh sb="97" eb="100">
      <t>シャクニュウキン</t>
    </rPh>
    <rPh sb="101" eb="102">
      <t>タイ</t>
    </rPh>
    <rPh sb="104" eb="106">
      <t>キンリ</t>
    </rPh>
    <rPh sb="107" eb="109">
      <t>クブン</t>
    </rPh>
    <rPh sb="114" eb="116">
      <t>コンナン</t>
    </rPh>
    <rPh sb="117" eb="119">
      <t>バアイ</t>
    </rPh>
    <rPh sb="122" eb="125">
      <t>カリイレキン</t>
    </rPh>
    <rPh sb="125" eb="127">
      <t>ザンダカ</t>
    </rPh>
    <rPh sb="127" eb="128">
      <t>トウ</t>
    </rPh>
    <rPh sb="131" eb="133">
      <t>カジュウ</t>
    </rPh>
    <rPh sb="133" eb="135">
      <t>ヘイキン</t>
    </rPh>
    <rPh sb="135" eb="136">
      <t>チ</t>
    </rPh>
    <rPh sb="137" eb="140">
      <t>カリイレキン</t>
    </rPh>
    <rPh sb="140" eb="142">
      <t>ザンダカ</t>
    </rPh>
    <rPh sb="142" eb="143">
      <t>トウ</t>
    </rPh>
    <rPh sb="146" eb="148">
      <t>カジュウ</t>
    </rPh>
    <rPh sb="148" eb="150">
      <t>ヘイキン</t>
    </rPh>
    <rPh sb="151" eb="153">
      <t>コンナン</t>
    </rPh>
    <rPh sb="154" eb="156">
      <t>バアイ</t>
    </rPh>
    <rPh sb="157" eb="159">
      <t>トウガイ</t>
    </rPh>
    <rPh sb="159" eb="160">
      <t>ツキ</t>
    </rPh>
    <rPh sb="161" eb="163">
      <t>サイテイ</t>
    </rPh>
    <rPh sb="163" eb="165">
      <t>キンリ</t>
    </rPh>
    <rPh sb="167" eb="169">
      <t>キニュウ</t>
    </rPh>
    <phoneticPr fontId="1"/>
  </si>
  <si>
    <t>　④欄の適用金利については、公募要領第４に定める金利を上限とする。</t>
    <rPh sb="2" eb="3">
      <t>ラン</t>
    </rPh>
    <rPh sb="4" eb="6">
      <t>テキヨウ</t>
    </rPh>
    <rPh sb="6" eb="8">
      <t>キンリ</t>
    </rPh>
    <phoneticPr fontId="1"/>
  </si>
  <si>
    <t>(※3)</t>
    <phoneticPr fontId="1"/>
  </si>
  <si>
    <t>　④欄の適用金利について根拠資料を添付すること。ただし、事業実施計画であって見込率の場合には添付を省略できる。</t>
    <rPh sb="2" eb="3">
      <t>ラン</t>
    </rPh>
    <rPh sb="4" eb="6">
      <t>テキヨウ</t>
    </rPh>
    <rPh sb="6" eb="8">
      <t>キンリ</t>
    </rPh>
    <rPh sb="40" eb="41">
      <t>リツ</t>
    </rPh>
    <rPh sb="46" eb="48">
      <t>テンプ</t>
    </rPh>
    <rPh sb="49" eb="51">
      <t>ショウリャク</t>
    </rPh>
    <phoneticPr fontId="1"/>
  </si>
  <si>
    <t>(※4)</t>
    <phoneticPr fontId="1"/>
  </si>
  <si>
    <t>　④欄については加重平均を行う場合には小数点第４位を四捨五入することとし、⑤欄については円未満を切り捨てること。</t>
    <rPh sb="2" eb="3">
      <t>ラン</t>
    </rPh>
    <rPh sb="8" eb="10">
      <t>カジュウ</t>
    </rPh>
    <rPh sb="10" eb="12">
      <t>ヘイキン</t>
    </rPh>
    <rPh sb="13" eb="14">
      <t>オコナ</t>
    </rPh>
    <rPh sb="15" eb="17">
      <t>バアイ</t>
    </rPh>
    <rPh sb="19" eb="22">
      <t>ショウスウテン</t>
    </rPh>
    <rPh sb="22" eb="23">
      <t>ダイ</t>
    </rPh>
    <rPh sb="24" eb="25">
      <t>イ</t>
    </rPh>
    <rPh sb="26" eb="30">
      <t>シシャゴニュウ</t>
    </rPh>
    <rPh sb="38" eb="39">
      <t>ラン</t>
    </rPh>
    <rPh sb="44" eb="47">
      <t>エンミマン</t>
    </rPh>
    <rPh sb="48" eb="49">
      <t>キ</t>
    </rPh>
    <rPh sb="50" eb="51">
      <t>ス</t>
    </rPh>
    <phoneticPr fontId="1"/>
  </si>
  <si>
    <t>(※5)</t>
  </si>
  <si>
    <t>　⑥欄については助成上限単価であり、単価が下回る場合は実単価とする。</t>
    <rPh sb="2" eb="3">
      <t>ラン</t>
    </rPh>
    <rPh sb="8" eb="10">
      <t>ジョセイ</t>
    </rPh>
    <rPh sb="10" eb="12">
      <t>ジョウゲン</t>
    </rPh>
    <rPh sb="12" eb="14">
      <t>タンカ</t>
    </rPh>
    <rPh sb="18" eb="20">
      <t>タンカ</t>
    </rPh>
    <rPh sb="21" eb="23">
      <t>シタマワ</t>
    </rPh>
    <rPh sb="24" eb="26">
      <t>バアイ</t>
    </rPh>
    <rPh sb="27" eb="28">
      <t>ジツ</t>
    </rPh>
    <rPh sb="28" eb="30">
      <t>タンカ</t>
    </rPh>
    <phoneticPr fontId="1"/>
  </si>
  <si>
    <t>別添１－２</t>
    <rPh sb="0" eb="2">
      <t>ベッテン</t>
    </rPh>
    <phoneticPr fontId="1"/>
  </si>
  <si>
    <t>周年安定供給のための長期計画的な販売の取組に係る経費算出票（国費助成分）</t>
    <rPh sb="28" eb="29">
      <t>ヒョウ</t>
    </rPh>
    <rPh sb="32" eb="34">
      <t>ジョセイ</t>
    </rPh>
    <rPh sb="34" eb="35">
      <t>ブン</t>
    </rPh>
    <phoneticPr fontId="1"/>
  </si>
  <si>
    <t>１　金利倉敷料助成額</t>
    <rPh sb="2" eb="4">
      <t>キンリ</t>
    </rPh>
    <rPh sb="4" eb="6">
      <t>クラシキ</t>
    </rPh>
    <rPh sb="6" eb="7">
      <t>リョウ</t>
    </rPh>
    <rPh sb="7" eb="10">
      <t>ジョセイガク</t>
    </rPh>
    <phoneticPr fontId="1"/>
  </si>
  <si>
    <t>販売引渡月</t>
    <phoneticPr fontId="1"/>
  </si>
  <si>
    <t>生産年の翌年
11月</t>
    <rPh sb="0" eb="2">
      <t>セイサン</t>
    </rPh>
    <rPh sb="2" eb="3">
      <t>ネン</t>
    </rPh>
    <rPh sb="4" eb="6">
      <t>ヨクネン</t>
    </rPh>
    <rPh sb="9" eb="10">
      <t>ガツ</t>
    </rPh>
    <phoneticPr fontId="1"/>
  </si>
  <si>
    <t>12月</t>
    <rPh sb="2" eb="3">
      <t>ガツ</t>
    </rPh>
    <phoneticPr fontId="1"/>
  </si>
  <si>
    <t>翌々年
1月</t>
    <rPh sb="0" eb="3">
      <t>ヨクヨクネン</t>
    </rPh>
    <rPh sb="5" eb="6">
      <t>ガツ</t>
    </rPh>
    <phoneticPr fontId="1"/>
  </si>
  <si>
    <t>2月</t>
    <rPh sb="1" eb="2">
      <t>ガツ</t>
    </rPh>
    <phoneticPr fontId="1"/>
  </si>
  <si>
    <t>3月</t>
    <rPh sb="1" eb="2">
      <t>ガツ</t>
    </rPh>
    <phoneticPr fontId="1"/>
  </si>
  <si>
    <t>補助対象開始期間別　計</t>
    <rPh sb="0" eb="2">
      <t>ホジョ</t>
    </rPh>
    <rPh sb="2" eb="4">
      <t>タイショウ</t>
    </rPh>
    <rPh sb="4" eb="6">
      <t>カイシ</t>
    </rPh>
    <rPh sb="6" eb="8">
      <t>キカン</t>
    </rPh>
    <rPh sb="8" eb="9">
      <t>ベツ</t>
    </rPh>
    <rPh sb="10" eb="11">
      <t>ケイ</t>
    </rPh>
    <phoneticPr fontId="1"/>
  </si>
  <si>
    <t>補助対象開始期間
（販売契約締結日の翌月から）</t>
    <rPh sb="0" eb="2">
      <t>ホジョ</t>
    </rPh>
    <rPh sb="2" eb="4">
      <t>タイショウ</t>
    </rPh>
    <rPh sb="4" eb="6">
      <t>カイシ</t>
    </rPh>
    <rPh sb="6" eb="8">
      <t>キカン</t>
    </rPh>
    <rPh sb="10" eb="12">
      <t>ハンバイ</t>
    </rPh>
    <rPh sb="12" eb="14">
      <t>ケイヤク</t>
    </rPh>
    <rPh sb="14" eb="16">
      <t>テイケツ</t>
    </rPh>
    <rPh sb="16" eb="17">
      <t>ビ</t>
    </rPh>
    <rPh sb="18" eb="20">
      <t>ヨクゲツ</t>
    </rPh>
    <phoneticPr fontId="1"/>
  </si>
  <si>
    <t>引渡数量</t>
    <rPh sb="0" eb="2">
      <t>ヒキワタシ</t>
    </rPh>
    <rPh sb="2" eb="4">
      <t>スウリョウ</t>
    </rPh>
    <phoneticPr fontId="1"/>
  </si>
  <si>
    <t>単価</t>
    <rPh sb="0" eb="2">
      <t>タンカ</t>
    </rPh>
    <phoneticPr fontId="1"/>
  </si>
  <si>
    <t>助成額</t>
    <rPh sb="0" eb="3">
      <t>ジョセイガク</t>
    </rPh>
    <phoneticPr fontId="1"/>
  </si>
  <si>
    <t>引渡数量</t>
    <phoneticPr fontId="1"/>
  </si>
  <si>
    <t>平均保管月数</t>
    <phoneticPr fontId="1"/>
  </si>
  <si>
    <t>平均単価</t>
    <phoneticPr fontId="1"/>
  </si>
  <si>
    <t>　③=
　①÷1,000×②</t>
    <phoneticPr fontId="1"/>
  </si>
  <si>
    <t>⑤</t>
    <phoneticPr fontId="1"/>
  </si>
  <si>
    <t>　⑥=
　④÷1,000×⑤</t>
    <phoneticPr fontId="1"/>
  </si>
  <si>
    <t>⑦</t>
    <phoneticPr fontId="1"/>
  </si>
  <si>
    <t>⑧</t>
    <phoneticPr fontId="1"/>
  </si>
  <si>
    <t>　⑨=
　⑦÷1,000×⑧</t>
    <phoneticPr fontId="1"/>
  </si>
  <si>
    <t>⑩</t>
    <phoneticPr fontId="1"/>
  </si>
  <si>
    <t>⑪</t>
    <phoneticPr fontId="1"/>
  </si>
  <si>
    <t>　⑫=
　⑩÷1,000×⑪</t>
    <phoneticPr fontId="1"/>
  </si>
  <si>
    <t>⑬</t>
    <phoneticPr fontId="1"/>
  </si>
  <si>
    <t>⑭</t>
    <phoneticPr fontId="1"/>
  </si>
  <si>
    <t>　⑮=
　⑬÷1,000×⑭</t>
    <phoneticPr fontId="1"/>
  </si>
  <si>
    <t xml:space="preserve"> ⑯=　　　　　　
 ①+④+⑦+⑩+⑬</t>
    <phoneticPr fontId="1"/>
  </si>
  <si>
    <t xml:space="preserve"> ⑰=　　　　　　
 ③+⑥+⑨+⑫+⑮</t>
    <phoneticPr fontId="1"/>
  </si>
  <si>
    <t>⑱</t>
    <phoneticPr fontId="1"/>
  </si>
  <si>
    <t xml:space="preserve"> ⑲=
 ⑰÷⑯×1,000÷⑱</t>
    <phoneticPr fontId="1"/>
  </si>
  <si>
    <t>生産年の翌年の４月</t>
    <rPh sb="0" eb="3">
      <t>セイサンネン</t>
    </rPh>
    <rPh sb="4" eb="6">
      <t>ヨクネン</t>
    </rPh>
    <rPh sb="8" eb="9">
      <t>ガツ</t>
    </rPh>
    <phoneticPr fontId="1"/>
  </si>
  <si>
    <t>（キログラム）</t>
    <phoneticPr fontId="1"/>
  </si>
  <si>
    <t>（円）</t>
    <phoneticPr fontId="1"/>
  </si>
  <si>
    <t>５月</t>
    <rPh sb="1" eb="2">
      <t>ガツ</t>
    </rPh>
    <phoneticPr fontId="1"/>
  </si>
  <si>
    <t>６月</t>
    <phoneticPr fontId="1"/>
  </si>
  <si>
    <t>７月</t>
    <phoneticPr fontId="1"/>
  </si>
  <si>
    <t>８月</t>
    <phoneticPr fontId="1"/>
  </si>
  <si>
    <t>販売引渡月別　計</t>
    <rPh sb="5" eb="6">
      <t>ベツ</t>
    </rPh>
    <rPh sb="7" eb="8">
      <t>ケイ</t>
    </rPh>
    <phoneticPr fontId="1"/>
  </si>
  <si>
    <t>　補助対象開始期間から販売引渡月までの各単価欄については、別添１－１の２（月別金利倉敷料助成単価の算出）の⑦の月別金利倉敷料助成単価の該当月分までを合計（販売引渡月は1/2を乗じる。）して記入すること。</t>
    <rPh sb="1" eb="3">
      <t>ホジョ</t>
    </rPh>
    <rPh sb="3" eb="5">
      <t>タイショウ</t>
    </rPh>
    <rPh sb="5" eb="7">
      <t>カイシ</t>
    </rPh>
    <rPh sb="7" eb="9">
      <t>キカン</t>
    </rPh>
    <rPh sb="11" eb="13">
      <t>ハンバイ</t>
    </rPh>
    <rPh sb="13" eb="15">
      <t>ヒキワタシ</t>
    </rPh>
    <rPh sb="15" eb="16">
      <t>ツキ</t>
    </rPh>
    <rPh sb="19" eb="20">
      <t>カク</t>
    </rPh>
    <rPh sb="20" eb="22">
      <t>タンカ</t>
    </rPh>
    <rPh sb="22" eb="23">
      <t>ラン</t>
    </rPh>
    <rPh sb="29" eb="31">
      <t>ベッテン</t>
    </rPh>
    <rPh sb="55" eb="57">
      <t>ツキベツ</t>
    </rPh>
    <rPh sb="57" eb="59">
      <t>キンリ</t>
    </rPh>
    <rPh sb="59" eb="62">
      <t>クラシキリョウ</t>
    </rPh>
    <rPh sb="62" eb="64">
      <t>ジョセイ</t>
    </rPh>
    <rPh sb="64" eb="66">
      <t>タンカ</t>
    </rPh>
    <rPh sb="67" eb="69">
      <t>ガイトウ</t>
    </rPh>
    <rPh sb="69" eb="70">
      <t>ツキ</t>
    </rPh>
    <rPh sb="70" eb="71">
      <t>ブン</t>
    </rPh>
    <rPh sb="74" eb="76">
      <t>ゴウケイ</t>
    </rPh>
    <rPh sb="94" eb="96">
      <t>キニュウ</t>
    </rPh>
    <phoneticPr fontId="1"/>
  </si>
  <si>
    <t>(※2)</t>
    <phoneticPr fontId="1"/>
  </si>
  <si>
    <t>　補助対象開始期間別の平均保管月数については、販売引渡月ごとの引渡数量により加重平均すること。なお、年度平均の算出に当たっては、各補助対象開始期間別の平均保管月数に当該期間の引渡数量を乗じて加重平均し、小数点第３位を四捨五入すること。</t>
    <rPh sb="1" eb="3">
      <t>ホジョ</t>
    </rPh>
    <rPh sb="3" eb="5">
      <t>タイショウ</t>
    </rPh>
    <rPh sb="5" eb="7">
      <t>カイシ</t>
    </rPh>
    <rPh sb="7" eb="9">
      <t>キカン</t>
    </rPh>
    <rPh sb="9" eb="10">
      <t>ベツ</t>
    </rPh>
    <rPh sb="11" eb="13">
      <t>ヘイキン</t>
    </rPh>
    <rPh sb="13" eb="15">
      <t>ホカン</t>
    </rPh>
    <rPh sb="15" eb="17">
      <t>ツキスウ</t>
    </rPh>
    <rPh sb="23" eb="25">
      <t>ハンバイ</t>
    </rPh>
    <rPh sb="25" eb="27">
      <t>ヒキワタシ</t>
    </rPh>
    <rPh sb="27" eb="28">
      <t>ツキ</t>
    </rPh>
    <rPh sb="31" eb="33">
      <t>ヒキワタシ</t>
    </rPh>
    <rPh sb="33" eb="35">
      <t>スウリョウ</t>
    </rPh>
    <rPh sb="38" eb="40">
      <t>カジュウ</t>
    </rPh>
    <rPh sb="40" eb="42">
      <t>ヘイキン</t>
    </rPh>
    <rPh sb="50" eb="52">
      <t>ネンド</t>
    </rPh>
    <rPh sb="52" eb="54">
      <t>ヘイキン</t>
    </rPh>
    <rPh sb="55" eb="57">
      <t>サンシュツ</t>
    </rPh>
    <rPh sb="58" eb="59">
      <t>ア</t>
    </rPh>
    <rPh sb="64" eb="65">
      <t>カク</t>
    </rPh>
    <rPh sb="65" eb="67">
      <t>ホジョ</t>
    </rPh>
    <rPh sb="67" eb="69">
      <t>タイショウ</t>
    </rPh>
    <rPh sb="69" eb="71">
      <t>カイシ</t>
    </rPh>
    <rPh sb="71" eb="73">
      <t>キカン</t>
    </rPh>
    <rPh sb="73" eb="74">
      <t>ベツ</t>
    </rPh>
    <rPh sb="75" eb="77">
      <t>ヘイキン</t>
    </rPh>
    <rPh sb="77" eb="79">
      <t>ホカン</t>
    </rPh>
    <rPh sb="79" eb="81">
      <t>ツキスウ</t>
    </rPh>
    <rPh sb="82" eb="84">
      <t>トウガイ</t>
    </rPh>
    <rPh sb="84" eb="86">
      <t>キカン</t>
    </rPh>
    <rPh sb="87" eb="89">
      <t>ヒキワタシ</t>
    </rPh>
    <rPh sb="89" eb="91">
      <t>スウリョウ</t>
    </rPh>
    <rPh sb="92" eb="93">
      <t>ジョウ</t>
    </rPh>
    <rPh sb="95" eb="97">
      <t>カジュウ</t>
    </rPh>
    <rPh sb="97" eb="99">
      <t>ヘイキン</t>
    </rPh>
    <rPh sb="101" eb="104">
      <t>ショウスウテン</t>
    </rPh>
    <rPh sb="104" eb="105">
      <t>ダイ</t>
    </rPh>
    <rPh sb="106" eb="107">
      <t>イ</t>
    </rPh>
    <rPh sb="108" eb="112">
      <t>シシャゴニュウ</t>
    </rPh>
    <phoneticPr fontId="1"/>
  </si>
  <si>
    <t>　販売引渡月ごとの助成額の算出に当たっては円未満を切り捨てること。</t>
    <rPh sb="1" eb="3">
      <t>ハンバイ</t>
    </rPh>
    <rPh sb="3" eb="5">
      <t>ヒキワタシ</t>
    </rPh>
    <rPh sb="5" eb="6">
      <t>ツキ</t>
    </rPh>
    <rPh sb="9" eb="12">
      <t>ジョセイガク</t>
    </rPh>
    <rPh sb="13" eb="15">
      <t>サンシュツ</t>
    </rPh>
    <rPh sb="16" eb="17">
      <t>ア</t>
    </rPh>
    <rPh sb="21" eb="24">
      <t>エンミマン</t>
    </rPh>
    <rPh sb="25" eb="26">
      <t>キ</t>
    </rPh>
    <rPh sb="27" eb="28">
      <t>ス</t>
    </rPh>
    <phoneticPr fontId="1"/>
  </si>
  <si>
    <t>　⑲欄については円未満を四捨五入すること。</t>
    <rPh sb="2" eb="3">
      <t>ラン</t>
    </rPh>
    <rPh sb="8" eb="11">
      <t>エンミマン</t>
    </rPh>
    <rPh sb="12" eb="16">
      <t>シシャゴニュウ</t>
    </rPh>
    <phoneticPr fontId="1"/>
  </si>
  <si>
    <t>２　播種前契約及び複数年契約加算額</t>
    <rPh sb="2" eb="4">
      <t>ハシュ</t>
    </rPh>
    <rPh sb="4" eb="5">
      <t>マエ</t>
    </rPh>
    <rPh sb="5" eb="7">
      <t>ケイヤク</t>
    </rPh>
    <rPh sb="7" eb="8">
      <t>オヨ</t>
    </rPh>
    <rPh sb="9" eb="12">
      <t>フクスウネン</t>
    </rPh>
    <rPh sb="12" eb="14">
      <t>ケイヤク</t>
    </rPh>
    <rPh sb="14" eb="17">
      <t>カサンガク</t>
    </rPh>
    <phoneticPr fontId="1"/>
  </si>
  <si>
    <t>播種前契約加算</t>
    <rPh sb="0" eb="2">
      <t>ハシュ</t>
    </rPh>
    <rPh sb="2" eb="3">
      <t>マエ</t>
    </rPh>
    <rPh sb="3" eb="5">
      <t>ケイヤク</t>
    </rPh>
    <rPh sb="5" eb="7">
      <t>カサン</t>
    </rPh>
    <phoneticPr fontId="1"/>
  </si>
  <si>
    <t>複数年契約加算</t>
    <rPh sb="0" eb="3">
      <t>フクスウネン</t>
    </rPh>
    <rPh sb="3" eb="5">
      <t>ケイヤク</t>
    </rPh>
    <rPh sb="5" eb="7">
      <t>カサン</t>
    </rPh>
    <phoneticPr fontId="1"/>
  </si>
  <si>
    <t>加算額　計</t>
    <rPh sb="0" eb="3">
      <t>カサンガク</t>
    </rPh>
    <rPh sb="4" eb="5">
      <t>ケイ</t>
    </rPh>
    <phoneticPr fontId="1"/>
  </si>
  <si>
    <t>産年の3月末迄の契約分</t>
    <phoneticPr fontId="1"/>
  </si>
  <si>
    <t>産年の7月末迄の契約分</t>
    <rPh sb="0" eb="2">
      <t>サンネン</t>
    </rPh>
    <rPh sb="4" eb="5">
      <t>ガツ</t>
    </rPh>
    <rPh sb="5" eb="7">
      <t>マツマデ</t>
    </rPh>
    <rPh sb="8" eb="10">
      <t>ケイヤク</t>
    </rPh>
    <rPh sb="10" eb="11">
      <t>ブン</t>
    </rPh>
    <phoneticPr fontId="1"/>
  </si>
  <si>
    <t>産年の12月末迄の契約分</t>
    <rPh sb="0" eb="2">
      <t>サンネン</t>
    </rPh>
    <rPh sb="5" eb="6">
      <t>ガツ</t>
    </rPh>
    <rPh sb="6" eb="8">
      <t>マツマデ</t>
    </rPh>
    <rPh sb="9" eb="11">
      <t>ケイヤク</t>
    </rPh>
    <rPh sb="11" eb="12">
      <t>ブン</t>
    </rPh>
    <phoneticPr fontId="1"/>
  </si>
  <si>
    <t>産年の翌年3月末迄の契約分</t>
    <rPh sb="0" eb="2">
      <t>サンネン</t>
    </rPh>
    <rPh sb="3" eb="5">
      <t>ヨクネン</t>
    </rPh>
    <rPh sb="6" eb="7">
      <t>ガツ</t>
    </rPh>
    <rPh sb="7" eb="9">
      <t>マツマデ</t>
    </rPh>
    <rPh sb="10" eb="12">
      <t>ケイヤク</t>
    </rPh>
    <rPh sb="12" eb="13">
      <t>ブン</t>
    </rPh>
    <phoneticPr fontId="1"/>
  </si>
  <si>
    <t>計</t>
    <rPh sb="0" eb="1">
      <t>ケイ</t>
    </rPh>
    <phoneticPr fontId="1"/>
  </si>
  <si>
    <t>対象数量</t>
    <rPh sb="0" eb="2">
      <t>タイショウ</t>
    </rPh>
    <rPh sb="2" eb="4">
      <t>スウリョウ</t>
    </rPh>
    <phoneticPr fontId="1"/>
  </si>
  <si>
    <t>加算額</t>
    <rPh sb="0" eb="3">
      <t>カサンガク</t>
    </rPh>
    <phoneticPr fontId="1"/>
  </si>
  <si>
    <t>②=(A)×2</t>
    <phoneticPr fontId="1"/>
  </si>
  <si>
    <t>⑤=(A)×3</t>
    <phoneticPr fontId="1"/>
  </si>
  <si>
    <t>⑧=(A)×2</t>
    <phoneticPr fontId="1"/>
  </si>
  <si>
    <t>　⑪=(A)</t>
    <phoneticPr fontId="1"/>
  </si>
  <si>
    <t>⑬=④+⑦+⑩</t>
    <phoneticPr fontId="1"/>
  </si>
  <si>
    <t>⑭=⑥+⑨+⑫</t>
    <phoneticPr fontId="1"/>
  </si>
  <si>
    <t>⑮=①+⑬</t>
    <phoneticPr fontId="1"/>
  </si>
  <si>
    <t>⑯=③+⑭</t>
    <phoneticPr fontId="1"/>
  </si>
  <si>
    <t>合　　　計</t>
    <rPh sb="0" eb="1">
      <t>ゴウ</t>
    </rPh>
    <rPh sb="4" eb="5">
      <t>ケイ</t>
    </rPh>
    <phoneticPr fontId="1"/>
  </si>
  <si>
    <t>（キログラム）</t>
  </si>
  <si>
    <t>（円/トン）</t>
  </si>
  <si>
    <t>(※)</t>
    <phoneticPr fontId="1"/>
  </si>
  <si>
    <t>　単価については、年度平均単価（１（金利倉敷料助成額）の（Ａ）欄）に別記１の２の（１）又は（２）に定める契約区分及び契約時期ごとに加算割合を乗じること。</t>
    <rPh sb="1" eb="3">
      <t>タンカ</t>
    </rPh>
    <rPh sb="9" eb="11">
      <t>ネンド</t>
    </rPh>
    <rPh sb="11" eb="13">
      <t>ヘイキン</t>
    </rPh>
    <rPh sb="13" eb="15">
      <t>タンカ</t>
    </rPh>
    <rPh sb="18" eb="20">
      <t>キンリ</t>
    </rPh>
    <rPh sb="20" eb="23">
      <t>クラシキリョウ</t>
    </rPh>
    <rPh sb="23" eb="26">
      <t>ジョセイガク</t>
    </rPh>
    <rPh sb="31" eb="32">
      <t>ラン</t>
    </rPh>
    <rPh sb="34" eb="36">
      <t>ベッキ</t>
    </rPh>
    <rPh sb="43" eb="44">
      <t>マタ</t>
    </rPh>
    <rPh sb="49" eb="50">
      <t>サダ</t>
    </rPh>
    <rPh sb="52" eb="54">
      <t>ケイヤク</t>
    </rPh>
    <rPh sb="54" eb="56">
      <t>クブン</t>
    </rPh>
    <rPh sb="56" eb="57">
      <t>オヨ</t>
    </rPh>
    <rPh sb="58" eb="60">
      <t>ケイヤク</t>
    </rPh>
    <rPh sb="60" eb="62">
      <t>ジキ</t>
    </rPh>
    <rPh sb="65" eb="67">
      <t>カサン</t>
    </rPh>
    <rPh sb="67" eb="69">
      <t>ワリアイ</t>
    </rPh>
    <rPh sb="70" eb="71">
      <t>ジョウ</t>
    </rPh>
    <phoneticPr fontId="1"/>
  </si>
  <si>
    <t>３　集約経費助成額</t>
    <rPh sb="2" eb="4">
      <t>シュウヤク</t>
    </rPh>
    <rPh sb="4" eb="6">
      <t>ケイヒ</t>
    </rPh>
    <rPh sb="6" eb="9">
      <t>ジョセイガク</t>
    </rPh>
    <phoneticPr fontId="1"/>
  </si>
  <si>
    <t>（※）</t>
    <phoneticPr fontId="1"/>
  </si>
  <si>
    <t>②については助成上限単価であり、単価が下回る場合は実単価とする。</t>
    <rPh sb="6" eb="8">
      <t>ジョセイ</t>
    </rPh>
    <rPh sb="8" eb="10">
      <t>ジョウゲン</t>
    </rPh>
    <rPh sb="10" eb="12">
      <t>タンカ</t>
    </rPh>
    <rPh sb="16" eb="18">
      <t>タンカ</t>
    </rPh>
    <rPh sb="19" eb="21">
      <t>シタマワ</t>
    </rPh>
    <rPh sb="22" eb="24">
      <t>バアイ</t>
    </rPh>
    <rPh sb="25" eb="28">
      <t>ジツタンカ</t>
    </rPh>
    <phoneticPr fontId="1"/>
  </si>
  <si>
    <t>４　国費助成額合計</t>
    <rPh sb="2" eb="4">
      <t>コクヒ</t>
    </rPh>
    <rPh sb="4" eb="6">
      <t>ジョセイ</t>
    </rPh>
    <rPh sb="6" eb="7">
      <t>ガク</t>
    </rPh>
    <rPh sb="7" eb="9">
      <t>ゴウケイ</t>
    </rPh>
    <phoneticPr fontId="1"/>
  </si>
  <si>
    <t>　１　金利倉敷料助成額</t>
    <rPh sb="3" eb="5">
      <t>キンリ</t>
    </rPh>
    <rPh sb="5" eb="8">
      <t>クラシキリョウ</t>
    </rPh>
    <rPh sb="8" eb="11">
      <t>ジョセイガク</t>
    </rPh>
    <phoneticPr fontId="1"/>
  </si>
  <si>
    <t>　２　播種前契約及び複数年契約加算額</t>
    <rPh sb="3" eb="5">
      <t>ハシュ</t>
    </rPh>
    <rPh sb="5" eb="6">
      <t>マエ</t>
    </rPh>
    <rPh sb="6" eb="8">
      <t>ケイヤク</t>
    </rPh>
    <rPh sb="8" eb="9">
      <t>オヨ</t>
    </rPh>
    <rPh sb="10" eb="12">
      <t>フクスウ</t>
    </rPh>
    <rPh sb="12" eb="13">
      <t>ネン</t>
    </rPh>
    <rPh sb="13" eb="15">
      <t>ケイヤク</t>
    </rPh>
    <rPh sb="15" eb="18">
      <t>カサンガク</t>
    </rPh>
    <phoneticPr fontId="1"/>
  </si>
  <si>
    <t>　３　集約経費助成額</t>
    <rPh sb="3" eb="5">
      <t>シュウヤク</t>
    </rPh>
    <rPh sb="5" eb="7">
      <t>ケイヒ</t>
    </rPh>
    <rPh sb="7" eb="10">
      <t>ジョセイガク</t>
    </rPh>
    <phoneticPr fontId="1"/>
  </si>
  <si>
    <t>別添１－３</t>
    <rPh sb="0" eb="2">
      <t>ベッテン</t>
    </rPh>
    <phoneticPr fontId="1"/>
  </si>
  <si>
    <t>非主食用への販売の取組に係る月別金利倉敷料単価算出票</t>
    <rPh sb="0" eb="1">
      <t>ヒ</t>
    </rPh>
    <rPh sb="1" eb="3">
      <t>シュショク</t>
    </rPh>
    <rPh sb="3" eb="4">
      <t>ヨウ</t>
    </rPh>
    <rPh sb="6" eb="8">
      <t>ハンバイ</t>
    </rPh>
    <rPh sb="9" eb="11">
      <t>トリクミ</t>
    </rPh>
    <rPh sb="12" eb="13">
      <t>カカワ</t>
    </rPh>
    <rPh sb="14" eb="16">
      <t>ツキベツ</t>
    </rPh>
    <rPh sb="16" eb="18">
      <t>キンリ</t>
    </rPh>
    <rPh sb="18" eb="21">
      <t>クラシキリョウ</t>
    </rPh>
    <rPh sb="21" eb="23">
      <t>タンカ</t>
    </rPh>
    <rPh sb="23" eb="25">
      <t>サンシュツ</t>
    </rPh>
    <rPh sb="25" eb="26">
      <t>ヒョウ</t>
    </rPh>
    <phoneticPr fontId="1"/>
  </si>
  <si>
    <t>１　対象米穀に係る支払単価の算出</t>
    <rPh sb="2" eb="4">
      <t>タイショウ</t>
    </rPh>
    <rPh sb="4" eb="6">
      <t>ベイコク</t>
    </rPh>
    <rPh sb="7" eb="8">
      <t>カカワ</t>
    </rPh>
    <rPh sb="9" eb="11">
      <t>シハライ</t>
    </rPh>
    <rPh sb="11" eb="13">
      <t>タンカ</t>
    </rPh>
    <rPh sb="14" eb="16">
      <t>サンシュツ</t>
    </rPh>
    <phoneticPr fontId="1"/>
  </si>
  <si>
    <t>非主食用への販売
対象数量</t>
    <rPh sb="0" eb="1">
      <t>ヒ</t>
    </rPh>
    <rPh sb="1" eb="3">
      <t>シュショク</t>
    </rPh>
    <rPh sb="3" eb="4">
      <t>ヨウ</t>
    </rPh>
    <rPh sb="6" eb="8">
      <t>ハンバイ</t>
    </rPh>
    <rPh sb="9" eb="11">
      <t>タイショウ</t>
    </rPh>
    <rPh sb="11" eb="13">
      <t>スウリョウ</t>
    </rPh>
    <phoneticPr fontId="1"/>
  </si>
  <si>
    <t>（㎏）</t>
  </si>
  <si>
    <t>（円）</t>
  </si>
  <si>
    <t>(円/トン）</t>
  </si>
  <si>
    <t>月</t>
    <phoneticPr fontId="1"/>
  </si>
  <si>
    <t>月</t>
  </si>
  <si>
    <t>別添１－４</t>
    <rPh sb="0" eb="2">
      <t>ベッテン</t>
    </rPh>
    <phoneticPr fontId="1"/>
  </si>
  <si>
    <t>非主食用への販売の取組に係る経費算出票（国費助成分）</t>
    <rPh sb="0" eb="1">
      <t>ヒ</t>
    </rPh>
    <rPh sb="1" eb="3">
      <t>シュショク</t>
    </rPh>
    <rPh sb="3" eb="4">
      <t>ヨウ</t>
    </rPh>
    <rPh sb="6" eb="8">
      <t>ハンバイ</t>
    </rPh>
    <rPh sb="9" eb="11">
      <t>トリクミ</t>
    </rPh>
    <rPh sb="18" eb="19">
      <t>ヒョウ</t>
    </rPh>
    <rPh sb="22" eb="24">
      <t>ジョセイ</t>
    </rPh>
    <rPh sb="24" eb="25">
      <t>ブン</t>
    </rPh>
    <phoneticPr fontId="1"/>
  </si>
  <si>
    <t>月</t>
    <rPh sb="0" eb="1">
      <t>ガツ</t>
    </rPh>
    <phoneticPr fontId="1"/>
  </si>
  <si>
    <t>　補助対象開始期間から販売引渡月までの各単価欄については、別添１－３の２（月別金利倉敷料助成単価の算出）の⑦の月別金利倉敷料助成単価の該当月分までを合計（販売引渡月は1/2を乗じる。）して記入すること。</t>
    <rPh sb="1" eb="3">
      <t>ホジョ</t>
    </rPh>
    <rPh sb="3" eb="5">
      <t>タイショウ</t>
    </rPh>
    <rPh sb="5" eb="7">
      <t>カイシ</t>
    </rPh>
    <rPh sb="7" eb="9">
      <t>キカン</t>
    </rPh>
    <rPh sb="11" eb="13">
      <t>ハンバイ</t>
    </rPh>
    <rPh sb="13" eb="15">
      <t>ヒキワタシ</t>
    </rPh>
    <rPh sb="15" eb="16">
      <t>ツキ</t>
    </rPh>
    <rPh sb="19" eb="20">
      <t>カク</t>
    </rPh>
    <rPh sb="20" eb="22">
      <t>タンカ</t>
    </rPh>
    <rPh sb="22" eb="23">
      <t>ラン</t>
    </rPh>
    <rPh sb="29" eb="31">
      <t>ベッテン</t>
    </rPh>
    <rPh sb="55" eb="57">
      <t>ツキベツ</t>
    </rPh>
    <rPh sb="57" eb="59">
      <t>キンリ</t>
    </rPh>
    <rPh sb="59" eb="62">
      <t>クラシキリョウ</t>
    </rPh>
    <rPh sb="62" eb="64">
      <t>ジョセイ</t>
    </rPh>
    <rPh sb="64" eb="66">
      <t>タンカ</t>
    </rPh>
    <rPh sb="67" eb="69">
      <t>ガイトウ</t>
    </rPh>
    <rPh sb="69" eb="70">
      <t>ツキ</t>
    </rPh>
    <rPh sb="70" eb="71">
      <t>ブン</t>
    </rPh>
    <rPh sb="74" eb="76">
      <t>ゴウケイ</t>
    </rPh>
    <rPh sb="94" eb="96">
      <t>キニュウ</t>
    </rPh>
    <phoneticPr fontId="1"/>
  </si>
  <si>
    <t>２　バラ化経費助成額</t>
    <rPh sb="4" eb="5">
      <t>カ</t>
    </rPh>
    <rPh sb="5" eb="7">
      <t>ケイヒ</t>
    </rPh>
    <rPh sb="7" eb="10">
      <t>ジョセイガク</t>
    </rPh>
    <phoneticPr fontId="1"/>
  </si>
  <si>
    <t>３　運送経費助成額</t>
    <rPh sb="2" eb="4">
      <t>ウンソウ</t>
    </rPh>
    <rPh sb="4" eb="6">
      <t>ケイヒ</t>
    </rPh>
    <rPh sb="6" eb="9">
      <t>ジョセイガク</t>
    </rPh>
    <phoneticPr fontId="1"/>
  </si>
  <si>
    <t>４　集約経費助成額</t>
    <rPh sb="2" eb="4">
      <t>シュウヤク</t>
    </rPh>
    <rPh sb="4" eb="6">
      <t>ケイヒ</t>
    </rPh>
    <rPh sb="6" eb="9">
      <t>ジョセイガク</t>
    </rPh>
    <phoneticPr fontId="1"/>
  </si>
  <si>
    <t>５　国費助成額合計</t>
    <rPh sb="2" eb="4">
      <t>コクヒ</t>
    </rPh>
    <rPh sb="4" eb="6">
      <t>ジョセイ</t>
    </rPh>
    <rPh sb="6" eb="7">
      <t>ガク</t>
    </rPh>
    <rPh sb="7" eb="9">
      <t>ゴウケイ</t>
    </rPh>
    <phoneticPr fontId="1"/>
  </si>
  <si>
    <t>　２　バラ化経費助成額</t>
    <rPh sb="5" eb="6">
      <t>カ</t>
    </rPh>
    <rPh sb="6" eb="8">
      <t>ケイヒ</t>
    </rPh>
    <rPh sb="8" eb="11">
      <t>ジョセイガク</t>
    </rPh>
    <phoneticPr fontId="1"/>
  </si>
  <si>
    <t>　３　運送経費助成額</t>
    <rPh sb="3" eb="5">
      <t>ウンソウ</t>
    </rPh>
    <rPh sb="5" eb="7">
      <t>ケイヒ</t>
    </rPh>
    <rPh sb="7" eb="10">
      <t>ジョセイガク</t>
    </rPh>
    <phoneticPr fontId="1"/>
  </si>
  <si>
    <t>　４　集約経費助成額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</si>
</sst>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トン&quot;"/>
    <numFmt numFmtId="177" formatCode="&quot;（&quot;#,##0&quot;円/60kg）&quot;"/>
    <numFmt numFmtId="178" formatCode="#,##0.000;[Red]\-#,##0.000"/>
    <numFmt numFmtId="179" formatCode="#,###&quot;千円&quot;"/>
    <numFmt numFmtId="180" formatCode="#,###&quot;円&quot;"/>
    <numFmt numFmtId="181" formatCode="#,###"/>
    <numFmt numFmtId="182" formatCode="#,###.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87">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diagonalDown="1">
      <left/>
      <right style="medium">
        <color indexed="64"/>
      </right>
      <top/>
      <bottom style="medium">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right/>
      <top/>
      <bottom style="medium">
        <color indexed="64"/>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style="medium">
        <color indexed="64"/>
      </top>
      <bottom/>
      <diagonal style="thin">
        <color auto="1"/>
      </diagonal>
    </border>
    <border diagonalUp="1">
      <left style="thin">
        <color indexed="64"/>
      </left>
      <right style="thin">
        <color indexed="64"/>
      </right>
      <top/>
      <bottom style="medium">
        <color indexed="64"/>
      </bottom>
      <diagonal style="thin">
        <color indexed="64"/>
      </diagonal>
    </border>
    <border diagonalDown="1">
      <left/>
      <right style="medium">
        <color indexed="64"/>
      </right>
      <top/>
      <bottom/>
      <diagonal style="thin">
        <color indexed="64"/>
      </diagonal>
    </border>
    <border diagonalDown="1">
      <left/>
      <right/>
      <top/>
      <bottom/>
      <diagonal style="thin">
        <color indexed="64"/>
      </diagonal>
    </border>
    <border diagonalDown="1">
      <left style="medium">
        <color indexed="64"/>
      </left>
      <right/>
      <top/>
      <bottom/>
      <diagonal style="thin">
        <color indexed="64"/>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8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5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8" xfId="0" applyFont="1" applyBorder="1" applyAlignment="1">
      <alignment horizontal="left" vertical="center" wrapText="1"/>
    </xf>
    <xf numFmtId="0" fontId="8" fillId="0" borderId="17" xfId="0" applyFont="1" applyBorder="1" applyAlignment="1">
      <alignment horizontal="center" vertical="center"/>
    </xf>
    <xf numFmtId="0" fontId="8" fillId="0" borderId="19" xfId="0" applyFont="1" applyBorder="1" applyAlignment="1">
      <alignment horizontal="left" vertical="center" wrapText="1"/>
    </xf>
    <xf numFmtId="0" fontId="8" fillId="0" borderId="17" xfId="0" applyFont="1" applyBorder="1" applyAlignment="1">
      <alignment horizontal="left" vertical="center" wrapText="1"/>
    </xf>
    <xf numFmtId="0" fontId="8" fillId="0" borderId="53" xfId="0" applyFont="1" applyBorder="1" applyAlignment="1">
      <alignment horizontal="left" vertical="center" wrapText="1"/>
    </xf>
    <xf numFmtId="0" fontId="8" fillId="0" borderId="45" xfId="0" applyFont="1" applyBorder="1" applyAlignment="1">
      <alignment horizontal="left" vertical="center" wrapTex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28" xfId="0" applyFont="1" applyBorder="1" applyAlignment="1">
      <alignment horizontal="right" vertical="center"/>
    </xf>
    <xf numFmtId="0" fontId="8" fillId="0" borderId="49" xfId="0" applyFont="1" applyBorder="1" applyAlignment="1">
      <alignment horizontal="right" vertical="center" wrapText="1"/>
    </xf>
    <xf numFmtId="0" fontId="8" fillId="0" borderId="3" xfId="0" applyFont="1" applyBorder="1" applyAlignment="1">
      <alignment horizontal="right" vertical="center" wrapText="1"/>
    </xf>
    <xf numFmtId="0" fontId="8" fillId="0" borderId="20" xfId="0" applyFont="1" applyBorder="1" applyAlignment="1">
      <alignment horizontal="right" vertical="center" wrapText="1"/>
    </xf>
    <xf numFmtId="181" fontId="3" fillId="0" borderId="23" xfId="1" applyNumberFormat="1" applyFont="1" applyFill="1" applyBorder="1" applyAlignment="1">
      <alignment horizontal="right" vertical="center"/>
    </xf>
    <xf numFmtId="182" fontId="3" fillId="0" borderId="24" xfId="1" applyNumberFormat="1" applyFont="1" applyBorder="1">
      <alignment vertical="center"/>
    </xf>
    <xf numFmtId="181" fontId="3" fillId="0" borderId="24" xfId="1" applyNumberFormat="1" applyFont="1" applyFill="1" applyBorder="1" applyAlignment="1">
      <alignment horizontal="right" vertical="center"/>
    </xf>
    <xf numFmtId="181" fontId="3" fillId="0" borderId="22" xfId="1" applyNumberFormat="1" applyFont="1" applyFill="1" applyBorder="1" applyAlignment="1">
      <alignment horizontal="right" vertical="center"/>
    </xf>
    <xf numFmtId="181" fontId="3" fillId="0" borderId="51" xfId="1" applyNumberFormat="1" applyFont="1" applyBorder="1" applyAlignment="1">
      <alignment horizontal="right" vertical="center"/>
    </xf>
    <xf numFmtId="181" fontId="3" fillId="0" borderId="24" xfId="1" applyNumberFormat="1" applyFont="1" applyBorder="1" applyAlignment="1">
      <alignment horizontal="right" vertical="center"/>
    </xf>
    <xf numFmtId="40" fontId="3" fillId="0" borderId="23" xfId="1" applyNumberFormat="1" applyFont="1" applyFill="1" applyBorder="1" applyAlignment="1">
      <alignment horizontal="right" vertical="center"/>
    </xf>
    <xf numFmtId="181" fontId="3" fillId="0" borderId="57" xfId="1" applyNumberFormat="1" applyFont="1" applyBorder="1" applyAlignment="1">
      <alignment horizontal="right" vertical="center"/>
    </xf>
    <xf numFmtId="38" fontId="5" fillId="0" borderId="0" xfId="1" applyFont="1" applyBorder="1">
      <alignment vertical="center"/>
    </xf>
    <xf numFmtId="181" fontId="3" fillId="0" borderId="10" xfId="1" applyNumberFormat="1" applyFont="1" applyFill="1" applyBorder="1" applyAlignment="1">
      <alignment horizontal="right" vertical="center"/>
    </xf>
    <xf numFmtId="182" fontId="3" fillId="0" borderId="13" xfId="1" applyNumberFormat="1" applyFont="1" applyBorder="1">
      <alignment vertical="center"/>
    </xf>
    <xf numFmtId="181" fontId="3" fillId="0" borderId="13" xfId="1" applyNumberFormat="1" applyFont="1" applyFill="1" applyBorder="1" applyAlignment="1">
      <alignment horizontal="right" vertical="center"/>
    </xf>
    <xf numFmtId="181" fontId="3" fillId="0" borderId="11" xfId="1" applyNumberFormat="1" applyFont="1" applyFill="1" applyBorder="1" applyAlignment="1">
      <alignment horizontal="right" vertical="center"/>
    </xf>
    <xf numFmtId="181" fontId="3" fillId="0" borderId="58" xfId="1" applyNumberFormat="1" applyFont="1" applyBorder="1" applyAlignment="1">
      <alignment horizontal="right" vertical="center"/>
    </xf>
    <xf numFmtId="181" fontId="3" fillId="0" borderId="13" xfId="1" applyNumberFormat="1" applyFont="1" applyBorder="1" applyAlignment="1">
      <alignment horizontal="right" vertical="center"/>
    </xf>
    <xf numFmtId="40" fontId="3" fillId="0" borderId="10" xfId="1" applyNumberFormat="1" applyFont="1" applyFill="1" applyBorder="1" applyAlignment="1">
      <alignment horizontal="right" vertical="center"/>
    </xf>
    <xf numFmtId="181" fontId="3" fillId="0" borderId="59" xfId="1" applyNumberFormat="1" applyFont="1" applyBorder="1" applyAlignment="1">
      <alignment horizontal="right" vertical="center"/>
    </xf>
    <xf numFmtId="181" fontId="3" fillId="0" borderId="14" xfId="1" applyNumberFormat="1" applyFont="1" applyFill="1" applyBorder="1" applyAlignment="1">
      <alignment horizontal="right" vertical="center"/>
    </xf>
    <xf numFmtId="181" fontId="3" fillId="0" borderId="15" xfId="1" applyNumberFormat="1" applyFont="1" applyFill="1" applyBorder="1" applyAlignment="1">
      <alignment horizontal="right" vertical="center"/>
    </xf>
    <xf numFmtId="181" fontId="3" fillId="0" borderId="82" xfId="1" applyNumberFormat="1" applyFont="1" applyFill="1" applyBorder="1" applyAlignment="1">
      <alignment horizontal="right" vertical="center"/>
    </xf>
    <xf numFmtId="181" fontId="3" fillId="0" borderId="52" xfId="1" applyNumberFormat="1" applyFont="1" applyBorder="1" applyAlignment="1">
      <alignment horizontal="right" vertical="center"/>
    </xf>
    <xf numFmtId="181" fontId="3" fillId="0" borderId="15" xfId="1" applyNumberFormat="1" applyFont="1" applyBorder="1" applyAlignment="1">
      <alignment horizontal="right" vertical="center"/>
    </xf>
    <xf numFmtId="40" fontId="3" fillId="0" borderId="14" xfId="1" applyNumberFormat="1" applyFont="1" applyFill="1" applyBorder="1" applyAlignment="1">
      <alignment horizontal="right" vertical="center"/>
    </xf>
    <xf numFmtId="181" fontId="3" fillId="0" borderId="56" xfId="1" applyNumberFormat="1" applyFont="1" applyBorder="1" applyAlignment="1">
      <alignment horizontal="right" vertical="center"/>
    </xf>
    <xf numFmtId="181" fontId="3" fillId="0" borderId="83" xfId="1" applyNumberFormat="1" applyFont="1" applyBorder="1" applyAlignment="1">
      <alignment horizontal="right" vertical="center"/>
    </xf>
    <xf numFmtId="181" fontId="3" fillId="0" borderId="84" xfId="1" applyNumberFormat="1" applyFont="1" applyBorder="1" applyAlignment="1">
      <alignment vertical="center"/>
    </xf>
    <xf numFmtId="181" fontId="3" fillId="0" borderId="65" xfId="1" applyNumberFormat="1" applyFont="1" applyBorder="1" applyAlignment="1">
      <alignment horizontal="right" vertical="center"/>
    </xf>
    <xf numFmtId="181" fontId="3" fillId="0" borderId="84" xfId="1" applyNumberFormat="1" applyFont="1" applyBorder="1" applyAlignment="1">
      <alignment horizontal="center" vertical="center"/>
    </xf>
    <xf numFmtId="181" fontId="3" fillId="0" borderId="85" xfId="1" applyNumberFormat="1" applyFont="1" applyBorder="1" applyAlignment="1">
      <alignment horizontal="right" vertical="center"/>
    </xf>
    <xf numFmtId="181" fontId="3" fillId="0" borderId="64" xfId="1" applyNumberFormat="1" applyFont="1" applyBorder="1" applyAlignment="1">
      <alignment horizontal="right" vertical="center"/>
    </xf>
    <xf numFmtId="40" fontId="3" fillId="0" borderId="86" xfId="1" applyNumberFormat="1" applyFont="1" applyFill="1" applyBorder="1" applyAlignment="1">
      <alignment vertical="center"/>
    </xf>
    <xf numFmtId="181" fontId="3" fillId="0" borderId="79" xfId="1" applyNumberFormat="1" applyFont="1" applyBorder="1" applyAlignment="1">
      <alignment horizontal="right" vertical="center"/>
    </xf>
    <xf numFmtId="180" fontId="5" fillId="0" borderId="0" xfId="0" applyNumberFormat="1" applyFont="1">
      <alignment vertical="center"/>
    </xf>
    <xf numFmtId="0" fontId="3" fillId="0" borderId="0" xfId="0" applyFont="1" applyAlignment="1">
      <alignment horizontal="center" vertical="center"/>
    </xf>
    <xf numFmtId="181" fontId="3" fillId="0" borderId="0" xfId="1" applyNumberFormat="1" applyFont="1" applyBorder="1" applyAlignment="1">
      <alignment horizontal="right" vertical="center"/>
    </xf>
    <xf numFmtId="181" fontId="3" fillId="0" borderId="0" xfId="1" applyNumberFormat="1" applyFont="1" applyBorder="1" applyAlignment="1">
      <alignment vertical="center"/>
    </xf>
    <xf numFmtId="181" fontId="3" fillId="0" borderId="0" xfId="1" applyNumberFormat="1" applyFont="1" applyBorder="1" applyAlignment="1">
      <alignment horizontal="center" vertical="center"/>
    </xf>
    <xf numFmtId="40" fontId="3" fillId="0" borderId="0" xfId="1" applyNumberFormat="1" applyFont="1" applyFill="1" applyBorder="1" applyAlignment="1">
      <alignment vertical="center"/>
    </xf>
    <xf numFmtId="0" fontId="3" fillId="0" borderId="0" xfId="0" applyFont="1" applyAlignment="1">
      <alignment horizontal="right" vertical="top"/>
    </xf>
    <xf numFmtId="0" fontId="4" fillId="0" borderId="0" xfId="0" applyFont="1" applyAlignment="1">
      <alignment horizontal="center" vertical="center"/>
    </xf>
    <xf numFmtId="38" fontId="5" fillId="0" borderId="0" xfId="1" applyFont="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50" xfId="0" applyFont="1" applyBorder="1" applyAlignment="1">
      <alignment horizontal="center" vertical="center"/>
    </xf>
    <xf numFmtId="0" fontId="3" fillId="0" borderId="7" xfId="0" applyFont="1" applyBorder="1" applyAlignment="1">
      <alignment horizontal="center" vertical="center"/>
    </xf>
    <xf numFmtId="0" fontId="3" fillId="0" borderId="49" xfId="0" applyFont="1" applyBorder="1" applyAlignment="1">
      <alignment horizontal="center" vertical="center"/>
    </xf>
    <xf numFmtId="0" fontId="3" fillId="0" borderId="21" xfId="0" applyFont="1" applyBorder="1" applyAlignment="1">
      <alignment horizontal="center" vertical="center"/>
    </xf>
    <xf numFmtId="0" fontId="8" fillId="0" borderId="17" xfId="0" applyFont="1" applyBorder="1" applyAlignment="1">
      <alignment horizontal="center" vertical="center" wrapText="1"/>
    </xf>
    <xf numFmtId="0" fontId="8" fillId="0" borderId="53" xfId="0" applyFont="1" applyBorder="1" applyAlignment="1">
      <alignment horizontal="center" vertical="center"/>
    </xf>
    <xf numFmtId="0" fontId="8" fillId="0" borderId="19" xfId="0" applyFont="1" applyBorder="1" applyAlignment="1">
      <alignment horizontal="center" vertical="center" wrapText="1"/>
    </xf>
    <xf numFmtId="0" fontId="8" fillId="0" borderId="62" xfId="0" applyFont="1" applyBorder="1" applyAlignment="1">
      <alignment horizontal="center" vertical="center"/>
    </xf>
    <xf numFmtId="0" fontId="8" fillId="0" borderId="49" xfId="0" applyFont="1" applyBorder="1" applyAlignment="1">
      <alignment horizontal="right" vertical="center"/>
    </xf>
    <xf numFmtId="0" fontId="8" fillId="0" borderId="1" xfId="0" applyFont="1" applyBorder="1" applyAlignment="1">
      <alignment horizontal="right" vertical="center"/>
    </xf>
    <xf numFmtId="0" fontId="8" fillId="0" borderId="39" xfId="0" applyFont="1" applyBorder="1" applyAlignment="1">
      <alignment horizontal="right" vertical="center"/>
    </xf>
    <xf numFmtId="0" fontId="8" fillId="0" borderId="21" xfId="0" applyFont="1" applyBorder="1" applyAlignment="1">
      <alignment horizontal="right" vertical="center"/>
    </xf>
    <xf numFmtId="181" fontId="3" fillId="0" borderId="18" xfId="1" applyNumberFormat="1" applyFont="1" applyBorder="1">
      <alignment vertical="center"/>
    </xf>
    <xf numFmtId="181" fontId="3" fillId="0" borderId="17" xfId="1" applyNumberFormat="1" applyFont="1" applyBorder="1" applyAlignment="1">
      <alignment vertical="center"/>
    </xf>
    <xf numFmtId="181" fontId="3" fillId="0" borderId="17" xfId="1" applyNumberFormat="1" applyFont="1" applyBorder="1">
      <alignment vertical="center"/>
    </xf>
    <xf numFmtId="181" fontId="3" fillId="0" borderId="53" xfId="1" applyNumberFormat="1" applyFont="1" applyBorder="1">
      <alignment vertical="center"/>
    </xf>
    <xf numFmtId="181" fontId="3" fillId="0" borderId="19" xfId="1" applyNumberFormat="1" applyFont="1" applyBorder="1">
      <alignment vertical="center"/>
    </xf>
    <xf numFmtId="181" fontId="3" fillId="0" borderId="17" xfId="1" applyNumberFormat="1" applyFont="1" applyBorder="1" applyAlignment="1">
      <alignment horizontal="right" vertical="center"/>
    </xf>
    <xf numFmtId="181" fontId="3" fillId="0" borderId="62" xfId="1" applyNumberFormat="1" applyFont="1" applyBorder="1">
      <alignment vertical="center"/>
    </xf>
    <xf numFmtId="181" fontId="3" fillId="0" borderId="0" xfId="1" applyNumberFormat="1" applyFont="1" applyBorder="1">
      <alignment vertical="center"/>
    </xf>
    <xf numFmtId="0" fontId="5" fillId="0" borderId="0" xfId="0" applyFont="1" applyAlignment="1">
      <alignment horizontal="right" vertical="top"/>
    </xf>
    <xf numFmtId="0" fontId="5" fillId="0" borderId="0" xfId="0" applyFont="1" applyAlignment="1">
      <alignment horizontal="left" vertical="top"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1" xfId="0" applyFont="1" applyBorder="1" applyAlignment="1">
      <alignment horizontal="center" vertical="center" wrapText="1"/>
    </xf>
    <xf numFmtId="0" fontId="8" fillId="0" borderId="62" xfId="0" applyFont="1" applyBorder="1" applyAlignment="1">
      <alignment horizontal="left" vertical="center" wrapText="1"/>
    </xf>
    <xf numFmtId="181" fontId="5" fillId="0" borderId="53" xfId="1" applyNumberFormat="1" applyFont="1" applyBorder="1">
      <alignment vertical="center"/>
    </xf>
    <xf numFmtId="181" fontId="5" fillId="0" borderId="62" xfId="1" applyNumberFormat="1" applyFont="1" applyBorder="1">
      <alignment vertical="center"/>
    </xf>
    <xf numFmtId="0" fontId="5" fillId="0" borderId="0" xfId="0" applyFont="1" applyAlignment="1">
      <alignment horizontal="center" vertical="center"/>
    </xf>
    <xf numFmtId="179" fontId="9" fillId="0" borderId="0" xfId="1" applyNumberFormat="1" applyFont="1" applyBorder="1" applyAlignment="1">
      <alignment horizontal="right" vertical="center"/>
    </xf>
    <xf numFmtId="0" fontId="5" fillId="0" borderId="39" xfId="0" applyFont="1" applyBorder="1">
      <alignment vertical="center"/>
    </xf>
    <xf numFmtId="0" fontId="5" fillId="0" borderId="28" xfId="0" applyFont="1" applyBorder="1">
      <alignment vertical="center"/>
    </xf>
    <xf numFmtId="0" fontId="5" fillId="0" borderId="20" xfId="0" applyFont="1" applyBorder="1">
      <alignment vertical="center"/>
    </xf>
    <xf numFmtId="181" fontId="3" fillId="0" borderId="46" xfId="1" applyNumberFormat="1" applyFont="1" applyBorder="1">
      <alignment vertical="center"/>
    </xf>
    <xf numFmtId="181" fontId="3" fillId="0" borderId="12" xfId="1" applyNumberFormat="1" applyFont="1" applyBorder="1">
      <alignment vertical="center"/>
    </xf>
    <xf numFmtId="181" fontId="3" fillId="0" borderId="35" xfId="1" applyNumberFormat="1" applyFont="1" applyBorder="1">
      <alignment vertical="center"/>
    </xf>
    <xf numFmtId="181" fontId="3" fillId="0" borderId="66" xfId="1" applyNumberFormat="1" applyFont="1" applyBorder="1">
      <alignment vertical="center"/>
    </xf>
    <xf numFmtId="0" fontId="5" fillId="0" borderId="26" xfId="0" applyFont="1" applyBorder="1">
      <alignment vertical="center"/>
    </xf>
    <xf numFmtId="0" fontId="3" fillId="0" borderId="33" xfId="0" applyFont="1" applyBorder="1" applyAlignment="1">
      <alignment horizontal="center" vertical="center"/>
    </xf>
    <xf numFmtId="0" fontId="5" fillId="0" borderId="39" xfId="0" applyFont="1" applyBorder="1" applyAlignment="1">
      <alignment horizontal="center" vertical="center"/>
    </xf>
    <xf numFmtId="0" fontId="10" fillId="0" borderId="0" xfId="0" applyFont="1">
      <alignment vertical="center"/>
    </xf>
    <xf numFmtId="0" fontId="3" fillId="0" borderId="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right" vertical="center" wrapText="1"/>
    </xf>
    <xf numFmtId="0" fontId="5" fillId="0" borderId="28" xfId="0" applyFont="1" applyBorder="1" applyAlignment="1">
      <alignment horizontal="right" vertical="center" wrapText="1"/>
    </xf>
    <xf numFmtId="0" fontId="5" fillId="0" borderId="40" xfId="0" applyFont="1" applyBorder="1" applyAlignment="1">
      <alignment horizontal="right" vertical="center" wrapText="1"/>
    </xf>
    <xf numFmtId="0" fontId="3" fillId="0" borderId="23" xfId="0" applyFont="1" applyBorder="1" applyAlignment="1">
      <alignment horizontal="center" vertical="center"/>
    </xf>
    <xf numFmtId="38" fontId="3" fillId="0" borderId="24" xfId="1" applyFont="1" applyBorder="1">
      <alignment vertical="center"/>
    </xf>
    <xf numFmtId="38" fontId="3" fillId="0" borderId="24" xfId="1" applyFont="1" applyBorder="1" applyAlignment="1">
      <alignment horizontal="right" vertical="center"/>
    </xf>
    <xf numFmtId="38" fontId="3" fillId="0" borderId="29" xfId="1" applyFont="1" applyBorder="1">
      <alignment vertical="center"/>
    </xf>
    <xf numFmtId="38" fontId="3" fillId="0" borderId="36" xfId="1" applyFont="1" applyBorder="1" applyAlignment="1">
      <alignment vertical="center"/>
    </xf>
    <xf numFmtId="0" fontId="3" fillId="0" borderId="10" xfId="0" applyFont="1" applyBorder="1" applyAlignment="1">
      <alignment horizontal="center" vertical="center"/>
    </xf>
    <xf numFmtId="38" fontId="3" fillId="0" borderId="13" xfId="1" applyFont="1" applyBorder="1">
      <alignment vertical="center"/>
    </xf>
    <xf numFmtId="38" fontId="3" fillId="0" borderId="13" xfId="1" applyFont="1" applyBorder="1" applyAlignment="1">
      <alignment horizontal="right" vertical="center"/>
    </xf>
    <xf numFmtId="38" fontId="3" fillId="0" borderId="9" xfId="1" applyFont="1" applyBorder="1">
      <alignment vertical="center"/>
    </xf>
    <xf numFmtId="177" fontId="3" fillId="0" borderId="26" xfId="1" applyNumberFormat="1" applyFont="1" applyBorder="1" applyAlignment="1">
      <alignment vertical="center"/>
    </xf>
    <xf numFmtId="38" fontId="3" fillId="0" borderId="26" xfId="1" applyFont="1" applyBorder="1" applyAlignment="1">
      <alignment vertical="center"/>
    </xf>
    <xf numFmtId="38" fontId="3" fillId="0" borderId="34" xfId="1" applyFont="1" applyBorder="1">
      <alignment vertical="center"/>
    </xf>
    <xf numFmtId="38" fontId="3" fillId="0" borderId="34" xfId="1" applyFont="1" applyBorder="1" applyAlignment="1">
      <alignment horizontal="right" vertical="center"/>
    </xf>
    <xf numFmtId="38" fontId="3" fillId="0" borderId="37" xfId="1" applyFont="1" applyBorder="1">
      <alignment vertical="center"/>
    </xf>
    <xf numFmtId="38" fontId="3" fillId="0" borderId="17" xfId="0" applyNumberFormat="1" applyFont="1" applyBorder="1" applyAlignment="1">
      <alignment horizontal="right" vertical="center"/>
    </xf>
    <xf numFmtId="38" fontId="3" fillId="0" borderId="38" xfId="0" applyNumberFormat="1" applyFont="1" applyBorder="1" applyAlignment="1">
      <alignment horizontal="right" vertical="center"/>
    </xf>
    <xf numFmtId="176" fontId="3" fillId="0" borderId="0" xfId="1" applyNumberFormat="1" applyFont="1" applyBorder="1" applyAlignment="1">
      <alignment horizontal="right" vertical="center"/>
    </xf>
    <xf numFmtId="0" fontId="8" fillId="0" borderId="25" xfId="0" applyFont="1" applyBorder="1" applyAlignment="1">
      <alignment horizontal="center" vertical="center"/>
    </xf>
    <xf numFmtId="0" fontId="5" fillId="0" borderId="0" xfId="0" applyFont="1" applyAlignment="1">
      <alignment horizontal="center" vertical="center" textRotation="255"/>
    </xf>
    <xf numFmtId="0" fontId="5" fillId="0" borderId="6" xfId="0" applyFont="1" applyBorder="1" applyAlignment="1">
      <alignment horizontal="right" vertical="center"/>
    </xf>
    <xf numFmtId="0" fontId="5" fillId="0" borderId="5" xfId="0" applyFont="1" applyBorder="1" applyAlignment="1">
      <alignment horizontal="right" vertical="center"/>
    </xf>
    <xf numFmtId="0" fontId="5" fillId="0" borderId="40" xfId="0" applyFont="1" applyBorder="1" applyAlignment="1">
      <alignment horizontal="right" vertical="center"/>
    </xf>
    <xf numFmtId="0" fontId="3" fillId="0" borderId="29" xfId="0" applyFont="1" applyBorder="1" applyAlignment="1">
      <alignment horizontal="right" vertical="center"/>
    </xf>
    <xf numFmtId="178" fontId="3" fillId="0" borderId="23" xfId="1" applyNumberFormat="1" applyFont="1" applyFill="1" applyBorder="1" applyAlignment="1">
      <alignment horizontal="right" vertical="center"/>
    </xf>
    <xf numFmtId="38" fontId="3" fillId="0" borderId="6" xfId="1" applyFont="1" applyBorder="1" applyAlignment="1">
      <alignment vertical="center"/>
    </xf>
    <xf numFmtId="38" fontId="3" fillId="0" borderId="47" xfId="0" applyNumberFormat="1" applyFont="1" applyBorder="1">
      <alignment vertical="center"/>
    </xf>
    <xf numFmtId="38" fontId="3" fillId="0" borderId="13" xfId="1" applyFont="1" applyBorder="1" applyAlignment="1">
      <alignment vertical="center"/>
    </xf>
    <xf numFmtId="0" fontId="3" fillId="0" borderId="16" xfId="0" applyFont="1" applyBorder="1" applyAlignment="1">
      <alignment horizontal="right" vertical="center"/>
    </xf>
    <xf numFmtId="178" fontId="3" fillId="0" borderId="18" xfId="1" applyNumberFormat="1" applyFont="1" applyFill="1" applyBorder="1" applyAlignment="1">
      <alignment horizontal="right" vertical="center"/>
    </xf>
    <xf numFmtId="38" fontId="3" fillId="0" borderId="34" xfId="1" applyFont="1" applyBorder="1" applyAlignment="1">
      <alignment vertical="center"/>
    </xf>
    <xf numFmtId="38" fontId="3" fillId="0" borderId="36" xfId="0" applyNumberFormat="1" applyFont="1" applyBorder="1">
      <alignment vertical="center"/>
    </xf>
    <xf numFmtId="0" fontId="5" fillId="0" borderId="0" xfId="0" applyFont="1" applyAlignment="1">
      <alignment vertical="center" wrapText="1"/>
    </xf>
    <xf numFmtId="181" fontId="5" fillId="0" borderId="17" xfId="1" applyNumberFormat="1" applyFont="1" applyBorder="1" applyAlignment="1">
      <alignment vertical="center"/>
    </xf>
    <xf numFmtId="181" fontId="3" fillId="0" borderId="6" xfId="1" applyNumberFormat="1" applyFont="1" applyBorder="1" applyAlignment="1">
      <alignment vertical="center"/>
    </xf>
    <xf numFmtId="181" fontId="3" fillId="0" borderId="47" xfId="0" applyNumberFormat="1" applyFont="1" applyBorder="1">
      <alignment vertical="center"/>
    </xf>
    <xf numFmtId="181" fontId="3" fillId="0" borderId="13" xfId="1" applyNumberFormat="1" applyFont="1" applyBorder="1" applyAlignment="1">
      <alignment vertical="center"/>
    </xf>
    <xf numFmtId="181" fontId="3" fillId="0" borderId="34" xfId="1" applyNumberFormat="1" applyFont="1" applyBorder="1" applyAlignment="1">
      <alignment vertical="center"/>
    </xf>
    <xf numFmtId="181" fontId="3" fillId="0" borderId="36" xfId="0" applyNumberFormat="1" applyFont="1" applyBorder="1">
      <alignment vertical="center"/>
    </xf>
    <xf numFmtId="0" fontId="3" fillId="0" borderId="56" xfId="0" applyFont="1" applyBorder="1" applyAlignment="1">
      <alignment horizontal="center" vertical="center"/>
    </xf>
    <xf numFmtId="0" fontId="8" fillId="0" borderId="21" xfId="0" applyFont="1" applyBorder="1" applyAlignment="1">
      <alignment horizontal="right" vertical="center" wrapText="1"/>
    </xf>
    <xf numFmtId="181" fontId="3" fillId="0" borderId="33" xfId="1" applyNumberFormat="1" applyFont="1" applyFill="1" applyBorder="1" applyAlignment="1">
      <alignment horizontal="right" vertical="center"/>
    </xf>
    <xf numFmtId="182" fontId="3" fillId="0" borderId="34" xfId="1" applyNumberFormat="1" applyFont="1" applyBorder="1">
      <alignment vertical="center"/>
    </xf>
    <xf numFmtId="181" fontId="3" fillId="0" borderId="34" xfId="1" applyNumberFormat="1" applyFont="1" applyFill="1" applyBorder="1" applyAlignment="1">
      <alignment horizontal="right" vertical="center"/>
    </xf>
    <xf numFmtId="181" fontId="3" fillId="0" borderId="32" xfId="1" applyNumberFormat="1" applyFont="1" applyFill="1" applyBorder="1" applyAlignment="1">
      <alignment horizontal="right" vertical="center"/>
    </xf>
    <xf numFmtId="181" fontId="3" fillId="0" borderId="60" xfId="1" applyNumberFormat="1" applyFont="1" applyBorder="1" applyAlignment="1">
      <alignment horizontal="right" vertical="center"/>
    </xf>
    <xf numFmtId="181" fontId="3" fillId="0" borderId="37" xfId="1" applyNumberFormat="1" applyFont="1" applyBorder="1" applyAlignment="1">
      <alignment horizontal="right" vertical="center"/>
    </xf>
    <xf numFmtId="181" fontId="3" fillId="0" borderId="18" xfId="1" applyNumberFormat="1" applyFont="1" applyBorder="1" applyAlignment="1">
      <alignment horizontal="right" vertical="center"/>
    </xf>
    <xf numFmtId="181" fontId="3" fillId="0" borderId="74" xfId="1" applyNumberFormat="1" applyFont="1" applyBorder="1" applyAlignment="1">
      <alignment vertical="center"/>
    </xf>
    <xf numFmtId="181" fontId="3" fillId="0" borderId="19" xfId="1" applyNumberFormat="1" applyFont="1" applyBorder="1" applyAlignment="1">
      <alignment horizontal="right" vertical="center"/>
    </xf>
    <xf numFmtId="181" fontId="3" fillId="0" borderId="74" xfId="1" applyNumberFormat="1" applyFont="1" applyBorder="1" applyAlignment="1">
      <alignment horizontal="center" vertical="center"/>
    </xf>
    <xf numFmtId="181" fontId="3" fillId="0" borderId="53" xfId="1" applyNumberFormat="1" applyFont="1" applyBorder="1" applyAlignment="1">
      <alignment horizontal="right" vertical="center"/>
    </xf>
    <xf numFmtId="181" fontId="3" fillId="0" borderId="62" xfId="1" applyNumberFormat="1" applyFont="1" applyBorder="1" applyAlignment="1">
      <alignment horizontal="right" vertical="center"/>
    </xf>
    <xf numFmtId="0" fontId="3" fillId="0" borderId="0" xfId="0" applyFont="1" applyAlignment="1">
      <alignment vertical="top" wrapText="1"/>
    </xf>
    <xf numFmtId="181" fontId="3" fillId="0" borderId="55" xfId="1" applyNumberFormat="1" applyFont="1" applyBorder="1">
      <alignment vertical="center"/>
    </xf>
    <xf numFmtId="181" fontId="3" fillId="0" borderId="45" xfId="1" applyNumberFormat="1" applyFont="1" applyBorder="1">
      <alignment vertical="center"/>
    </xf>
    <xf numFmtId="38" fontId="12" fillId="0" borderId="29" xfId="1" applyFont="1" applyBorder="1">
      <alignment vertical="center"/>
    </xf>
    <xf numFmtId="38" fontId="12" fillId="0" borderId="36" xfId="1" applyFont="1" applyBorder="1">
      <alignment vertical="center"/>
    </xf>
    <xf numFmtId="0" fontId="3" fillId="0" borderId="58" xfId="0" applyFont="1" applyBorder="1" applyAlignment="1">
      <alignment horizontal="right" vertical="center"/>
    </xf>
    <xf numFmtId="0" fontId="3" fillId="0" borderId="13" xfId="0" applyFont="1" applyBorder="1" applyAlignment="1">
      <alignment horizontal="right" vertical="center"/>
    </xf>
    <xf numFmtId="0" fontId="3" fillId="0" borderId="59" xfId="0" applyFont="1" applyBorder="1" applyAlignment="1">
      <alignment horizontal="right" vertical="center"/>
    </xf>
    <xf numFmtId="0" fontId="3" fillId="0" borderId="60" xfId="0" applyFont="1" applyBorder="1" applyAlignment="1">
      <alignment horizontal="right" vertical="center"/>
    </xf>
    <xf numFmtId="0" fontId="3" fillId="0" borderId="34" xfId="0" applyFont="1" applyBorder="1" applyAlignment="1">
      <alignment horizontal="right" vertical="center"/>
    </xf>
    <xf numFmtId="0" fontId="3" fillId="0" borderId="37" xfId="0" applyFont="1" applyBorder="1" applyAlignment="1">
      <alignment horizontal="right" vertical="center"/>
    </xf>
    <xf numFmtId="0" fontId="3" fillId="0" borderId="53" xfId="0" applyFont="1" applyBorder="1" applyAlignment="1">
      <alignment horizontal="center" vertical="center"/>
    </xf>
    <xf numFmtId="0" fontId="3" fillId="0" borderId="19" xfId="0" applyFont="1" applyBorder="1" applyAlignment="1">
      <alignment horizontal="center" vertical="center"/>
    </xf>
    <xf numFmtId="0" fontId="3" fillId="0" borderId="62" xfId="0" applyFont="1" applyBorder="1" applyAlignment="1">
      <alignment horizontal="center" vertical="center"/>
    </xf>
    <xf numFmtId="0" fontId="3" fillId="0" borderId="0" xfId="0" applyFont="1" applyAlignment="1">
      <alignment horizontal="left" vertical="top" wrapText="1"/>
    </xf>
    <xf numFmtId="0" fontId="3" fillId="0" borderId="78" xfId="0" applyFont="1" applyBorder="1" applyAlignment="1">
      <alignment horizontal="center" vertical="center"/>
    </xf>
    <xf numFmtId="0" fontId="3" fillId="0" borderId="67" xfId="0" applyFont="1" applyBorder="1" applyAlignment="1">
      <alignment horizontal="center" vertical="center"/>
    </xf>
    <xf numFmtId="0" fontId="3" fillId="0" borderId="54" xfId="0" applyFont="1" applyBorder="1" applyAlignment="1">
      <alignment horizontal="left" vertical="center" wrapText="1"/>
    </xf>
    <xf numFmtId="0" fontId="3" fillId="0" borderId="48"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5" fillId="0" borderId="75" xfId="0" applyFont="1" applyBorder="1" applyAlignment="1">
      <alignment horizontal="center" vertical="center" wrapText="1"/>
    </xf>
    <xf numFmtId="0" fontId="5" fillId="0" borderId="63" xfId="0" applyFont="1" applyBorder="1" applyAlignment="1">
      <alignment horizontal="center" vertical="center" wrapText="1"/>
    </xf>
    <xf numFmtId="0" fontId="3" fillId="0" borderId="39" xfId="0" applyFont="1" applyBorder="1" applyAlignment="1">
      <alignment horizontal="right" vertical="center" wrapText="1"/>
    </xf>
    <xf numFmtId="0" fontId="3" fillId="0" borderId="28" xfId="0" applyFont="1" applyBorder="1" applyAlignment="1">
      <alignment horizontal="right" vertical="center" wrapText="1"/>
    </xf>
    <xf numFmtId="0" fontId="3" fillId="0" borderId="20" xfId="0" applyFont="1" applyBorder="1" applyAlignment="1">
      <alignment horizontal="right" vertical="center" wrapText="1"/>
    </xf>
    <xf numFmtId="0" fontId="3" fillId="0" borderId="42" xfId="0" applyFont="1" applyBorder="1" applyAlignment="1">
      <alignment horizontal="right" vertical="center" wrapText="1"/>
    </xf>
    <xf numFmtId="0" fontId="3" fillId="0" borderId="29" xfId="0" applyFont="1" applyBorder="1" applyAlignment="1">
      <alignment horizontal="right" vertical="center" wrapText="1"/>
    </xf>
    <xf numFmtId="0" fontId="3" fillId="0" borderId="46" xfId="0" applyFont="1" applyBorder="1" applyAlignment="1">
      <alignment horizontal="right" vertical="center" wrapText="1"/>
    </xf>
    <xf numFmtId="0" fontId="3" fillId="0" borderId="28" xfId="0" applyFont="1" applyBorder="1" applyAlignment="1">
      <alignment horizontal="right" vertical="center"/>
    </xf>
    <xf numFmtId="0" fontId="3" fillId="0" borderId="20" xfId="0" applyFont="1" applyBorder="1" applyAlignment="1">
      <alignment horizontal="right" vertical="center"/>
    </xf>
    <xf numFmtId="0" fontId="3" fillId="0" borderId="4"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68" xfId="0" applyFont="1" applyBorder="1" applyAlignment="1">
      <alignment horizontal="center" vertical="center"/>
    </xf>
    <xf numFmtId="0" fontId="3" fillId="0" borderId="4" xfId="0" applyFont="1" applyBorder="1" applyAlignment="1">
      <alignment horizontal="center" vertical="center"/>
    </xf>
    <xf numFmtId="0" fontId="3" fillId="0" borderId="41" xfId="0" applyFont="1" applyBorder="1" applyAlignment="1">
      <alignment horizontal="center" vertical="center"/>
    </xf>
    <xf numFmtId="0" fontId="3" fillId="0" borderId="68" xfId="0" applyFont="1" applyBorder="1" applyAlignment="1">
      <alignment horizontal="center" vertical="center" wrapText="1"/>
    </xf>
    <xf numFmtId="0" fontId="3" fillId="0" borderId="60" xfId="0" applyFont="1" applyBorder="1" applyAlignment="1">
      <alignment horizontal="left" vertical="center"/>
    </xf>
    <xf numFmtId="0" fontId="3" fillId="0" borderId="34" xfId="0" applyFont="1" applyBorder="1" applyAlignment="1">
      <alignment horizontal="left" vertical="center"/>
    </xf>
    <xf numFmtId="0" fontId="3" fillId="0" borderId="37" xfId="0" applyFont="1" applyBorder="1" applyAlignment="1">
      <alignment horizontal="left" vertical="center"/>
    </xf>
    <xf numFmtId="0" fontId="5" fillId="0" borderId="39" xfId="0" applyFont="1" applyBorder="1" applyAlignment="1">
      <alignment horizontal="center"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16" xfId="0" applyFont="1" applyBorder="1" applyAlignment="1">
      <alignment horizontal="center" vertical="center"/>
    </xf>
    <xf numFmtId="0" fontId="5" fillId="0" borderId="45" xfId="0" applyFont="1" applyBorder="1" applyAlignment="1">
      <alignment horizontal="center" vertical="center"/>
    </xf>
    <xf numFmtId="0" fontId="3" fillId="0" borderId="39" xfId="0" applyFont="1" applyBorder="1" applyAlignment="1">
      <alignment horizontal="center" vertical="center"/>
    </xf>
    <xf numFmtId="0" fontId="3" fillId="0" borderId="20" xfId="0" applyFont="1" applyBorder="1" applyAlignment="1">
      <alignment horizontal="center" vertical="center"/>
    </xf>
    <xf numFmtId="0" fontId="3" fillId="0" borderId="27" xfId="0" applyFont="1" applyBorder="1" applyAlignment="1">
      <alignment horizontal="center" vertical="center"/>
    </xf>
    <xf numFmtId="0" fontId="3" fillId="0" borderId="45" xfId="0" applyFont="1" applyBorder="1" applyAlignment="1">
      <alignment horizontal="center" vertical="center"/>
    </xf>
    <xf numFmtId="0" fontId="3" fillId="0" borderId="58" xfId="0" applyFont="1" applyBorder="1" applyAlignment="1">
      <alignment horizontal="left" vertical="center"/>
    </xf>
    <xf numFmtId="0" fontId="3" fillId="0" borderId="13" xfId="0" applyFont="1" applyBorder="1" applyAlignment="1">
      <alignment horizontal="left" vertical="center"/>
    </xf>
    <xf numFmtId="0" fontId="3" fillId="0" borderId="59" xfId="0" applyFont="1" applyBorder="1" applyAlignment="1">
      <alignment horizontal="left" vertical="center"/>
    </xf>
    <xf numFmtId="0" fontId="3" fillId="0" borderId="28" xfId="0" applyFont="1" applyBorder="1" applyAlignment="1">
      <alignment horizontal="center" vertical="center"/>
    </xf>
    <xf numFmtId="0" fontId="3" fillId="0" borderId="16" xfId="0" applyFont="1" applyBorder="1" applyAlignment="1">
      <alignment horizontal="center" vertical="center"/>
    </xf>
    <xf numFmtId="0" fontId="3" fillId="0" borderId="51" xfId="0" applyFont="1" applyBorder="1" applyAlignment="1">
      <alignment horizontal="left" vertical="center"/>
    </xf>
    <xf numFmtId="0" fontId="3" fillId="0" borderId="24" xfId="0" applyFont="1" applyBorder="1" applyAlignment="1">
      <alignment horizontal="left" vertical="center"/>
    </xf>
    <xf numFmtId="0" fontId="3" fillId="0" borderId="57" xfId="0" applyFont="1" applyBorder="1" applyAlignment="1">
      <alignment horizontal="left" vertical="center"/>
    </xf>
    <xf numFmtId="0" fontId="5" fillId="0" borderId="28"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39" xfId="0" applyFont="1" applyBorder="1" applyAlignment="1">
      <alignment horizontal="center" vertical="center" textRotation="255"/>
    </xf>
    <xf numFmtId="0" fontId="5" fillId="0" borderId="20" xfId="0" applyFont="1" applyBorder="1" applyAlignment="1">
      <alignment horizontal="center" vertical="center" textRotation="255"/>
    </xf>
    <xf numFmtId="0" fontId="3" fillId="0" borderId="43" xfId="0" applyFont="1" applyBorder="1" applyAlignment="1">
      <alignment horizontal="right" vertical="center"/>
    </xf>
    <xf numFmtId="0" fontId="3" fillId="0" borderId="35" xfId="0" applyFont="1" applyBorder="1" applyAlignment="1">
      <alignment horizontal="right" vertical="center"/>
    </xf>
    <xf numFmtId="0" fontId="3" fillId="0" borderId="8" xfId="0" applyFont="1" applyBorder="1" applyAlignment="1">
      <alignment horizontal="right" vertical="center"/>
    </xf>
    <xf numFmtId="0" fontId="3" fillId="0" borderId="12" xfId="0" applyFont="1" applyBorder="1" applyAlignment="1">
      <alignment horizontal="right" vertical="center"/>
    </xf>
    <xf numFmtId="0" fontId="3" fillId="0" borderId="2" xfId="0" applyFont="1" applyBorder="1" applyAlignment="1">
      <alignment horizontal="center" vertical="center"/>
    </xf>
    <xf numFmtId="0" fontId="3" fillId="0" borderId="26" xfId="0" applyFont="1" applyBorder="1" applyAlignment="1">
      <alignment horizontal="center" vertical="center"/>
    </xf>
    <xf numFmtId="0" fontId="3" fillId="0" borderId="6" xfId="0" applyFont="1" applyBorder="1" applyAlignment="1">
      <alignment horizontal="center" vertical="center"/>
    </xf>
    <xf numFmtId="0" fontId="8" fillId="0" borderId="27" xfId="0" applyFont="1" applyBorder="1" applyAlignment="1">
      <alignment horizontal="center" vertical="center"/>
    </xf>
    <xf numFmtId="0" fontId="8" fillId="0" borderId="18"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8" fillId="0" borderId="17"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42" xfId="0" applyFont="1" applyBorder="1" applyAlignment="1">
      <alignment horizontal="right" vertical="center"/>
    </xf>
    <xf numFmtId="0" fontId="3" fillId="0" borderId="46" xfId="0" applyFont="1" applyBorder="1" applyAlignment="1">
      <alignment horizontal="right" vertical="center"/>
    </xf>
    <xf numFmtId="0" fontId="3" fillId="0" borderId="43"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xf>
    <xf numFmtId="38" fontId="3" fillId="0" borderId="80" xfId="1" applyFont="1" applyBorder="1" applyAlignment="1">
      <alignment horizontal="right" vertical="center"/>
    </xf>
    <xf numFmtId="38" fontId="3" fillId="0" borderId="81" xfId="1" applyFont="1" applyBorder="1" applyAlignment="1">
      <alignment horizontal="right" vertical="center"/>
    </xf>
    <xf numFmtId="0" fontId="3" fillId="0" borderId="52" xfId="0" applyFont="1" applyBorder="1" applyAlignment="1">
      <alignment horizontal="right" vertical="center"/>
    </xf>
    <xf numFmtId="0" fontId="3" fillId="0" borderId="15" xfId="0" applyFont="1" applyBorder="1" applyAlignment="1">
      <alignment horizontal="right" vertical="center"/>
    </xf>
    <xf numFmtId="0" fontId="3" fillId="0" borderId="56" xfId="0" applyFont="1" applyBorder="1" applyAlignment="1">
      <alignment horizontal="right" vertical="center"/>
    </xf>
    <xf numFmtId="0" fontId="3" fillId="0" borderId="32" xfId="0" applyFont="1" applyBorder="1" applyAlignment="1">
      <alignment horizontal="center" vertical="center"/>
    </xf>
    <xf numFmtId="0" fontId="3" fillId="0" borderId="61"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38" xfId="0" applyFont="1" applyBorder="1" applyAlignment="1">
      <alignment horizontal="center" vertical="center"/>
    </xf>
    <xf numFmtId="0" fontId="5" fillId="0" borderId="73" xfId="0" applyFont="1" applyBorder="1" applyAlignment="1">
      <alignment horizontal="center" vertical="center"/>
    </xf>
    <xf numFmtId="0" fontId="5" fillId="0" borderId="72" xfId="0" applyFont="1" applyBorder="1" applyAlignment="1">
      <alignment horizontal="center" vertical="center"/>
    </xf>
    <xf numFmtId="0" fontId="5" fillId="0" borderId="71"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horizontal="center" vertical="center"/>
    </xf>
    <xf numFmtId="0" fontId="5" fillId="0" borderId="75" xfId="0" applyFont="1" applyBorder="1" applyAlignment="1">
      <alignment horizontal="center" vertical="center"/>
    </xf>
    <xf numFmtId="0" fontId="5" fillId="0" borderId="70" xfId="0" applyFont="1" applyBorder="1" applyAlignment="1">
      <alignment horizontal="center" vertical="center"/>
    </xf>
    <xf numFmtId="0" fontId="5" fillId="0" borderId="69" xfId="0" applyFont="1" applyBorder="1" applyAlignment="1">
      <alignment horizontal="center" vertical="center"/>
    </xf>
    <xf numFmtId="0" fontId="5" fillId="0" borderId="63" xfId="0" applyFont="1" applyBorder="1" applyAlignment="1">
      <alignment horizontal="center" vertical="center"/>
    </xf>
    <xf numFmtId="0" fontId="3" fillId="0" borderId="35" xfId="0" applyFont="1" applyBorder="1" applyAlignment="1">
      <alignment horizontal="center" vertical="center"/>
    </xf>
    <xf numFmtId="0" fontId="3" fillId="0" borderId="54" xfId="0" applyFont="1" applyBorder="1" applyAlignment="1">
      <alignment horizontal="center" vertical="center"/>
    </xf>
    <xf numFmtId="0" fontId="3" fillId="0" borderId="1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33618</xdr:colOff>
      <xdr:row>8</xdr:row>
      <xdr:rowOff>0</xdr:rowOff>
    </xdr:from>
    <xdr:to>
      <xdr:col>9</xdr:col>
      <xdr:colOff>470648</xdr:colOff>
      <xdr:row>9</xdr:row>
      <xdr:rowOff>11206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267265" y="1736912"/>
          <a:ext cx="437030" cy="336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C</a:t>
          </a:r>
          <a:r>
            <a:rPr kumimoji="1" lang="ja-JP" altLang="en-US" sz="1100" b="1">
              <a:solidFill>
                <a:sysClr val="windowText" lastClr="000000"/>
              </a:solidFill>
            </a:rPr>
            <a:t>）</a:t>
          </a:r>
        </a:p>
      </xdr:txBody>
    </xdr:sp>
    <xdr:clientData/>
  </xdr:twoCellAnchor>
  <xdr:twoCellAnchor>
    <xdr:from>
      <xdr:col>7</xdr:col>
      <xdr:colOff>0</xdr:colOff>
      <xdr:row>19</xdr:row>
      <xdr:rowOff>0</xdr:rowOff>
    </xdr:from>
    <xdr:to>
      <xdr:col>7</xdr:col>
      <xdr:colOff>481853</xdr:colOff>
      <xdr:row>20</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163235" y="5311588"/>
          <a:ext cx="481853" cy="4034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A</a:t>
          </a:r>
          <a:r>
            <a:rPr kumimoji="1" lang="ja-JP" altLang="en-US" sz="1100" b="1">
              <a:solidFill>
                <a:sysClr val="windowText" lastClr="000000"/>
              </a:solidFill>
            </a:rPr>
            <a:t>）</a:t>
          </a:r>
        </a:p>
      </xdr:txBody>
    </xdr:sp>
    <xdr:clientData/>
  </xdr:twoCellAnchor>
  <xdr:twoCellAnchor>
    <xdr:from>
      <xdr:col>8</xdr:col>
      <xdr:colOff>0</xdr:colOff>
      <xdr:row>19</xdr:row>
      <xdr:rowOff>0</xdr:rowOff>
    </xdr:from>
    <xdr:to>
      <xdr:col>8</xdr:col>
      <xdr:colOff>481853</xdr:colOff>
      <xdr:row>19</xdr:row>
      <xdr:rowOff>381000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597588" y="5311588"/>
          <a:ext cx="481853"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B</a:t>
          </a:r>
          <a:r>
            <a:rPr kumimoji="1" lang="ja-JP" altLang="en-US" sz="1100" b="1">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13607</xdr:colOff>
      <xdr:row>15</xdr:row>
      <xdr:rowOff>13606</xdr:rowOff>
    </xdr:from>
    <xdr:to>
      <xdr:col>22</xdr:col>
      <xdr:colOff>495460</xdr:colOff>
      <xdr:row>15</xdr:row>
      <xdr:rowOff>544285</xdr:rowOff>
    </xdr:to>
    <xdr:sp macro="" textlink="">
      <xdr:nvSpPr>
        <xdr:cNvPr id="2" name="正方形/長方形 1">
          <a:extLst>
            <a:ext uri="{FF2B5EF4-FFF2-40B4-BE49-F238E27FC236}">
              <a16:creationId xmlns:a16="http://schemas.microsoft.com/office/drawing/2014/main" id="{B42D2B9D-92BA-4136-9CCE-FAC7D4776827}"/>
            </a:ext>
          </a:extLst>
        </xdr:cNvPr>
        <xdr:cNvSpPr/>
      </xdr:nvSpPr>
      <xdr:spPr>
        <a:xfrm>
          <a:off x="21340082" y="7128781"/>
          <a:ext cx="481853" cy="5306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A</a:t>
          </a:r>
          <a:r>
            <a:rPr kumimoji="1" lang="ja-JP" altLang="en-US" sz="1100" b="1">
              <a:solidFill>
                <a:sysClr val="windowText" lastClr="00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33618</xdr:colOff>
      <xdr:row>8</xdr:row>
      <xdr:rowOff>0</xdr:rowOff>
    </xdr:from>
    <xdr:to>
      <xdr:col>9</xdr:col>
      <xdr:colOff>470648</xdr:colOff>
      <xdr:row>9</xdr:row>
      <xdr:rowOff>11206</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681082" y="3306536"/>
          <a:ext cx="437030" cy="337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C</a:t>
          </a:r>
          <a:r>
            <a:rPr kumimoji="1" lang="ja-JP" altLang="en-US" sz="1100" b="1">
              <a:solidFill>
                <a:sysClr val="windowText" lastClr="000000"/>
              </a:solidFill>
            </a:rPr>
            <a:t>）</a:t>
          </a:r>
        </a:p>
      </xdr:txBody>
    </xdr:sp>
    <xdr:clientData/>
  </xdr:twoCellAnchor>
  <xdr:twoCellAnchor>
    <xdr:from>
      <xdr:col>7</xdr:col>
      <xdr:colOff>0</xdr:colOff>
      <xdr:row>19</xdr:row>
      <xdr:rowOff>0</xdr:rowOff>
    </xdr:from>
    <xdr:to>
      <xdr:col>7</xdr:col>
      <xdr:colOff>481853</xdr:colOff>
      <xdr:row>20</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553200" y="6867525"/>
          <a:ext cx="481853"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A</a:t>
          </a:r>
          <a:r>
            <a:rPr kumimoji="1" lang="ja-JP" altLang="en-US" sz="1100" b="1">
              <a:solidFill>
                <a:sysClr val="windowText" lastClr="000000"/>
              </a:solidFill>
            </a:rPr>
            <a:t>）</a:t>
          </a:r>
        </a:p>
      </xdr:txBody>
    </xdr:sp>
    <xdr:clientData/>
  </xdr:twoCellAnchor>
  <xdr:twoCellAnchor>
    <xdr:from>
      <xdr:col>8</xdr:col>
      <xdr:colOff>0</xdr:colOff>
      <xdr:row>19</xdr:row>
      <xdr:rowOff>0</xdr:rowOff>
    </xdr:from>
    <xdr:to>
      <xdr:col>8</xdr:col>
      <xdr:colOff>481853</xdr:colOff>
      <xdr:row>19</xdr:row>
      <xdr:rowOff>381000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086725" y="6867525"/>
          <a:ext cx="481853"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B</a:t>
          </a:r>
          <a:r>
            <a:rPr kumimoji="1" lang="ja-JP" altLang="en-US" sz="1100" b="1">
              <a:solidFill>
                <a:sysClr val="windowText" lastClr="000000"/>
              </a:solidFill>
            </a:rPr>
            <a:t>）</a:t>
          </a:r>
        </a:p>
      </xdr:txBody>
    </xdr:sp>
    <xdr:clientData/>
  </xdr:twoCellAnchor>
  <xdr:twoCellAnchor>
    <xdr:from>
      <xdr:col>9</xdr:col>
      <xdr:colOff>33618</xdr:colOff>
      <xdr:row>8</xdr:row>
      <xdr:rowOff>0</xdr:rowOff>
    </xdr:from>
    <xdr:to>
      <xdr:col>9</xdr:col>
      <xdr:colOff>470648</xdr:colOff>
      <xdr:row>9</xdr:row>
      <xdr:rowOff>11206</xdr:rowOff>
    </xdr:to>
    <xdr:sp macro="" textlink="">
      <xdr:nvSpPr>
        <xdr:cNvPr id="5" name="正方形/長方形 4">
          <a:extLst>
            <a:ext uri="{FF2B5EF4-FFF2-40B4-BE49-F238E27FC236}">
              <a16:creationId xmlns:a16="http://schemas.microsoft.com/office/drawing/2014/main" id="{D85EE3A8-D5FE-4438-986D-7D7E10E04088}"/>
            </a:ext>
          </a:extLst>
        </xdr:cNvPr>
        <xdr:cNvSpPr/>
      </xdr:nvSpPr>
      <xdr:spPr>
        <a:xfrm>
          <a:off x="9380818" y="3289300"/>
          <a:ext cx="437030" cy="3350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C</a:t>
          </a:r>
          <a:r>
            <a:rPr kumimoji="1" lang="ja-JP" altLang="en-US" sz="1100" b="1">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1"/>
  <sheetViews>
    <sheetView showGridLines="0" tabSelected="1" view="pageBreakPreview" zoomScale="64" zoomScaleNormal="85" workbookViewId="0">
      <selection activeCell="I21" sqref="I21"/>
    </sheetView>
  </sheetViews>
  <sheetFormatPr defaultColWidth="9" defaultRowHeight="13" x14ac:dyDescent="0.2"/>
  <cols>
    <col min="1" max="1" width="5.54296875" style="2" customWidth="1"/>
    <col min="2" max="2" width="6.1796875" style="2" customWidth="1"/>
    <col min="3" max="3" width="13.81640625" style="2" customWidth="1"/>
    <col min="4" max="4" width="7.54296875" style="2" customWidth="1"/>
    <col min="5" max="9" width="20.1796875" style="2" customWidth="1"/>
    <col min="10" max="10" width="20.26953125" style="2" customWidth="1"/>
    <col min="11" max="16384" width="9" style="2"/>
  </cols>
  <sheetData>
    <row r="1" spans="2:10" ht="31.5" customHeight="1" x14ac:dyDescent="0.2">
      <c r="B1" s="1" t="s">
        <v>0</v>
      </c>
    </row>
    <row r="2" spans="2:10" ht="26.25" customHeight="1" x14ac:dyDescent="0.2"/>
    <row r="3" spans="2:10" ht="62.25" customHeight="1" x14ac:dyDescent="0.2">
      <c r="B3" s="228" t="s">
        <v>1</v>
      </c>
      <c r="C3" s="229"/>
      <c r="D3" s="229"/>
      <c r="E3" s="229"/>
      <c r="F3" s="229"/>
      <c r="G3" s="229"/>
      <c r="H3" s="229"/>
      <c r="I3" s="229"/>
      <c r="J3" s="229"/>
    </row>
    <row r="4" spans="2:10" ht="20.25" customHeight="1" x14ac:dyDescent="0.2">
      <c r="B4" s="4"/>
      <c r="C4" s="4"/>
      <c r="D4" s="4"/>
    </row>
    <row r="5" spans="2:10" ht="30.75" customHeight="1" thickBot="1" x14ac:dyDescent="0.25">
      <c r="B5" s="106" t="s">
        <v>2</v>
      </c>
      <c r="C5" s="106"/>
      <c r="D5" s="106"/>
    </row>
    <row r="6" spans="2:10" ht="47.25" customHeight="1" x14ac:dyDescent="0.2">
      <c r="B6" s="214" t="s">
        <v>3</v>
      </c>
      <c r="C6" s="236"/>
      <c r="D6" s="88" t="s">
        <v>4</v>
      </c>
      <c r="E6" s="107" t="s">
        <v>5</v>
      </c>
      <c r="F6" s="241" t="s">
        <v>6</v>
      </c>
      <c r="G6" s="236"/>
      <c r="H6" s="107" t="s">
        <v>7</v>
      </c>
      <c r="I6" s="108" t="s">
        <v>8</v>
      </c>
      <c r="J6" s="109" t="s">
        <v>9</v>
      </c>
    </row>
    <row r="7" spans="2:10" ht="22.5" customHeight="1" thickBot="1" x14ac:dyDescent="0.25">
      <c r="B7" s="239"/>
      <c r="C7" s="240"/>
      <c r="D7" s="9"/>
      <c r="E7" s="72" t="s">
        <v>10</v>
      </c>
      <c r="F7" s="254"/>
      <c r="G7" s="240"/>
      <c r="H7" s="72" t="s">
        <v>11</v>
      </c>
      <c r="I7" s="110" t="s">
        <v>12</v>
      </c>
      <c r="J7" s="111" t="s">
        <v>13</v>
      </c>
    </row>
    <row r="8" spans="2:10" ht="19.5" customHeight="1" thickTop="1" x14ac:dyDescent="0.2">
      <c r="B8" s="208"/>
      <c r="C8" s="243"/>
      <c r="D8" s="112"/>
      <c r="E8" s="113" t="s">
        <v>14</v>
      </c>
      <c r="F8" s="242"/>
      <c r="G8" s="243"/>
      <c r="H8" s="113" t="s">
        <v>15</v>
      </c>
      <c r="I8" s="114" t="s">
        <v>16</v>
      </c>
      <c r="J8" s="115" t="s">
        <v>17</v>
      </c>
    </row>
    <row r="9" spans="2:10" ht="25.5" customHeight="1" thickBot="1" x14ac:dyDescent="0.25">
      <c r="B9" s="250"/>
      <c r="C9" s="251"/>
      <c r="D9" s="116"/>
      <c r="E9" s="117"/>
      <c r="F9" s="244"/>
      <c r="G9" s="245"/>
      <c r="H9" s="118"/>
      <c r="I9" s="119">
        <f t="shared" ref="I9:I19" si="0">ROUNDDOWN(E9/60*H9,)</f>
        <v>0</v>
      </c>
      <c r="J9" s="120" t="e">
        <f>ROUND(I20/H20*1000,)</f>
        <v>#DIV/0!</v>
      </c>
    </row>
    <row r="10" spans="2:10" ht="25.5" customHeight="1" thickTop="1" x14ac:dyDescent="0.2">
      <c r="B10" s="252"/>
      <c r="C10" s="253"/>
      <c r="D10" s="121"/>
      <c r="E10" s="122"/>
      <c r="F10" s="246"/>
      <c r="G10" s="247"/>
      <c r="H10" s="123"/>
      <c r="I10" s="124">
        <f t="shared" si="0"/>
        <v>0</v>
      </c>
      <c r="J10" s="125"/>
    </row>
    <row r="11" spans="2:10" ht="25.5" customHeight="1" x14ac:dyDescent="0.2">
      <c r="B11" s="252"/>
      <c r="C11" s="253"/>
      <c r="D11" s="121"/>
      <c r="E11" s="122"/>
      <c r="F11" s="246"/>
      <c r="G11" s="247"/>
      <c r="H11" s="123"/>
      <c r="I11" s="124">
        <f>ROUNDDOWN(E11/60*H11,)</f>
        <v>0</v>
      </c>
      <c r="J11" s="126"/>
    </row>
    <row r="12" spans="2:10" ht="25.5" customHeight="1" x14ac:dyDescent="0.2">
      <c r="B12" s="252"/>
      <c r="C12" s="253"/>
      <c r="D12" s="121"/>
      <c r="E12" s="122"/>
      <c r="F12" s="246"/>
      <c r="G12" s="247"/>
      <c r="H12" s="123"/>
      <c r="I12" s="2">
        <f t="shared" si="0"/>
        <v>0</v>
      </c>
      <c r="J12" s="126"/>
    </row>
    <row r="13" spans="2:10" ht="25.5" customHeight="1" x14ac:dyDescent="0.2">
      <c r="B13" s="252"/>
      <c r="C13" s="253"/>
      <c r="D13" s="121"/>
      <c r="E13" s="122"/>
      <c r="F13" s="246"/>
      <c r="G13" s="247"/>
      <c r="H13" s="123"/>
      <c r="I13" s="124">
        <f t="shared" si="0"/>
        <v>0</v>
      </c>
      <c r="J13" s="126"/>
    </row>
    <row r="14" spans="2:10" ht="25.5" customHeight="1" x14ac:dyDescent="0.2">
      <c r="B14" s="252"/>
      <c r="C14" s="253"/>
      <c r="D14" s="121"/>
      <c r="E14" s="122"/>
      <c r="F14" s="246"/>
      <c r="G14" s="247"/>
      <c r="H14" s="123"/>
      <c r="I14" s="124">
        <f t="shared" si="0"/>
        <v>0</v>
      </c>
      <c r="J14" s="126"/>
    </row>
    <row r="15" spans="2:10" ht="25.5" customHeight="1" x14ac:dyDescent="0.2">
      <c r="B15" s="252"/>
      <c r="C15" s="253"/>
      <c r="D15" s="121"/>
      <c r="E15" s="122"/>
      <c r="F15" s="246"/>
      <c r="G15" s="247"/>
      <c r="H15" s="123"/>
      <c r="I15" s="124">
        <f t="shared" si="0"/>
        <v>0</v>
      </c>
      <c r="J15" s="126"/>
    </row>
    <row r="16" spans="2:10" ht="25.5" customHeight="1" x14ac:dyDescent="0.2">
      <c r="B16" s="252"/>
      <c r="C16" s="253"/>
      <c r="D16" s="121"/>
      <c r="E16" s="122"/>
      <c r="F16" s="246"/>
      <c r="G16" s="247"/>
      <c r="H16" s="123"/>
      <c r="I16" s="124">
        <f t="shared" si="0"/>
        <v>0</v>
      </c>
      <c r="J16" s="126"/>
    </row>
    <row r="17" spans="2:10" ht="25.5" customHeight="1" x14ac:dyDescent="0.2">
      <c r="B17" s="252"/>
      <c r="C17" s="253"/>
      <c r="D17" s="121"/>
      <c r="E17" s="122"/>
      <c r="F17" s="246"/>
      <c r="G17" s="247"/>
      <c r="H17" s="123"/>
      <c r="I17" s="124">
        <f t="shared" si="0"/>
        <v>0</v>
      </c>
      <c r="J17" s="126"/>
    </row>
    <row r="18" spans="2:10" ht="25.5" customHeight="1" x14ac:dyDescent="0.2">
      <c r="B18" s="252"/>
      <c r="C18" s="253"/>
      <c r="D18" s="121"/>
      <c r="E18" s="122"/>
      <c r="F18" s="246"/>
      <c r="G18" s="247"/>
      <c r="H18" s="123"/>
      <c r="I18" s="124">
        <f t="shared" si="0"/>
        <v>0</v>
      </c>
      <c r="J18" s="126"/>
    </row>
    <row r="19" spans="2:10" ht="25.5" customHeight="1" thickBot="1" x14ac:dyDescent="0.25">
      <c r="B19" s="260"/>
      <c r="C19" s="261"/>
      <c r="D19" s="104"/>
      <c r="E19" s="127"/>
      <c r="F19" s="255"/>
      <c r="G19" s="256"/>
      <c r="H19" s="128"/>
      <c r="I19" s="129">
        <f t="shared" si="0"/>
        <v>0</v>
      </c>
      <c r="J19" s="126"/>
    </row>
    <row r="20" spans="2:10" ht="31.5" customHeight="1" thickBot="1" x14ac:dyDescent="0.25">
      <c r="B20" s="216" t="s">
        <v>18</v>
      </c>
      <c r="C20" s="222"/>
      <c r="D20" s="222"/>
      <c r="E20" s="257"/>
      <c r="F20" s="265"/>
      <c r="G20" s="257"/>
      <c r="H20" s="130">
        <f>SUM(H9:H19)</f>
        <v>0</v>
      </c>
      <c r="I20" s="131">
        <f>SUM(I9:I19)</f>
        <v>0</v>
      </c>
      <c r="J20" s="132"/>
    </row>
    <row r="21" spans="2:10" ht="9.75" customHeight="1" x14ac:dyDescent="0.2"/>
    <row r="22" spans="2:10" ht="65.25" customHeight="1" x14ac:dyDescent="0.2">
      <c r="B22" s="61" t="s">
        <v>19</v>
      </c>
      <c r="C22" s="182" t="s">
        <v>20</v>
      </c>
      <c r="D22" s="182"/>
      <c r="E22" s="182"/>
      <c r="F22" s="182"/>
      <c r="G22" s="182"/>
      <c r="H22" s="182"/>
      <c r="I22" s="182"/>
      <c r="J22" s="182"/>
    </row>
    <row r="23" spans="2:10" ht="24" customHeight="1" x14ac:dyDescent="0.2">
      <c r="B23" s="61" t="s">
        <v>21</v>
      </c>
      <c r="C23" s="182" t="s">
        <v>22</v>
      </c>
      <c r="D23" s="182"/>
      <c r="E23" s="182"/>
      <c r="F23" s="182"/>
      <c r="G23" s="182"/>
      <c r="H23" s="182"/>
      <c r="I23" s="182"/>
      <c r="J23" s="182"/>
    </row>
    <row r="24" spans="2:10" ht="24" customHeight="1" x14ac:dyDescent="0.2">
      <c r="B24" s="61" t="s">
        <v>23</v>
      </c>
      <c r="C24" s="182" t="s">
        <v>24</v>
      </c>
      <c r="D24" s="182"/>
      <c r="E24" s="182"/>
      <c r="F24" s="182"/>
      <c r="G24" s="182"/>
      <c r="H24" s="182"/>
      <c r="I24" s="182"/>
      <c r="J24" s="182"/>
    </row>
    <row r="25" spans="2:10" ht="29.25" customHeight="1" x14ac:dyDescent="0.2"/>
    <row r="26" spans="2:10" ht="32.25" customHeight="1" thickBot="1" x14ac:dyDescent="0.25">
      <c r="B26" s="106" t="s">
        <v>25</v>
      </c>
      <c r="C26" s="106"/>
      <c r="D26" s="106"/>
    </row>
    <row r="27" spans="2:10" ht="28.5" customHeight="1" x14ac:dyDescent="0.2">
      <c r="B27" s="214"/>
      <c r="C27" s="215"/>
      <c r="D27" s="214" t="s">
        <v>26</v>
      </c>
      <c r="E27" s="221"/>
      <c r="F27" s="236"/>
      <c r="G27" s="263" t="s">
        <v>27</v>
      </c>
      <c r="H27" s="248" t="s">
        <v>28</v>
      </c>
    </row>
    <row r="28" spans="2:10" ht="28.5" customHeight="1" x14ac:dyDescent="0.2">
      <c r="B28" s="237"/>
      <c r="C28" s="262"/>
      <c r="D28" s="237" t="s">
        <v>29</v>
      </c>
      <c r="E28" s="238"/>
      <c r="F28" s="6" t="s">
        <v>30</v>
      </c>
      <c r="G28" s="264"/>
      <c r="H28" s="249"/>
    </row>
    <row r="29" spans="2:10" ht="47.25" customHeight="1" thickBot="1" x14ac:dyDescent="0.25">
      <c r="B29" s="211"/>
      <c r="C29" s="213"/>
      <c r="D29" s="239" t="s">
        <v>31</v>
      </c>
      <c r="E29" s="240"/>
      <c r="F29" s="13" t="s">
        <v>32</v>
      </c>
      <c r="G29" s="10" t="s">
        <v>33</v>
      </c>
      <c r="H29" s="133" t="s">
        <v>34</v>
      </c>
    </row>
    <row r="30" spans="2:10" ht="14.25" customHeight="1" thickTop="1" x14ac:dyDescent="0.2">
      <c r="B30" s="230"/>
      <c r="C30" s="231"/>
      <c r="D30" s="134"/>
      <c r="E30" s="135" t="s">
        <v>35</v>
      </c>
      <c r="F30" s="135" t="s">
        <v>17</v>
      </c>
      <c r="G30" s="136" t="s">
        <v>36</v>
      </c>
      <c r="H30" s="137" t="s">
        <v>37</v>
      </c>
    </row>
    <row r="31" spans="2:10" ht="25.5" customHeight="1" x14ac:dyDescent="0.2">
      <c r="B31" s="258" t="s">
        <v>38</v>
      </c>
      <c r="C31" s="259"/>
      <c r="D31" s="138"/>
      <c r="E31" s="139"/>
      <c r="F31" s="140" t="e">
        <f>ROUNDDOWN(J$9*E31%/12/2,)</f>
        <v>#DIV/0!</v>
      </c>
      <c r="G31" s="266">
        <v>500</v>
      </c>
      <c r="H31" s="141" t="e">
        <f>SUM(F31,G$31)</f>
        <v>#DIV/0!</v>
      </c>
    </row>
    <row r="32" spans="2:10" ht="25.5" customHeight="1" x14ac:dyDescent="0.2">
      <c r="B32" s="234" t="s">
        <v>39</v>
      </c>
      <c r="C32" s="235"/>
      <c r="D32" s="138"/>
      <c r="E32" s="139"/>
      <c r="F32" s="142" t="e">
        <f>ROUNDDOWN(J$9*E32%/12/2,)</f>
        <v>#DIV/0!</v>
      </c>
      <c r="G32" s="266"/>
      <c r="H32" s="141" t="e">
        <f>SUM(F32,G$31)</f>
        <v>#DIV/0!</v>
      </c>
    </row>
    <row r="33" spans="2:10" ht="25.5" customHeight="1" x14ac:dyDescent="0.2">
      <c r="B33" s="234" t="s">
        <v>40</v>
      </c>
      <c r="C33" s="235"/>
      <c r="D33" s="138"/>
      <c r="E33" s="139"/>
      <c r="F33" s="142" t="e">
        <f>ROUNDDOWN(J$9*E33%/12/2,)</f>
        <v>#DIV/0!</v>
      </c>
      <c r="G33" s="266"/>
      <c r="H33" s="141" t="e">
        <f t="shared" ref="H33:H42" si="1">SUM(F33,G$31)</f>
        <v>#DIV/0!</v>
      </c>
    </row>
    <row r="34" spans="2:10" ht="25.5" customHeight="1" x14ac:dyDescent="0.2">
      <c r="B34" s="234" t="s">
        <v>41</v>
      </c>
      <c r="C34" s="235"/>
      <c r="D34" s="138"/>
      <c r="E34" s="139"/>
      <c r="F34" s="142" t="e">
        <f t="shared" ref="F34:F42" si="2">ROUNDDOWN(J$9*E34%/12/2,)</f>
        <v>#DIV/0!</v>
      </c>
      <c r="G34" s="266"/>
      <c r="H34" s="141" t="e">
        <f t="shared" si="1"/>
        <v>#DIV/0!</v>
      </c>
    </row>
    <row r="35" spans="2:10" ht="25.5" customHeight="1" x14ac:dyDescent="0.2">
      <c r="B35" s="234" t="s">
        <v>42</v>
      </c>
      <c r="C35" s="235"/>
      <c r="D35" s="138"/>
      <c r="E35" s="139"/>
      <c r="F35" s="142" t="e">
        <f t="shared" si="2"/>
        <v>#DIV/0!</v>
      </c>
      <c r="G35" s="266"/>
      <c r="H35" s="141" t="e">
        <f>SUM(F35,G$31)</f>
        <v>#DIV/0!</v>
      </c>
    </row>
    <row r="36" spans="2:10" ht="25.5" customHeight="1" x14ac:dyDescent="0.2">
      <c r="B36" s="234" t="s">
        <v>43</v>
      </c>
      <c r="C36" s="235"/>
      <c r="D36" s="138"/>
      <c r="E36" s="139"/>
      <c r="F36" s="142" t="e">
        <f t="shared" si="2"/>
        <v>#DIV/0!</v>
      </c>
      <c r="G36" s="266"/>
      <c r="H36" s="141" t="e">
        <f t="shared" si="1"/>
        <v>#DIV/0!</v>
      </c>
    </row>
    <row r="37" spans="2:10" ht="25.5" customHeight="1" x14ac:dyDescent="0.2">
      <c r="B37" s="234" t="s">
        <v>44</v>
      </c>
      <c r="C37" s="235"/>
      <c r="D37" s="138"/>
      <c r="E37" s="139"/>
      <c r="F37" s="142" t="e">
        <f t="shared" si="2"/>
        <v>#DIV/0!</v>
      </c>
      <c r="G37" s="266"/>
      <c r="H37" s="141" t="e">
        <f t="shared" si="1"/>
        <v>#DIV/0!</v>
      </c>
    </row>
    <row r="38" spans="2:10" ht="25.5" customHeight="1" x14ac:dyDescent="0.2">
      <c r="B38" s="234" t="s">
        <v>45</v>
      </c>
      <c r="C38" s="235"/>
      <c r="D38" s="138"/>
      <c r="E38" s="139"/>
      <c r="F38" s="142" t="e">
        <f t="shared" si="2"/>
        <v>#DIV/0!</v>
      </c>
      <c r="G38" s="266"/>
      <c r="H38" s="141" t="e">
        <f>SUM(F38,G$31)</f>
        <v>#DIV/0!</v>
      </c>
      <c r="I38" s="63"/>
    </row>
    <row r="39" spans="2:10" ht="25.5" customHeight="1" x14ac:dyDescent="0.2">
      <c r="B39" s="234" t="s">
        <v>46</v>
      </c>
      <c r="C39" s="235"/>
      <c r="D39" s="138"/>
      <c r="E39" s="139"/>
      <c r="F39" s="142" t="e">
        <f t="shared" si="2"/>
        <v>#DIV/0!</v>
      </c>
      <c r="G39" s="266"/>
      <c r="H39" s="141" t="e">
        <f t="shared" si="1"/>
        <v>#DIV/0!</v>
      </c>
      <c r="I39" s="63"/>
    </row>
    <row r="40" spans="2:10" ht="25.5" customHeight="1" x14ac:dyDescent="0.2">
      <c r="B40" s="234" t="s">
        <v>47</v>
      </c>
      <c r="C40" s="235"/>
      <c r="D40" s="138"/>
      <c r="E40" s="139"/>
      <c r="F40" s="142" t="e">
        <f t="shared" si="2"/>
        <v>#DIV/0!</v>
      </c>
      <c r="G40" s="266"/>
      <c r="H40" s="141" t="e">
        <f t="shared" si="1"/>
        <v>#DIV/0!</v>
      </c>
      <c r="I40" s="63"/>
    </row>
    <row r="41" spans="2:10" ht="25.5" customHeight="1" x14ac:dyDescent="0.2">
      <c r="B41" s="234" t="s">
        <v>48</v>
      </c>
      <c r="C41" s="235"/>
      <c r="D41" s="138"/>
      <c r="E41" s="139"/>
      <c r="F41" s="142" t="e">
        <f t="shared" si="2"/>
        <v>#DIV/0!</v>
      </c>
      <c r="G41" s="266"/>
      <c r="H41" s="141" t="e">
        <f t="shared" si="1"/>
        <v>#DIV/0!</v>
      </c>
      <c r="I41" s="63"/>
    </row>
    <row r="42" spans="2:10" ht="25.5" customHeight="1" thickBot="1" x14ac:dyDescent="0.25">
      <c r="B42" s="232" t="s">
        <v>49</v>
      </c>
      <c r="C42" s="233"/>
      <c r="D42" s="143"/>
      <c r="E42" s="144"/>
      <c r="F42" s="145" t="e">
        <f t="shared" si="2"/>
        <v>#DIV/0!</v>
      </c>
      <c r="G42" s="267"/>
      <c r="H42" s="146" t="e">
        <f t="shared" si="1"/>
        <v>#DIV/0!</v>
      </c>
      <c r="I42" s="63"/>
    </row>
    <row r="43" spans="2:10" ht="8.25" customHeight="1" x14ac:dyDescent="0.2"/>
    <row r="44" spans="2:10" ht="67.150000000000006" customHeight="1" x14ac:dyDescent="0.2">
      <c r="B44" s="61" t="s">
        <v>19</v>
      </c>
      <c r="C44" s="182" t="s">
        <v>50</v>
      </c>
      <c r="D44" s="182"/>
      <c r="E44" s="182"/>
      <c r="F44" s="182"/>
      <c r="G44" s="182"/>
      <c r="H44" s="182"/>
      <c r="I44" s="182"/>
      <c r="J44" s="182"/>
    </row>
    <row r="45" spans="2:10" ht="24" customHeight="1" x14ac:dyDescent="0.2">
      <c r="B45" s="61" t="s">
        <v>21</v>
      </c>
      <c r="C45" s="182" t="s">
        <v>51</v>
      </c>
      <c r="D45" s="182"/>
      <c r="E45" s="182"/>
      <c r="F45" s="182"/>
      <c r="G45" s="182"/>
      <c r="H45" s="182"/>
      <c r="I45" s="182"/>
      <c r="J45" s="182"/>
    </row>
    <row r="46" spans="2:10" ht="26.25" customHeight="1" x14ac:dyDescent="0.2">
      <c r="B46" s="61" t="s">
        <v>52</v>
      </c>
      <c r="C46" s="182" t="s">
        <v>53</v>
      </c>
      <c r="D46" s="182"/>
      <c r="E46" s="182"/>
      <c r="F46" s="182"/>
      <c r="G46" s="182"/>
      <c r="H46" s="182"/>
      <c r="I46" s="182"/>
      <c r="J46" s="182"/>
    </row>
    <row r="47" spans="2:10" ht="23.25" customHeight="1" x14ac:dyDescent="0.2">
      <c r="B47" s="61" t="s">
        <v>54</v>
      </c>
      <c r="C47" s="182" t="s">
        <v>55</v>
      </c>
      <c r="D47" s="182"/>
      <c r="E47" s="182"/>
      <c r="F47" s="182"/>
      <c r="G47" s="182"/>
      <c r="H47" s="182"/>
      <c r="I47" s="182"/>
      <c r="J47" s="182"/>
    </row>
    <row r="48" spans="2:10" ht="14" x14ac:dyDescent="0.2">
      <c r="B48" s="61" t="s">
        <v>56</v>
      </c>
      <c r="C48" s="182" t="s">
        <v>57</v>
      </c>
      <c r="D48" s="182"/>
      <c r="E48" s="182"/>
      <c r="F48" s="182"/>
      <c r="G48" s="182"/>
      <c r="H48" s="182"/>
      <c r="I48" s="182"/>
      <c r="J48" s="182"/>
    </row>
    <row r="49" spans="3:9" x14ac:dyDescent="0.2">
      <c r="C49" s="147"/>
      <c r="D49" s="147"/>
      <c r="E49" s="147"/>
      <c r="F49" s="147"/>
      <c r="G49" s="147"/>
      <c r="H49" s="147"/>
      <c r="I49" s="147"/>
    </row>
    <row r="50" spans="3:9" x14ac:dyDescent="0.2">
      <c r="C50" s="147"/>
      <c r="D50" s="147"/>
      <c r="E50" s="147"/>
      <c r="F50" s="147"/>
      <c r="G50" s="147"/>
      <c r="H50" s="147"/>
      <c r="I50" s="147"/>
    </row>
    <row r="51" spans="3:9" x14ac:dyDescent="0.2">
      <c r="C51" s="147"/>
      <c r="D51" s="147"/>
      <c r="E51" s="147"/>
      <c r="F51" s="147"/>
      <c r="G51" s="147"/>
      <c r="H51" s="147"/>
      <c r="I51" s="147"/>
    </row>
  </sheetData>
  <mergeCells count="60">
    <mergeCell ref="C48:J48"/>
    <mergeCell ref="F18:G18"/>
    <mergeCell ref="F19:G19"/>
    <mergeCell ref="B13:C13"/>
    <mergeCell ref="B14:C14"/>
    <mergeCell ref="B32:C32"/>
    <mergeCell ref="B20:E20"/>
    <mergeCell ref="B31:C31"/>
    <mergeCell ref="C23:J23"/>
    <mergeCell ref="B19:C19"/>
    <mergeCell ref="B27:C28"/>
    <mergeCell ref="G27:G28"/>
    <mergeCell ref="C22:J22"/>
    <mergeCell ref="F20:G20"/>
    <mergeCell ref="C24:J24"/>
    <mergeCell ref="G31:G42"/>
    <mergeCell ref="F11:G11"/>
    <mergeCell ref="F15:G15"/>
    <mergeCell ref="F16:G16"/>
    <mergeCell ref="F17:G17"/>
    <mergeCell ref="F12:G12"/>
    <mergeCell ref="F13:G13"/>
    <mergeCell ref="F14:G14"/>
    <mergeCell ref="C47:J47"/>
    <mergeCell ref="C46:J46"/>
    <mergeCell ref="C45:J45"/>
    <mergeCell ref="B17:C17"/>
    <mergeCell ref="B18:C18"/>
    <mergeCell ref="F6:G6"/>
    <mergeCell ref="F8:G8"/>
    <mergeCell ref="F9:G9"/>
    <mergeCell ref="F10:G10"/>
    <mergeCell ref="C44:J44"/>
    <mergeCell ref="H27:H28"/>
    <mergeCell ref="B6:C6"/>
    <mergeCell ref="B7:C7"/>
    <mergeCell ref="B8:C8"/>
    <mergeCell ref="B9:C9"/>
    <mergeCell ref="B10:C10"/>
    <mergeCell ref="B11:C11"/>
    <mergeCell ref="B12:C12"/>
    <mergeCell ref="F7:G7"/>
    <mergeCell ref="B16:C16"/>
    <mergeCell ref="B15:C15"/>
    <mergeCell ref="B3:J3"/>
    <mergeCell ref="B29:C29"/>
    <mergeCell ref="B30:C30"/>
    <mergeCell ref="B42:C42"/>
    <mergeCell ref="B41:C41"/>
    <mergeCell ref="B40:C40"/>
    <mergeCell ref="B39:C39"/>
    <mergeCell ref="B38:C38"/>
    <mergeCell ref="B37:C37"/>
    <mergeCell ref="B36:C36"/>
    <mergeCell ref="B35:C35"/>
    <mergeCell ref="B34:C34"/>
    <mergeCell ref="B33:C33"/>
    <mergeCell ref="D27:F27"/>
    <mergeCell ref="D28:E28"/>
    <mergeCell ref="D29:E29"/>
  </mergeCells>
  <phoneticPr fontId="1"/>
  <pageMargins left="0.51181102362204722" right="0.31496062992125984" top="0.74803149606299213" bottom="0.47244094488188981" header="0.31496062992125984" footer="0.31496062992125984"/>
  <pageSetup paperSize="9" scale="58"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0F0F7-1E03-4935-9405-E84B304A2307}">
  <sheetPr>
    <pageSetUpPr fitToPage="1"/>
  </sheetPr>
  <dimension ref="B1:AF47"/>
  <sheetViews>
    <sheetView showGridLines="0" view="pageBreakPreview" topLeftCell="A8" zoomScale="51" zoomScaleNormal="70" zoomScaleSheetLayoutView="55" zoomScalePageLayoutView="70" workbookViewId="0">
      <selection activeCell="F47" sqref="F47"/>
    </sheetView>
  </sheetViews>
  <sheetFormatPr defaultColWidth="9" defaultRowHeight="13" x14ac:dyDescent="0.2"/>
  <cols>
    <col min="1" max="1" width="9" style="2"/>
    <col min="2" max="2" width="8.453125" style="2" customWidth="1"/>
    <col min="3" max="3" width="9.54296875" style="2" customWidth="1"/>
    <col min="4" max="4" width="7.81640625" style="2" customWidth="1"/>
    <col min="5" max="19" width="13.453125" style="2" customWidth="1"/>
    <col min="20" max="22" width="14.7265625" style="2" customWidth="1"/>
    <col min="23" max="23" width="15.81640625" style="2" customWidth="1"/>
    <col min="24" max="24" width="4.54296875" style="2" customWidth="1"/>
    <col min="25" max="26" width="16.453125" style="2" customWidth="1"/>
    <col min="27" max="28" width="8.54296875" style="2" customWidth="1"/>
    <col min="29" max="29" width="16.453125" style="2" customWidth="1"/>
    <col min="30" max="30" width="16.54296875" style="2" customWidth="1"/>
    <col min="31" max="31" width="12.453125" style="2" customWidth="1"/>
    <col min="32" max="32" width="16.7265625" style="2" customWidth="1"/>
    <col min="33" max="33" width="16.453125" style="2" customWidth="1"/>
    <col min="34" max="34" width="14.7265625" style="2" customWidth="1"/>
    <col min="35" max="35" width="7.81640625" style="2" customWidth="1"/>
    <col min="36" max="36" width="11.54296875" style="2" customWidth="1"/>
    <col min="37" max="16384" width="9" style="2"/>
  </cols>
  <sheetData>
    <row r="1" spans="2:25" ht="23.5" x14ac:dyDescent="0.2">
      <c r="B1" s="1" t="s">
        <v>58</v>
      </c>
    </row>
    <row r="2" spans="2:25" ht="21" customHeight="1" x14ac:dyDescent="0.2"/>
    <row r="3" spans="2:25" ht="28" x14ac:dyDescent="0.2">
      <c r="B3" s="3" t="s">
        <v>59</v>
      </c>
    </row>
    <row r="4" spans="2:25" ht="24" customHeight="1" x14ac:dyDescent="0.2"/>
    <row r="5" spans="2:25" ht="21.75" customHeight="1" x14ac:dyDescent="0.2">
      <c r="B5" s="4" t="s">
        <v>60</v>
      </c>
    </row>
    <row r="6" spans="2:25" ht="12" customHeight="1" thickBot="1" x14ac:dyDescent="0.25">
      <c r="B6" s="4"/>
    </row>
    <row r="7" spans="2:25" ht="46.5" customHeight="1" x14ac:dyDescent="0.2">
      <c r="B7" s="105"/>
      <c r="C7" s="197" t="s">
        <v>61</v>
      </c>
      <c r="D7" s="198"/>
      <c r="E7" s="199" t="s">
        <v>62</v>
      </c>
      <c r="F7" s="199"/>
      <c r="G7" s="200"/>
      <c r="H7" s="201" t="s">
        <v>63</v>
      </c>
      <c r="I7" s="202"/>
      <c r="J7" s="203"/>
      <c r="K7" s="204" t="s">
        <v>64</v>
      </c>
      <c r="L7" s="199"/>
      <c r="M7" s="200"/>
      <c r="N7" s="201" t="s">
        <v>65</v>
      </c>
      <c r="O7" s="202"/>
      <c r="P7" s="203"/>
      <c r="Q7" s="201" t="s">
        <v>66</v>
      </c>
      <c r="R7" s="202"/>
      <c r="S7" s="202"/>
      <c r="T7" s="183" t="s">
        <v>67</v>
      </c>
      <c r="U7" s="202"/>
      <c r="V7" s="202"/>
      <c r="W7" s="184"/>
    </row>
    <row r="8" spans="2:25" ht="29.25" customHeight="1" x14ac:dyDescent="0.2">
      <c r="B8" s="185" t="s">
        <v>68</v>
      </c>
      <c r="C8" s="186"/>
      <c r="D8" s="189"/>
      <c r="E8" s="5" t="s">
        <v>69</v>
      </c>
      <c r="F8" s="6" t="s">
        <v>70</v>
      </c>
      <c r="G8" s="6" t="s">
        <v>71</v>
      </c>
      <c r="H8" s="6" t="s">
        <v>72</v>
      </c>
      <c r="I8" s="6" t="s">
        <v>70</v>
      </c>
      <c r="J8" s="6" t="s">
        <v>71</v>
      </c>
      <c r="K8" s="6" t="s">
        <v>72</v>
      </c>
      <c r="L8" s="6" t="s">
        <v>70</v>
      </c>
      <c r="M8" s="6" t="s">
        <v>71</v>
      </c>
      <c r="N8" s="6" t="s">
        <v>72</v>
      </c>
      <c r="O8" s="6" t="s">
        <v>70</v>
      </c>
      <c r="P8" s="6" t="s">
        <v>71</v>
      </c>
      <c r="Q8" s="6" t="s">
        <v>72</v>
      </c>
      <c r="R8" s="6" t="s">
        <v>70</v>
      </c>
      <c r="S8" s="6" t="s">
        <v>71</v>
      </c>
      <c r="T8" s="5" t="s">
        <v>72</v>
      </c>
      <c r="U8" s="6" t="s">
        <v>71</v>
      </c>
      <c r="V8" s="7" t="s">
        <v>73</v>
      </c>
      <c r="W8" s="8" t="s">
        <v>74</v>
      </c>
    </row>
    <row r="9" spans="2:25" ht="39" customHeight="1" thickBot="1" x14ac:dyDescent="0.25">
      <c r="B9" s="187"/>
      <c r="C9" s="188"/>
      <c r="D9" s="190"/>
      <c r="E9" s="9" t="s">
        <v>10</v>
      </c>
      <c r="F9" s="10" t="s">
        <v>11</v>
      </c>
      <c r="G9" s="11" t="s">
        <v>75</v>
      </c>
      <c r="H9" s="10" t="s">
        <v>31</v>
      </c>
      <c r="I9" s="12" t="s">
        <v>76</v>
      </c>
      <c r="J9" s="13" t="s">
        <v>77</v>
      </c>
      <c r="K9" s="10" t="s">
        <v>78</v>
      </c>
      <c r="L9" s="12" t="s">
        <v>79</v>
      </c>
      <c r="M9" s="13" t="s">
        <v>80</v>
      </c>
      <c r="N9" s="10" t="s">
        <v>81</v>
      </c>
      <c r="O9" s="12" t="s">
        <v>82</v>
      </c>
      <c r="P9" s="13" t="s">
        <v>83</v>
      </c>
      <c r="Q9" s="10" t="s">
        <v>84</v>
      </c>
      <c r="R9" s="12" t="s">
        <v>85</v>
      </c>
      <c r="S9" s="14" t="s">
        <v>86</v>
      </c>
      <c r="T9" s="15" t="s">
        <v>87</v>
      </c>
      <c r="U9" s="13" t="s">
        <v>88</v>
      </c>
      <c r="V9" s="9" t="s">
        <v>89</v>
      </c>
      <c r="W9" s="16" t="s">
        <v>90</v>
      </c>
    </row>
    <row r="10" spans="2:25" ht="18.75" customHeight="1" x14ac:dyDescent="0.2">
      <c r="B10" s="191" t="s">
        <v>91</v>
      </c>
      <c r="C10" s="192"/>
      <c r="D10" s="193"/>
      <c r="E10" s="17" t="s">
        <v>92</v>
      </c>
      <c r="F10" s="18" t="s">
        <v>37</v>
      </c>
      <c r="G10" s="17" t="s">
        <v>16</v>
      </c>
      <c r="H10" s="17" t="s">
        <v>92</v>
      </c>
      <c r="I10" s="18" t="s">
        <v>37</v>
      </c>
      <c r="J10" s="17" t="s">
        <v>16</v>
      </c>
      <c r="K10" s="17" t="s">
        <v>92</v>
      </c>
      <c r="L10" s="18" t="s">
        <v>37</v>
      </c>
      <c r="M10" s="17" t="s">
        <v>16</v>
      </c>
      <c r="N10" s="17" t="s">
        <v>92</v>
      </c>
      <c r="O10" s="18" t="s">
        <v>37</v>
      </c>
      <c r="P10" s="17" t="s">
        <v>16</v>
      </c>
      <c r="Q10" s="17" t="s">
        <v>92</v>
      </c>
      <c r="R10" s="18" t="s">
        <v>37</v>
      </c>
      <c r="S10" s="19" t="s">
        <v>16</v>
      </c>
      <c r="T10" s="20" t="s">
        <v>92</v>
      </c>
      <c r="U10" s="21" t="s">
        <v>93</v>
      </c>
      <c r="V10" s="17"/>
      <c r="W10" s="22" t="s">
        <v>37</v>
      </c>
    </row>
    <row r="11" spans="2:25" ht="30" customHeight="1" x14ac:dyDescent="0.2">
      <c r="B11" s="194"/>
      <c r="C11" s="195"/>
      <c r="D11" s="196"/>
      <c r="E11" s="23"/>
      <c r="F11" s="24">
        <f>IF(E11=0,0,ROUND(SUM('別添1-1'!$H31:$H$37)+('別添1-1'!$H$38/2),1))</f>
        <v>0</v>
      </c>
      <c r="G11" s="25">
        <f>ROUNDDOWN(F11*E11/1000,)</f>
        <v>0</v>
      </c>
      <c r="H11" s="25"/>
      <c r="I11" s="24">
        <f>IF(H11=0,0,ROUND(SUM('別添1-1'!$H31:$H$38)+('別添1-1'!$H$39/2),1))</f>
        <v>0</v>
      </c>
      <c r="J11" s="25">
        <f>ROUNDDOWN(I11*H11/1000,)</f>
        <v>0</v>
      </c>
      <c r="K11" s="25"/>
      <c r="L11" s="24">
        <f>IF(K11=0,0,ROUND(SUM('別添1-1'!$H31:$H$39)+('別添1-1'!$H$40/2),1))</f>
        <v>0</v>
      </c>
      <c r="M11" s="25">
        <f>ROUNDDOWN(L11*K11/1000,)</f>
        <v>0</v>
      </c>
      <c r="N11" s="25"/>
      <c r="O11" s="24">
        <f>IF(N11=0,0,ROUND(SUM('別添1-1'!$H31:$H$40)+('別添1-1'!$H$41/2),1))</f>
        <v>0</v>
      </c>
      <c r="P11" s="25">
        <f>ROUNDDOWN(O11*N11/1000,)</f>
        <v>0</v>
      </c>
      <c r="Q11" s="25"/>
      <c r="R11" s="24">
        <f>IF(Q11=0,0,ROUND(SUM('別添1-1'!$H31:$H$41)+('別添1-1'!$H$42/2),1))</f>
        <v>0</v>
      </c>
      <c r="S11" s="26">
        <f>ROUNDDOWN(R11*Q11/1000,)</f>
        <v>0</v>
      </c>
      <c r="T11" s="27">
        <f t="shared" ref="T11:T15" si="0">SUM(E11,H11,K11,N11,Q11)</f>
        <v>0</v>
      </c>
      <c r="U11" s="28">
        <f t="shared" ref="U11:U15" si="1">SUM(G11,J11,M11,P11,S11)</f>
        <v>0</v>
      </c>
      <c r="V11" s="29">
        <f>IF(T11=0,0,((E11*7.5)+(H11*8.5)+(K11*9.5)+(N11*10.5)+(Q11*11.5))/T11)</f>
        <v>0</v>
      </c>
      <c r="W11" s="30" t="str">
        <f t="shared" ref="W11:W15" si="2">IF(T11=0,"",ROUND(U11/T11*1000/V11,))</f>
        <v/>
      </c>
      <c r="X11" s="31"/>
    </row>
    <row r="12" spans="2:25" ht="44.25" customHeight="1" x14ac:dyDescent="0.2">
      <c r="B12" s="173" t="s">
        <v>94</v>
      </c>
      <c r="C12" s="174"/>
      <c r="D12" s="175"/>
      <c r="E12" s="32"/>
      <c r="F12" s="24">
        <f>IF(E12=0,0,ROUND(SUM('別添1-1'!$H32:$H$37)+('別添1-1'!$H$38/2),1))</f>
        <v>0</v>
      </c>
      <c r="G12" s="34">
        <f>ROUNDDOWN(F12*E12/1000,)</f>
        <v>0</v>
      </c>
      <c r="H12" s="34"/>
      <c r="I12" s="24">
        <f>IF(H12=0,0,ROUND(SUM('別添1-1'!$H32:$H$38)+('別添1-1'!$H$39/2),1))</f>
        <v>0</v>
      </c>
      <c r="J12" s="34">
        <f>ROUNDDOWN(I12*H12/1000,)</f>
        <v>0</v>
      </c>
      <c r="K12" s="34"/>
      <c r="L12" s="24">
        <f>IF(K12=0,0,ROUND(SUM('別添1-1'!$H32:$H$39)+('別添1-1'!$H$40/2),1))</f>
        <v>0</v>
      </c>
      <c r="M12" s="34">
        <f>ROUNDDOWN(L12*K12/1000,)</f>
        <v>0</v>
      </c>
      <c r="N12" s="34"/>
      <c r="O12" s="24">
        <f>IF(N12=0,0,ROUND(SUM('別添1-1'!$H32:$H$40)+('別添1-1'!$H$41/2),1))</f>
        <v>0</v>
      </c>
      <c r="P12" s="34">
        <f>ROUNDDOWN(O12*N12/1000,)</f>
        <v>0</v>
      </c>
      <c r="Q12" s="34"/>
      <c r="R12" s="24">
        <f>IF(Q12=0,0,ROUND(SUM('別添1-1'!$H32:$H$41)+('別添1-1'!$H$42/2),1))</f>
        <v>0</v>
      </c>
      <c r="S12" s="35">
        <f>ROUNDDOWN(R12*Q12/1000,)</f>
        <v>0</v>
      </c>
      <c r="T12" s="36">
        <f t="shared" si="0"/>
        <v>0</v>
      </c>
      <c r="U12" s="37">
        <f t="shared" si="1"/>
        <v>0</v>
      </c>
      <c r="V12" s="38">
        <f>IF(T12=0,0,((E12*6.5)+(H12*7.5)+(K12*8.5)+(N12*9.5)+(Q12*10.5))/T12)</f>
        <v>0</v>
      </c>
      <c r="W12" s="39" t="str">
        <f t="shared" si="2"/>
        <v/>
      </c>
    </row>
    <row r="13" spans="2:25" ht="44.25" customHeight="1" x14ac:dyDescent="0.2">
      <c r="B13" s="173" t="s">
        <v>95</v>
      </c>
      <c r="C13" s="174"/>
      <c r="D13" s="175"/>
      <c r="E13" s="32"/>
      <c r="F13" s="24">
        <f>IF(E13=0,0,ROUND(SUM('別添1-1'!$H33:$H$37)+('別添1-1'!$H$38/2),1))</f>
        <v>0</v>
      </c>
      <c r="G13" s="34">
        <f>ROUNDDOWN(F13*E13/1000,)</f>
        <v>0</v>
      </c>
      <c r="H13" s="34"/>
      <c r="I13" s="24">
        <f>IF(H13=0,0,ROUND(SUM('別添1-1'!$H33:$H$38)+('別添1-1'!$H$39/2),1))</f>
        <v>0</v>
      </c>
      <c r="J13" s="34">
        <f>ROUNDDOWN(I13*H13/1000,)</f>
        <v>0</v>
      </c>
      <c r="K13" s="34"/>
      <c r="L13" s="24">
        <f>IF(K13=0,0,ROUND(SUM('別添1-1'!$H33:$H$39)+('別添1-1'!$H$40/2),1))</f>
        <v>0</v>
      </c>
      <c r="M13" s="34">
        <f>ROUNDDOWN(L13*K13/1000,)</f>
        <v>0</v>
      </c>
      <c r="N13" s="34"/>
      <c r="O13" s="24">
        <f>IF(N13=0,0,ROUND(SUM('別添1-1'!$H33:$H$40)+('別添1-1'!$H$41/2),1))</f>
        <v>0</v>
      </c>
      <c r="P13" s="34">
        <f>ROUNDDOWN(O13*N13/1000,)</f>
        <v>0</v>
      </c>
      <c r="Q13" s="34"/>
      <c r="R13" s="24">
        <f>IF(Q13=0,0,ROUND(SUM('別添1-1'!$H33:$H$41)+('別添1-1'!$H$42/2),1))</f>
        <v>0</v>
      </c>
      <c r="S13" s="35">
        <f>ROUNDDOWN(R13*Q13/1000,)</f>
        <v>0</v>
      </c>
      <c r="T13" s="36">
        <f t="shared" si="0"/>
        <v>0</v>
      </c>
      <c r="U13" s="37">
        <f t="shared" si="1"/>
        <v>0</v>
      </c>
      <c r="V13" s="38">
        <f>IF(T13=0,0,((E13*5.5)+(H13*6.5)+(K13*7.5)+(N13*8.5)+(Q13*9.5))/T13)</f>
        <v>0</v>
      </c>
      <c r="W13" s="39" t="str">
        <f t="shared" si="2"/>
        <v/>
      </c>
    </row>
    <row r="14" spans="2:25" ht="44.25" customHeight="1" x14ac:dyDescent="0.2">
      <c r="B14" s="173" t="s">
        <v>96</v>
      </c>
      <c r="C14" s="174"/>
      <c r="D14" s="175"/>
      <c r="E14" s="32"/>
      <c r="F14" s="24">
        <f>IF(E14=0,0,ROUND(SUM('別添1-1'!$H34:$H$37)+('別添1-1'!$H$38/2),1))</f>
        <v>0</v>
      </c>
      <c r="G14" s="34">
        <f>ROUNDDOWN(F14*E14/1000,)</f>
        <v>0</v>
      </c>
      <c r="H14" s="34"/>
      <c r="I14" s="24">
        <f>IF(H14=0,0,ROUND(SUM('別添1-1'!$H34:$H$38)+('別添1-1'!$H$39/2),1))</f>
        <v>0</v>
      </c>
      <c r="J14" s="34">
        <f>ROUNDDOWN(I14*H14/1000,)</f>
        <v>0</v>
      </c>
      <c r="K14" s="34"/>
      <c r="L14" s="24">
        <f>IF(K14=0,0,ROUND(SUM('別添1-1'!$H34:$H$39)+('別添1-1'!$H$40/2),1))</f>
        <v>0</v>
      </c>
      <c r="M14" s="34">
        <f>ROUNDDOWN(L14*K14/1000,)</f>
        <v>0</v>
      </c>
      <c r="N14" s="34"/>
      <c r="O14" s="24">
        <f>IF(N14=0,0,ROUND(SUM('別添1-1'!$H34:$H$40)+('別添1-1'!$H$41/2),1))</f>
        <v>0</v>
      </c>
      <c r="P14" s="34">
        <f>ROUNDDOWN(O14*N14/1000,)</f>
        <v>0</v>
      </c>
      <c r="Q14" s="34"/>
      <c r="R14" s="24">
        <f>IF(Q14=0,0,ROUND(SUM('別添1-1'!$H34:$H$41)+('別添1-1'!$H$42/2),1))</f>
        <v>0</v>
      </c>
      <c r="S14" s="35">
        <f>ROUNDDOWN(R14*Q14/1000,)</f>
        <v>0</v>
      </c>
      <c r="T14" s="36">
        <f t="shared" si="0"/>
        <v>0</v>
      </c>
      <c r="U14" s="37">
        <f t="shared" si="1"/>
        <v>0</v>
      </c>
      <c r="V14" s="38">
        <f>IF(T14=0,0,((E14*4.5)+(H14*5.5)+(K14*6.5)+(N14*7.5)+(Q14*8.5))/T14)</f>
        <v>0</v>
      </c>
      <c r="W14" s="39" t="str">
        <f>IF(T14=0,"",ROUND(U14/T14*1000/V14,))</f>
        <v/>
      </c>
    </row>
    <row r="15" spans="2:25" ht="44.25" customHeight="1" thickBot="1" x14ac:dyDescent="0.25">
      <c r="B15" s="268" t="s">
        <v>97</v>
      </c>
      <c r="C15" s="269"/>
      <c r="D15" s="270"/>
      <c r="E15" s="40"/>
      <c r="F15" s="24">
        <f>IF(E15=0,0,ROUND(SUM('別添1-1'!$H35:$H$37)+('別添1-1'!$H$38/2),1))</f>
        <v>0</v>
      </c>
      <c r="G15" s="41">
        <f>ROUNDDOWN(F15*E15/1000,)</f>
        <v>0</v>
      </c>
      <c r="H15" s="41"/>
      <c r="I15" s="24">
        <f>IF(H15=0,0,ROUND(SUM('別添1-1'!$H35:$H$38)+('別添1-1'!$H$39/2),1))</f>
        <v>0</v>
      </c>
      <c r="J15" s="41">
        <f>ROUNDDOWN(I15*H15/1000,)</f>
        <v>0</v>
      </c>
      <c r="K15" s="41"/>
      <c r="L15" s="24">
        <f>IF(K15=0,0,ROUND(SUM('別添1-1'!$H35:$H$39)+('別添1-1'!$H$40/2),1))</f>
        <v>0</v>
      </c>
      <c r="M15" s="41">
        <f>ROUNDDOWN(L15*K15/1000,)</f>
        <v>0</v>
      </c>
      <c r="N15" s="41"/>
      <c r="O15" s="24">
        <f>IF(N15=0,0,ROUND(SUM('別添1-1'!$H35:$H$40)+('別添1-1'!$H$41/2),1))</f>
        <v>0</v>
      </c>
      <c r="P15" s="41">
        <f>ROUNDDOWN(O15*N15/1000,)</f>
        <v>0</v>
      </c>
      <c r="Q15" s="41"/>
      <c r="R15" s="24">
        <f>IF(Q15=0,0,ROUND(SUM('別添1-1'!$H35:$H$41)+('別添1-1'!$H$42/2),1))</f>
        <v>0</v>
      </c>
      <c r="S15" s="42">
        <f>ROUNDDOWN(R15*Q15/1000,)</f>
        <v>0</v>
      </c>
      <c r="T15" s="43">
        <f t="shared" si="0"/>
        <v>0</v>
      </c>
      <c r="U15" s="44">
        <f t="shared" si="1"/>
        <v>0</v>
      </c>
      <c r="V15" s="45">
        <f>IF(T15=0,0,((E15*3.5)+(H15*4.5)+(K15*5.5)+(N15*6.5)+(Q15*7.5))/T15)</f>
        <v>0</v>
      </c>
      <c r="W15" s="46" t="str">
        <f t="shared" si="2"/>
        <v/>
      </c>
    </row>
    <row r="16" spans="2:25" ht="44.25" customHeight="1" thickTop="1" thickBot="1" x14ac:dyDescent="0.25">
      <c r="B16" s="273" t="s">
        <v>98</v>
      </c>
      <c r="C16" s="274"/>
      <c r="D16" s="275"/>
      <c r="E16" s="47">
        <f>SUM(E11:E15)</f>
        <v>0</v>
      </c>
      <c r="F16" s="48"/>
      <c r="G16" s="49">
        <f>SUM(G11:G15)</f>
        <v>0</v>
      </c>
      <c r="H16" s="49">
        <f t="shared" ref="H16" si="3">SUM(H11:H15)</f>
        <v>0</v>
      </c>
      <c r="I16" s="50"/>
      <c r="J16" s="49">
        <f>SUM(J11:J15)</f>
        <v>0</v>
      </c>
      <c r="K16" s="49">
        <f t="shared" ref="K16" si="4">SUM(K11:K15)</f>
        <v>0</v>
      </c>
      <c r="L16" s="50"/>
      <c r="M16" s="49">
        <f>SUM(M11:M15)</f>
        <v>0</v>
      </c>
      <c r="N16" s="49">
        <f t="shared" ref="N16" si="5">SUM(N11:N15)</f>
        <v>0</v>
      </c>
      <c r="O16" s="50"/>
      <c r="P16" s="49">
        <f>SUM(P11:P15)</f>
        <v>0</v>
      </c>
      <c r="Q16" s="49">
        <f t="shared" ref="Q16" si="6">SUM(Q11:Q15)</f>
        <v>0</v>
      </c>
      <c r="R16" s="48"/>
      <c r="S16" s="51">
        <f>SUM(S11:S15)</f>
        <v>0</v>
      </c>
      <c r="T16" s="52">
        <f>SUM(T11:T15)</f>
        <v>0</v>
      </c>
      <c r="U16" s="49">
        <f>SUM(U11:U15)</f>
        <v>0</v>
      </c>
      <c r="V16" s="53" t="e">
        <f>ROUND(((V11*T11)+(V12*T12)+(V13*T13)+(V14*T14)+(V15*T15))/T16,2)</f>
        <v>#DIV/0!</v>
      </c>
      <c r="W16" s="54" t="e">
        <f>ROUND(U16/T16*1000/V16,)</f>
        <v>#DIV/0!</v>
      </c>
      <c r="Y16" s="55"/>
    </row>
    <row r="17" spans="2:32" ht="14.25" customHeight="1" x14ac:dyDescent="0.2">
      <c r="B17" s="56"/>
      <c r="C17" s="56"/>
      <c r="D17" s="56"/>
      <c r="E17" s="57"/>
      <c r="F17" s="58"/>
      <c r="G17" s="57"/>
      <c r="H17" s="57"/>
      <c r="I17" s="59"/>
      <c r="J17" s="57"/>
      <c r="K17" s="57"/>
      <c r="L17" s="59"/>
      <c r="M17" s="57"/>
      <c r="N17" s="57"/>
      <c r="O17" s="59"/>
      <c r="P17" s="57"/>
      <c r="Q17" s="57"/>
      <c r="R17" s="58"/>
      <c r="S17" s="57"/>
      <c r="T17" s="57"/>
      <c r="U17" s="57"/>
      <c r="V17" s="60"/>
      <c r="W17" s="57"/>
      <c r="Y17" s="55"/>
    </row>
    <row r="18" spans="2:32" ht="22.5" customHeight="1" x14ac:dyDescent="0.2">
      <c r="B18" s="61" t="s">
        <v>19</v>
      </c>
      <c r="C18" s="182" t="s">
        <v>99</v>
      </c>
      <c r="D18" s="182"/>
      <c r="E18" s="182"/>
      <c r="F18" s="182"/>
      <c r="G18" s="182"/>
      <c r="H18" s="182"/>
      <c r="I18" s="182"/>
      <c r="J18" s="182"/>
      <c r="K18" s="182"/>
      <c r="L18" s="182"/>
      <c r="M18" s="182"/>
      <c r="N18" s="182"/>
      <c r="O18" s="182"/>
      <c r="P18" s="182"/>
      <c r="Q18" s="182"/>
      <c r="R18" s="182"/>
      <c r="S18" s="182"/>
      <c r="T18" s="182"/>
      <c r="U18" s="182"/>
      <c r="V18" s="182"/>
      <c r="W18" s="182"/>
      <c r="X18" s="182"/>
    </row>
    <row r="19" spans="2:32" ht="22.5" customHeight="1" x14ac:dyDescent="0.2">
      <c r="B19" s="61" t="s">
        <v>100</v>
      </c>
      <c r="C19" s="182" t="s">
        <v>101</v>
      </c>
      <c r="D19" s="182"/>
      <c r="E19" s="182"/>
      <c r="F19" s="182"/>
      <c r="G19" s="182"/>
      <c r="H19" s="182"/>
      <c r="I19" s="182"/>
      <c r="J19" s="182"/>
      <c r="K19" s="182"/>
      <c r="L19" s="182"/>
      <c r="M19" s="182"/>
      <c r="N19" s="182"/>
      <c r="O19" s="182"/>
      <c r="P19" s="182"/>
      <c r="Q19" s="182"/>
      <c r="R19" s="182"/>
      <c r="S19" s="182"/>
      <c r="T19" s="182"/>
      <c r="U19" s="182"/>
      <c r="V19" s="182"/>
      <c r="W19" s="182"/>
      <c r="X19" s="182"/>
    </row>
    <row r="20" spans="2:32" ht="22.5" customHeight="1" x14ac:dyDescent="0.2">
      <c r="B20" s="61" t="s">
        <v>52</v>
      </c>
      <c r="C20" s="182" t="s">
        <v>102</v>
      </c>
      <c r="D20" s="182"/>
      <c r="E20" s="182"/>
      <c r="F20" s="182"/>
      <c r="G20" s="182"/>
      <c r="H20" s="182"/>
      <c r="I20" s="182"/>
      <c r="J20" s="182"/>
      <c r="K20" s="182"/>
      <c r="L20" s="182"/>
      <c r="M20" s="182"/>
      <c r="N20" s="182"/>
      <c r="O20" s="182"/>
      <c r="P20" s="182"/>
      <c r="Q20" s="182"/>
      <c r="R20" s="182"/>
      <c r="S20" s="182"/>
      <c r="T20" s="182"/>
      <c r="U20" s="182"/>
      <c r="V20" s="182"/>
      <c r="W20" s="182"/>
      <c r="X20" s="182"/>
    </row>
    <row r="21" spans="2:32" ht="22.5" customHeight="1" x14ac:dyDescent="0.2">
      <c r="B21" s="61" t="s">
        <v>54</v>
      </c>
      <c r="C21" s="182" t="s">
        <v>103</v>
      </c>
      <c r="D21" s="182"/>
      <c r="E21" s="182"/>
      <c r="F21" s="182"/>
      <c r="G21" s="182"/>
      <c r="H21" s="182"/>
      <c r="I21" s="182"/>
      <c r="J21" s="182"/>
      <c r="K21" s="182"/>
      <c r="L21" s="182"/>
      <c r="M21" s="182"/>
      <c r="N21" s="182"/>
      <c r="O21" s="182"/>
      <c r="P21" s="182"/>
      <c r="Q21" s="182"/>
      <c r="R21" s="182"/>
      <c r="S21" s="182"/>
      <c r="T21" s="182"/>
      <c r="U21" s="182"/>
      <c r="V21" s="182"/>
      <c r="W21" s="182"/>
      <c r="X21" s="182"/>
    </row>
    <row r="22" spans="2:32" ht="23.25" customHeight="1" x14ac:dyDescent="0.2"/>
    <row r="23" spans="2:32" ht="23.5" x14ac:dyDescent="0.2">
      <c r="B23" s="4" t="s">
        <v>104</v>
      </c>
      <c r="C23" s="62"/>
      <c r="D23" s="62"/>
      <c r="E23" s="1"/>
      <c r="F23" s="1"/>
      <c r="G23" s="1"/>
      <c r="H23" s="1"/>
      <c r="I23" s="1"/>
      <c r="J23" s="1"/>
      <c r="K23" s="1"/>
      <c r="L23" s="1"/>
      <c r="M23" s="1"/>
      <c r="N23" s="1"/>
      <c r="O23" s="1"/>
      <c r="P23" s="1"/>
      <c r="Q23" s="1"/>
      <c r="R23" s="1"/>
      <c r="S23" s="1"/>
      <c r="T23" s="1"/>
      <c r="U23" s="1"/>
      <c r="V23" s="1"/>
      <c r="W23" s="1"/>
      <c r="X23" s="1"/>
      <c r="AF23" s="63"/>
    </row>
    <row r="24" spans="2:32" ht="12.75" customHeight="1" thickBot="1" x14ac:dyDescent="0.25">
      <c r="B24" s="4"/>
      <c r="C24" s="62"/>
      <c r="D24" s="62"/>
      <c r="E24" s="1"/>
      <c r="F24" s="1"/>
      <c r="G24" s="1"/>
      <c r="H24" s="1"/>
      <c r="I24" s="1"/>
      <c r="J24" s="1"/>
      <c r="K24" s="1"/>
      <c r="L24" s="1"/>
      <c r="M24" s="1"/>
      <c r="N24" s="1"/>
      <c r="O24" s="1"/>
      <c r="P24" s="1"/>
      <c r="Q24" s="1"/>
      <c r="R24" s="1"/>
      <c r="S24" s="1"/>
      <c r="T24" s="1"/>
      <c r="U24" s="1"/>
      <c r="V24" s="1"/>
      <c r="W24" s="1"/>
      <c r="X24" s="1"/>
      <c r="AF24" s="63"/>
    </row>
    <row r="25" spans="2:32" ht="27" customHeight="1" x14ac:dyDescent="0.2">
      <c r="B25" s="276"/>
      <c r="C25" s="277"/>
      <c r="D25" s="278"/>
      <c r="E25" s="183" t="s">
        <v>105</v>
      </c>
      <c r="F25" s="202"/>
      <c r="G25" s="184"/>
      <c r="H25" s="183" t="s">
        <v>106</v>
      </c>
      <c r="I25" s="202"/>
      <c r="J25" s="202"/>
      <c r="K25" s="202"/>
      <c r="L25" s="202"/>
      <c r="M25" s="202"/>
      <c r="N25" s="202"/>
      <c r="O25" s="202"/>
      <c r="P25" s="202"/>
      <c r="Q25" s="202"/>
      <c r="R25" s="202"/>
      <c r="S25" s="214" t="s">
        <v>107</v>
      </c>
      <c r="T25" s="215"/>
    </row>
    <row r="26" spans="2:32" ht="27" customHeight="1" thickBot="1" x14ac:dyDescent="0.25">
      <c r="B26" s="279"/>
      <c r="C26" s="280"/>
      <c r="D26" s="281"/>
      <c r="E26" s="260" t="s">
        <v>108</v>
      </c>
      <c r="F26" s="272"/>
      <c r="G26" s="285"/>
      <c r="H26" s="260" t="s">
        <v>109</v>
      </c>
      <c r="I26" s="272"/>
      <c r="J26" s="261"/>
      <c r="K26" s="271" t="s">
        <v>110</v>
      </c>
      <c r="L26" s="272"/>
      <c r="M26" s="261"/>
      <c r="N26" s="271" t="s">
        <v>111</v>
      </c>
      <c r="O26" s="272"/>
      <c r="P26" s="261"/>
      <c r="Q26" s="271" t="s">
        <v>112</v>
      </c>
      <c r="R26" s="272"/>
      <c r="S26" s="216"/>
      <c r="T26" s="217"/>
    </row>
    <row r="27" spans="2:32" ht="27" customHeight="1" x14ac:dyDescent="0.2">
      <c r="B27" s="279"/>
      <c r="C27" s="280"/>
      <c r="D27" s="281"/>
      <c r="E27" s="64" t="s">
        <v>113</v>
      </c>
      <c r="F27" s="65" t="s">
        <v>70</v>
      </c>
      <c r="G27" s="65" t="s">
        <v>114</v>
      </c>
      <c r="H27" s="66" t="s">
        <v>113</v>
      </c>
      <c r="I27" s="67" t="s">
        <v>70</v>
      </c>
      <c r="J27" s="65" t="s">
        <v>114</v>
      </c>
      <c r="K27" s="67" t="s">
        <v>113</v>
      </c>
      <c r="L27" s="67" t="s">
        <v>70</v>
      </c>
      <c r="M27" s="67" t="s">
        <v>114</v>
      </c>
      <c r="N27" s="65" t="s">
        <v>113</v>
      </c>
      <c r="O27" s="67" t="s">
        <v>70</v>
      </c>
      <c r="P27" s="67" t="s">
        <v>114</v>
      </c>
      <c r="Q27" s="67" t="s">
        <v>113</v>
      </c>
      <c r="R27" s="65" t="s">
        <v>114</v>
      </c>
      <c r="S27" s="68" t="s">
        <v>113</v>
      </c>
      <c r="T27" s="69" t="s">
        <v>114</v>
      </c>
    </row>
    <row r="28" spans="2:32" ht="41.25" customHeight="1" thickBot="1" x14ac:dyDescent="0.25">
      <c r="B28" s="282"/>
      <c r="C28" s="283"/>
      <c r="D28" s="284"/>
      <c r="E28" s="9" t="s">
        <v>10</v>
      </c>
      <c r="F28" s="70" t="s">
        <v>115</v>
      </c>
      <c r="G28" s="14" t="s">
        <v>75</v>
      </c>
      <c r="H28" s="71" t="s">
        <v>31</v>
      </c>
      <c r="I28" s="72" t="s">
        <v>116</v>
      </c>
      <c r="J28" s="14" t="s">
        <v>77</v>
      </c>
      <c r="K28" s="10" t="s">
        <v>78</v>
      </c>
      <c r="L28" s="72" t="s">
        <v>117</v>
      </c>
      <c r="M28" s="13" t="s">
        <v>80</v>
      </c>
      <c r="N28" s="12" t="s">
        <v>81</v>
      </c>
      <c r="O28" s="72" t="s">
        <v>118</v>
      </c>
      <c r="P28" s="13" t="s">
        <v>83</v>
      </c>
      <c r="Q28" s="72" t="s">
        <v>119</v>
      </c>
      <c r="R28" s="70" t="s">
        <v>120</v>
      </c>
      <c r="S28" s="71" t="s">
        <v>121</v>
      </c>
      <c r="T28" s="73" t="s">
        <v>122</v>
      </c>
    </row>
    <row r="29" spans="2:32" ht="23.25" customHeight="1" x14ac:dyDescent="0.2">
      <c r="B29" s="214" t="s">
        <v>123</v>
      </c>
      <c r="C29" s="221"/>
      <c r="D29" s="215"/>
      <c r="E29" s="74" t="s">
        <v>124</v>
      </c>
      <c r="F29" s="75" t="s">
        <v>125</v>
      </c>
      <c r="G29" s="75" t="s">
        <v>16</v>
      </c>
      <c r="H29" s="74" t="s">
        <v>124</v>
      </c>
      <c r="I29" s="18" t="s">
        <v>125</v>
      </c>
      <c r="J29" s="75" t="s">
        <v>16</v>
      </c>
      <c r="K29" s="18" t="s">
        <v>124</v>
      </c>
      <c r="L29" s="18" t="s">
        <v>125</v>
      </c>
      <c r="M29" s="18" t="s">
        <v>16</v>
      </c>
      <c r="N29" s="75" t="s">
        <v>124</v>
      </c>
      <c r="O29" s="18" t="s">
        <v>125</v>
      </c>
      <c r="P29" s="18" t="s">
        <v>16</v>
      </c>
      <c r="Q29" s="75" t="s">
        <v>124</v>
      </c>
      <c r="R29" s="75" t="s">
        <v>16</v>
      </c>
      <c r="S29" s="76" t="s">
        <v>124</v>
      </c>
      <c r="T29" s="77" t="s">
        <v>16</v>
      </c>
    </row>
    <row r="30" spans="2:32" ht="37.5" customHeight="1" thickBot="1" x14ac:dyDescent="0.25">
      <c r="B30" s="216"/>
      <c r="C30" s="222"/>
      <c r="D30" s="217"/>
      <c r="E30" s="78"/>
      <c r="F30" s="79">
        <f>IF(E30=0,0,$W16*2)</f>
        <v>0</v>
      </c>
      <c r="G30" s="80">
        <f>ROUNDDOWN(E30/1000*F30,)</f>
        <v>0</v>
      </c>
      <c r="H30" s="81"/>
      <c r="I30" s="82">
        <f>IF(H30=0,0,$W16*3)</f>
        <v>0</v>
      </c>
      <c r="J30" s="83">
        <f>ROUNDDOWN(H30/1000*I30,)</f>
        <v>0</v>
      </c>
      <c r="K30" s="82"/>
      <c r="L30" s="82">
        <f>IF(K30=0,0,$W16*2)</f>
        <v>0</v>
      </c>
      <c r="M30" s="82">
        <f>ROUNDDOWN(K30/1000*L30,)</f>
        <v>0</v>
      </c>
      <c r="N30" s="83"/>
      <c r="O30" s="82">
        <f>IF(N30=0,0,$W16)</f>
        <v>0</v>
      </c>
      <c r="P30" s="82">
        <f>ROUNDDOWN(N30/1000*O30,)</f>
        <v>0</v>
      </c>
      <c r="Q30" s="82">
        <f>SUM(H30,K30,N30)</f>
        <v>0</v>
      </c>
      <c r="R30" s="83">
        <f>SUM(J30,M30,P30)</f>
        <v>0</v>
      </c>
      <c r="S30" s="81">
        <f>SUM(Q30,E30)</f>
        <v>0</v>
      </c>
      <c r="T30" s="84">
        <f>SUM(R30,G30)</f>
        <v>0</v>
      </c>
    </row>
    <row r="31" spans="2:32" ht="10.5" customHeight="1" x14ac:dyDescent="0.2">
      <c r="B31" s="56"/>
      <c r="C31" s="56"/>
      <c r="D31" s="56"/>
      <c r="E31" s="85"/>
      <c r="F31" s="58"/>
      <c r="G31" s="85"/>
      <c r="H31" s="85"/>
      <c r="I31" s="85"/>
      <c r="J31" s="57"/>
      <c r="K31" s="85"/>
      <c r="L31" s="85"/>
      <c r="M31" s="85"/>
      <c r="N31" s="57"/>
      <c r="O31" s="85"/>
      <c r="P31" s="85"/>
      <c r="Q31" s="85"/>
      <c r="R31" s="57"/>
      <c r="S31" s="85"/>
      <c r="T31" s="85"/>
    </row>
    <row r="32" spans="2:32" ht="22.5" customHeight="1" x14ac:dyDescent="0.2">
      <c r="B32" s="61" t="s">
        <v>126</v>
      </c>
      <c r="C32" s="182" t="s">
        <v>127</v>
      </c>
      <c r="D32" s="182"/>
      <c r="E32" s="182"/>
      <c r="F32" s="182"/>
      <c r="G32" s="182"/>
      <c r="H32" s="182"/>
      <c r="I32" s="182"/>
      <c r="J32" s="182"/>
      <c r="K32" s="182"/>
      <c r="L32" s="182"/>
      <c r="M32" s="182"/>
      <c r="N32" s="182"/>
      <c r="O32" s="182"/>
      <c r="P32" s="182"/>
      <c r="Q32" s="182"/>
      <c r="R32" s="182"/>
      <c r="S32" s="182"/>
      <c r="T32" s="182"/>
      <c r="U32" s="182"/>
      <c r="V32" s="182"/>
      <c r="W32" s="182"/>
      <c r="X32" s="182"/>
    </row>
    <row r="33" spans="2:24" ht="15.75" customHeight="1" x14ac:dyDescent="0.2">
      <c r="B33" s="86"/>
      <c r="C33" s="87"/>
      <c r="D33" s="87"/>
      <c r="E33" s="87"/>
      <c r="F33" s="87"/>
      <c r="G33" s="87"/>
      <c r="H33" s="87"/>
      <c r="I33" s="87"/>
      <c r="J33" s="87"/>
      <c r="K33" s="87"/>
      <c r="L33" s="87"/>
      <c r="M33" s="87"/>
      <c r="N33" s="87"/>
      <c r="O33" s="87"/>
      <c r="P33" s="87"/>
      <c r="Q33" s="87"/>
      <c r="R33" s="87"/>
      <c r="S33" s="87"/>
      <c r="T33" s="87"/>
      <c r="U33" s="87"/>
      <c r="V33" s="87"/>
      <c r="W33" s="87"/>
      <c r="X33" s="87"/>
    </row>
    <row r="34" spans="2:24" ht="23.5" x14ac:dyDescent="0.2">
      <c r="B34" s="4" t="s">
        <v>128</v>
      </c>
      <c r="C34" s="62"/>
      <c r="D34" s="62"/>
      <c r="E34" s="1"/>
      <c r="F34" s="1"/>
      <c r="G34" s="1"/>
      <c r="H34" s="1"/>
      <c r="I34" s="1"/>
      <c r="J34" s="1"/>
      <c r="K34" s="1"/>
      <c r="O34" s="1"/>
      <c r="P34" s="1"/>
      <c r="Q34" s="1"/>
    </row>
    <row r="35" spans="2:24" ht="12" customHeight="1" thickBot="1" x14ac:dyDescent="0.25">
      <c r="B35" s="4"/>
      <c r="C35" s="62"/>
      <c r="D35" s="62"/>
      <c r="E35" s="1"/>
      <c r="F35" s="1"/>
      <c r="G35" s="1"/>
      <c r="H35" s="1"/>
      <c r="I35" s="1"/>
      <c r="J35" s="1"/>
      <c r="K35" s="1"/>
      <c r="O35" s="1"/>
      <c r="P35" s="1"/>
      <c r="Q35" s="1"/>
    </row>
    <row r="36" spans="2:24" ht="36" customHeight="1" x14ac:dyDescent="0.2">
      <c r="B36" s="208"/>
      <c r="C36" s="209"/>
      <c r="D36" s="210"/>
      <c r="E36" s="88" t="s">
        <v>113</v>
      </c>
      <c r="F36" s="89" t="s">
        <v>70</v>
      </c>
      <c r="G36" s="90" t="s">
        <v>71</v>
      </c>
    </row>
    <row r="37" spans="2:24" ht="35.25" customHeight="1" thickBot="1" x14ac:dyDescent="0.25">
      <c r="B37" s="211"/>
      <c r="C37" s="212"/>
      <c r="D37" s="213"/>
      <c r="E37" s="9" t="s">
        <v>10</v>
      </c>
      <c r="F37" s="12" t="s">
        <v>11</v>
      </c>
      <c r="G37" s="91" t="s">
        <v>75</v>
      </c>
    </row>
    <row r="38" spans="2:24" ht="21.75" customHeight="1" x14ac:dyDescent="0.2">
      <c r="B38" s="214" t="s">
        <v>123</v>
      </c>
      <c r="C38" s="221"/>
      <c r="D38" s="215"/>
      <c r="E38" s="74" t="s">
        <v>124</v>
      </c>
      <c r="F38" s="75" t="s">
        <v>125</v>
      </c>
      <c r="G38" s="77" t="s">
        <v>16</v>
      </c>
    </row>
    <row r="39" spans="2:24" ht="29.25" customHeight="1" thickBot="1" x14ac:dyDescent="0.25">
      <c r="B39" s="216"/>
      <c r="C39" s="222"/>
      <c r="D39" s="217"/>
      <c r="E39" s="92"/>
      <c r="F39" s="148">
        <v>2151</v>
      </c>
      <c r="G39" s="93">
        <f>ROUNDDOWN(E39/1000*F39,)</f>
        <v>0</v>
      </c>
    </row>
    <row r="40" spans="2:24" ht="18.75" customHeight="1" x14ac:dyDescent="0.2">
      <c r="B40" s="86" t="s">
        <v>129</v>
      </c>
      <c r="C40" s="226" t="s">
        <v>130</v>
      </c>
      <c r="D40" s="226"/>
      <c r="E40" s="226"/>
      <c r="F40" s="226"/>
      <c r="G40" s="226"/>
      <c r="O40" s="95"/>
      <c r="P40" s="95"/>
    </row>
    <row r="41" spans="2:24" ht="23.5" x14ac:dyDescent="0.2">
      <c r="B41" s="4" t="s">
        <v>131</v>
      </c>
      <c r="D41" s="1"/>
    </row>
    <row r="42" spans="2:24" ht="10.5" customHeight="1" thickBot="1" x14ac:dyDescent="0.25">
      <c r="B42" s="4"/>
      <c r="D42" s="1"/>
    </row>
    <row r="43" spans="2:24" ht="21.75" customHeight="1" x14ac:dyDescent="0.2">
      <c r="B43" s="96"/>
      <c r="C43" s="97"/>
      <c r="D43" s="97"/>
      <c r="E43" s="98"/>
      <c r="F43" s="77" t="s">
        <v>16</v>
      </c>
    </row>
    <row r="44" spans="2:24" ht="28.5" customHeight="1" x14ac:dyDescent="0.2">
      <c r="B44" s="223" t="s">
        <v>132</v>
      </c>
      <c r="C44" s="224"/>
      <c r="D44" s="224"/>
      <c r="E44" s="225"/>
      <c r="F44" s="99">
        <f>U16</f>
        <v>0</v>
      </c>
    </row>
    <row r="45" spans="2:24" ht="28.5" customHeight="1" x14ac:dyDescent="0.2">
      <c r="B45" s="218" t="s">
        <v>133</v>
      </c>
      <c r="C45" s="219"/>
      <c r="D45" s="219"/>
      <c r="E45" s="220"/>
      <c r="F45" s="100">
        <f>T30</f>
        <v>0</v>
      </c>
    </row>
    <row r="46" spans="2:24" ht="28.5" customHeight="1" thickBot="1" x14ac:dyDescent="0.25">
      <c r="B46" s="205" t="s">
        <v>134</v>
      </c>
      <c r="C46" s="206"/>
      <c r="D46" s="206"/>
      <c r="E46" s="207"/>
      <c r="F46" s="101">
        <f>G39</f>
        <v>0</v>
      </c>
    </row>
    <row r="47" spans="2:24" ht="28.5" customHeight="1" thickBot="1" x14ac:dyDescent="0.25">
      <c r="B47" s="273" t="s">
        <v>18</v>
      </c>
      <c r="C47" s="274"/>
      <c r="D47" s="274"/>
      <c r="E47" s="275"/>
      <c r="F47" s="102">
        <f>SUM(F44:F46)</f>
        <v>0</v>
      </c>
      <c r="G47" s="103"/>
    </row>
  </sheetData>
  <mergeCells count="37">
    <mergeCell ref="C40:G40"/>
    <mergeCell ref="B45:E45"/>
    <mergeCell ref="B46:E46"/>
    <mergeCell ref="B47:E47"/>
    <mergeCell ref="N26:P26"/>
    <mergeCell ref="B29:D30"/>
    <mergeCell ref="C32:X32"/>
    <mergeCell ref="B36:D37"/>
    <mergeCell ref="B38:D39"/>
    <mergeCell ref="B44:E44"/>
    <mergeCell ref="B25:D28"/>
    <mergeCell ref="E25:G25"/>
    <mergeCell ref="H25:R25"/>
    <mergeCell ref="S25:T26"/>
    <mergeCell ref="E26:G26"/>
    <mergeCell ref="H26:J26"/>
    <mergeCell ref="K26:M26"/>
    <mergeCell ref="Q26:R26"/>
    <mergeCell ref="B16:D16"/>
    <mergeCell ref="C19:X19"/>
    <mergeCell ref="C20:X20"/>
    <mergeCell ref="C21:X21"/>
    <mergeCell ref="C18:X18"/>
    <mergeCell ref="E7:G7"/>
    <mergeCell ref="H7:J7"/>
    <mergeCell ref="K7:M7"/>
    <mergeCell ref="T7:W7"/>
    <mergeCell ref="B8:C9"/>
    <mergeCell ref="D8:D9"/>
    <mergeCell ref="N7:P7"/>
    <mergeCell ref="Q7:S7"/>
    <mergeCell ref="C7:D7"/>
    <mergeCell ref="B14:D14"/>
    <mergeCell ref="B15:D15"/>
    <mergeCell ref="B13:D13"/>
    <mergeCell ref="B10:D11"/>
    <mergeCell ref="B12:D12"/>
  </mergeCells>
  <phoneticPr fontId="1"/>
  <pageMargins left="0.16" right="0.16" top="0.46" bottom="0.16" header="0.3" footer="0.2"/>
  <pageSetup paperSize="9"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8"/>
  <sheetViews>
    <sheetView showGridLines="0" view="pageBreakPreview" topLeftCell="A20" zoomScale="70" zoomScaleNormal="85" zoomScaleSheetLayoutView="70" workbookViewId="0">
      <selection activeCell="G31" sqref="G31:G42"/>
    </sheetView>
  </sheetViews>
  <sheetFormatPr defaultColWidth="9" defaultRowHeight="13" x14ac:dyDescent="0.2"/>
  <cols>
    <col min="1" max="1" width="5.54296875" style="2" customWidth="1"/>
    <col min="2" max="2" width="6.1796875" style="2" customWidth="1"/>
    <col min="3" max="3" width="13.81640625" style="2" customWidth="1"/>
    <col min="4" max="4" width="7.7265625" style="2" customWidth="1"/>
    <col min="5" max="9" width="20.1796875" style="2" customWidth="1"/>
    <col min="10" max="10" width="20.26953125" style="2" customWidth="1"/>
    <col min="11" max="16384" width="9" style="2"/>
  </cols>
  <sheetData>
    <row r="1" spans="2:10" ht="31.5" customHeight="1" x14ac:dyDescent="0.2">
      <c r="B1" s="1" t="s">
        <v>135</v>
      </c>
    </row>
    <row r="2" spans="2:10" ht="26.25" customHeight="1" x14ac:dyDescent="0.2"/>
    <row r="3" spans="2:10" ht="62.25" customHeight="1" x14ac:dyDescent="0.2">
      <c r="B3" s="228" t="s">
        <v>136</v>
      </c>
      <c r="C3" s="229"/>
      <c r="D3" s="229"/>
      <c r="E3" s="229"/>
      <c r="F3" s="229"/>
      <c r="G3" s="229"/>
      <c r="H3" s="229"/>
      <c r="I3" s="229"/>
      <c r="J3" s="229"/>
    </row>
    <row r="4" spans="2:10" ht="20.25" customHeight="1" x14ac:dyDescent="0.2">
      <c r="B4" s="4"/>
      <c r="C4" s="4"/>
      <c r="D4" s="4"/>
    </row>
    <row r="5" spans="2:10" ht="30.75" customHeight="1" thickBot="1" x14ac:dyDescent="0.25">
      <c r="B5" s="106" t="s">
        <v>137</v>
      </c>
      <c r="C5" s="106"/>
      <c r="D5" s="106"/>
    </row>
    <row r="6" spans="2:10" ht="47.25" customHeight="1" x14ac:dyDescent="0.2">
      <c r="B6" s="214" t="s">
        <v>3</v>
      </c>
      <c r="C6" s="236"/>
      <c r="D6" s="88" t="s">
        <v>4</v>
      </c>
      <c r="E6" s="107" t="s">
        <v>5</v>
      </c>
      <c r="F6" s="241" t="s">
        <v>6</v>
      </c>
      <c r="G6" s="236"/>
      <c r="H6" s="107" t="s">
        <v>138</v>
      </c>
      <c r="I6" s="108" t="s">
        <v>8</v>
      </c>
      <c r="J6" s="109" t="s">
        <v>9</v>
      </c>
    </row>
    <row r="7" spans="2:10" ht="22.5" customHeight="1" thickBot="1" x14ac:dyDescent="0.25">
      <c r="B7" s="239"/>
      <c r="C7" s="240"/>
      <c r="D7" s="9"/>
      <c r="E7" s="72" t="s">
        <v>10</v>
      </c>
      <c r="F7" s="254"/>
      <c r="G7" s="240"/>
      <c r="H7" s="72" t="s">
        <v>11</v>
      </c>
      <c r="I7" s="110" t="s">
        <v>12</v>
      </c>
      <c r="J7" s="111" t="s">
        <v>13</v>
      </c>
    </row>
    <row r="8" spans="2:10" ht="19.5" customHeight="1" thickTop="1" x14ac:dyDescent="0.2">
      <c r="B8" s="208"/>
      <c r="C8" s="243"/>
      <c r="D8" s="112"/>
      <c r="E8" s="113" t="s">
        <v>14</v>
      </c>
      <c r="F8" s="242"/>
      <c r="G8" s="243"/>
      <c r="H8" s="113" t="s">
        <v>139</v>
      </c>
      <c r="I8" s="114" t="s">
        <v>140</v>
      </c>
      <c r="J8" s="115" t="s">
        <v>141</v>
      </c>
    </row>
    <row r="9" spans="2:10" ht="25.5" customHeight="1" thickBot="1" x14ac:dyDescent="0.25">
      <c r="B9" s="250"/>
      <c r="C9" s="251"/>
      <c r="D9" s="116"/>
      <c r="E9" s="117"/>
      <c r="F9" s="244"/>
      <c r="G9" s="245"/>
      <c r="H9" s="118"/>
      <c r="I9" s="171">
        <f>ROUNDDOWN(E9/60*H9,)</f>
        <v>0</v>
      </c>
      <c r="J9" s="172" t="e">
        <f>ROUND(I20/H20*1000,)</f>
        <v>#DIV/0!</v>
      </c>
    </row>
    <row r="10" spans="2:10" ht="25.5" customHeight="1" thickTop="1" x14ac:dyDescent="0.2">
      <c r="B10" s="252"/>
      <c r="C10" s="253"/>
      <c r="D10" s="121"/>
      <c r="E10" s="122"/>
      <c r="F10" s="246"/>
      <c r="G10" s="247"/>
      <c r="H10" s="123"/>
      <c r="I10" s="124">
        <f>ROUNDDOWN(E10/60*H10,)</f>
        <v>0</v>
      </c>
      <c r="J10" s="125"/>
    </row>
    <row r="11" spans="2:10" ht="25.5" customHeight="1" x14ac:dyDescent="0.2">
      <c r="B11" s="252"/>
      <c r="C11" s="253"/>
      <c r="D11" s="121"/>
      <c r="E11" s="122"/>
      <c r="F11" s="246"/>
      <c r="G11" s="247"/>
      <c r="H11" s="123"/>
      <c r="I11" s="124">
        <f>ROUNDDOWN(E11/60*H11,)</f>
        <v>0</v>
      </c>
      <c r="J11" s="126"/>
    </row>
    <row r="12" spans="2:10" ht="25.5" customHeight="1" x14ac:dyDescent="0.2">
      <c r="B12" s="252"/>
      <c r="C12" s="253"/>
      <c r="D12" s="121"/>
      <c r="E12" s="122"/>
      <c r="F12" s="246"/>
      <c r="G12" s="247"/>
      <c r="H12" s="123"/>
      <c r="I12" s="124">
        <f>ROUNDDOWN(E12/60*H12,)</f>
        <v>0</v>
      </c>
      <c r="J12" s="126"/>
    </row>
    <row r="13" spans="2:10" ht="25.5" customHeight="1" x14ac:dyDescent="0.2">
      <c r="B13" s="252"/>
      <c r="C13" s="253"/>
      <c r="D13" s="121"/>
      <c r="E13" s="122"/>
      <c r="F13" s="246"/>
      <c r="G13" s="247"/>
      <c r="H13" s="123"/>
      <c r="I13" s="124">
        <f>ROUNDDOWN(E13/60*H13,)</f>
        <v>0</v>
      </c>
      <c r="J13" s="126"/>
    </row>
    <row r="14" spans="2:10" ht="25.5" customHeight="1" x14ac:dyDescent="0.2">
      <c r="B14" s="252"/>
      <c r="C14" s="253"/>
      <c r="D14" s="121"/>
      <c r="E14" s="122"/>
      <c r="F14" s="246"/>
      <c r="G14" s="247"/>
      <c r="H14" s="123"/>
      <c r="I14" s="124">
        <f t="shared" ref="I14:I17" si="0">ROUNDDOWN(E14/60*H14,)</f>
        <v>0</v>
      </c>
      <c r="J14" s="126"/>
    </row>
    <row r="15" spans="2:10" ht="25.5" customHeight="1" x14ac:dyDescent="0.2">
      <c r="B15" s="252"/>
      <c r="C15" s="253"/>
      <c r="D15" s="121"/>
      <c r="E15" s="122"/>
      <c r="F15" s="246"/>
      <c r="G15" s="247"/>
      <c r="H15" s="123"/>
      <c r="I15" s="124">
        <f>ROUNDDOWN(E15/60*H15,)</f>
        <v>0</v>
      </c>
      <c r="J15" s="126"/>
    </row>
    <row r="16" spans="2:10" ht="25.5" customHeight="1" x14ac:dyDescent="0.2">
      <c r="B16" s="252"/>
      <c r="C16" s="253"/>
      <c r="D16" s="121"/>
      <c r="E16" s="122"/>
      <c r="F16" s="246"/>
      <c r="G16" s="247"/>
      <c r="H16" s="123"/>
      <c r="I16" s="124">
        <f>ROUNDDOWN(E16/60*H16,)</f>
        <v>0</v>
      </c>
      <c r="J16" s="126"/>
    </row>
    <row r="17" spans="2:10" ht="25.5" customHeight="1" x14ac:dyDescent="0.2">
      <c r="B17" s="252"/>
      <c r="C17" s="253"/>
      <c r="D17" s="121"/>
      <c r="E17" s="122"/>
      <c r="F17" s="246"/>
      <c r="G17" s="247"/>
      <c r="H17" s="123"/>
      <c r="I17" s="124">
        <f t="shared" si="0"/>
        <v>0</v>
      </c>
      <c r="J17" s="126"/>
    </row>
    <row r="18" spans="2:10" ht="25.5" customHeight="1" x14ac:dyDescent="0.2">
      <c r="B18" s="252"/>
      <c r="C18" s="253"/>
      <c r="D18" s="121"/>
      <c r="E18" s="122"/>
      <c r="F18" s="246"/>
      <c r="G18" s="247"/>
      <c r="H18" s="123"/>
      <c r="I18" s="124">
        <f>ROUNDDOWN(E18/60*H18,)</f>
        <v>0</v>
      </c>
      <c r="J18" s="126"/>
    </row>
    <row r="19" spans="2:10" ht="25.5" customHeight="1" thickBot="1" x14ac:dyDescent="0.25">
      <c r="B19" s="260"/>
      <c r="C19" s="261"/>
      <c r="D19" s="104"/>
      <c r="E19" s="127"/>
      <c r="F19" s="255"/>
      <c r="G19" s="256"/>
      <c r="H19" s="128"/>
      <c r="I19" s="129">
        <f>ROUNDDOWN(E19/60*H19,)</f>
        <v>0</v>
      </c>
      <c r="J19" s="126"/>
    </row>
    <row r="20" spans="2:10" ht="31.5" customHeight="1" thickBot="1" x14ac:dyDescent="0.25">
      <c r="B20" s="216" t="s">
        <v>18</v>
      </c>
      <c r="C20" s="222"/>
      <c r="D20" s="222"/>
      <c r="E20" s="257"/>
      <c r="F20" s="265"/>
      <c r="G20" s="257"/>
      <c r="H20" s="130">
        <f>SUM(H9:H19)</f>
        <v>0</v>
      </c>
      <c r="I20" s="131">
        <f>SUM(I9:I19)</f>
        <v>0</v>
      </c>
      <c r="J20" s="132"/>
    </row>
    <row r="21" spans="2:10" ht="9.75" customHeight="1" x14ac:dyDescent="0.2"/>
    <row r="22" spans="2:10" ht="66" customHeight="1" x14ac:dyDescent="0.2">
      <c r="B22" s="61" t="s">
        <v>19</v>
      </c>
      <c r="C22" s="182" t="s">
        <v>20</v>
      </c>
      <c r="D22" s="182"/>
      <c r="E22" s="182"/>
      <c r="F22" s="182"/>
      <c r="G22" s="182"/>
      <c r="H22" s="182"/>
      <c r="I22" s="182"/>
      <c r="J22" s="182"/>
    </row>
    <row r="23" spans="2:10" ht="25.15" customHeight="1" x14ac:dyDescent="0.2">
      <c r="B23" s="61" t="s">
        <v>21</v>
      </c>
      <c r="C23" s="182" t="s">
        <v>22</v>
      </c>
      <c r="D23" s="182"/>
      <c r="E23" s="182"/>
      <c r="F23" s="182"/>
      <c r="G23" s="182"/>
      <c r="H23" s="182"/>
      <c r="I23" s="182"/>
      <c r="J23" s="182"/>
    </row>
    <row r="24" spans="2:10" ht="24" customHeight="1" x14ac:dyDescent="0.2">
      <c r="B24" s="61" t="s">
        <v>23</v>
      </c>
      <c r="C24" s="182" t="s">
        <v>24</v>
      </c>
      <c r="D24" s="182"/>
      <c r="E24" s="182"/>
      <c r="F24" s="182"/>
      <c r="G24" s="182"/>
      <c r="H24" s="182"/>
      <c r="I24" s="182"/>
      <c r="J24" s="182"/>
    </row>
    <row r="25" spans="2:10" ht="29.25" customHeight="1" x14ac:dyDescent="0.2"/>
    <row r="26" spans="2:10" ht="32.25" customHeight="1" thickBot="1" x14ac:dyDescent="0.25">
      <c r="B26" s="106" t="s">
        <v>25</v>
      </c>
      <c r="C26" s="106"/>
      <c r="D26" s="106"/>
    </row>
    <row r="27" spans="2:10" ht="28.5" customHeight="1" x14ac:dyDescent="0.2">
      <c r="B27" s="214"/>
      <c r="C27" s="215"/>
      <c r="D27" s="183" t="s">
        <v>26</v>
      </c>
      <c r="E27" s="202"/>
      <c r="F27" s="203"/>
      <c r="G27" s="263" t="s">
        <v>27</v>
      </c>
      <c r="H27" s="248" t="s">
        <v>28</v>
      </c>
    </row>
    <row r="28" spans="2:10" ht="28.5" customHeight="1" x14ac:dyDescent="0.2">
      <c r="B28" s="237"/>
      <c r="C28" s="262"/>
      <c r="D28" s="286" t="s">
        <v>29</v>
      </c>
      <c r="E28" s="287"/>
      <c r="F28" s="67" t="s">
        <v>30</v>
      </c>
      <c r="G28" s="264"/>
      <c r="H28" s="249"/>
    </row>
    <row r="29" spans="2:10" ht="47.25" customHeight="1" thickBot="1" x14ac:dyDescent="0.25">
      <c r="B29" s="211"/>
      <c r="C29" s="213"/>
      <c r="D29" s="239" t="s">
        <v>31</v>
      </c>
      <c r="E29" s="240"/>
      <c r="F29" s="13" t="s">
        <v>32</v>
      </c>
      <c r="G29" s="10" t="s">
        <v>33</v>
      </c>
      <c r="H29" s="133" t="s">
        <v>34</v>
      </c>
    </row>
    <row r="30" spans="2:10" ht="14.25" customHeight="1" thickTop="1" x14ac:dyDescent="0.2">
      <c r="B30" s="230"/>
      <c r="C30" s="231"/>
      <c r="D30" s="134"/>
      <c r="E30" s="135" t="s">
        <v>35</v>
      </c>
      <c r="F30" s="135" t="s">
        <v>17</v>
      </c>
      <c r="G30" s="136" t="s">
        <v>36</v>
      </c>
      <c r="H30" s="137" t="s">
        <v>37</v>
      </c>
    </row>
    <row r="31" spans="2:10" ht="25.5" customHeight="1" x14ac:dyDescent="0.2">
      <c r="B31" s="258" t="s">
        <v>142</v>
      </c>
      <c r="C31" s="259"/>
      <c r="D31" s="138"/>
      <c r="E31" s="139"/>
      <c r="F31" s="149" t="e">
        <f>ROUND(J$9*E31%/12/2,)</f>
        <v>#DIV/0!</v>
      </c>
      <c r="G31" s="266">
        <v>500</v>
      </c>
      <c r="H31" s="150" t="e">
        <f t="shared" ref="H31:H42" si="1">SUM(F31,G$31)</f>
        <v>#DIV/0!</v>
      </c>
    </row>
    <row r="32" spans="2:10" ht="25.5" customHeight="1" x14ac:dyDescent="0.2">
      <c r="B32" s="234" t="s">
        <v>142</v>
      </c>
      <c r="C32" s="235"/>
      <c r="D32" s="138"/>
      <c r="E32" s="139"/>
      <c r="F32" s="151" t="e">
        <f>ROUND(J$9*E32%/12/2,)</f>
        <v>#DIV/0!</v>
      </c>
      <c r="G32" s="266"/>
      <c r="H32" s="150" t="e">
        <f t="shared" si="1"/>
        <v>#DIV/0!</v>
      </c>
    </row>
    <row r="33" spans="2:10" ht="25.5" customHeight="1" x14ac:dyDescent="0.2">
      <c r="B33" s="234" t="s">
        <v>142</v>
      </c>
      <c r="C33" s="235"/>
      <c r="D33" s="138"/>
      <c r="E33" s="139"/>
      <c r="F33" s="151" t="e">
        <f>ROUND(J$9*E33%/12/2,)</f>
        <v>#DIV/0!</v>
      </c>
      <c r="G33" s="266"/>
      <c r="H33" s="150" t="e">
        <f>SUM(F33,G$31)</f>
        <v>#DIV/0!</v>
      </c>
    </row>
    <row r="34" spans="2:10" ht="25.5" customHeight="1" x14ac:dyDescent="0.2">
      <c r="B34" s="234" t="s">
        <v>142</v>
      </c>
      <c r="C34" s="235"/>
      <c r="D34" s="138"/>
      <c r="E34" s="139"/>
      <c r="F34" s="151" t="e">
        <f t="shared" ref="F32:F41" si="2">ROUND(J$9*E34%/12/2,)</f>
        <v>#DIV/0!</v>
      </c>
      <c r="G34" s="266"/>
      <c r="H34" s="150" t="e">
        <f t="shared" si="1"/>
        <v>#DIV/0!</v>
      </c>
    </row>
    <row r="35" spans="2:10" ht="25.5" customHeight="1" x14ac:dyDescent="0.2">
      <c r="B35" s="234" t="s">
        <v>142</v>
      </c>
      <c r="C35" s="235"/>
      <c r="D35" s="138"/>
      <c r="E35" s="139"/>
      <c r="F35" s="151" t="e">
        <f t="shared" si="2"/>
        <v>#DIV/0!</v>
      </c>
      <c r="G35" s="266"/>
      <c r="H35" s="150" t="e">
        <f t="shared" si="1"/>
        <v>#DIV/0!</v>
      </c>
    </row>
    <row r="36" spans="2:10" ht="25.5" customHeight="1" x14ac:dyDescent="0.2">
      <c r="B36" s="234" t="s">
        <v>143</v>
      </c>
      <c r="C36" s="235"/>
      <c r="D36" s="138"/>
      <c r="E36" s="139"/>
      <c r="F36" s="151" t="e">
        <f t="shared" si="2"/>
        <v>#DIV/0!</v>
      </c>
      <c r="G36" s="266"/>
      <c r="H36" s="150" t="e">
        <f>SUM(F36,G$31)</f>
        <v>#DIV/0!</v>
      </c>
    </row>
    <row r="37" spans="2:10" ht="25.5" customHeight="1" x14ac:dyDescent="0.2">
      <c r="B37" s="234" t="s">
        <v>143</v>
      </c>
      <c r="C37" s="235"/>
      <c r="D37" s="138"/>
      <c r="E37" s="139"/>
      <c r="F37" s="151" t="e">
        <f t="shared" si="2"/>
        <v>#DIV/0!</v>
      </c>
      <c r="G37" s="266"/>
      <c r="H37" s="150" t="e">
        <f t="shared" si="1"/>
        <v>#DIV/0!</v>
      </c>
    </row>
    <row r="38" spans="2:10" ht="25.5" customHeight="1" x14ac:dyDescent="0.2">
      <c r="B38" s="234" t="s">
        <v>143</v>
      </c>
      <c r="C38" s="235"/>
      <c r="D38" s="138"/>
      <c r="E38" s="139"/>
      <c r="F38" s="151" t="e">
        <f t="shared" si="2"/>
        <v>#DIV/0!</v>
      </c>
      <c r="G38" s="266"/>
      <c r="H38" s="150" t="e">
        <f t="shared" si="1"/>
        <v>#DIV/0!</v>
      </c>
      <c r="I38" s="31"/>
    </row>
    <row r="39" spans="2:10" ht="25.5" customHeight="1" x14ac:dyDescent="0.2">
      <c r="B39" s="234" t="s">
        <v>143</v>
      </c>
      <c r="C39" s="235"/>
      <c r="D39" s="138"/>
      <c r="E39" s="139"/>
      <c r="F39" s="151" t="e">
        <f>ROUND(J$9*E39%/12/2,)</f>
        <v>#DIV/0!</v>
      </c>
      <c r="G39" s="266"/>
      <c r="H39" s="150" t="e">
        <f t="shared" si="1"/>
        <v>#DIV/0!</v>
      </c>
      <c r="I39" s="31"/>
    </row>
    <row r="40" spans="2:10" ht="25.5" customHeight="1" x14ac:dyDescent="0.2">
      <c r="B40" s="234" t="s">
        <v>143</v>
      </c>
      <c r="C40" s="235"/>
      <c r="D40" s="138"/>
      <c r="E40" s="139"/>
      <c r="F40" s="151" t="e">
        <f t="shared" si="2"/>
        <v>#DIV/0!</v>
      </c>
      <c r="G40" s="266"/>
      <c r="H40" s="150" t="e">
        <f t="shared" si="1"/>
        <v>#DIV/0!</v>
      </c>
      <c r="I40" s="31"/>
    </row>
    <row r="41" spans="2:10" ht="25.5" customHeight="1" x14ac:dyDescent="0.2">
      <c r="B41" s="234" t="s">
        <v>143</v>
      </c>
      <c r="C41" s="235"/>
      <c r="D41" s="138"/>
      <c r="E41" s="139"/>
      <c r="F41" s="151" t="e">
        <f t="shared" si="2"/>
        <v>#DIV/0!</v>
      </c>
      <c r="G41" s="266"/>
      <c r="H41" s="150" t="e">
        <f>SUM(F41,G$31)</f>
        <v>#DIV/0!</v>
      </c>
      <c r="I41" s="31"/>
    </row>
    <row r="42" spans="2:10" ht="25.5" customHeight="1" thickBot="1" x14ac:dyDescent="0.25">
      <c r="B42" s="232" t="s">
        <v>143</v>
      </c>
      <c r="C42" s="233"/>
      <c r="D42" s="143"/>
      <c r="E42" s="144"/>
      <c r="F42" s="152" t="e">
        <f>ROUND(J$9*E42%/12/2,)</f>
        <v>#DIV/0!</v>
      </c>
      <c r="G42" s="267"/>
      <c r="H42" s="153" t="e">
        <f>SUM(F42,G$31)</f>
        <v>#DIV/0!</v>
      </c>
      <c r="I42" s="31"/>
    </row>
    <row r="43" spans="2:10" ht="8.25" customHeight="1" x14ac:dyDescent="0.2"/>
    <row r="44" spans="2:10" ht="64.900000000000006" customHeight="1" x14ac:dyDescent="0.2">
      <c r="B44" s="61" t="s">
        <v>19</v>
      </c>
      <c r="C44" s="182" t="s">
        <v>50</v>
      </c>
      <c r="D44" s="182"/>
      <c r="E44" s="182"/>
      <c r="F44" s="182"/>
      <c r="G44" s="182"/>
      <c r="H44" s="182"/>
      <c r="I44" s="182"/>
      <c r="J44" s="182"/>
    </row>
    <row r="45" spans="2:10" ht="24" customHeight="1" x14ac:dyDescent="0.2">
      <c r="B45" s="61" t="s">
        <v>21</v>
      </c>
      <c r="C45" s="182" t="s">
        <v>51</v>
      </c>
      <c r="D45" s="182"/>
      <c r="E45" s="182"/>
      <c r="F45" s="182"/>
      <c r="G45" s="182"/>
      <c r="H45" s="182"/>
      <c r="I45" s="182"/>
      <c r="J45" s="182"/>
    </row>
    <row r="46" spans="2:10" ht="26.25" customHeight="1" x14ac:dyDescent="0.2">
      <c r="B46" s="61" t="s">
        <v>52</v>
      </c>
      <c r="C46" s="182" t="s">
        <v>53</v>
      </c>
      <c r="D46" s="182"/>
      <c r="E46" s="182"/>
      <c r="F46" s="182"/>
      <c r="G46" s="182"/>
      <c r="H46" s="182"/>
      <c r="I46" s="182"/>
      <c r="J46" s="182"/>
    </row>
    <row r="47" spans="2:10" ht="21" customHeight="1" x14ac:dyDescent="0.2">
      <c r="B47" s="61" t="s">
        <v>54</v>
      </c>
      <c r="C47" s="182" t="s">
        <v>55</v>
      </c>
      <c r="D47" s="182"/>
      <c r="E47" s="182"/>
      <c r="F47" s="182"/>
      <c r="G47" s="182"/>
      <c r="H47" s="182"/>
      <c r="I47" s="182"/>
      <c r="J47" s="182"/>
    </row>
    <row r="48" spans="2:10" ht="14" x14ac:dyDescent="0.2">
      <c r="B48" s="61" t="s">
        <v>56</v>
      </c>
      <c r="C48" s="182" t="s">
        <v>57</v>
      </c>
      <c r="D48" s="182"/>
      <c r="E48" s="182"/>
      <c r="F48" s="182"/>
      <c r="G48" s="182"/>
      <c r="H48" s="182"/>
      <c r="I48" s="182"/>
      <c r="J48" s="182"/>
    </row>
  </sheetData>
  <mergeCells count="60">
    <mergeCell ref="C48:J48"/>
    <mergeCell ref="B8:C8"/>
    <mergeCell ref="F8:G8"/>
    <mergeCell ref="B3:J3"/>
    <mergeCell ref="B6:C6"/>
    <mergeCell ref="F6:G6"/>
    <mergeCell ref="B7:C7"/>
    <mergeCell ref="F7:G7"/>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E20"/>
    <mergeCell ref="F20:G20"/>
    <mergeCell ref="B39:C39"/>
    <mergeCell ref="D29:E29"/>
    <mergeCell ref="B41:C41"/>
    <mergeCell ref="B42:C42"/>
    <mergeCell ref="C22:J22"/>
    <mergeCell ref="C24:J24"/>
    <mergeCell ref="B27:C28"/>
    <mergeCell ref="G27:G28"/>
    <mergeCell ref="H27:H28"/>
    <mergeCell ref="D27:F27"/>
    <mergeCell ref="D28:E28"/>
    <mergeCell ref="G31:G42"/>
    <mergeCell ref="C44:J44"/>
    <mergeCell ref="C45:J45"/>
    <mergeCell ref="C23:J23"/>
    <mergeCell ref="C47:J47"/>
    <mergeCell ref="C46:J46"/>
    <mergeCell ref="B40:C40"/>
    <mergeCell ref="B29:C29"/>
    <mergeCell ref="B30:C30"/>
    <mergeCell ref="B31:C31"/>
    <mergeCell ref="B32:C32"/>
    <mergeCell ref="B33:C33"/>
    <mergeCell ref="B34:C34"/>
    <mergeCell ref="B35:C35"/>
    <mergeCell ref="B36:C36"/>
    <mergeCell ref="B37:C37"/>
    <mergeCell ref="B38:C38"/>
  </mergeCells>
  <phoneticPr fontId="1"/>
  <pageMargins left="0.51181102362204722" right="0.31496062992125984" top="0.74803149606299213" bottom="0.47244094488188981" header="0.31496062992125984" footer="0.31496062992125984"/>
  <pageSetup paperSize="9" scale="59" orientation="portrait"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35"/>
  <sheetViews>
    <sheetView showGridLines="0" topLeftCell="A3" zoomScale="59" zoomScaleNormal="59" workbookViewId="0">
      <selection activeCell="F36" sqref="F36"/>
    </sheetView>
  </sheetViews>
  <sheetFormatPr defaultColWidth="9" defaultRowHeight="13" x14ac:dyDescent="0.2"/>
  <cols>
    <col min="1" max="1" width="5" style="2" customWidth="1"/>
    <col min="2" max="2" width="8.26953125" style="2" customWidth="1"/>
    <col min="3" max="3" width="9.26953125" style="2" customWidth="1"/>
    <col min="4" max="4" width="7.81640625" style="2" customWidth="1"/>
    <col min="5" max="19" width="13.453125" style="2" customWidth="1"/>
    <col min="20" max="21" width="14.7265625" style="2" customWidth="1"/>
    <col min="22" max="22" width="4.54296875" style="2" customWidth="1"/>
    <col min="23" max="24" width="16.453125" style="2" customWidth="1"/>
    <col min="25" max="26" width="8.54296875" style="2" customWidth="1"/>
    <col min="27" max="27" width="16.453125" style="2" customWidth="1"/>
    <col min="28" max="28" width="16.54296875" style="2" customWidth="1"/>
    <col min="29" max="29" width="12.453125" style="2" customWidth="1"/>
    <col min="30" max="30" width="16.7265625" style="2" customWidth="1"/>
    <col min="31" max="31" width="16.453125" style="2" customWidth="1"/>
    <col min="32" max="32" width="14.7265625" style="2" customWidth="1"/>
    <col min="33" max="33" width="7.81640625" style="2" customWidth="1"/>
    <col min="34" max="34" width="11.54296875" style="2" customWidth="1"/>
    <col min="35" max="16384" width="9" style="2"/>
  </cols>
  <sheetData>
    <row r="1" spans="2:23" ht="23.5" x14ac:dyDescent="0.2">
      <c r="B1" s="1" t="s">
        <v>144</v>
      </c>
    </row>
    <row r="2" spans="2:23" ht="21" customHeight="1" x14ac:dyDescent="0.2"/>
    <row r="3" spans="2:23" ht="28" x14ac:dyDescent="0.2">
      <c r="B3" s="3" t="s">
        <v>145</v>
      </c>
    </row>
    <row r="4" spans="2:23" ht="24" customHeight="1" x14ac:dyDescent="0.2"/>
    <row r="5" spans="2:23" ht="21.75" customHeight="1" x14ac:dyDescent="0.2">
      <c r="B5" s="4" t="s">
        <v>60</v>
      </c>
    </row>
    <row r="6" spans="2:23" ht="12" customHeight="1" thickBot="1" x14ac:dyDescent="0.25">
      <c r="B6" s="4"/>
    </row>
    <row r="7" spans="2:23" ht="46.5" customHeight="1" x14ac:dyDescent="0.2">
      <c r="B7" s="105"/>
      <c r="C7" s="197" t="s">
        <v>61</v>
      </c>
      <c r="D7" s="198"/>
      <c r="E7" s="199" t="s">
        <v>146</v>
      </c>
      <c r="F7" s="199"/>
      <c r="G7" s="200"/>
      <c r="H7" s="201" t="s">
        <v>146</v>
      </c>
      <c r="I7" s="202"/>
      <c r="J7" s="203"/>
      <c r="K7" s="204" t="s">
        <v>146</v>
      </c>
      <c r="L7" s="199"/>
      <c r="M7" s="200"/>
      <c r="N7" s="201" t="s">
        <v>146</v>
      </c>
      <c r="O7" s="202"/>
      <c r="P7" s="203"/>
      <c r="Q7" s="201" t="s">
        <v>146</v>
      </c>
      <c r="R7" s="202"/>
      <c r="S7" s="202"/>
      <c r="T7" s="183" t="s">
        <v>67</v>
      </c>
      <c r="U7" s="184"/>
    </row>
    <row r="8" spans="2:23" ht="29.25" customHeight="1" x14ac:dyDescent="0.2">
      <c r="B8" s="185" t="s">
        <v>68</v>
      </c>
      <c r="C8" s="186"/>
      <c r="D8" s="189"/>
      <c r="E8" s="5" t="s">
        <v>69</v>
      </c>
      <c r="F8" s="6" t="s">
        <v>70</v>
      </c>
      <c r="G8" s="6" t="s">
        <v>71</v>
      </c>
      <c r="H8" s="6" t="s">
        <v>72</v>
      </c>
      <c r="I8" s="6" t="s">
        <v>70</v>
      </c>
      <c r="J8" s="6" t="s">
        <v>71</v>
      </c>
      <c r="K8" s="6" t="s">
        <v>72</v>
      </c>
      <c r="L8" s="6" t="s">
        <v>70</v>
      </c>
      <c r="M8" s="6" t="s">
        <v>71</v>
      </c>
      <c r="N8" s="6" t="s">
        <v>72</v>
      </c>
      <c r="O8" s="6" t="s">
        <v>70</v>
      </c>
      <c r="P8" s="6" t="s">
        <v>71</v>
      </c>
      <c r="Q8" s="6" t="s">
        <v>72</v>
      </c>
      <c r="R8" s="6" t="s">
        <v>70</v>
      </c>
      <c r="S8" s="6" t="s">
        <v>71</v>
      </c>
      <c r="T8" s="5" t="s">
        <v>72</v>
      </c>
      <c r="U8" s="154" t="s">
        <v>71</v>
      </c>
    </row>
    <row r="9" spans="2:23" ht="39" customHeight="1" thickBot="1" x14ac:dyDescent="0.25">
      <c r="B9" s="187"/>
      <c r="C9" s="188"/>
      <c r="D9" s="190"/>
      <c r="E9" s="9" t="s">
        <v>10</v>
      </c>
      <c r="F9" s="10" t="s">
        <v>11</v>
      </c>
      <c r="G9" s="11" t="s">
        <v>75</v>
      </c>
      <c r="H9" s="10" t="s">
        <v>31</v>
      </c>
      <c r="I9" s="12" t="s">
        <v>76</v>
      </c>
      <c r="J9" s="13" t="s">
        <v>77</v>
      </c>
      <c r="K9" s="10" t="s">
        <v>78</v>
      </c>
      <c r="L9" s="12" t="s">
        <v>79</v>
      </c>
      <c r="M9" s="13" t="s">
        <v>80</v>
      </c>
      <c r="N9" s="10" t="s">
        <v>81</v>
      </c>
      <c r="O9" s="12" t="s">
        <v>82</v>
      </c>
      <c r="P9" s="13" t="s">
        <v>83</v>
      </c>
      <c r="Q9" s="10" t="s">
        <v>84</v>
      </c>
      <c r="R9" s="12" t="s">
        <v>85</v>
      </c>
      <c r="S9" s="14" t="s">
        <v>86</v>
      </c>
      <c r="T9" s="15" t="s">
        <v>87</v>
      </c>
      <c r="U9" s="91" t="s">
        <v>88</v>
      </c>
    </row>
    <row r="10" spans="2:23" ht="18.75" customHeight="1" x14ac:dyDescent="0.2">
      <c r="B10" s="191" t="s">
        <v>146</v>
      </c>
      <c r="C10" s="192"/>
      <c r="D10" s="193"/>
      <c r="E10" s="17" t="s">
        <v>92</v>
      </c>
      <c r="F10" s="18" t="s">
        <v>37</v>
      </c>
      <c r="G10" s="17" t="s">
        <v>16</v>
      </c>
      <c r="H10" s="17" t="s">
        <v>92</v>
      </c>
      <c r="I10" s="18" t="s">
        <v>37</v>
      </c>
      <c r="J10" s="17" t="s">
        <v>16</v>
      </c>
      <c r="K10" s="17" t="s">
        <v>92</v>
      </c>
      <c r="L10" s="18" t="s">
        <v>37</v>
      </c>
      <c r="M10" s="17" t="s">
        <v>16</v>
      </c>
      <c r="N10" s="17" t="s">
        <v>92</v>
      </c>
      <c r="O10" s="18" t="s">
        <v>37</v>
      </c>
      <c r="P10" s="17" t="s">
        <v>16</v>
      </c>
      <c r="Q10" s="17" t="s">
        <v>92</v>
      </c>
      <c r="R10" s="18" t="s">
        <v>37</v>
      </c>
      <c r="S10" s="19" t="s">
        <v>16</v>
      </c>
      <c r="T10" s="20" t="s">
        <v>92</v>
      </c>
      <c r="U10" s="155" t="s">
        <v>93</v>
      </c>
    </row>
    <row r="11" spans="2:23" ht="30" customHeight="1" x14ac:dyDescent="0.2">
      <c r="B11" s="194"/>
      <c r="C11" s="195"/>
      <c r="D11" s="196"/>
      <c r="E11" s="23"/>
      <c r="F11" s="24"/>
      <c r="G11" s="25">
        <f>ROUNDDOWN(F11*E11/1000,)</f>
        <v>0</v>
      </c>
      <c r="H11" s="25"/>
      <c r="I11" s="24"/>
      <c r="J11" s="25">
        <f>ROUNDDOWN(I11*H11/1000,)</f>
        <v>0</v>
      </c>
      <c r="K11" s="25"/>
      <c r="L11" s="24"/>
      <c r="M11" s="25">
        <f>ROUNDDOWN(L11*K11/1000,)</f>
        <v>0</v>
      </c>
      <c r="N11" s="25"/>
      <c r="O11" s="24"/>
      <c r="P11" s="25">
        <f>ROUNDDOWN(O11*N11/1000,)</f>
        <v>0</v>
      </c>
      <c r="Q11" s="25"/>
      <c r="R11" s="24"/>
      <c r="S11" s="26">
        <f>ROUNDDOWN(R11*Q11/1000,)</f>
        <v>0</v>
      </c>
      <c r="T11" s="27">
        <f>SUM(E11,H11,K11,N11,Q11)</f>
        <v>0</v>
      </c>
      <c r="U11" s="30">
        <f>SUM(G11,J11,M11,P11,S11)</f>
        <v>0</v>
      </c>
      <c r="V11" s="63"/>
    </row>
    <row r="12" spans="2:23" ht="44.25" customHeight="1" x14ac:dyDescent="0.2">
      <c r="B12" s="173" t="s">
        <v>146</v>
      </c>
      <c r="C12" s="174"/>
      <c r="D12" s="175"/>
      <c r="E12" s="32"/>
      <c r="F12" s="33"/>
      <c r="G12" s="34">
        <f t="shared" ref="G12:G15" si="0">ROUNDDOWN(F12*E12/1000,)</f>
        <v>0</v>
      </c>
      <c r="H12" s="34"/>
      <c r="I12" s="33"/>
      <c r="J12" s="34">
        <f t="shared" ref="J12:J15" si="1">ROUNDDOWN(I12*H12/1000,)</f>
        <v>0</v>
      </c>
      <c r="K12" s="34"/>
      <c r="L12" s="33"/>
      <c r="M12" s="34">
        <f t="shared" ref="M12:M15" si="2">ROUNDDOWN(L12*K12/1000,)</f>
        <v>0</v>
      </c>
      <c r="N12" s="34"/>
      <c r="O12" s="33"/>
      <c r="P12" s="34">
        <f t="shared" ref="P12:P15" si="3">ROUNDDOWN(O12*N12/1000,)</f>
        <v>0</v>
      </c>
      <c r="Q12" s="34"/>
      <c r="R12" s="33"/>
      <c r="S12" s="35">
        <f t="shared" ref="S12:S15" si="4">ROUNDDOWN(R12*Q12/1000,)</f>
        <v>0</v>
      </c>
      <c r="T12" s="36">
        <f>SUM(E12,H12,K12,N12,Q12)</f>
        <v>0</v>
      </c>
      <c r="U12" s="39">
        <f>SUM(G12,J12,M12,P12,S12)</f>
        <v>0</v>
      </c>
    </row>
    <row r="13" spans="2:23" ht="44.25" customHeight="1" x14ac:dyDescent="0.2">
      <c r="B13" s="173" t="s">
        <v>142</v>
      </c>
      <c r="C13" s="174"/>
      <c r="D13" s="175"/>
      <c r="E13" s="32"/>
      <c r="F13" s="33"/>
      <c r="G13" s="34">
        <f>ROUNDDOWN(F13*E13/1000,)</f>
        <v>0</v>
      </c>
      <c r="H13" s="34"/>
      <c r="I13" s="33"/>
      <c r="J13" s="34">
        <f t="shared" si="1"/>
        <v>0</v>
      </c>
      <c r="K13" s="34"/>
      <c r="L13" s="33"/>
      <c r="M13" s="34">
        <f t="shared" si="2"/>
        <v>0</v>
      </c>
      <c r="N13" s="34"/>
      <c r="O13" s="33"/>
      <c r="P13" s="34">
        <f t="shared" si="3"/>
        <v>0</v>
      </c>
      <c r="Q13" s="34"/>
      <c r="R13" s="33"/>
      <c r="S13" s="35">
        <f t="shared" si="4"/>
        <v>0</v>
      </c>
      <c r="T13" s="36">
        <f>SUM(E13,H13,K13,N13,Q13)</f>
        <v>0</v>
      </c>
      <c r="U13" s="39">
        <f>SUM(G13,J13,M13,P13,S13)</f>
        <v>0</v>
      </c>
    </row>
    <row r="14" spans="2:23" ht="44.25" customHeight="1" x14ac:dyDescent="0.2">
      <c r="B14" s="173" t="s">
        <v>142</v>
      </c>
      <c r="C14" s="174"/>
      <c r="D14" s="175"/>
      <c r="E14" s="32"/>
      <c r="F14" s="33"/>
      <c r="G14" s="34">
        <f t="shared" si="0"/>
        <v>0</v>
      </c>
      <c r="H14" s="34"/>
      <c r="I14" s="33"/>
      <c r="J14" s="34">
        <f t="shared" si="1"/>
        <v>0</v>
      </c>
      <c r="K14" s="34"/>
      <c r="L14" s="33"/>
      <c r="M14" s="34">
        <f t="shared" si="2"/>
        <v>0</v>
      </c>
      <c r="N14" s="34"/>
      <c r="O14" s="33"/>
      <c r="P14" s="34">
        <f t="shared" si="3"/>
        <v>0</v>
      </c>
      <c r="Q14" s="34"/>
      <c r="R14" s="33"/>
      <c r="S14" s="35">
        <f t="shared" si="4"/>
        <v>0</v>
      </c>
      <c r="T14" s="36">
        <f>SUM(E14,H14,K14,N14,Q14)</f>
        <v>0</v>
      </c>
      <c r="U14" s="39">
        <f>SUM(G14,J14,M14,P14,S14)</f>
        <v>0</v>
      </c>
    </row>
    <row r="15" spans="2:23" ht="44.25" customHeight="1" thickBot="1" x14ac:dyDescent="0.25">
      <c r="B15" s="176" t="s">
        <v>142</v>
      </c>
      <c r="C15" s="177"/>
      <c r="D15" s="178"/>
      <c r="E15" s="156"/>
      <c r="F15" s="157"/>
      <c r="G15" s="158">
        <f t="shared" si="0"/>
        <v>0</v>
      </c>
      <c r="H15" s="158"/>
      <c r="I15" s="157"/>
      <c r="J15" s="158">
        <f t="shared" si="1"/>
        <v>0</v>
      </c>
      <c r="K15" s="158"/>
      <c r="L15" s="157"/>
      <c r="M15" s="158">
        <f t="shared" si="2"/>
        <v>0</v>
      </c>
      <c r="N15" s="158"/>
      <c r="O15" s="157"/>
      <c r="P15" s="158">
        <f t="shared" si="3"/>
        <v>0</v>
      </c>
      <c r="Q15" s="158"/>
      <c r="R15" s="157"/>
      <c r="S15" s="159">
        <f t="shared" si="4"/>
        <v>0</v>
      </c>
      <c r="T15" s="160">
        <f>SUM(E15,H15,K15,N15,Q15)</f>
        <v>0</v>
      </c>
      <c r="U15" s="161">
        <f>SUM(G15,J15,M15,P15,S15)</f>
        <v>0</v>
      </c>
    </row>
    <row r="16" spans="2:23" ht="44.25" customHeight="1" thickBot="1" x14ac:dyDescent="0.25">
      <c r="B16" s="179" t="s">
        <v>98</v>
      </c>
      <c r="C16" s="180"/>
      <c r="D16" s="181"/>
      <c r="E16" s="162">
        <f>SUM(E11:E15)</f>
        <v>0</v>
      </c>
      <c r="F16" s="163"/>
      <c r="G16" s="164">
        <f>SUM(G11:G15)</f>
        <v>0</v>
      </c>
      <c r="H16" s="164">
        <f t="shared" ref="H16" si="5">SUM(H11:H15)</f>
        <v>0</v>
      </c>
      <c r="I16" s="165"/>
      <c r="J16" s="164">
        <f t="shared" ref="J16:K16" si="6">SUM(J11:J15)</f>
        <v>0</v>
      </c>
      <c r="K16" s="164">
        <f t="shared" si="6"/>
        <v>0</v>
      </c>
      <c r="L16" s="165"/>
      <c r="M16" s="164">
        <f t="shared" ref="M16:N16" si="7">SUM(M11:M15)</f>
        <v>0</v>
      </c>
      <c r="N16" s="164">
        <f t="shared" si="7"/>
        <v>0</v>
      </c>
      <c r="O16" s="165"/>
      <c r="P16" s="164">
        <f t="shared" ref="P16:Q16" si="8">SUM(P11:P15)</f>
        <v>0</v>
      </c>
      <c r="Q16" s="164">
        <f t="shared" si="8"/>
        <v>0</v>
      </c>
      <c r="R16" s="163"/>
      <c r="S16" s="83">
        <f t="shared" ref="S16" si="9">SUM(S11:S15)</f>
        <v>0</v>
      </c>
      <c r="T16" s="166">
        <f>SUM(T11:T15)</f>
        <v>0</v>
      </c>
      <c r="U16" s="167">
        <f>SUM(U11,U12,U13,U14,U15)</f>
        <v>0</v>
      </c>
      <c r="W16" s="55"/>
    </row>
    <row r="17" spans="2:24" ht="14.25" customHeight="1" x14ac:dyDescent="0.2">
      <c r="B17" s="56"/>
      <c r="C17" s="56"/>
      <c r="D17" s="56"/>
      <c r="E17" s="57"/>
      <c r="F17" s="58"/>
      <c r="G17" s="57"/>
      <c r="H17" s="57"/>
      <c r="I17" s="59"/>
      <c r="J17" s="57"/>
      <c r="K17" s="57"/>
      <c r="L17" s="59"/>
      <c r="M17" s="57"/>
      <c r="N17" s="57"/>
      <c r="O17" s="59"/>
      <c r="P17" s="57"/>
      <c r="Q17" s="57"/>
      <c r="R17" s="58"/>
      <c r="S17" s="57"/>
      <c r="T17" s="57"/>
      <c r="U17" s="57"/>
      <c r="W17" s="55"/>
    </row>
    <row r="18" spans="2:24" ht="22.5" customHeight="1" x14ac:dyDescent="0.2">
      <c r="B18" s="61" t="s">
        <v>19</v>
      </c>
      <c r="C18" s="182" t="s">
        <v>147</v>
      </c>
      <c r="D18" s="182"/>
      <c r="E18" s="182"/>
      <c r="F18" s="182"/>
      <c r="G18" s="182"/>
      <c r="H18" s="182"/>
      <c r="I18" s="182"/>
      <c r="J18" s="182"/>
      <c r="K18" s="182"/>
      <c r="L18" s="182"/>
      <c r="M18" s="182"/>
      <c r="N18" s="182"/>
      <c r="O18" s="182"/>
      <c r="P18" s="182"/>
      <c r="Q18" s="182"/>
      <c r="R18" s="182"/>
      <c r="S18" s="182"/>
      <c r="T18" s="182"/>
      <c r="U18" s="182"/>
      <c r="V18" s="182"/>
    </row>
    <row r="19" spans="2:24" ht="22.5" customHeight="1" x14ac:dyDescent="0.2">
      <c r="B19" s="61" t="s">
        <v>100</v>
      </c>
      <c r="C19" s="182" t="s">
        <v>102</v>
      </c>
      <c r="D19" s="182"/>
      <c r="E19" s="182"/>
      <c r="F19" s="182"/>
      <c r="G19" s="182"/>
      <c r="H19" s="182"/>
      <c r="I19" s="182"/>
      <c r="J19" s="182"/>
      <c r="K19" s="182"/>
      <c r="L19" s="182"/>
      <c r="M19" s="182"/>
      <c r="N19" s="182"/>
      <c r="O19" s="182"/>
      <c r="P19" s="182"/>
      <c r="Q19" s="182"/>
      <c r="R19" s="182"/>
      <c r="S19" s="182"/>
      <c r="T19" s="182"/>
      <c r="U19" s="182"/>
      <c r="V19" s="168"/>
      <c r="W19" s="168"/>
      <c r="X19" s="168"/>
    </row>
    <row r="20" spans="2:24" ht="23.25" customHeight="1" x14ac:dyDescent="0.2"/>
    <row r="21" spans="2:24" ht="23.5" x14ac:dyDescent="0.2">
      <c r="B21" s="4" t="s">
        <v>148</v>
      </c>
      <c r="C21" s="62"/>
      <c r="D21" s="62"/>
      <c r="E21" s="1"/>
      <c r="F21" s="1"/>
      <c r="G21" s="1"/>
      <c r="H21" s="1"/>
      <c r="I21" s="4" t="s">
        <v>149</v>
      </c>
      <c r="J21" s="62"/>
      <c r="K21" s="62"/>
      <c r="L21" s="1"/>
      <c r="M21" s="1"/>
      <c r="N21" s="1"/>
      <c r="O21" s="4" t="s">
        <v>150</v>
      </c>
      <c r="Q21" s="62"/>
      <c r="R21" s="62"/>
      <c r="S21" s="1"/>
      <c r="T21" s="1"/>
      <c r="U21" s="1"/>
    </row>
    <row r="22" spans="2:24" ht="12" customHeight="1" thickBot="1" x14ac:dyDescent="0.25">
      <c r="B22" s="4"/>
      <c r="C22" s="62"/>
      <c r="D22" s="62"/>
      <c r="E22" s="1"/>
      <c r="F22" s="1"/>
      <c r="G22" s="1"/>
      <c r="H22" s="1"/>
      <c r="I22" s="4"/>
      <c r="J22" s="62"/>
      <c r="K22" s="1"/>
      <c r="L22" s="1"/>
      <c r="M22" s="1"/>
      <c r="N22" s="1"/>
      <c r="O22" s="4"/>
      <c r="P22" s="62"/>
      <c r="Q22" s="62"/>
      <c r="R22" s="1"/>
      <c r="S22" s="1"/>
      <c r="T22" s="1"/>
    </row>
    <row r="23" spans="2:24" ht="36" customHeight="1" x14ac:dyDescent="0.2">
      <c r="B23" s="208"/>
      <c r="C23" s="209"/>
      <c r="D23" s="210"/>
      <c r="E23" s="88" t="s">
        <v>113</v>
      </c>
      <c r="F23" s="89" t="s">
        <v>70</v>
      </c>
      <c r="G23" s="90" t="s">
        <v>71</v>
      </c>
      <c r="I23" s="208"/>
      <c r="J23" s="210"/>
      <c r="K23" s="88" t="s">
        <v>113</v>
      </c>
      <c r="L23" s="89" t="s">
        <v>70</v>
      </c>
      <c r="M23" s="90" t="s">
        <v>71</v>
      </c>
      <c r="O23" s="208"/>
      <c r="P23" s="210"/>
      <c r="Q23" s="88" t="s">
        <v>113</v>
      </c>
      <c r="R23" s="89" t="s">
        <v>70</v>
      </c>
      <c r="S23" s="90" t="s">
        <v>71</v>
      </c>
    </row>
    <row r="24" spans="2:24" ht="35.25" customHeight="1" thickBot="1" x14ac:dyDescent="0.25">
      <c r="B24" s="211"/>
      <c r="C24" s="212"/>
      <c r="D24" s="213"/>
      <c r="E24" s="9" t="s">
        <v>10</v>
      </c>
      <c r="F24" s="12" t="s">
        <v>11</v>
      </c>
      <c r="G24" s="91" t="s">
        <v>75</v>
      </c>
      <c r="I24" s="211"/>
      <c r="J24" s="213"/>
      <c r="K24" s="9" t="s">
        <v>10</v>
      </c>
      <c r="L24" s="12" t="s">
        <v>11</v>
      </c>
      <c r="M24" s="91" t="s">
        <v>75</v>
      </c>
      <c r="O24" s="211"/>
      <c r="P24" s="213"/>
      <c r="Q24" s="9" t="s">
        <v>10</v>
      </c>
      <c r="R24" s="12" t="s">
        <v>11</v>
      </c>
      <c r="S24" s="91" t="s">
        <v>75</v>
      </c>
    </row>
    <row r="25" spans="2:24" ht="21.75" customHeight="1" x14ac:dyDescent="0.2">
      <c r="B25" s="214" t="s">
        <v>123</v>
      </c>
      <c r="C25" s="221"/>
      <c r="D25" s="215"/>
      <c r="E25" s="74" t="s">
        <v>124</v>
      </c>
      <c r="F25" s="75" t="s">
        <v>125</v>
      </c>
      <c r="G25" s="77" t="s">
        <v>16</v>
      </c>
      <c r="I25" s="214" t="s">
        <v>123</v>
      </c>
      <c r="J25" s="215"/>
      <c r="K25" s="74" t="s">
        <v>124</v>
      </c>
      <c r="L25" s="75" t="s">
        <v>125</v>
      </c>
      <c r="M25" s="77" t="s">
        <v>16</v>
      </c>
      <c r="O25" s="214" t="s">
        <v>123</v>
      </c>
      <c r="P25" s="215"/>
      <c r="Q25" s="74" t="s">
        <v>124</v>
      </c>
      <c r="R25" s="75" t="s">
        <v>125</v>
      </c>
      <c r="S25" s="77" t="s">
        <v>16</v>
      </c>
    </row>
    <row r="26" spans="2:24" ht="29.25" customHeight="1" thickBot="1" x14ac:dyDescent="0.25">
      <c r="B26" s="216"/>
      <c r="C26" s="222"/>
      <c r="D26" s="217"/>
      <c r="E26" s="92"/>
      <c r="F26" s="148">
        <v>310</v>
      </c>
      <c r="G26" s="93">
        <f>ROUNDDOWN(E26/1000*F26,)</f>
        <v>0</v>
      </c>
      <c r="I26" s="216"/>
      <c r="J26" s="217"/>
      <c r="K26" s="92"/>
      <c r="L26" s="148">
        <v>2630</v>
      </c>
      <c r="M26" s="93">
        <f>ROUNDDOWN(K26/1000*L26,)</f>
        <v>0</v>
      </c>
      <c r="O26" s="216"/>
      <c r="P26" s="217"/>
      <c r="Q26" s="92"/>
      <c r="R26" s="148">
        <v>2151</v>
      </c>
      <c r="S26" s="93">
        <f>ROUNDDOWN(Q26/1000*R26,)</f>
        <v>0</v>
      </c>
      <c r="T26" s="103"/>
    </row>
    <row r="27" spans="2:24" ht="18.75" customHeight="1" x14ac:dyDescent="0.2">
      <c r="B27" s="86"/>
      <c r="C27" s="94"/>
      <c r="D27" s="94"/>
      <c r="O27" s="86" t="s">
        <v>129</v>
      </c>
      <c r="P27" s="226" t="s">
        <v>130</v>
      </c>
      <c r="Q27" s="226"/>
      <c r="R27" s="226"/>
      <c r="S27" s="226"/>
      <c r="T27" s="227"/>
    </row>
    <row r="28" spans="2:24" ht="23.5" x14ac:dyDescent="0.2">
      <c r="B28" s="4" t="s">
        <v>151</v>
      </c>
      <c r="D28" s="1"/>
    </row>
    <row r="29" spans="2:24" ht="10.5" customHeight="1" thickBot="1" x14ac:dyDescent="0.25">
      <c r="B29" s="4"/>
      <c r="D29" s="1"/>
    </row>
    <row r="30" spans="2:24" ht="21.75" customHeight="1" x14ac:dyDescent="0.2">
      <c r="B30" s="96"/>
      <c r="C30" s="97"/>
      <c r="D30" s="97"/>
      <c r="E30" s="98"/>
      <c r="F30" s="77" t="s">
        <v>16</v>
      </c>
    </row>
    <row r="31" spans="2:24" ht="28.5" customHeight="1" x14ac:dyDescent="0.2">
      <c r="B31" s="223" t="s">
        <v>132</v>
      </c>
      <c r="C31" s="224"/>
      <c r="D31" s="224"/>
      <c r="E31" s="225"/>
      <c r="F31" s="99">
        <f>U16</f>
        <v>0</v>
      </c>
    </row>
    <row r="32" spans="2:24" ht="28.5" customHeight="1" x14ac:dyDescent="0.2">
      <c r="B32" s="218" t="s">
        <v>152</v>
      </c>
      <c r="C32" s="219"/>
      <c r="D32" s="219"/>
      <c r="E32" s="220"/>
      <c r="F32" s="100">
        <f>G26</f>
        <v>0</v>
      </c>
    </row>
    <row r="33" spans="2:6" ht="28.5" customHeight="1" x14ac:dyDescent="0.2">
      <c r="B33" s="218" t="s">
        <v>153</v>
      </c>
      <c r="C33" s="219"/>
      <c r="D33" s="219"/>
      <c r="E33" s="220"/>
      <c r="F33" s="169">
        <f>M26</f>
        <v>0</v>
      </c>
    </row>
    <row r="34" spans="2:6" ht="28.5" customHeight="1" thickBot="1" x14ac:dyDescent="0.25">
      <c r="B34" s="205" t="s">
        <v>154</v>
      </c>
      <c r="C34" s="206"/>
      <c r="D34" s="206"/>
      <c r="E34" s="207"/>
      <c r="F34" s="101">
        <f>S26</f>
        <v>0</v>
      </c>
    </row>
    <row r="35" spans="2:6" ht="28.5" customHeight="1" thickBot="1" x14ac:dyDescent="0.25">
      <c r="B35" s="179" t="s">
        <v>18</v>
      </c>
      <c r="C35" s="180"/>
      <c r="D35" s="180"/>
      <c r="E35" s="181"/>
      <c r="F35" s="170">
        <f>SUM(F31:F34)</f>
        <v>0</v>
      </c>
    </row>
  </sheetData>
  <mergeCells count="29">
    <mergeCell ref="C19:U19"/>
    <mergeCell ref="O23:P24"/>
    <mergeCell ref="O25:P26"/>
    <mergeCell ref="B33:E33"/>
    <mergeCell ref="B25:D26"/>
    <mergeCell ref="B31:E31"/>
    <mergeCell ref="B32:E32"/>
    <mergeCell ref="P27:T27"/>
    <mergeCell ref="B34:E34"/>
    <mergeCell ref="B35:E35"/>
    <mergeCell ref="B23:D24"/>
    <mergeCell ref="I25:J26"/>
    <mergeCell ref="I23:J24"/>
    <mergeCell ref="B14:D14"/>
    <mergeCell ref="B15:D15"/>
    <mergeCell ref="B16:D16"/>
    <mergeCell ref="C18:V18"/>
    <mergeCell ref="T7:U7"/>
    <mergeCell ref="B8:C9"/>
    <mergeCell ref="D8:D9"/>
    <mergeCell ref="B10:D11"/>
    <mergeCell ref="B12:D12"/>
    <mergeCell ref="B13:D13"/>
    <mergeCell ref="C7:D7"/>
    <mergeCell ref="E7:G7"/>
    <mergeCell ref="H7:J7"/>
    <mergeCell ref="K7:M7"/>
    <mergeCell ref="N7:P7"/>
    <mergeCell ref="Q7:S7"/>
  </mergeCells>
  <phoneticPr fontId="1"/>
  <pageMargins left="0.16" right="0.16" top="0.46" bottom="0.16" header="0.3" footer="0.2"/>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別添1-1</vt:lpstr>
      <vt:lpstr>別添1-2</vt:lpstr>
      <vt:lpstr>別添1-3</vt:lpstr>
      <vt:lpstr>別添1-4</vt:lpstr>
      <vt:lpstr>'別添1-1'!Print_Area</vt:lpstr>
      <vt:lpstr>'別添1-2'!Print_Area</vt:lpstr>
      <vt:lpstr>'別添1-3'!Print_Area</vt:lpstr>
      <vt:lpstr>'別添1-4'!Print_Area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2026-05-25T07:16:31Z</dcterms:created>
  <dcterms:modified xsi:type="dcterms:W3CDTF">2026-05-25T07:19:39Z</dcterms:modified>
  <cp:category/>
  <cp:contentStatus/>
</cp:coreProperties>
</file>