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4" documentId="8_{98095C6E-4F81-4F51-B596-4062B2E000AA}" xr6:coauthVersionLast="47" xr6:coauthVersionMax="47" xr10:uidLastSave="{1211BAE6-6A22-4A1A-8C25-56314C3EBF2A}"/>
  <bookViews>
    <workbookView xWindow="225" yWindow="0" windowWidth="25980" windowHeight="15285" activeTab="1" xr2:uid="{00000000-000D-0000-FFFF-FFFF00000000}"/>
  </bookViews>
  <sheets>
    <sheet name="別添1-1" sheetId="13" r:id="rId1"/>
    <sheet name="別添1-2" sheetId="14" r:id="rId2"/>
    <sheet name="別添1-3" sheetId="15" r:id="rId3"/>
    <sheet name="別添1-4" sheetId="16" r:id="rId4"/>
  </sheets>
  <definedNames>
    <definedName name="_xlnm.Print_Area" localSheetId="1">'別添1-2'!$A$1:$X$48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16" i="14" l="1"/>
  <c r="V16" i="14"/>
  <c r="G16" i="14"/>
  <c r="T11" i="16" l="1"/>
  <c r="F11" i="14"/>
  <c r="Q16" i="14" l="1"/>
  <c r="N16" i="14"/>
  <c r="K16" i="14"/>
  <c r="H16" i="14"/>
  <c r="E16" i="14"/>
  <c r="G11" i="14" l="1"/>
  <c r="G11" i="16"/>
  <c r="J11" i="16"/>
  <c r="M11" i="16"/>
  <c r="P11" i="16"/>
  <c r="S11" i="16"/>
  <c r="G12" i="16"/>
  <c r="J12" i="16"/>
  <c r="M12" i="16"/>
  <c r="P12" i="16"/>
  <c r="S12" i="16"/>
  <c r="T12" i="16"/>
  <c r="U12" i="16"/>
  <c r="G13" i="16"/>
  <c r="J13" i="16"/>
  <c r="M13" i="16"/>
  <c r="P13" i="16"/>
  <c r="S13" i="16"/>
  <c r="T13" i="16"/>
  <c r="T16" i="16" s="1"/>
  <c r="G14" i="16"/>
  <c r="J14" i="16"/>
  <c r="U14" i="16" s="1"/>
  <c r="M14" i="16"/>
  <c r="P14" i="16"/>
  <c r="S14" i="16"/>
  <c r="T14" i="16"/>
  <c r="G15" i="16"/>
  <c r="J15" i="16"/>
  <c r="M15" i="16"/>
  <c r="P15" i="16"/>
  <c r="S15" i="16"/>
  <c r="T15" i="16"/>
  <c r="E16" i="16"/>
  <c r="H16" i="16"/>
  <c r="K16" i="16"/>
  <c r="N16" i="16"/>
  <c r="Q16" i="16"/>
  <c r="G26" i="16"/>
  <c r="F32" i="16" s="1"/>
  <c r="M26" i="16"/>
  <c r="S26" i="16"/>
  <c r="F34" i="16" s="1"/>
  <c r="F33" i="16"/>
  <c r="I9" i="15"/>
  <c r="I10" i="15"/>
  <c r="I11" i="15"/>
  <c r="I12" i="15"/>
  <c r="I13" i="15"/>
  <c r="I14" i="15"/>
  <c r="I15" i="15"/>
  <c r="I16" i="15"/>
  <c r="I17" i="15"/>
  <c r="I18" i="15"/>
  <c r="I19" i="15"/>
  <c r="H20" i="15"/>
  <c r="I11" i="14"/>
  <c r="J11" i="14" s="1"/>
  <c r="L11" i="14"/>
  <c r="M11" i="14" s="1"/>
  <c r="O11" i="14"/>
  <c r="P11" i="14" s="1"/>
  <c r="R11" i="14"/>
  <c r="S11" i="14" s="1"/>
  <c r="T11" i="14"/>
  <c r="F12" i="14"/>
  <c r="G12" i="14" s="1"/>
  <c r="I12" i="14"/>
  <c r="J12" i="14" s="1"/>
  <c r="L12" i="14"/>
  <c r="M12" i="14" s="1"/>
  <c r="O12" i="14"/>
  <c r="P12" i="14" s="1"/>
  <c r="R12" i="14"/>
  <c r="S12" i="14" s="1"/>
  <c r="T12" i="14"/>
  <c r="V12" i="14" s="1"/>
  <c r="F13" i="14"/>
  <c r="G13" i="14" s="1"/>
  <c r="I13" i="14"/>
  <c r="J13" i="14" s="1"/>
  <c r="L13" i="14"/>
  <c r="M13" i="14" s="1"/>
  <c r="O13" i="14"/>
  <c r="P13" i="14" s="1"/>
  <c r="R13" i="14"/>
  <c r="S13" i="14" s="1"/>
  <c r="T13" i="14"/>
  <c r="V13" i="14" s="1"/>
  <c r="F14" i="14"/>
  <c r="G14" i="14" s="1"/>
  <c r="I14" i="14"/>
  <c r="J14" i="14" s="1"/>
  <c r="L14" i="14"/>
  <c r="M14" i="14" s="1"/>
  <c r="O14" i="14"/>
  <c r="P14" i="14" s="1"/>
  <c r="R14" i="14"/>
  <c r="S14" i="14" s="1"/>
  <c r="T14" i="14"/>
  <c r="V14" i="14" s="1"/>
  <c r="F15" i="14"/>
  <c r="G15" i="14" s="1"/>
  <c r="I15" i="14"/>
  <c r="J15" i="14" s="1"/>
  <c r="L15" i="14"/>
  <c r="M15" i="14" s="1"/>
  <c r="O15" i="14"/>
  <c r="P15" i="14" s="1"/>
  <c r="R15" i="14"/>
  <c r="S15" i="14" s="1"/>
  <c r="T15" i="14"/>
  <c r="V15" i="14" s="1"/>
  <c r="F30" i="14"/>
  <c r="G30" i="14" s="1"/>
  <c r="I30" i="14"/>
  <c r="J30" i="14" s="1"/>
  <c r="L30" i="14"/>
  <c r="M30" i="14" s="1"/>
  <c r="O30" i="14"/>
  <c r="P30" i="14" s="1"/>
  <c r="Q30" i="14"/>
  <c r="S30" i="14" s="1"/>
  <c r="G39" i="14"/>
  <c r="F46" i="14" s="1"/>
  <c r="I9" i="13"/>
  <c r="I10" i="13"/>
  <c r="I11" i="13"/>
  <c r="I12" i="13"/>
  <c r="I13" i="13"/>
  <c r="I14" i="13"/>
  <c r="I15" i="13"/>
  <c r="I16" i="13"/>
  <c r="I17" i="13"/>
  <c r="I18" i="13"/>
  <c r="I19" i="13"/>
  <c r="H20" i="13"/>
  <c r="S16" i="14" l="1"/>
  <c r="M16" i="14"/>
  <c r="T16" i="14"/>
  <c r="P16" i="14"/>
  <c r="J16" i="14"/>
  <c r="U13" i="16"/>
  <c r="S16" i="16"/>
  <c r="M16" i="16"/>
  <c r="G16" i="16"/>
  <c r="I20" i="13"/>
  <c r="J9" i="13" s="1"/>
  <c r="F31" i="13" s="1"/>
  <c r="I20" i="15"/>
  <c r="J9" i="15" s="1"/>
  <c r="F31" i="15" s="1"/>
  <c r="H31" i="15" s="1"/>
  <c r="U15" i="16"/>
  <c r="P16" i="16"/>
  <c r="U11" i="16"/>
  <c r="V11" i="14"/>
  <c r="U15" i="14"/>
  <c r="W15" i="14" s="1"/>
  <c r="U14" i="14"/>
  <c r="W14" i="14" s="1"/>
  <c r="U13" i="14"/>
  <c r="W13" i="14" s="1"/>
  <c r="U12" i="14"/>
  <c r="W12" i="14" s="1"/>
  <c r="R30" i="14"/>
  <c r="T30" i="14" s="1"/>
  <c r="F45" i="14" s="1"/>
  <c r="U11" i="14"/>
  <c r="U16" i="14" s="1"/>
  <c r="U16" i="16"/>
  <c r="F31" i="16" s="1"/>
  <c r="F35" i="16" s="1"/>
  <c r="J16" i="16"/>
  <c r="F32" i="15"/>
  <c r="H32" i="15" s="1"/>
  <c r="F34" i="15"/>
  <c r="H34" i="15" s="1"/>
  <c r="F36" i="15"/>
  <c r="H36" i="15" s="1"/>
  <c r="F38" i="15"/>
  <c r="H38" i="15" s="1"/>
  <c r="F40" i="15"/>
  <c r="H40" i="15" s="1"/>
  <c r="F42" i="15"/>
  <c r="H42" i="15" s="1"/>
  <c r="H31" i="13"/>
  <c r="F32" i="13"/>
  <c r="H32" i="13" s="1"/>
  <c r="F33" i="13"/>
  <c r="H33" i="13" s="1"/>
  <c r="F34" i="13"/>
  <c r="H34" i="13" s="1"/>
  <c r="F35" i="13"/>
  <c r="H35" i="13" s="1"/>
  <c r="F36" i="13"/>
  <c r="H36" i="13" s="1"/>
  <c r="F37" i="13"/>
  <c r="H37" i="13" s="1"/>
  <c r="F38" i="13"/>
  <c r="H38" i="13" s="1"/>
  <c r="F39" i="13"/>
  <c r="H39" i="13" s="1"/>
  <c r="F40" i="13"/>
  <c r="H40" i="13" s="1"/>
  <c r="F41" i="13"/>
  <c r="H41" i="13" s="1"/>
  <c r="F42" i="13"/>
  <c r="H42" i="13" s="1"/>
  <c r="F41" i="15" l="1"/>
  <c r="H41" i="15" s="1"/>
  <c r="F39" i="15"/>
  <c r="H39" i="15" s="1"/>
  <c r="F37" i="15"/>
  <c r="H37" i="15" s="1"/>
  <c r="F35" i="15"/>
  <c r="H35" i="15" s="1"/>
  <c r="F33" i="15"/>
  <c r="H33" i="15" s="1"/>
  <c r="W11" i="14"/>
  <c r="F44" i="14"/>
  <c r="F47" i="14" s="1"/>
</calcChain>
</file>

<file path=xl/sharedStrings.xml><?xml version="1.0" encoding="utf-8"?>
<sst xmlns="http://schemas.openxmlformats.org/spreadsheetml/2006/main" count="388" uniqueCount="151">
  <si>
    <t>12月</t>
  </si>
  <si>
    <t>①</t>
    <phoneticPr fontId="1"/>
  </si>
  <si>
    <t>②</t>
    <phoneticPr fontId="1"/>
  </si>
  <si>
    <t>（円/60㎏）</t>
    <rPh sb="1" eb="2">
      <t>エン</t>
    </rPh>
    <phoneticPr fontId="1"/>
  </si>
  <si>
    <t>（㎏）</t>
    <phoneticPr fontId="1"/>
  </si>
  <si>
    <t>（円）</t>
    <rPh sb="1" eb="2">
      <t>エン</t>
    </rPh>
    <phoneticPr fontId="1"/>
  </si>
  <si>
    <t>品種名</t>
    <rPh sb="0" eb="2">
      <t>ヒンシュ</t>
    </rPh>
    <rPh sb="2" eb="3">
      <t>メイ</t>
    </rPh>
    <phoneticPr fontId="1"/>
  </si>
  <si>
    <t>６月</t>
  </si>
  <si>
    <t>７月</t>
  </si>
  <si>
    <t>８月</t>
  </si>
  <si>
    <t>９月</t>
  </si>
  <si>
    <t>２月</t>
  </si>
  <si>
    <t>３月</t>
  </si>
  <si>
    <t>(円/トン）</t>
    <rPh sb="1" eb="2">
      <t>エン</t>
    </rPh>
    <phoneticPr fontId="1"/>
  </si>
  <si>
    <t>④</t>
    <phoneticPr fontId="1"/>
  </si>
  <si>
    <t>（円/トン）</t>
    <rPh sb="1" eb="2">
      <t>エン</t>
    </rPh>
    <phoneticPr fontId="1"/>
  </si>
  <si>
    <t>（C）=（B）÷（A）×1,000kg</t>
    <phoneticPr fontId="1"/>
  </si>
  <si>
    <t>（％/年）</t>
    <rPh sb="3" eb="4">
      <t>ネン</t>
    </rPh>
    <phoneticPr fontId="1"/>
  </si>
  <si>
    <t>⑦=⑤＋⑥</t>
    <phoneticPr fontId="1"/>
  </si>
  <si>
    <t>生産年の翌々年１月</t>
    <rPh sb="0" eb="3">
      <t>セイサンネン</t>
    </rPh>
    <rPh sb="4" eb="7">
      <t>ヨクヨクネン</t>
    </rPh>
    <rPh sb="8" eb="9">
      <t>ガツ</t>
    </rPh>
    <phoneticPr fontId="1"/>
  </si>
  <si>
    <t>合　　　　　計</t>
    <rPh sb="0" eb="1">
      <t>ゴウ</t>
    </rPh>
    <rPh sb="6" eb="7">
      <t>ケイ</t>
    </rPh>
    <phoneticPr fontId="1"/>
  </si>
  <si>
    <t>補助対象開始期間
（販売契約締結日の翌月から）</t>
    <rPh sb="0" eb="2">
      <t>ホジョ</t>
    </rPh>
    <rPh sb="2" eb="4">
      <t>タイショウ</t>
    </rPh>
    <rPh sb="4" eb="6">
      <t>カイシ</t>
    </rPh>
    <rPh sb="6" eb="8">
      <t>キカン</t>
    </rPh>
    <rPh sb="10" eb="12">
      <t>ハンバイ</t>
    </rPh>
    <rPh sb="12" eb="14">
      <t>ケイヤク</t>
    </rPh>
    <rPh sb="14" eb="16">
      <t>テイケツ</t>
    </rPh>
    <rPh sb="16" eb="17">
      <t>ビ</t>
    </rPh>
    <rPh sb="18" eb="20">
      <t>ヨクゲツ</t>
    </rPh>
    <phoneticPr fontId="1"/>
  </si>
  <si>
    <t>生産年の翌年４月</t>
    <phoneticPr fontId="1"/>
  </si>
  <si>
    <t>５月</t>
    <phoneticPr fontId="1"/>
  </si>
  <si>
    <t>11月</t>
  </si>
  <si>
    <t>10月</t>
  </si>
  <si>
    <t>（円/トン）</t>
    <phoneticPr fontId="1"/>
  </si>
  <si>
    <t>⑥</t>
    <phoneticPr fontId="1"/>
  </si>
  <si>
    <t>(※1)</t>
    <phoneticPr fontId="1"/>
  </si>
  <si>
    <t>(※2)</t>
  </si>
  <si>
    <t>(※2)</t>
    <phoneticPr fontId="1"/>
  </si>
  <si>
    <t>金利負担への助成単価</t>
    <rPh sb="0" eb="2">
      <t>キンリ</t>
    </rPh>
    <rPh sb="2" eb="4">
      <t>フタン</t>
    </rPh>
    <rPh sb="6" eb="8">
      <t>ジョセイ</t>
    </rPh>
    <rPh sb="8" eb="10">
      <t>タンカ</t>
    </rPh>
    <phoneticPr fontId="1"/>
  </si>
  <si>
    <t>助成単価</t>
    <rPh sb="0" eb="2">
      <t>ジョセイ</t>
    </rPh>
    <rPh sb="2" eb="4">
      <t>タンカ</t>
    </rPh>
    <phoneticPr fontId="1"/>
  </si>
  <si>
    <t>合　　　計</t>
    <rPh sb="0" eb="1">
      <t>ゴウ</t>
    </rPh>
    <rPh sb="4" eb="5">
      <t>ケイ</t>
    </rPh>
    <phoneticPr fontId="1"/>
  </si>
  <si>
    <t>単価</t>
    <rPh sb="0" eb="2">
      <t>タンカ</t>
    </rPh>
    <phoneticPr fontId="1"/>
  </si>
  <si>
    <t>対象数量</t>
    <rPh sb="0" eb="2">
      <t>タイショウ</t>
    </rPh>
    <rPh sb="2" eb="4">
      <t>スウリョウ</t>
    </rPh>
    <phoneticPr fontId="1"/>
  </si>
  <si>
    <t>⑯=③+⑭</t>
    <phoneticPr fontId="1"/>
  </si>
  <si>
    <t>⑮=①+⑬</t>
    <phoneticPr fontId="1"/>
  </si>
  <si>
    <t>⑩</t>
    <phoneticPr fontId="1"/>
  </si>
  <si>
    <t>⑦</t>
    <phoneticPr fontId="1"/>
  </si>
  <si>
    <t>加算額</t>
    <rPh sb="0" eb="3">
      <t>カサンガク</t>
    </rPh>
    <phoneticPr fontId="1"/>
  </si>
  <si>
    <t>計</t>
    <rPh sb="0" eb="1">
      <t>ケイ</t>
    </rPh>
    <phoneticPr fontId="1"/>
  </si>
  <si>
    <t>産年の翌年3月末迄の契約分</t>
    <rPh sb="0" eb="2">
      <t>サンネン</t>
    </rPh>
    <rPh sb="3" eb="5">
      <t>ヨクネン</t>
    </rPh>
    <rPh sb="6" eb="7">
      <t>ガツ</t>
    </rPh>
    <rPh sb="7" eb="9">
      <t>マツマデ</t>
    </rPh>
    <rPh sb="10" eb="12">
      <t>ケイヤク</t>
    </rPh>
    <rPh sb="12" eb="13">
      <t>ブン</t>
    </rPh>
    <phoneticPr fontId="1"/>
  </si>
  <si>
    <t>産年の12月末迄の契約分</t>
    <rPh sb="0" eb="2">
      <t>サンネン</t>
    </rPh>
    <rPh sb="5" eb="6">
      <t>ガツ</t>
    </rPh>
    <rPh sb="6" eb="8">
      <t>マツマデ</t>
    </rPh>
    <rPh sb="9" eb="11">
      <t>ケイヤク</t>
    </rPh>
    <rPh sb="11" eb="12">
      <t>ブン</t>
    </rPh>
    <phoneticPr fontId="1"/>
  </si>
  <si>
    <t>産年の7月末迄の契約分</t>
    <rPh sb="0" eb="2">
      <t>サンネン</t>
    </rPh>
    <rPh sb="4" eb="5">
      <t>ガツ</t>
    </rPh>
    <rPh sb="5" eb="7">
      <t>マツマデ</t>
    </rPh>
    <rPh sb="8" eb="10">
      <t>ケイヤク</t>
    </rPh>
    <rPh sb="10" eb="11">
      <t>ブン</t>
    </rPh>
    <phoneticPr fontId="1"/>
  </si>
  <si>
    <t>加算額　計</t>
    <rPh sb="0" eb="3">
      <t>カサンガク</t>
    </rPh>
    <rPh sb="4" eb="5">
      <t>ケイ</t>
    </rPh>
    <phoneticPr fontId="1"/>
  </si>
  <si>
    <t>複数年契約加算</t>
    <rPh sb="0" eb="3">
      <t>フクスウネン</t>
    </rPh>
    <rPh sb="3" eb="5">
      <t>ケイヤク</t>
    </rPh>
    <rPh sb="5" eb="7">
      <t>カサン</t>
    </rPh>
    <phoneticPr fontId="1"/>
  </si>
  <si>
    <t>収穫前契約加算</t>
    <rPh sb="0" eb="3">
      <t>シュウカクマエ</t>
    </rPh>
    <rPh sb="3" eb="5">
      <t>ケイヤク</t>
    </rPh>
    <rPh sb="5" eb="7">
      <t>カサン</t>
    </rPh>
    <phoneticPr fontId="1"/>
  </si>
  <si>
    <t>⑭</t>
    <phoneticPr fontId="1"/>
  </si>
  <si>
    <t>⑬</t>
    <phoneticPr fontId="1"/>
  </si>
  <si>
    <t>⑪</t>
    <phoneticPr fontId="1"/>
  </si>
  <si>
    <t>⑧</t>
    <phoneticPr fontId="1"/>
  </si>
  <si>
    <t>⑤</t>
    <phoneticPr fontId="1"/>
  </si>
  <si>
    <t>3月</t>
    <rPh sb="1" eb="2">
      <t>ガツ</t>
    </rPh>
    <phoneticPr fontId="1"/>
  </si>
  <si>
    <t>2月</t>
    <rPh sb="1" eb="2">
      <t>ガツ</t>
    </rPh>
    <phoneticPr fontId="1"/>
  </si>
  <si>
    <t>翌々年
1月</t>
    <rPh sb="0" eb="3">
      <t>ヨクヨクネン</t>
    </rPh>
    <rPh sb="5" eb="6">
      <t>ガツ</t>
    </rPh>
    <phoneticPr fontId="1"/>
  </si>
  <si>
    <t>12月</t>
    <rPh sb="2" eb="3">
      <t>ガツ</t>
    </rPh>
    <phoneticPr fontId="1"/>
  </si>
  <si>
    <t>生産年の翌年
11月</t>
    <rPh sb="0" eb="2">
      <t>セイサン</t>
    </rPh>
    <rPh sb="2" eb="3">
      <t>ネン</t>
    </rPh>
    <rPh sb="4" eb="6">
      <t>ヨクネン</t>
    </rPh>
    <rPh sb="9" eb="10">
      <t>ガツ</t>
    </rPh>
    <phoneticPr fontId="1"/>
  </si>
  <si>
    <t>販売引渡月</t>
    <phoneticPr fontId="1"/>
  </si>
  <si>
    <t>（円/トン）</t>
  </si>
  <si>
    <t>（キログラム）</t>
  </si>
  <si>
    <t>（キログラム）</t>
    <phoneticPr fontId="1"/>
  </si>
  <si>
    <t>（円）</t>
    <phoneticPr fontId="1"/>
  </si>
  <si>
    <t>　⑪=(A)</t>
    <phoneticPr fontId="1"/>
  </si>
  <si>
    <t>②=(A)×2</t>
    <phoneticPr fontId="1"/>
  </si>
  <si>
    <t>⑤=(A)×3</t>
    <phoneticPr fontId="1"/>
  </si>
  <si>
    <t>⑧=(A)×2</t>
    <phoneticPr fontId="1"/>
  </si>
  <si>
    <t>⑬=④+⑦+⑩</t>
    <phoneticPr fontId="1"/>
  </si>
  <si>
    <t>⑭=⑥+⑨+⑫</t>
    <phoneticPr fontId="1"/>
  </si>
  <si>
    <t>(※3)</t>
  </si>
  <si>
    <t>平均保管月数</t>
    <phoneticPr fontId="1"/>
  </si>
  <si>
    <t>平均単価</t>
    <phoneticPr fontId="1"/>
  </si>
  <si>
    <t xml:space="preserve"> ⑯=　　　　　　
 ①+④+⑦+⑩+⑬</t>
    <phoneticPr fontId="1"/>
  </si>
  <si>
    <t xml:space="preserve"> ⑰=　　　　　　
 ③+⑥+⑨+⑫+⑮</t>
    <phoneticPr fontId="1"/>
  </si>
  <si>
    <t>⑱</t>
    <phoneticPr fontId="1"/>
  </si>
  <si>
    <t>１　金利倉敷料助成額</t>
    <rPh sb="2" eb="4">
      <t>キンリ</t>
    </rPh>
    <rPh sb="4" eb="6">
      <t>クラシキ</t>
    </rPh>
    <rPh sb="6" eb="7">
      <t>リョウ</t>
    </rPh>
    <rPh sb="7" eb="10">
      <t>ジョセイガク</t>
    </rPh>
    <phoneticPr fontId="1"/>
  </si>
  <si>
    <t>２　収穫前契約及び複数年契約加算額</t>
    <rPh sb="2" eb="5">
      <t>シュウカクマエ</t>
    </rPh>
    <rPh sb="5" eb="7">
      <t>ケイヤク</t>
    </rPh>
    <rPh sb="7" eb="8">
      <t>オヨ</t>
    </rPh>
    <rPh sb="9" eb="12">
      <t>フクスウネン</t>
    </rPh>
    <rPh sb="12" eb="14">
      <t>ケイヤク</t>
    </rPh>
    <rPh sb="14" eb="17">
      <t>カサンガク</t>
    </rPh>
    <phoneticPr fontId="1"/>
  </si>
  <si>
    <t>補助対象開始期間別　計</t>
    <rPh sb="0" eb="2">
      <t>ホジョ</t>
    </rPh>
    <rPh sb="2" eb="4">
      <t>タイショウ</t>
    </rPh>
    <rPh sb="4" eb="6">
      <t>カイシ</t>
    </rPh>
    <rPh sb="6" eb="8">
      <t>キカン</t>
    </rPh>
    <rPh sb="8" eb="9">
      <t>ベツ</t>
    </rPh>
    <rPh sb="10" eb="11">
      <t>ケイ</t>
    </rPh>
    <phoneticPr fontId="1"/>
  </si>
  <si>
    <t>販売引渡月別　計</t>
    <rPh sb="5" eb="6">
      <t>ベツ</t>
    </rPh>
    <rPh sb="7" eb="8">
      <t>ケイ</t>
    </rPh>
    <phoneticPr fontId="1"/>
  </si>
  <si>
    <t>引渡数量</t>
    <rPh sb="0" eb="2">
      <t>ヒキワタシ</t>
    </rPh>
    <rPh sb="2" eb="4">
      <t>スウリョウ</t>
    </rPh>
    <phoneticPr fontId="1"/>
  </si>
  <si>
    <t>引渡数量</t>
    <phoneticPr fontId="1"/>
  </si>
  <si>
    <t>　２　収穫前契約及び複数年契約加算額</t>
    <rPh sb="3" eb="5">
      <t>シュウカク</t>
    </rPh>
    <rPh sb="5" eb="6">
      <t>マエ</t>
    </rPh>
    <rPh sb="6" eb="8">
      <t>ケイヤク</t>
    </rPh>
    <rPh sb="8" eb="9">
      <t>オヨ</t>
    </rPh>
    <rPh sb="10" eb="12">
      <t>フクスウ</t>
    </rPh>
    <rPh sb="12" eb="13">
      <t>ネン</t>
    </rPh>
    <rPh sb="13" eb="15">
      <t>ケイヤク</t>
    </rPh>
    <rPh sb="15" eb="18">
      <t>カサンガク</t>
    </rPh>
    <phoneticPr fontId="1"/>
  </si>
  <si>
    <t>(※)</t>
    <phoneticPr fontId="1"/>
  </si>
  <si>
    <t>　③=
　①÷1,000×②</t>
    <phoneticPr fontId="1"/>
  </si>
  <si>
    <t>　⑥=
　④÷1,000×⑤</t>
    <phoneticPr fontId="1"/>
  </si>
  <si>
    <t>　⑨=
　⑦÷1,000×⑧</t>
    <phoneticPr fontId="1"/>
  </si>
  <si>
    <t>　⑫=
　⑩÷1,000×⑪</t>
    <phoneticPr fontId="1"/>
  </si>
  <si>
    <t>　⑮=
　⑬÷1,000×⑭</t>
    <phoneticPr fontId="1"/>
  </si>
  <si>
    <t>　１　金利倉敷料助成額</t>
    <rPh sb="3" eb="5">
      <t>キンリ</t>
    </rPh>
    <rPh sb="5" eb="8">
      <t>クラシキリョウ</t>
    </rPh>
    <rPh sb="8" eb="11">
      <t>ジョセイガク</t>
    </rPh>
    <phoneticPr fontId="1"/>
  </si>
  <si>
    <t>３　集約経費助成額</t>
    <rPh sb="2" eb="4">
      <t>シュウヤク</t>
    </rPh>
    <rPh sb="4" eb="6">
      <t>ケイヒ</t>
    </rPh>
    <rPh sb="6" eb="9">
      <t>ジョセイガク</t>
    </rPh>
    <phoneticPr fontId="1"/>
  </si>
  <si>
    <t>助成額</t>
    <rPh sb="0" eb="3">
      <t>ジョセイガク</t>
    </rPh>
    <phoneticPr fontId="1"/>
  </si>
  <si>
    <t>　３　集約経費助成額</t>
    <rPh sb="3" eb="5">
      <t>シュウヤク</t>
    </rPh>
    <rPh sb="5" eb="7">
      <t>ケイヒ</t>
    </rPh>
    <rPh sb="7" eb="10">
      <t>ジョセイガク</t>
    </rPh>
    <phoneticPr fontId="1"/>
  </si>
  <si>
    <t>適用金利</t>
    <rPh sb="0" eb="2">
      <t>テキヨウ</t>
    </rPh>
    <rPh sb="2" eb="4">
      <t>キンリ</t>
    </rPh>
    <phoneticPr fontId="1"/>
  </si>
  <si>
    <t>２　月別金利倉敷料助成単価の算出</t>
    <rPh sb="2" eb="4">
      <t>ツキベツ</t>
    </rPh>
    <rPh sb="4" eb="6">
      <t>キンリ</t>
    </rPh>
    <rPh sb="6" eb="9">
      <t>クラシキリョウ</t>
    </rPh>
    <rPh sb="9" eb="11">
      <t>ジョセイ</t>
    </rPh>
    <rPh sb="11" eb="13">
      <t>タンカ</t>
    </rPh>
    <rPh sb="14" eb="16">
      <t>サンシュツ</t>
    </rPh>
    <phoneticPr fontId="1"/>
  </si>
  <si>
    <t>月別金利倉敷料
助成単価</t>
    <rPh sb="0" eb="2">
      <t>ツキベツ</t>
    </rPh>
    <rPh sb="2" eb="4">
      <t>キンリ</t>
    </rPh>
    <rPh sb="4" eb="7">
      <t>クラシキリョウ</t>
    </rPh>
    <rPh sb="8" eb="10">
      <t>ジョセイ</t>
    </rPh>
    <rPh sb="10" eb="12">
      <t>タンカ</t>
    </rPh>
    <phoneticPr fontId="1"/>
  </si>
  <si>
    <t>倉敷料助成単価
（一律単価）</t>
    <rPh sb="0" eb="3">
      <t>クラシキリョウ</t>
    </rPh>
    <rPh sb="3" eb="5">
      <t>ジョセイ</t>
    </rPh>
    <rPh sb="5" eb="7">
      <t>タンカ</t>
    </rPh>
    <rPh sb="9" eb="11">
      <t>イチリツ</t>
    </rPh>
    <rPh sb="11" eb="13">
      <t>タンカ</t>
    </rPh>
    <phoneticPr fontId="1"/>
  </si>
  <si>
    <t>４　国費助成額合計</t>
    <rPh sb="2" eb="4">
      <t>コクヒ</t>
    </rPh>
    <rPh sb="4" eb="6">
      <t>ジョセイ</t>
    </rPh>
    <rPh sb="6" eb="7">
      <t>ガク</t>
    </rPh>
    <rPh sb="7" eb="9">
      <t>ゴウケイ</t>
    </rPh>
    <phoneticPr fontId="1"/>
  </si>
  <si>
    <t>月</t>
  </si>
  <si>
    <t>月</t>
    <phoneticPr fontId="1"/>
  </si>
  <si>
    <t>長期計画的販売
対象数量</t>
    <rPh sb="0" eb="2">
      <t>チョウキ</t>
    </rPh>
    <rPh sb="2" eb="5">
      <t>ケイカクテキ</t>
    </rPh>
    <rPh sb="5" eb="7">
      <t>ハンバイ</t>
    </rPh>
    <rPh sb="8" eb="10">
      <t>タイショウ</t>
    </rPh>
    <rPh sb="10" eb="12">
      <t>スウリョウ</t>
    </rPh>
    <phoneticPr fontId="1"/>
  </si>
  <si>
    <t>（㎏）</t>
  </si>
  <si>
    <t>（円）</t>
  </si>
  <si>
    <t>(円/トン）</t>
  </si>
  <si>
    <t>月</t>
    <rPh sb="0" eb="1">
      <t>ガツ</t>
    </rPh>
    <phoneticPr fontId="1"/>
  </si>
  <si>
    <t>非主食用への販売の取組に係る月別金利倉敷料単価算出票</t>
    <rPh sb="0" eb="1">
      <t>ヒ</t>
    </rPh>
    <rPh sb="1" eb="3">
      <t>シュショク</t>
    </rPh>
    <rPh sb="3" eb="4">
      <t>ヨウ</t>
    </rPh>
    <rPh sb="6" eb="8">
      <t>ハンバイ</t>
    </rPh>
    <rPh sb="9" eb="11">
      <t>トリクミ</t>
    </rPh>
    <rPh sb="12" eb="13">
      <t>カカワ</t>
    </rPh>
    <rPh sb="14" eb="16">
      <t>ツキベツ</t>
    </rPh>
    <rPh sb="16" eb="18">
      <t>キンリ</t>
    </rPh>
    <rPh sb="18" eb="21">
      <t>クラシキリョウ</t>
    </rPh>
    <rPh sb="21" eb="23">
      <t>タンカ</t>
    </rPh>
    <rPh sb="23" eb="25">
      <t>サンシュツ</t>
    </rPh>
    <rPh sb="25" eb="26">
      <t>ヒョウ</t>
    </rPh>
    <phoneticPr fontId="1"/>
  </si>
  <si>
    <t>非主食用への販売
対象数量</t>
    <rPh sb="0" eb="1">
      <t>ヒ</t>
    </rPh>
    <rPh sb="1" eb="3">
      <t>シュショク</t>
    </rPh>
    <rPh sb="3" eb="4">
      <t>ヨウ</t>
    </rPh>
    <rPh sb="6" eb="8">
      <t>ハンバイ</t>
    </rPh>
    <rPh sb="9" eb="11">
      <t>タイショウ</t>
    </rPh>
    <rPh sb="11" eb="13">
      <t>スウリョウ</t>
    </rPh>
    <phoneticPr fontId="1"/>
  </si>
  <si>
    <t>非主食用への販売の取組に係る経費算出票（国費助成分）</t>
    <rPh sb="0" eb="1">
      <t>ヒ</t>
    </rPh>
    <rPh sb="1" eb="3">
      <t>シュショク</t>
    </rPh>
    <rPh sb="3" eb="4">
      <t>ヨウ</t>
    </rPh>
    <rPh sb="6" eb="8">
      <t>ハンバイ</t>
    </rPh>
    <rPh sb="9" eb="11">
      <t>トリクミ</t>
    </rPh>
    <rPh sb="18" eb="19">
      <t>ヒョウ</t>
    </rPh>
    <rPh sb="22" eb="24">
      <t>ジョセイ</t>
    </rPh>
    <rPh sb="24" eb="25">
      <t>ブン</t>
    </rPh>
    <phoneticPr fontId="1"/>
  </si>
  <si>
    <t>２　バラ化経費助成額</t>
    <rPh sb="4" eb="5">
      <t>カ</t>
    </rPh>
    <rPh sb="5" eb="7">
      <t>ケイヒ</t>
    </rPh>
    <rPh sb="7" eb="10">
      <t>ジョセイガク</t>
    </rPh>
    <phoneticPr fontId="1"/>
  </si>
  <si>
    <t>３　運送経費助成額</t>
    <rPh sb="2" eb="4">
      <t>ウンソウ</t>
    </rPh>
    <rPh sb="4" eb="6">
      <t>ケイヒ</t>
    </rPh>
    <rPh sb="6" eb="9">
      <t>ジョセイガク</t>
    </rPh>
    <phoneticPr fontId="1"/>
  </si>
  <si>
    <t>４　集約経費助成額</t>
    <rPh sb="2" eb="4">
      <t>シュウヤク</t>
    </rPh>
    <rPh sb="4" eb="6">
      <t>ケイヒ</t>
    </rPh>
    <rPh sb="6" eb="9">
      <t>ジョセイガク</t>
    </rPh>
    <phoneticPr fontId="1"/>
  </si>
  <si>
    <t>　２　バラ化経費助成額</t>
    <rPh sb="5" eb="6">
      <t>カ</t>
    </rPh>
    <rPh sb="6" eb="8">
      <t>ケイヒ</t>
    </rPh>
    <rPh sb="8" eb="11">
      <t>ジョセイガク</t>
    </rPh>
    <phoneticPr fontId="1"/>
  </si>
  <si>
    <t>　３　運送経費助成額</t>
    <rPh sb="3" eb="5">
      <t>ウンソウ</t>
    </rPh>
    <rPh sb="5" eb="7">
      <t>ケイヒ</t>
    </rPh>
    <rPh sb="7" eb="10">
      <t>ジョセイガク</t>
    </rPh>
    <phoneticPr fontId="1"/>
  </si>
  <si>
    <t>　４　集約経費助成額</t>
    <phoneticPr fontId="1"/>
  </si>
  <si>
    <t>(※3)</t>
    <phoneticPr fontId="1"/>
  </si>
  <si>
    <t>(※4)</t>
    <phoneticPr fontId="1"/>
  </si>
  <si>
    <t>１　金利倉敷料単価のうち金利相当額の算出</t>
    <rPh sb="2" eb="4">
      <t>キンリ</t>
    </rPh>
    <rPh sb="4" eb="7">
      <t>クラシキリョウ</t>
    </rPh>
    <rPh sb="7" eb="9">
      <t>タンカ</t>
    </rPh>
    <rPh sb="12" eb="14">
      <t>キンリ</t>
    </rPh>
    <rPh sb="14" eb="16">
      <t>ソウトウ</t>
    </rPh>
    <rPh sb="16" eb="17">
      <t>ガク</t>
    </rPh>
    <rPh sb="18" eb="20">
      <t>サンシュツ</t>
    </rPh>
    <phoneticPr fontId="1"/>
  </si>
  <si>
    <t>等級</t>
    <rPh sb="0" eb="2">
      <t>トウキュウ</t>
    </rPh>
    <phoneticPr fontId="1"/>
  </si>
  <si>
    <t>対象米穀に係る
支払額</t>
    <rPh sb="0" eb="2">
      <t>タイショウ</t>
    </rPh>
    <rPh sb="2" eb="4">
      <t>ベイコク</t>
    </rPh>
    <rPh sb="5" eb="6">
      <t>カカ</t>
    </rPh>
    <rPh sb="8" eb="10">
      <t>シハラ</t>
    </rPh>
    <rPh sb="10" eb="11">
      <t>ガク</t>
    </rPh>
    <phoneticPr fontId="1"/>
  </si>
  <si>
    <t>対象米穀に係る
支払単価
（加重平均単価）</t>
    <rPh sb="0" eb="2">
      <t>タイショウ</t>
    </rPh>
    <rPh sb="2" eb="4">
      <t>ベイコク</t>
    </rPh>
    <rPh sb="5" eb="6">
      <t>カカワ</t>
    </rPh>
    <rPh sb="8" eb="10">
      <t>シハライ</t>
    </rPh>
    <rPh sb="10" eb="12">
      <t>タンカ</t>
    </rPh>
    <rPh sb="14" eb="16">
      <t>カジュウ</t>
    </rPh>
    <rPh sb="16" eb="18">
      <t>ヘイキン</t>
    </rPh>
    <rPh sb="18" eb="20">
      <t>タンカ</t>
    </rPh>
    <phoneticPr fontId="1"/>
  </si>
  <si>
    <t>③=①×②÷60kg</t>
    <phoneticPr fontId="1"/>
  </si>
  <si>
    <t>詳細区分
（品種名、等級以外の仕分内容）</t>
    <rPh sb="0" eb="2">
      <t>ショウサイ</t>
    </rPh>
    <rPh sb="2" eb="4">
      <t>クブン</t>
    </rPh>
    <rPh sb="6" eb="8">
      <t>ヒンシュ</t>
    </rPh>
    <rPh sb="8" eb="9">
      <t>メイ</t>
    </rPh>
    <rPh sb="10" eb="12">
      <t>トウキュウ</t>
    </rPh>
    <rPh sb="12" eb="14">
      <t>イガイ</t>
    </rPh>
    <rPh sb="15" eb="17">
      <t>シワケ</t>
    </rPh>
    <rPh sb="17" eb="19">
      <t>ナイヨウ</t>
    </rPh>
    <phoneticPr fontId="1"/>
  </si>
  <si>
    <t>１　対象米穀に係る支払単価の算出</t>
    <rPh sb="2" eb="4">
      <t>タイショウ</t>
    </rPh>
    <rPh sb="4" eb="6">
      <t>ベイコク</t>
    </rPh>
    <rPh sb="7" eb="8">
      <t>カカワ</t>
    </rPh>
    <rPh sb="9" eb="11">
      <t>シハライ</t>
    </rPh>
    <rPh sb="11" eb="13">
      <t>タンカ</t>
    </rPh>
    <rPh sb="14" eb="16">
      <t>サンシュツ</t>
    </rPh>
    <phoneticPr fontId="1"/>
  </si>
  <si>
    <t>　①欄の支払額について根拠資料を添付すること。</t>
    <rPh sb="2" eb="3">
      <t>ラン</t>
    </rPh>
    <rPh sb="4" eb="7">
      <t>シハライガク</t>
    </rPh>
    <phoneticPr fontId="1"/>
  </si>
  <si>
    <t>　④欄の適用金利について根拠資料を添付すること。ただし、事業実施計画であって見込率の場合には添付を省略できる。</t>
    <rPh sb="2" eb="3">
      <t>ラン</t>
    </rPh>
    <rPh sb="4" eb="6">
      <t>テキヨウ</t>
    </rPh>
    <rPh sb="6" eb="8">
      <t>キンリ</t>
    </rPh>
    <rPh sb="40" eb="41">
      <t>リツ</t>
    </rPh>
    <rPh sb="46" eb="48">
      <t>テンプ</t>
    </rPh>
    <rPh sb="49" eb="51">
      <t>ショウリャク</t>
    </rPh>
    <phoneticPr fontId="1"/>
  </si>
  <si>
    <t>　①欄の生産者への支払額については、本取組の対象米穀に係る仮払金額又は買取金額を記入すること。ただし、同一品種において品質及び出荷時期等によって複数の支払額がある場合であって、対象米穀に係る支払額を区分することが困難な場合には、当該品種の支払額ごとの出荷数量等による加重平均額（出荷数量等による加重平均も困難な場合は当該品種の最低支払額）を記入すること。また、事業実施計画であって事業実施年度内に追加支払等が見込まれる場合には、見込額を記入すること。</t>
    <rPh sb="2" eb="3">
      <t>ラン</t>
    </rPh>
    <rPh sb="4" eb="7">
      <t>セイサンシャ</t>
    </rPh>
    <rPh sb="9" eb="12">
      <t>シハライガク</t>
    </rPh>
    <rPh sb="18" eb="19">
      <t>ホン</t>
    </rPh>
    <rPh sb="19" eb="21">
      <t>トリクミ</t>
    </rPh>
    <rPh sb="22" eb="24">
      <t>タイショウ</t>
    </rPh>
    <rPh sb="24" eb="26">
      <t>ベイコク</t>
    </rPh>
    <rPh sb="27" eb="28">
      <t>カカ</t>
    </rPh>
    <rPh sb="29" eb="31">
      <t>カリバラ</t>
    </rPh>
    <rPh sb="31" eb="32">
      <t>キン</t>
    </rPh>
    <rPh sb="32" eb="33">
      <t>ガク</t>
    </rPh>
    <rPh sb="33" eb="34">
      <t>マタ</t>
    </rPh>
    <rPh sb="35" eb="37">
      <t>カイトリ</t>
    </rPh>
    <rPh sb="37" eb="39">
      <t>キンガク</t>
    </rPh>
    <rPh sb="40" eb="42">
      <t>キニュウ</t>
    </rPh>
    <rPh sb="59" eb="61">
      <t>ヒンシツ</t>
    </rPh>
    <rPh sb="61" eb="62">
      <t>オヨ</t>
    </rPh>
    <rPh sb="63" eb="65">
      <t>シュッカ</t>
    </rPh>
    <rPh sb="65" eb="67">
      <t>ジキ</t>
    </rPh>
    <rPh sb="67" eb="68">
      <t>トウ</t>
    </rPh>
    <rPh sb="72" eb="74">
      <t>フクスウ</t>
    </rPh>
    <rPh sb="75" eb="78">
      <t>シハライガク</t>
    </rPh>
    <rPh sb="81" eb="83">
      <t>バアイ</t>
    </rPh>
    <rPh sb="88" eb="90">
      <t>タイショウ</t>
    </rPh>
    <rPh sb="90" eb="92">
      <t>ベイコク</t>
    </rPh>
    <rPh sb="93" eb="94">
      <t>カカ</t>
    </rPh>
    <rPh sb="95" eb="98">
      <t>シハライガク</t>
    </rPh>
    <rPh sb="99" eb="101">
      <t>クブン</t>
    </rPh>
    <rPh sb="106" eb="108">
      <t>コンナン</t>
    </rPh>
    <rPh sb="109" eb="111">
      <t>バアイ</t>
    </rPh>
    <rPh sb="114" eb="116">
      <t>トウガイ</t>
    </rPh>
    <rPh sb="116" eb="118">
      <t>ヒンシュ</t>
    </rPh>
    <rPh sb="119" eb="122">
      <t>シハライガク</t>
    </rPh>
    <rPh sb="125" eb="127">
      <t>シュッカ</t>
    </rPh>
    <rPh sb="127" eb="129">
      <t>スウリョウ</t>
    </rPh>
    <rPh sb="129" eb="130">
      <t>トウ</t>
    </rPh>
    <rPh sb="133" eb="135">
      <t>カジュウ</t>
    </rPh>
    <rPh sb="135" eb="137">
      <t>ヘイキン</t>
    </rPh>
    <rPh sb="137" eb="138">
      <t>ガク</t>
    </rPh>
    <rPh sb="139" eb="141">
      <t>シュッカ</t>
    </rPh>
    <rPh sb="141" eb="143">
      <t>スウリョウ</t>
    </rPh>
    <rPh sb="143" eb="144">
      <t>トウ</t>
    </rPh>
    <rPh sb="147" eb="149">
      <t>カジュウ</t>
    </rPh>
    <rPh sb="149" eb="151">
      <t>ヘイキン</t>
    </rPh>
    <rPh sb="152" eb="154">
      <t>コンナン</t>
    </rPh>
    <rPh sb="155" eb="157">
      <t>バアイ</t>
    </rPh>
    <rPh sb="158" eb="160">
      <t>トウガイ</t>
    </rPh>
    <rPh sb="160" eb="162">
      <t>ヒンシュ</t>
    </rPh>
    <rPh sb="163" eb="165">
      <t>サイテイ</t>
    </rPh>
    <rPh sb="165" eb="168">
      <t>シハライガク</t>
    </rPh>
    <rPh sb="170" eb="172">
      <t>キニュウ</t>
    </rPh>
    <rPh sb="200" eb="202">
      <t>シハラ</t>
    </rPh>
    <rPh sb="202" eb="203">
      <t>トウ</t>
    </rPh>
    <rPh sb="204" eb="206">
      <t>ミコ</t>
    </rPh>
    <rPh sb="209" eb="211">
      <t>バアイ</t>
    </rPh>
    <rPh sb="214" eb="217">
      <t>ミコミガク</t>
    </rPh>
    <rPh sb="218" eb="220">
      <t>キニュウ</t>
    </rPh>
    <phoneticPr fontId="1"/>
  </si>
  <si>
    <t>周年安定供給のための長期計画的な販売の取組に係る月別金利倉敷料単価算出票</t>
    <rPh sb="0" eb="2">
      <t>シュウネン</t>
    </rPh>
    <rPh sb="2" eb="4">
      <t>アンテイ</t>
    </rPh>
    <rPh sb="4" eb="6">
      <t>キョウキュウ</t>
    </rPh>
    <rPh sb="10" eb="12">
      <t>チョウキ</t>
    </rPh>
    <rPh sb="12" eb="15">
      <t>ケイカクテキ</t>
    </rPh>
    <rPh sb="16" eb="18">
      <t>ハンバイ</t>
    </rPh>
    <rPh sb="19" eb="21">
      <t>トリクミ</t>
    </rPh>
    <rPh sb="22" eb="23">
      <t>カカワ</t>
    </rPh>
    <rPh sb="24" eb="26">
      <t>ツキベツ</t>
    </rPh>
    <rPh sb="26" eb="28">
      <t>キンリ</t>
    </rPh>
    <rPh sb="28" eb="31">
      <t>クラシキリョウ</t>
    </rPh>
    <rPh sb="31" eb="33">
      <t>タンカ</t>
    </rPh>
    <rPh sb="33" eb="35">
      <t>サンシュツ</t>
    </rPh>
    <rPh sb="35" eb="36">
      <t>ヒョウ</t>
    </rPh>
    <phoneticPr fontId="1"/>
  </si>
  <si>
    <t>周年安定供給のための長期計画的な販売の取組に係る経費算出票（国費助成分）</t>
    <rPh sb="28" eb="29">
      <t>ヒョウ</t>
    </rPh>
    <rPh sb="32" eb="34">
      <t>ジョセイ</t>
    </rPh>
    <rPh sb="34" eb="35">
      <t>ブン</t>
    </rPh>
    <phoneticPr fontId="1"/>
  </si>
  <si>
    <t>　④欄の適用金利については、１の表の生産者への支払額に係る借入金に対して適用される金利を月ごとに記入すること。ただし、複数の金融機関からの借入等により異なる金利がある場合であって、対象米穀に係る借入金に対する金利を区分することが困難な場合には、借入金残高等による加重平均値（借入金残高等による加重平均も困難な場合は当該月の最低金利）を記入すること。また、事業実施計画であって事業実施年度内に金利の変動が見込まれる場合には、見込率を記入すること。</t>
    <rPh sb="2" eb="3">
      <t>ラン</t>
    </rPh>
    <rPh sb="4" eb="6">
      <t>テキヨウ</t>
    </rPh>
    <rPh sb="6" eb="8">
      <t>キンリ</t>
    </rPh>
    <rPh sb="16" eb="17">
      <t>ヒョウ</t>
    </rPh>
    <rPh sb="18" eb="21">
      <t>セイサンシャ</t>
    </rPh>
    <rPh sb="25" eb="26">
      <t>ガク</t>
    </rPh>
    <rPh sb="27" eb="28">
      <t>カカ</t>
    </rPh>
    <rPh sb="29" eb="32">
      <t>カリイレキン</t>
    </rPh>
    <rPh sb="33" eb="34">
      <t>タイ</t>
    </rPh>
    <rPh sb="36" eb="38">
      <t>テキヨウ</t>
    </rPh>
    <rPh sb="41" eb="43">
      <t>キンリ</t>
    </rPh>
    <rPh sb="44" eb="45">
      <t>ツキ</t>
    </rPh>
    <rPh sb="48" eb="50">
      <t>キニュウ</t>
    </rPh>
    <rPh sb="59" eb="61">
      <t>フクスウ</t>
    </rPh>
    <rPh sb="62" eb="64">
      <t>キンユウ</t>
    </rPh>
    <rPh sb="64" eb="66">
      <t>キカン</t>
    </rPh>
    <rPh sb="69" eb="71">
      <t>カリイレ</t>
    </rPh>
    <rPh sb="71" eb="72">
      <t>トウ</t>
    </rPh>
    <rPh sb="75" eb="76">
      <t>コト</t>
    </rPh>
    <rPh sb="78" eb="80">
      <t>キンリ</t>
    </rPh>
    <rPh sb="83" eb="85">
      <t>バアイ</t>
    </rPh>
    <rPh sb="90" eb="92">
      <t>タイショウ</t>
    </rPh>
    <rPh sb="92" eb="94">
      <t>ベイコク</t>
    </rPh>
    <rPh sb="95" eb="96">
      <t>カカ</t>
    </rPh>
    <rPh sb="97" eb="100">
      <t>シャクニュウキン</t>
    </rPh>
    <rPh sb="101" eb="102">
      <t>タイ</t>
    </rPh>
    <rPh sb="104" eb="106">
      <t>キンリ</t>
    </rPh>
    <rPh sb="107" eb="109">
      <t>クブン</t>
    </rPh>
    <rPh sb="114" eb="116">
      <t>コンナン</t>
    </rPh>
    <rPh sb="117" eb="119">
      <t>バアイ</t>
    </rPh>
    <rPh sb="122" eb="125">
      <t>カリイレキン</t>
    </rPh>
    <rPh sb="125" eb="127">
      <t>ザンダカ</t>
    </rPh>
    <rPh sb="127" eb="128">
      <t>トウ</t>
    </rPh>
    <rPh sb="131" eb="133">
      <t>カジュウ</t>
    </rPh>
    <rPh sb="133" eb="135">
      <t>ヘイキン</t>
    </rPh>
    <rPh sb="135" eb="136">
      <t>チ</t>
    </rPh>
    <rPh sb="137" eb="140">
      <t>カリイレキン</t>
    </rPh>
    <rPh sb="140" eb="142">
      <t>ザンダカ</t>
    </rPh>
    <rPh sb="142" eb="143">
      <t>トウ</t>
    </rPh>
    <rPh sb="146" eb="148">
      <t>カジュウ</t>
    </rPh>
    <rPh sb="148" eb="150">
      <t>ヘイキン</t>
    </rPh>
    <rPh sb="151" eb="153">
      <t>コンナン</t>
    </rPh>
    <rPh sb="154" eb="156">
      <t>バアイ</t>
    </rPh>
    <rPh sb="157" eb="159">
      <t>トウガイ</t>
    </rPh>
    <rPh sb="159" eb="160">
      <t>ツキ</t>
    </rPh>
    <rPh sb="161" eb="163">
      <t>サイテイ</t>
    </rPh>
    <rPh sb="163" eb="165">
      <t>キンリ</t>
    </rPh>
    <rPh sb="167" eb="169">
      <t>キニュウ</t>
    </rPh>
    <phoneticPr fontId="1"/>
  </si>
  <si>
    <t>　④欄については加重平均を行う場合には小数点第４位を四捨五入することとし、⑤欄については円未満を切り捨てること。</t>
    <rPh sb="2" eb="3">
      <t>ラン</t>
    </rPh>
    <rPh sb="8" eb="10">
      <t>カジュウ</t>
    </rPh>
    <rPh sb="10" eb="12">
      <t>ヘイキン</t>
    </rPh>
    <rPh sb="13" eb="14">
      <t>オコナ</t>
    </rPh>
    <rPh sb="15" eb="17">
      <t>バアイ</t>
    </rPh>
    <rPh sb="19" eb="22">
      <t>ショウスウテン</t>
    </rPh>
    <rPh sb="22" eb="23">
      <t>ダイ</t>
    </rPh>
    <rPh sb="24" eb="25">
      <t>イ</t>
    </rPh>
    <rPh sb="26" eb="30">
      <t>シシャゴニュウ</t>
    </rPh>
    <rPh sb="38" eb="39">
      <t>ラン</t>
    </rPh>
    <rPh sb="44" eb="47">
      <t>エンミマン</t>
    </rPh>
    <rPh sb="48" eb="49">
      <t>キ</t>
    </rPh>
    <rPh sb="50" eb="51">
      <t>ス</t>
    </rPh>
    <phoneticPr fontId="1"/>
  </si>
  <si>
    <t>　①欄及び（ｃ）欄については加重平均により円未満が生じた場合には円未満を四捨五入することとし、③欄については円未満を切り捨てること。</t>
    <rPh sb="2" eb="3">
      <t>ラン</t>
    </rPh>
    <rPh sb="3" eb="4">
      <t>オヨ</t>
    </rPh>
    <rPh sb="8" eb="9">
      <t>ラン</t>
    </rPh>
    <rPh sb="14" eb="16">
      <t>カジュウ</t>
    </rPh>
    <rPh sb="16" eb="18">
      <t>ヘイキン</t>
    </rPh>
    <rPh sb="21" eb="22">
      <t>エン</t>
    </rPh>
    <rPh sb="22" eb="24">
      <t>ミマン</t>
    </rPh>
    <rPh sb="25" eb="26">
      <t>ショウ</t>
    </rPh>
    <rPh sb="28" eb="30">
      <t>バアイ</t>
    </rPh>
    <rPh sb="32" eb="35">
      <t>エンミマン</t>
    </rPh>
    <rPh sb="36" eb="40">
      <t>シシャゴニュウ</t>
    </rPh>
    <rPh sb="48" eb="49">
      <t>ラン</t>
    </rPh>
    <rPh sb="54" eb="55">
      <t>エン</t>
    </rPh>
    <rPh sb="55" eb="57">
      <t>ミマン</t>
    </rPh>
    <rPh sb="58" eb="59">
      <t>キ</t>
    </rPh>
    <rPh sb="60" eb="61">
      <t>ス</t>
    </rPh>
    <phoneticPr fontId="1"/>
  </si>
  <si>
    <t>　⑲欄については円未満を四捨五入すること。</t>
    <rPh sb="2" eb="3">
      <t>ラン</t>
    </rPh>
    <rPh sb="8" eb="11">
      <t>エンミマン</t>
    </rPh>
    <rPh sb="12" eb="16">
      <t>シシャゴニュウ</t>
    </rPh>
    <phoneticPr fontId="1"/>
  </si>
  <si>
    <t>　販売引渡月ごとの助成額の算出に当たっては円未満を切り捨てること。</t>
    <rPh sb="1" eb="3">
      <t>ハンバイ</t>
    </rPh>
    <rPh sb="3" eb="5">
      <t>ヒキワタシ</t>
    </rPh>
    <rPh sb="5" eb="6">
      <t>ツキ</t>
    </rPh>
    <rPh sb="9" eb="12">
      <t>ジョセイガク</t>
    </rPh>
    <rPh sb="13" eb="15">
      <t>サンシュツ</t>
    </rPh>
    <rPh sb="16" eb="17">
      <t>ア</t>
    </rPh>
    <rPh sb="21" eb="24">
      <t>エンミマン</t>
    </rPh>
    <rPh sb="25" eb="26">
      <t>キ</t>
    </rPh>
    <rPh sb="27" eb="28">
      <t>ス</t>
    </rPh>
    <phoneticPr fontId="1"/>
  </si>
  <si>
    <t>　単価については、年度平均単価（１（金利倉敷料助成額）の（Ａ）欄）に別記１の２の（１）又は（２）に定める契約区分及び契約時期ごとに加算割合を乗じること。</t>
    <rPh sb="1" eb="3">
      <t>タンカ</t>
    </rPh>
    <rPh sb="9" eb="11">
      <t>ネンド</t>
    </rPh>
    <rPh sb="11" eb="13">
      <t>ヘイキン</t>
    </rPh>
    <rPh sb="13" eb="15">
      <t>タンカ</t>
    </rPh>
    <rPh sb="18" eb="20">
      <t>キンリ</t>
    </rPh>
    <rPh sb="20" eb="23">
      <t>クラシキリョウ</t>
    </rPh>
    <rPh sb="23" eb="26">
      <t>ジョセイガク</t>
    </rPh>
    <rPh sb="31" eb="32">
      <t>ラン</t>
    </rPh>
    <rPh sb="34" eb="36">
      <t>ベッキ</t>
    </rPh>
    <rPh sb="43" eb="44">
      <t>マタ</t>
    </rPh>
    <rPh sb="49" eb="50">
      <t>サダ</t>
    </rPh>
    <rPh sb="52" eb="54">
      <t>ケイヤク</t>
    </rPh>
    <rPh sb="54" eb="56">
      <t>クブン</t>
    </rPh>
    <rPh sb="56" eb="57">
      <t>オヨ</t>
    </rPh>
    <rPh sb="58" eb="60">
      <t>ケイヤク</t>
    </rPh>
    <rPh sb="60" eb="62">
      <t>ジキ</t>
    </rPh>
    <rPh sb="65" eb="67">
      <t>カサン</t>
    </rPh>
    <rPh sb="67" eb="69">
      <t>ワリアイ</t>
    </rPh>
    <rPh sb="70" eb="71">
      <t>ジョウ</t>
    </rPh>
    <phoneticPr fontId="1"/>
  </si>
  <si>
    <t>　　⑤=(C)×④÷12月
　　×補助率（1/2）</t>
    <rPh sb="12" eb="13">
      <t>ツキ</t>
    </rPh>
    <rPh sb="17" eb="20">
      <t>ホジョリツ</t>
    </rPh>
    <phoneticPr fontId="1"/>
  </si>
  <si>
    <r>
      <t xml:space="preserve">生産者への支払額
</t>
    </r>
    <r>
      <rPr>
        <sz val="9"/>
        <rFont val="ＭＳ Ｐゴシック"/>
        <family val="3"/>
        <charset val="128"/>
        <scheme val="minor"/>
      </rPr>
      <t>（仮払金額又は買取金額）</t>
    </r>
    <rPh sb="0" eb="3">
      <t>セイサンシャ</t>
    </rPh>
    <rPh sb="5" eb="8">
      <t>シハライガク</t>
    </rPh>
    <rPh sb="10" eb="12">
      <t>カリバラ</t>
    </rPh>
    <rPh sb="12" eb="14">
      <t>キンガク</t>
    </rPh>
    <rPh sb="14" eb="15">
      <t>マタ</t>
    </rPh>
    <rPh sb="16" eb="18">
      <t>カイトリ</t>
    </rPh>
    <rPh sb="18" eb="20">
      <t>キンガク</t>
    </rPh>
    <phoneticPr fontId="1"/>
  </si>
  <si>
    <t>　補助対象開始期間別の平均保管月数については、販売引渡月ごとの引渡数量により加重平均すること。なお、年度平均の算出に当たっては、各補助対象開始期間別の平均保管月数に当該期間の引渡数量を乗じて加重平均し、小数点第３位を四捨五入すること。</t>
    <rPh sb="1" eb="3">
      <t>ホジョ</t>
    </rPh>
    <rPh sb="3" eb="5">
      <t>タイショウ</t>
    </rPh>
    <rPh sb="5" eb="7">
      <t>カイシ</t>
    </rPh>
    <rPh sb="7" eb="9">
      <t>キカン</t>
    </rPh>
    <rPh sb="9" eb="10">
      <t>ベツ</t>
    </rPh>
    <rPh sb="11" eb="13">
      <t>ヘイキン</t>
    </rPh>
    <rPh sb="13" eb="15">
      <t>ホカン</t>
    </rPh>
    <rPh sb="15" eb="17">
      <t>ツキスウ</t>
    </rPh>
    <rPh sb="23" eb="25">
      <t>ハンバイ</t>
    </rPh>
    <rPh sb="25" eb="27">
      <t>ヒキワタシ</t>
    </rPh>
    <rPh sb="27" eb="28">
      <t>ツキ</t>
    </rPh>
    <rPh sb="31" eb="33">
      <t>ヒキワタシ</t>
    </rPh>
    <rPh sb="33" eb="35">
      <t>スウリョウ</t>
    </rPh>
    <rPh sb="38" eb="40">
      <t>カジュウ</t>
    </rPh>
    <rPh sb="40" eb="42">
      <t>ヘイキン</t>
    </rPh>
    <rPh sb="50" eb="52">
      <t>ネンド</t>
    </rPh>
    <rPh sb="52" eb="54">
      <t>ヘイキン</t>
    </rPh>
    <rPh sb="55" eb="57">
      <t>サンシュツ</t>
    </rPh>
    <rPh sb="58" eb="59">
      <t>ア</t>
    </rPh>
    <rPh sb="64" eb="65">
      <t>カク</t>
    </rPh>
    <rPh sb="65" eb="67">
      <t>ホジョ</t>
    </rPh>
    <rPh sb="67" eb="69">
      <t>タイショウ</t>
    </rPh>
    <rPh sb="69" eb="71">
      <t>カイシ</t>
    </rPh>
    <rPh sb="71" eb="73">
      <t>キカン</t>
    </rPh>
    <rPh sb="73" eb="74">
      <t>ベツ</t>
    </rPh>
    <rPh sb="75" eb="77">
      <t>ヘイキン</t>
    </rPh>
    <rPh sb="77" eb="79">
      <t>ホカン</t>
    </rPh>
    <rPh sb="79" eb="81">
      <t>ツキスウ</t>
    </rPh>
    <rPh sb="82" eb="84">
      <t>トウガイ</t>
    </rPh>
    <rPh sb="84" eb="86">
      <t>キカン</t>
    </rPh>
    <rPh sb="87" eb="89">
      <t>ヒキワタシ</t>
    </rPh>
    <rPh sb="89" eb="91">
      <t>スウリョウ</t>
    </rPh>
    <rPh sb="92" eb="93">
      <t>ジョウ</t>
    </rPh>
    <rPh sb="95" eb="97">
      <t>カジュウ</t>
    </rPh>
    <rPh sb="97" eb="99">
      <t>ヘイキン</t>
    </rPh>
    <rPh sb="101" eb="104">
      <t>ショウスウテン</t>
    </rPh>
    <rPh sb="104" eb="105">
      <t>ダイ</t>
    </rPh>
    <rPh sb="106" eb="107">
      <t>イ</t>
    </rPh>
    <rPh sb="108" eb="112">
      <t>シシャゴニュウ</t>
    </rPh>
    <phoneticPr fontId="1"/>
  </si>
  <si>
    <t xml:space="preserve"> ⑲=
 ⑰÷⑯×1,000÷⑱</t>
    <phoneticPr fontId="1"/>
  </si>
  <si>
    <t>産年の7月末迄の契約分</t>
    <phoneticPr fontId="1"/>
  </si>
  <si>
    <t>8月</t>
    <phoneticPr fontId="1"/>
  </si>
  <si>
    <t>7月</t>
    <phoneticPr fontId="1"/>
  </si>
  <si>
    <t>6月</t>
    <phoneticPr fontId="1"/>
  </si>
  <si>
    <t>5月</t>
    <rPh sb="1" eb="2">
      <t>ガツ</t>
    </rPh>
    <phoneticPr fontId="1"/>
  </si>
  <si>
    <t>生産年の翌年の4月</t>
    <rPh sb="0" eb="3">
      <t>セイサンネン</t>
    </rPh>
    <rPh sb="4" eb="6">
      <t>ヨクネン</t>
    </rPh>
    <rPh sb="8" eb="9">
      <t>ガツ</t>
    </rPh>
    <phoneticPr fontId="1"/>
  </si>
  <si>
    <t>別添１－１</t>
    <rPh sb="0" eb="2">
      <t>ベッテン</t>
    </rPh>
    <phoneticPr fontId="1"/>
  </si>
  <si>
    <t>　④欄の適用金利については、公募要領第４に定める金利を上限とする。</t>
    <rPh sb="2" eb="3">
      <t>ラン</t>
    </rPh>
    <rPh sb="4" eb="6">
      <t>テキヨウ</t>
    </rPh>
    <rPh sb="6" eb="8">
      <t>キンリ</t>
    </rPh>
    <rPh sb="14" eb="16">
      <t>コウボ</t>
    </rPh>
    <rPh sb="16" eb="18">
      <t>ヨウリョウ</t>
    </rPh>
    <rPh sb="18" eb="19">
      <t>ダイ</t>
    </rPh>
    <rPh sb="21" eb="22">
      <t>サダ</t>
    </rPh>
    <phoneticPr fontId="1"/>
  </si>
  <si>
    <t>別添１－２</t>
    <rPh sb="0" eb="2">
      <t>ベッテン</t>
    </rPh>
    <phoneticPr fontId="1"/>
  </si>
  <si>
    <t>　補助対象開始期間から販売引渡月までの各単価欄については、別添１－１の２（月別金利倉敷料助成単価の算出）の⑦の月別金利倉敷料助成単価の該当月分までを合計（販売引渡月は1/2を乗じる。）して記入すること。</t>
    <rPh sb="1" eb="3">
      <t>ホジョ</t>
    </rPh>
    <rPh sb="3" eb="5">
      <t>タイショウ</t>
    </rPh>
    <rPh sb="5" eb="7">
      <t>カイシ</t>
    </rPh>
    <rPh sb="7" eb="9">
      <t>キカン</t>
    </rPh>
    <rPh sb="11" eb="13">
      <t>ハンバイ</t>
    </rPh>
    <rPh sb="13" eb="15">
      <t>ヒキワタシ</t>
    </rPh>
    <rPh sb="15" eb="16">
      <t>ツキ</t>
    </rPh>
    <rPh sb="19" eb="20">
      <t>カク</t>
    </rPh>
    <rPh sb="20" eb="22">
      <t>タンカ</t>
    </rPh>
    <rPh sb="22" eb="23">
      <t>ラン</t>
    </rPh>
    <rPh sb="29" eb="31">
      <t>ベッテン</t>
    </rPh>
    <rPh sb="55" eb="57">
      <t>ツキベツ</t>
    </rPh>
    <rPh sb="57" eb="59">
      <t>キンリ</t>
    </rPh>
    <rPh sb="59" eb="62">
      <t>クラシキリョウ</t>
    </rPh>
    <rPh sb="62" eb="64">
      <t>ジョセイ</t>
    </rPh>
    <rPh sb="64" eb="66">
      <t>タンカ</t>
    </rPh>
    <rPh sb="67" eb="69">
      <t>ガイトウ</t>
    </rPh>
    <rPh sb="69" eb="70">
      <t>ツキ</t>
    </rPh>
    <rPh sb="70" eb="71">
      <t>ブン</t>
    </rPh>
    <rPh sb="74" eb="76">
      <t>ゴウケイ</t>
    </rPh>
    <rPh sb="94" eb="96">
      <t>キニュウ</t>
    </rPh>
    <phoneticPr fontId="1"/>
  </si>
  <si>
    <t>別添１－３</t>
    <rPh sb="0" eb="2">
      <t>ベッテン</t>
    </rPh>
    <phoneticPr fontId="1"/>
  </si>
  <si>
    <t>別添１－４</t>
    <rPh sb="0" eb="2">
      <t>ベッテン</t>
    </rPh>
    <phoneticPr fontId="1"/>
  </si>
  <si>
    <t>　補助対象開始期間から販売引渡月までの各単価欄については、別添１－３の２（月別金利倉敷料助成単価の算出）の⑦の月別金利倉敷料助成単価の該当月分までを合計（販売引渡月は1/2を乗じる。）して記入すること。</t>
    <rPh sb="1" eb="3">
      <t>ホジョ</t>
    </rPh>
    <rPh sb="3" eb="5">
      <t>タイショウ</t>
    </rPh>
    <rPh sb="5" eb="7">
      <t>カイシ</t>
    </rPh>
    <rPh sb="7" eb="9">
      <t>キカン</t>
    </rPh>
    <rPh sb="11" eb="13">
      <t>ハンバイ</t>
    </rPh>
    <rPh sb="13" eb="15">
      <t>ヒキワタシ</t>
    </rPh>
    <rPh sb="15" eb="16">
      <t>ツキ</t>
    </rPh>
    <rPh sb="19" eb="20">
      <t>カク</t>
    </rPh>
    <rPh sb="20" eb="22">
      <t>タンカ</t>
    </rPh>
    <rPh sb="22" eb="23">
      <t>ラン</t>
    </rPh>
    <rPh sb="29" eb="31">
      <t>ベッテン</t>
    </rPh>
    <rPh sb="55" eb="57">
      <t>ツキベツ</t>
    </rPh>
    <rPh sb="57" eb="59">
      <t>キンリ</t>
    </rPh>
    <rPh sb="59" eb="62">
      <t>クラシキリョウ</t>
    </rPh>
    <rPh sb="62" eb="64">
      <t>ジョセイ</t>
    </rPh>
    <rPh sb="64" eb="66">
      <t>タンカ</t>
    </rPh>
    <rPh sb="67" eb="69">
      <t>ガイトウ</t>
    </rPh>
    <rPh sb="69" eb="70">
      <t>ツキ</t>
    </rPh>
    <rPh sb="70" eb="71">
      <t>ブン</t>
    </rPh>
    <rPh sb="74" eb="76">
      <t>ゴウケイ</t>
    </rPh>
    <rPh sb="94" eb="96">
      <t>キニュウ</t>
    </rPh>
    <phoneticPr fontId="1"/>
  </si>
  <si>
    <t>５　国費助成額合計</t>
    <rPh sb="2" eb="4">
      <t>コクヒ</t>
    </rPh>
    <rPh sb="4" eb="6">
      <t>ジョセイ</t>
    </rPh>
    <rPh sb="6" eb="7">
      <t>ガク</t>
    </rPh>
    <rPh sb="7" eb="9">
      <t>ゴウケイ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</si>
</sst>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quot;円/トン&quot;"/>
    <numFmt numFmtId="177" formatCode="&quot;（&quot;#,##0&quot;円/60kg）&quot;"/>
    <numFmt numFmtId="178" formatCode="#,##0.000;[Red]\-#,##0.000"/>
    <numFmt numFmtId="179" formatCode="#,###&quot;千円&quot;"/>
    <numFmt numFmtId="180" formatCode="#,###&quot;円&quot;"/>
    <numFmt numFmtId="181" formatCode="#,###"/>
    <numFmt numFmtId="182" formatCode="#,###.0"/>
  </numFmts>
  <fonts count="2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20"/>
      <name val="ＭＳ Ｐゴシック"/>
      <family val="3"/>
      <charset val="128"/>
      <scheme val="minor"/>
    </font>
    <font>
      <sz val="11"/>
      <name val="ＭＳ Ｐゴシック"/>
      <family val="3"/>
      <charset val="128"/>
      <scheme val="minor"/>
    </font>
    <font>
      <sz val="16"/>
      <name val="ＭＳ Ｐゴシック"/>
      <family val="3"/>
      <charset val="128"/>
      <scheme val="minor"/>
    </font>
    <font>
      <sz val="14"/>
      <name val="ＭＳ Ｐゴシック"/>
      <family val="3"/>
      <charset val="128"/>
      <scheme val="minor"/>
    </font>
    <font>
      <sz val="12"/>
      <name val="ＭＳ Ｐゴシック"/>
      <family val="3"/>
      <charset val="128"/>
      <scheme val="minor"/>
    </font>
    <font>
      <sz val="9"/>
      <name val="ＭＳ Ｐゴシック"/>
      <family val="3"/>
      <charset val="128"/>
      <scheme val="minor"/>
    </font>
    <font>
      <sz val="10"/>
      <name val="ＭＳ Ｐゴシック"/>
      <family val="3"/>
      <charset val="128"/>
      <scheme val="minor"/>
    </font>
    <font>
      <sz val="24"/>
      <name val="ＭＳ Ｐゴシック"/>
      <family val="3"/>
      <charset val="128"/>
      <scheme val="minor"/>
    </font>
    <font>
      <b/>
      <sz val="11"/>
      <name val="ＭＳ Ｐゴシック"/>
      <family val="3"/>
      <charset val="128"/>
      <scheme val="minor"/>
    </font>
    <font>
      <sz val="11"/>
      <color theme="1"/>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11"/>
      <name val="ＭＳ Ｐゴシック"/>
      <family val="2"/>
      <charset val="128"/>
      <scheme val="minor"/>
    </font>
    <font>
      <sz val="12"/>
      <color theme="1"/>
      <name val="ＭＳ Ｐゴシック"/>
      <family val="2"/>
      <charset val="128"/>
      <scheme val="minor"/>
    </font>
    <font>
      <sz val="10"/>
      <color theme="1"/>
      <name val="ＭＳ Ｐゴシック"/>
      <family val="3"/>
      <charset val="128"/>
      <scheme val="minor"/>
    </font>
    <font>
      <sz val="16"/>
      <color theme="1"/>
      <name val="ＭＳ Ｐゴシック"/>
      <family val="3"/>
      <charset val="128"/>
      <scheme val="minor"/>
    </font>
    <font>
      <b/>
      <sz val="11"/>
      <color rgb="FFFF0000"/>
      <name val="ＭＳ Ｐゴシック"/>
      <family val="3"/>
      <charset val="128"/>
      <scheme val="minor"/>
    </font>
    <font>
      <sz val="10"/>
      <color theme="1"/>
      <name val="ＭＳ Ｐゴシック"/>
      <family val="2"/>
      <charset val="128"/>
      <scheme val="minor"/>
    </font>
    <font>
      <sz val="24"/>
      <color theme="1"/>
      <name val="ＭＳ Ｐゴシック"/>
      <family val="2"/>
      <charset val="128"/>
      <scheme val="minor"/>
    </font>
  </fonts>
  <fills count="2">
    <fill>
      <patternFill patternType="none"/>
    </fill>
    <fill>
      <patternFill patternType="gray125"/>
    </fill>
  </fills>
  <borders count="82">
    <border>
      <left/>
      <right/>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diagonal/>
    </border>
    <border>
      <left/>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style="double">
        <color indexed="64"/>
      </right>
      <top/>
      <bottom style="double">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double">
        <color indexed="64"/>
      </left>
      <right style="double">
        <color indexed="64"/>
      </right>
      <top style="double">
        <color indexed="64"/>
      </top>
      <bottom/>
      <diagonal/>
    </border>
    <border>
      <left/>
      <right style="thin">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bottom style="thin">
        <color indexed="64"/>
      </bottom>
      <diagonal/>
    </border>
    <border>
      <left style="double">
        <color indexed="64"/>
      </left>
      <right style="double">
        <color indexed="64"/>
      </right>
      <top/>
      <bottom style="thin">
        <color indexed="64"/>
      </bottom>
      <diagonal/>
    </border>
    <border>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bottom style="medium">
        <color indexed="64"/>
      </bottom>
      <diagonal/>
    </border>
    <border diagonalDown="1">
      <left/>
      <right style="medium">
        <color indexed="64"/>
      </right>
      <top/>
      <bottom style="medium">
        <color indexed="64"/>
      </bottom>
      <diagonal style="thin">
        <color auto="1"/>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diagonalDown="1">
      <left/>
      <right/>
      <top/>
      <bottom style="medium">
        <color indexed="64"/>
      </bottom>
      <diagonal style="thin">
        <color indexed="64"/>
      </diagonal>
    </border>
    <border diagonalDown="1">
      <left style="medium">
        <color indexed="64"/>
      </left>
      <right/>
      <top/>
      <bottom style="medium">
        <color indexed="64"/>
      </bottom>
      <diagonal style="thin">
        <color indexed="64"/>
      </diagonal>
    </border>
    <border diagonalDown="1">
      <left/>
      <right style="medium">
        <color indexed="64"/>
      </right>
      <top style="medium">
        <color indexed="64"/>
      </top>
      <bottom/>
      <diagonal style="thin">
        <color indexed="64"/>
      </diagonal>
    </border>
    <border diagonalDown="1">
      <left/>
      <right/>
      <top style="medium">
        <color indexed="64"/>
      </top>
      <bottom/>
      <diagonal style="thin">
        <color indexed="64"/>
      </diagonal>
    </border>
    <border diagonalDown="1">
      <left style="medium">
        <color indexed="64"/>
      </left>
      <right/>
      <top style="medium">
        <color indexed="64"/>
      </top>
      <bottom/>
      <diagonal style="thin">
        <color auto="1"/>
      </diagonal>
    </border>
    <border diagonalUp="1">
      <left style="thin">
        <color indexed="64"/>
      </left>
      <right style="thin">
        <color indexed="64"/>
      </right>
      <top/>
      <bottom style="medium">
        <color indexed="64"/>
      </bottom>
      <diagonal style="thin">
        <color indexed="64"/>
      </diagonal>
    </border>
    <border diagonalDown="1">
      <left/>
      <right style="medium">
        <color indexed="64"/>
      </right>
      <top/>
      <bottom/>
      <diagonal style="thin">
        <color indexed="64"/>
      </diagonal>
    </border>
    <border diagonalDown="1">
      <left/>
      <right/>
      <top/>
      <bottom/>
      <diagonal style="thin">
        <color indexed="64"/>
      </diagonal>
    </border>
    <border diagonalDown="1">
      <left style="medium">
        <color indexed="64"/>
      </left>
      <right/>
      <top/>
      <bottom/>
      <diagonal style="thin">
        <color indexed="64"/>
      </diagonal>
    </border>
    <border>
      <left style="medium">
        <color indexed="64"/>
      </left>
      <right/>
      <top style="medium">
        <color indexed="64"/>
      </top>
      <bottom style="thin">
        <color indexed="64"/>
      </bottom>
      <diagonal/>
    </border>
    <border>
      <left style="double">
        <color indexed="64"/>
      </left>
      <right style="double">
        <color indexed="64"/>
      </right>
      <top style="double">
        <color indexed="64"/>
      </top>
      <bottom style="double">
        <color indexed="64"/>
      </bottom>
      <diagonal/>
    </border>
    <border>
      <left style="thin">
        <color indexed="64"/>
      </left>
      <right style="double">
        <color indexed="64"/>
      </right>
      <top/>
      <bottom/>
      <diagonal/>
    </border>
    <border>
      <left style="thin">
        <color indexed="64"/>
      </left>
      <right style="double">
        <color indexed="64"/>
      </right>
      <top/>
      <bottom style="medium">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41">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28" xfId="0" applyFont="1" applyBorder="1" applyAlignment="1">
      <alignment horizontal="center" vertical="center" wrapText="1"/>
    </xf>
    <xf numFmtId="0" fontId="7" fillId="0" borderId="30"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31" xfId="0" applyFont="1" applyBorder="1" applyAlignment="1">
      <alignment horizontal="center" vertical="center" wrapText="1"/>
    </xf>
    <xf numFmtId="0" fontId="4" fillId="0" borderId="3" xfId="0" applyFont="1" applyBorder="1" applyAlignment="1">
      <alignment horizontal="right" vertical="center" wrapText="1"/>
    </xf>
    <xf numFmtId="0" fontId="4" fillId="0" borderId="28" xfId="0" applyFont="1" applyBorder="1" applyAlignment="1">
      <alignment horizontal="right" vertical="center" wrapText="1"/>
    </xf>
    <xf numFmtId="0" fontId="4" fillId="0" borderId="40" xfId="0" applyFont="1" applyBorder="1" applyAlignment="1">
      <alignment horizontal="right" vertical="center" wrapText="1"/>
    </xf>
    <xf numFmtId="38" fontId="7" fillId="0" borderId="24" xfId="1" applyFont="1" applyBorder="1">
      <alignment vertical="center"/>
    </xf>
    <xf numFmtId="38" fontId="7" fillId="0" borderId="24" xfId="1" applyFont="1" applyBorder="1" applyAlignment="1">
      <alignment horizontal="right" vertical="center"/>
    </xf>
    <xf numFmtId="38" fontId="7" fillId="0" borderId="13" xfId="1" applyFont="1" applyBorder="1">
      <alignment vertical="center"/>
    </xf>
    <xf numFmtId="38" fontId="7" fillId="0" borderId="13" xfId="1" applyFont="1" applyBorder="1" applyAlignment="1">
      <alignment horizontal="right" vertical="center"/>
    </xf>
    <xf numFmtId="38" fontId="7" fillId="0" borderId="34" xfId="1" applyFont="1" applyBorder="1">
      <alignment vertical="center"/>
    </xf>
    <xf numFmtId="38" fontId="7" fillId="0" borderId="34" xfId="1" applyFont="1" applyBorder="1" applyAlignment="1">
      <alignment horizontal="right" vertical="center"/>
    </xf>
    <xf numFmtId="38" fontId="7" fillId="0" borderId="17" xfId="0" applyNumberFormat="1" applyFont="1" applyBorder="1" applyAlignment="1">
      <alignment horizontal="right" vertical="center"/>
    </xf>
    <xf numFmtId="38" fontId="7" fillId="0" borderId="38" xfId="0" applyNumberFormat="1" applyFont="1" applyBorder="1" applyAlignment="1">
      <alignment horizontal="right" vertical="center"/>
    </xf>
    <xf numFmtId="0" fontId="7" fillId="0" borderId="0" xfId="0" applyFont="1" applyAlignment="1">
      <alignment horizontal="right" vertical="top"/>
    </xf>
    <xf numFmtId="0" fontId="7" fillId="0" borderId="15" xfId="0" applyFont="1" applyBorder="1" applyAlignment="1">
      <alignment horizontal="center" vertical="center"/>
    </xf>
    <xf numFmtId="0" fontId="9" fillId="0" borderId="19" xfId="0" applyFont="1" applyBorder="1" applyAlignment="1">
      <alignment horizontal="left" vertical="center" wrapText="1"/>
    </xf>
    <xf numFmtId="0" fontId="9" fillId="0" borderId="19" xfId="0" applyFont="1" applyBorder="1" applyAlignment="1">
      <alignment horizontal="center" vertical="center"/>
    </xf>
    <xf numFmtId="0" fontId="9" fillId="0" borderId="25" xfId="0" applyFont="1" applyBorder="1" applyAlignment="1">
      <alignment horizontal="center" vertical="center"/>
    </xf>
    <xf numFmtId="0" fontId="4" fillId="0" borderId="6" xfId="0" applyFont="1" applyBorder="1" applyAlignment="1">
      <alignment horizontal="right" vertical="center"/>
    </xf>
    <xf numFmtId="0" fontId="4" fillId="0" borderId="5" xfId="0" applyFont="1" applyBorder="1" applyAlignment="1">
      <alignment horizontal="right" vertical="center"/>
    </xf>
    <xf numFmtId="0" fontId="4" fillId="0" borderId="40" xfId="0" applyFont="1" applyBorder="1" applyAlignment="1">
      <alignment horizontal="right" vertical="center"/>
    </xf>
    <xf numFmtId="0" fontId="7" fillId="0" borderId="29" xfId="0" applyFont="1" applyBorder="1" applyAlignment="1">
      <alignment horizontal="right" vertical="center"/>
    </xf>
    <xf numFmtId="38" fontId="7" fillId="0" borderId="47" xfId="0" applyNumberFormat="1" applyFont="1" applyBorder="1">
      <alignment vertical="center"/>
    </xf>
    <xf numFmtId="38" fontId="4" fillId="0" borderId="0" xfId="1" applyFont="1">
      <alignment vertical="center"/>
    </xf>
    <xf numFmtId="0" fontId="7" fillId="0" borderId="16" xfId="0" applyFont="1" applyBorder="1" applyAlignment="1">
      <alignment horizontal="right" vertical="center"/>
    </xf>
    <xf numFmtId="0" fontId="4" fillId="0" borderId="0" xfId="0" applyFont="1" applyAlignment="1">
      <alignment vertical="center" wrapText="1"/>
    </xf>
    <xf numFmtId="180" fontId="4" fillId="0" borderId="0" xfId="0" applyNumberFormat="1" applyFont="1">
      <alignment vertical="center"/>
    </xf>
    <xf numFmtId="0" fontId="9" fillId="0" borderId="18" xfId="0" applyFont="1" applyBorder="1" applyAlignment="1">
      <alignment horizontal="left" vertical="center" wrapText="1"/>
    </xf>
    <xf numFmtId="0" fontId="9" fillId="0" borderId="17" xfId="0" applyFont="1" applyBorder="1" applyAlignment="1">
      <alignment horizontal="left" vertical="center" wrapText="1"/>
    </xf>
    <xf numFmtId="0" fontId="9" fillId="0" borderId="53" xfId="0" applyFont="1" applyBorder="1" applyAlignment="1">
      <alignment horizontal="left" vertical="center" wrapText="1"/>
    </xf>
    <xf numFmtId="0" fontId="9" fillId="0" borderId="45" xfId="0" applyFont="1" applyBorder="1" applyAlignment="1">
      <alignment horizontal="left" vertical="center" wrapText="1"/>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28" xfId="0" applyFont="1" applyBorder="1" applyAlignment="1">
      <alignment horizontal="right" vertical="center"/>
    </xf>
    <xf numFmtId="0" fontId="9" fillId="0" borderId="49" xfId="0" applyFont="1" applyBorder="1" applyAlignment="1">
      <alignment horizontal="right" vertical="center" wrapText="1"/>
    </xf>
    <xf numFmtId="0" fontId="9" fillId="0" borderId="3" xfId="0" applyFont="1" applyBorder="1" applyAlignment="1">
      <alignment horizontal="right" vertical="center" wrapText="1"/>
    </xf>
    <xf numFmtId="0" fontId="9" fillId="0" borderId="20" xfId="0" applyFont="1" applyBorder="1" applyAlignment="1">
      <alignment horizontal="right" vertical="center" wrapText="1"/>
    </xf>
    <xf numFmtId="182" fontId="7" fillId="0" borderId="24" xfId="1" applyNumberFormat="1" applyFont="1" applyBorder="1">
      <alignment vertical="center"/>
    </xf>
    <xf numFmtId="181" fontId="7" fillId="0" borderId="51" xfId="1" applyNumberFormat="1" applyFont="1" applyBorder="1" applyAlignment="1">
      <alignment horizontal="right" vertical="center"/>
    </xf>
    <xf numFmtId="181" fontId="7" fillId="0" borderId="24" xfId="1" applyNumberFormat="1" applyFont="1" applyBorder="1" applyAlignment="1">
      <alignment horizontal="right" vertical="center"/>
    </xf>
    <xf numFmtId="181" fontId="7" fillId="0" borderId="57" xfId="1" applyNumberFormat="1" applyFont="1" applyBorder="1" applyAlignment="1">
      <alignment horizontal="right" vertical="center"/>
    </xf>
    <xf numFmtId="182" fontId="7" fillId="0" borderId="13" xfId="1" applyNumberFormat="1" applyFont="1" applyBorder="1">
      <alignment vertical="center"/>
    </xf>
    <xf numFmtId="181" fontId="7" fillId="0" borderId="58" xfId="1" applyNumberFormat="1" applyFont="1" applyBorder="1" applyAlignment="1">
      <alignment horizontal="right" vertical="center"/>
    </xf>
    <xf numFmtId="181" fontId="7" fillId="0" borderId="13" xfId="1" applyNumberFormat="1" applyFont="1" applyBorder="1" applyAlignment="1">
      <alignment horizontal="right" vertical="center"/>
    </xf>
    <xf numFmtId="181" fontId="7" fillId="0" borderId="59" xfId="1" applyNumberFormat="1" applyFont="1" applyBorder="1" applyAlignment="1">
      <alignment horizontal="right" vertical="center"/>
    </xf>
    <xf numFmtId="182" fontId="7" fillId="0" borderId="34" xfId="1" applyNumberFormat="1" applyFont="1" applyBorder="1">
      <alignment vertical="center"/>
    </xf>
    <xf numFmtId="181" fontId="7" fillId="0" borderId="60" xfId="1" applyNumberFormat="1" applyFont="1" applyBorder="1" applyAlignment="1">
      <alignment horizontal="right" vertical="center"/>
    </xf>
    <xf numFmtId="181" fontId="7" fillId="0" borderId="34" xfId="1" applyNumberFormat="1" applyFont="1" applyBorder="1" applyAlignment="1">
      <alignment horizontal="right" vertical="center"/>
    </xf>
    <xf numFmtId="181" fontId="7" fillId="0" borderId="18" xfId="1" applyNumberFormat="1" applyFont="1" applyBorder="1" applyAlignment="1">
      <alignment horizontal="right" vertical="center"/>
    </xf>
    <xf numFmtId="181" fontId="7" fillId="0" borderId="19" xfId="1" applyNumberFormat="1" applyFont="1" applyBorder="1" applyAlignment="1">
      <alignment horizontal="right" vertical="center"/>
    </xf>
    <xf numFmtId="181" fontId="7" fillId="0" borderId="74" xfId="1" applyNumberFormat="1" applyFont="1" applyBorder="1" applyAlignment="1">
      <alignment horizontal="center" vertical="center"/>
    </xf>
    <xf numFmtId="181" fontId="7" fillId="0" borderId="17" xfId="1" applyNumberFormat="1" applyFont="1" applyBorder="1" applyAlignment="1">
      <alignment horizontal="right" vertical="center"/>
    </xf>
    <xf numFmtId="181" fontId="7" fillId="0" borderId="53" xfId="1" applyNumberFormat="1" applyFont="1" applyBorder="1" applyAlignment="1">
      <alignment horizontal="right" vertical="center"/>
    </xf>
    <xf numFmtId="181" fontId="7" fillId="0" borderId="79" xfId="1" applyNumberFormat="1" applyFont="1" applyBorder="1" applyAlignment="1">
      <alignment horizontal="right" vertical="center"/>
    </xf>
    <xf numFmtId="0" fontId="7" fillId="0" borderId="5" xfId="0" applyFont="1" applyBorder="1" applyAlignment="1">
      <alignment horizontal="center" vertical="center"/>
    </xf>
    <xf numFmtId="0" fontId="7" fillId="0" borderId="21" xfId="0" applyFont="1" applyBorder="1" applyAlignment="1">
      <alignment horizontal="center" vertical="center"/>
    </xf>
    <xf numFmtId="0" fontId="9" fillId="0" borderId="17" xfId="0" applyFont="1" applyBorder="1" applyAlignment="1">
      <alignment horizontal="center" vertical="center" wrapText="1"/>
    </xf>
    <xf numFmtId="0" fontId="9" fillId="0" borderId="53" xfId="0" applyFont="1" applyBorder="1" applyAlignment="1">
      <alignment horizontal="center" vertical="center"/>
    </xf>
    <xf numFmtId="0" fontId="9" fillId="0" borderId="62" xfId="0" applyFont="1" applyBorder="1" applyAlignment="1">
      <alignment horizontal="center" vertical="center"/>
    </xf>
    <xf numFmtId="0" fontId="9" fillId="0" borderId="49" xfId="0" applyFont="1" applyBorder="1" applyAlignment="1">
      <alignment horizontal="right" vertical="center"/>
    </xf>
    <xf numFmtId="0" fontId="9" fillId="0" borderId="1" xfId="0" applyFont="1" applyBorder="1" applyAlignment="1">
      <alignment horizontal="right" vertical="center"/>
    </xf>
    <xf numFmtId="0" fontId="9" fillId="0" borderId="39" xfId="0" applyFont="1" applyBorder="1" applyAlignment="1">
      <alignment horizontal="right" vertical="center"/>
    </xf>
    <xf numFmtId="0" fontId="9" fillId="0" borderId="21" xfId="0" applyFont="1" applyBorder="1" applyAlignment="1">
      <alignment horizontal="right" vertical="center"/>
    </xf>
    <xf numFmtId="181" fontId="7" fillId="0" borderId="18" xfId="1" applyNumberFormat="1" applyFont="1" applyBorder="1">
      <alignment vertical="center"/>
    </xf>
    <xf numFmtId="181" fontId="7" fillId="0" borderId="17" xfId="1" applyNumberFormat="1" applyFont="1" applyBorder="1">
      <alignment vertical="center"/>
    </xf>
    <xf numFmtId="181" fontId="7" fillId="0" borderId="53" xfId="1" applyNumberFormat="1" applyFont="1" applyBorder="1">
      <alignment vertical="center"/>
    </xf>
    <xf numFmtId="181" fontId="7" fillId="0" borderId="19" xfId="1" applyNumberFormat="1" applyFont="1" applyBorder="1">
      <alignment vertical="center"/>
    </xf>
    <xf numFmtId="181" fontId="7" fillId="0" borderId="62" xfId="1" applyNumberFormat="1" applyFont="1" applyBorder="1">
      <alignment vertical="center"/>
    </xf>
    <xf numFmtId="0" fontId="7" fillId="0" borderId="1" xfId="0" applyFont="1" applyBorder="1" applyAlignment="1">
      <alignment horizontal="center" vertical="center"/>
    </xf>
    <xf numFmtId="0" fontId="9" fillId="0" borderId="62" xfId="0" applyFont="1" applyBorder="1" applyAlignment="1">
      <alignment horizontal="left" vertical="center" wrapText="1"/>
    </xf>
    <xf numFmtId="181" fontId="4" fillId="0" borderId="53" xfId="1" applyNumberFormat="1" applyFont="1" applyBorder="1">
      <alignment vertical="center"/>
    </xf>
    <xf numFmtId="181" fontId="4" fillId="0" borderId="62" xfId="1" applyNumberFormat="1" applyFont="1" applyBorder="1">
      <alignment vertical="center"/>
    </xf>
    <xf numFmtId="181" fontId="7" fillId="0" borderId="46" xfId="1" applyNumberFormat="1" applyFont="1" applyBorder="1">
      <alignment vertical="center"/>
    </xf>
    <xf numFmtId="181" fontId="7" fillId="0" borderId="12" xfId="1" applyNumberFormat="1" applyFont="1" applyBorder="1">
      <alignment vertical="center"/>
    </xf>
    <xf numFmtId="181" fontId="7" fillId="0" borderId="35" xfId="1" applyNumberFormat="1" applyFont="1" applyBorder="1">
      <alignment vertical="center"/>
    </xf>
    <xf numFmtId="181" fontId="7" fillId="0" borderId="66" xfId="1" applyNumberFormat="1" applyFont="1" applyBorder="1">
      <alignment vertical="center"/>
    </xf>
    <xf numFmtId="0" fontId="4" fillId="0" borderId="26" xfId="0" applyFont="1" applyBorder="1">
      <alignment vertical="center"/>
    </xf>
    <xf numFmtId="38" fontId="7" fillId="0" borderId="29" xfId="1" applyFont="1" applyBorder="1">
      <alignment vertical="center"/>
    </xf>
    <xf numFmtId="38" fontId="7" fillId="0" borderId="9" xfId="1" applyFont="1" applyBorder="1">
      <alignment vertical="center"/>
    </xf>
    <xf numFmtId="38" fontId="7" fillId="0" borderId="37" xfId="1" applyFont="1" applyBorder="1">
      <alignment vertical="center"/>
    </xf>
    <xf numFmtId="0" fontId="10" fillId="0" borderId="0" xfId="0" applyFont="1">
      <alignment vertical="center"/>
    </xf>
    <xf numFmtId="0" fontId="9" fillId="0" borderId="21" xfId="0" applyFont="1" applyBorder="1" applyAlignment="1">
      <alignment horizontal="right" vertical="center" wrapText="1"/>
    </xf>
    <xf numFmtId="181" fontId="7" fillId="0" borderId="37" xfId="1" applyNumberFormat="1" applyFont="1" applyBorder="1" applyAlignment="1">
      <alignment horizontal="right" vertical="center"/>
    </xf>
    <xf numFmtId="181" fontId="7" fillId="0" borderId="62" xfId="1" applyNumberFormat="1" applyFont="1" applyBorder="1" applyAlignment="1">
      <alignment horizontal="right" vertical="center"/>
    </xf>
    <xf numFmtId="0" fontId="4" fillId="0" borderId="0" xfId="0" applyFont="1" applyAlignment="1">
      <alignment horizontal="right" vertical="top"/>
    </xf>
    <xf numFmtId="0" fontId="4" fillId="0" borderId="0" xfId="0" applyFont="1" applyAlignment="1">
      <alignment horizontal="center" vertical="center"/>
    </xf>
    <xf numFmtId="0" fontId="7" fillId="0" borderId="0" xfId="0" applyFont="1" applyAlignment="1">
      <alignment vertical="top" wrapText="1"/>
    </xf>
    <xf numFmtId="0" fontId="3" fillId="0" borderId="0" xfId="0" applyFont="1" applyAlignment="1">
      <alignment horizontal="center" vertical="center"/>
    </xf>
    <xf numFmtId="0" fontId="7" fillId="0" borderId="33" xfId="0" applyFont="1" applyBorder="1" applyAlignment="1">
      <alignment horizontal="center" vertical="center"/>
    </xf>
    <xf numFmtId="0" fontId="7" fillId="0" borderId="3" xfId="0" applyFont="1" applyBorder="1" applyAlignment="1">
      <alignment horizontal="center" vertical="center" wrapText="1"/>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9" fillId="0" borderId="18" xfId="0" applyFont="1" applyBorder="1" applyAlignment="1">
      <alignment horizontal="center" vertical="center"/>
    </xf>
    <xf numFmtId="0" fontId="4" fillId="0" borderId="2" xfId="0" applyFont="1" applyBorder="1" applyAlignment="1">
      <alignment horizontal="center" vertical="center"/>
    </xf>
    <xf numFmtId="0" fontId="7" fillId="0" borderId="21" xfId="0" applyFont="1" applyBorder="1" applyAlignment="1">
      <alignment horizontal="center" vertical="center" wrapText="1"/>
    </xf>
    <xf numFmtId="0" fontId="4" fillId="0" borderId="39" xfId="0" applyFont="1" applyBorder="1" applyAlignment="1">
      <alignment horizontal="center" vertical="center"/>
    </xf>
    <xf numFmtId="0" fontId="7" fillId="0" borderId="23" xfId="0" applyFont="1" applyBorder="1" applyAlignment="1">
      <alignment horizontal="center" vertical="center"/>
    </xf>
    <xf numFmtId="0" fontId="7" fillId="0" borderId="10" xfId="0" applyFont="1" applyBorder="1" applyAlignment="1">
      <alignment horizontal="center" vertical="center"/>
    </xf>
    <xf numFmtId="0" fontId="9" fillId="0" borderId="17"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7" xfId="0" applyFont="1" applyBorder="1" applyAlignment="1">
      <alignment horizontal="center" vertical="center"/>
    </xf>
    <xf numFmtId="0" fontId="12" fillId="0" borderId="0" xfId="0" applyFont="1">
      <alignment vertical="center"/>
    </xf>
    <xf numFmtId="38" fontId="7" fillId="0" borderId="36" xfId="0" applyNumberFormat="1" applyFont="1" applyBorder="1">
      <alignment vertical="center"/>
    </xf>
    <xf numFmtId="178" fontId="7" fillId="0" borderId="18" xfId="1" applyNumberFormat="1" applyFont="1" applyBorder="1" applyAlignment="1">
      <alignment horizontal="right" vertical="center"/>
    </xf>
    <xf numFmtId="178" fontId="7" fillId="0" borderId="23" xfId="1" applyNumberFormat="1" applyFont="1" applyBorder="1" applyAlignment="1">
      <alignment horizontal="right" vertical="center"/>
    </xf>
    <xf numFmtId="38" fontId="7" fillId="0" borderId="6" xfId="1" applyFont="1" applyBorder="1">
      <alignment vertical="center"/>
    </xf>
    <xf numFmtId="0" fontId="4" fillId="0" borderId="0" xfId="0" applyFont="1" applyAlignment="1">
      <alignment horizontal="center" vertical="center" textRotation="255"/>
    </xf>
    <xf numFmtId="176" fontId="7" fillId="0" borderId="0" xfId="1" applyNumberFormat="1" applyFont="1" applyAlignment="1">
      <alignment horizontal="right" vertical="center"/>
    </xf>
    <xf numFmtId="38" fontId="7" fillId="0" borderId="26" xfId="1" applyFont="1" applyBorder="1">
      <alignment vertical="center"/>
    </xf>
    <xf numFmtId="177" fontId="7" fillId="0" borderId="26" xfId="1" applyNumberFormat="1" applyFont="1" applyBorder="1">
      <alignment vertical="center"/>
    </xf>
    <xf numFmtId="38" fontId="7" fillId="0" borderId="36" xfId="1" applyFont="1" applyBorder="1">
      <alignment vertical="center"/>
    </xf>
    <xf numFmtId="0" fontId="14" fillId="0" borderId="0" xfId="0" applyFont="1">
      <alignment vertical="center"/>
    </xf>
    <xf numFmtId="0" fontId="4" fillId="0" borderId="20" xfId="0" applyFont="1" applyBorder="1">
      <alignment vertical="center"/>
    </xf>
    <xf numFmtId="0" fontId="4" fillId="0" borderId="28" xfId="0" applyFont="1" applyBorder="1">
      <alignment vertical="center"/>
    </xf>
    <xf numFmtId="0" fontId="4" fillId="0" borderId="39" xfId="0" applyFont="1" applyBorder="1">
      <alignment vertical="center"/>
    </xf>
    <xf numFmtId="179" fontId="11" fillId="0" borderId="0" xfId="1" applyNumberFormat="1" applyFont="1" applyAlignment="1">
      <alignment horizontal="right" vertical="center"/>
    </xf>
    <xf numFmtId="181" fontId="4" fillId="0" borderId="17" xfId="1" applyNumberFormat="1" applyFont="1" applyBorder="1">
      <alignment vertical="center"/>
    </xf>
    <xf numFmtId="0" fontId="4" fillId="0" borderId="0" xfId="0" applyFont="1" applyAlignment="1">
      <alignment horizontal="left" vertical="top" wrapText="1"/>
    </xf>
    <xf numFmtId="181" fontId="7" fillId="0" borderId="0" xfId="1" applyNumberFormat="1" applyFont="1">
      <alignment vertical="center"/>
    </xf>
    <xf numFmtId="181" fontId="7" fillId="0" borderId="0" xfId="1" applyNumberFormat="1" applyFont="1" applyAlignment="1">
      <alignment horizontal="right" vertical="center"/>
    </xf>
    <xf numFmtId="0" fontId="7" fillId="0" borderId="0" xfId="0" applyFont="1" applyAlignment="1">
      <alignment horizontal="center" vertical="center"/>
    </xf>
    <xf numFmtId="40" fontId="7" fillId="0" borderId="0" xfId="1" applyNumberFormat="1" applyFont="1">
      <alignment vertical="center"/>
    </xf>
    <xf numFmtId="181" fontId="7" fillId="0" borderId="0" xfId="1" applyNumberFormat="1" applyFont="1" applyAlignment="1">
      <alignment horizontal="center" vertical="center"/>
    </xf>
    <xf numFmtId="40" fontId="7" fillId="0" borderId="18" xfId="1" applyNumberFormat="1" applyFont="1" applyBorder="1">
      <alignment vertical="center"/>
    </xf>
    <xf numFmtId="181" fontId="7" fillId="0" borderId="74" xfId="1" applyNumberFormat="1" applyFont="1" applyBorder="1">
      <alignment vertical="center"/>
    </xf>
    <xf numFmtId="40" fontId="7" fillId="0" borderId="33" xfId="1" applyNumberFormat="1" applyFont="1" applyBorder="1" applyAlignment="1">
      <alignment horizontal="right" vertical="center"/>
    </xf>
    <xf numFmtId="181" fontId="7" fillId="0" borderId="32" xfId="1" applyNumberFormat="1" applyFont="1" applyBorder="1" applyAlignment="1">
      <alignment horizontal="right" vertical="center"/>
    </xf>
    <xf numFmtId="181" fontId="7" fillId="0" borderId="33" xfId="1" applyNumberFormat="1" applyFont="1" applyBorder="1" applyAlignment="1">
      <alignment horizontal="right" vertical="center"/>
    </xf>
    <xf numFmtId="40" fontId="7" fillId="0" borderId="10" xfId="1" applyNumberFormat="1" applyFont="1" applyBorder="1" applyAlignment="1">
      <alignment horizontal="right" vertical="center"/>
    </xf>
    <xf numFmtId="181" fontId="7" fillId="0" borderId="11" xfId="1" applyNumberFormat="1" applyFont="1" applyBorder="1" applyAlignment="1">
      <alignment horizontal="right" vertical="center"/>
    </xf>
    <xf numFmtId="181" fontId="7" fillId="0" borderId="10" xfId="1" applyNumberFormat="1" applyFont="1" applyBorder="1" applyAlignment="1">
      <alignment horizontal="right" vertical="center"/>
    </xf>
    <xf numFmtId="40" fontId="7" fillId="0" borderId="23" xfId="1" applyNumberFormat="1" applyFont="1" applyBorder="1" applyAlignment="1">
      <alignment horizontal="right" vertical="center"/>
    </xf>
    <xf numFmtId="181" fontId="7" fillId="0" borderId="22" xfId="1" applyNumberFormat="1" applyFont="1" applyBorder="1" applyAlignment="1">
      <alignment horizontal="right" vertical="center"/>
    </xf>
    <xf numFmtId="181" fontId="7" fillId="0" borderId="23" xfId="1" applyNumberFormat="1" applyFont="1" applyBorder="1" applyAlignment="1">
      <alignment horizontal="right" vertical="center"/>
    </xf>
    <xf numFmtId="0" fontId="7" fillId="0" borderId="55"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52" xfId="0" applyFont="1" applyBorder="1" applyAlignment="1">
      <alignment horizontal="center" vertical="center"/>
    </xf>
    <xf numFmtId="181" fontId="7" fillId="0" borderId="34" xfId="1" applyNumberFormat="1" applyFont="1" applyBorder="1">
      <alignment vertical="center"/>
    </xf>
    <xf numFmtId="181" fontId="7" fillId="0" borderId="13" xfId="1" applyNumberFormat="1" applyFont="1" applyBorder="1">
      <alignment vertical="center"/>
    </xf>
    <xf numFmtId="181" fontId="7" fillId="0" borderId="6" xfId="1" applyNumberFormat="1" applyFont="1" applyBorder="1">
      <alignment vertical="center"/>
    </xf>
    <xf numFmtId="0" fontId="15" fillId="0" borderId="0" xfId="0" applyFont="1">
      <alignment vertical="center"/>
    </xf>
    <xf numFmtId="181" fontId="13" fillId="0" borderId="45" xfId="1" applyNumberFormat="1" applyFont="1" applyBorder="1">
      <alignment vertical="center"/>
    </xf>
    <xf numFmtId="181" fontId="13" fillId="0" borderId="35" xfId="1" applyNumberFormat="1" applyFont="1" applyBorder="1">
      <alignment vertical="center"/>
    </xf>
    <xf numFmtId="181" fontId="13" fillId="0" borderId="55" xfId="1" applyNumberFormat="1" applyFont="1" applyBorder="1">
      <alignment vertical="center"/>
    </xf>
    <xf numFmtId="181" fontId="13" fillId="0" borderId="12" xfId="1" applyNumberFormat="1" applyFont="1" applyBorder="1">
      <alignment vertical="center"/>
    </xf>
    <xf numFmtId="181" fontId="13" fillId="0" borderId="46" xfId="1" applyNumberFormat="1" applyFont="1" applyBorder="1">
      <alignment vertical="center"/>
    </xf>
    <xf numFmtId="0" fontId="17" fillId="0" borderId="21" xfId="0" applyFont="1" applyBorder="1" applyAlignment="1">
      <alignment horizontal="right" vertical="center"/>
    </xf>
    <xf numFmtId="0" fontId="0" fillId="0" borderId="20" xfId="0" applyBorder="1">
      <alignment vertical="center"/>
    </xf>
    <xf numFmtId="0" fontId="0" fillId="0" borderId="28" xfId="0" applyBorder="1">
      <alignment vertical="center"/>
    </xf>
    <xf numFmtId="0" fontId="0" fillId="0" borderId="39" xfId="0" applyBorder="1">
      <alignment vertical="center"/>
    </xf>
    <xf numFmtId="0" fontId="18" fillId="0" borderId="0" xfId="0" applyFont="1">
      <alignment vertical="center"/>
    </xf>
    <xf numFmtId="179" fontId="19" fillId="0" borderId="0" xfId="1" applyNumberFormat="1" applyFont="1" applyAlignment="1">
      <alignment horizontal="right" vertical="center"/>
    </xf>
    <xf numFmtId="0" fontId="0" fillId="0" borderId="0" xfId="0" applyAlignment="1">
      <alignment horizontal="center" vertical="center"/>
    </xf>
    <xf numFmtId="0" fontId="0" fillId="0" borderId="0" xfId="0" applyAlignment="1">
      <alignment horizontal="right" vertical="top"/>
    </xf>
    <xf numFmtId="181" fontId="12" fillId="0" borderId="17" xfId="1" applyNumberFormat="1" applyFont="1" applyBorder="1">
      <alignment vertical="center"/>
    </xf>
    <xf numFmtId="181" fontId="12" fillId="0" borderId="53" xfId="1" applyNumberFormat="1" applyFont="1" applyBorder="1">
      <alignment vertical="center"/>
    </xf>
    <xf numFmtId="0" fontId="17" fillId="0" borderId="1" xfId="0" applyFont="1" applyBorder="1" applyAlignment="1">
      <alignment horizontal="right" vertical="center"/>
    </xf>
    <xf numFmtId="0" fontId="17" fillId="0" borderId="49" xfId="0" applyFont="1" applyBorder="1" applyAlignment="1">
      <alignment horizontal="right" vertical="center"/>
    </xf>
    <xf numFmtId="0" fontId="17" fillId="0" borderId="17" xfId="0" applyFont="1" applyBorder="1" applyAlignment="1">
      <alignment horizontal="center" vertical="center"/>
    </xf>
    <xf numFmtId="0" fontId="20" fillId="0" borderId="18" xfId="0" applyFont="1" applyBorder="1" applyAlignment="1">
      <alignment horizontal="center" vertical="center"/>
    </xf>
    <xf numFmtId="0" fontId="13" fillId="0" borderId="1" xfId="0" applyFont="1" applyBorder="1" applyAlignment="1">
      <alignment horizontal="center" vertical="center"/>
    </xf>
    <xf numFmtId="0" fontId="16" fillId="0" borderId="2" xfId="0" applyFont="1" applyBorder="1" applyAlignment="1">
      <alignment horizontal="center" vertical="center"/>
    </xf>
    <xf numFmtId="0" fontId="14" fillId="0" borderId="0" xfId="0" applyFont="1" applyAlignment="1">
      <alignment horizontal="center" vertical="center"/>
    </xf>
    <xf numFmtId="180" fontId="0" fillId="0" borderId="0" xfId="0" applyNumberFormat="1">
      <alignment vertical="center"/>
    </xf>
    <xf numFmtId="0" fontId="13" fillId="0" borderId="0" xfId="0" applyFont="1" applyAlignment="1">
      <alignment horizontal="center" vertical="center"/>
    </xf>
    <xf numFmtId="40" fontId="7" fillId="0" borderId="0" xfId="1" applyNumberFormat="1" applyFont="1" applyAlignment="1">
      <alignment horizontal="right" vertical="center"/>
    </xf>
    <xf numFmtId="0" fontId="7" fillId="0" borderId="56" xfId="0" applyFont="1" applyBorder="1" applyAlignment="1">
      <alignment horizontal="center" vertical="center"/>
    </xf>
    <xf numFmtId="0" fontId="0" fillId="0" borderId="39" xfId="0" applyBorder="1" applyAlignment="1">
      <alignment horizontal="center" vertical="center"/>
    </xf>
    <xf numFmtId="0" fontId="21" fillId="0" borderId="0" xfId="0" applyFont="1">
      <alignment vertical="center"/>
    </xf>
    <xf numFmtId="0" fontId="7" fillId="0" borderId="7" xfId="0" applyFont="1" applyBorder="1" applyAlignment="1">
      <alignment horizontal="center"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7" fillId="0" borderId="32" xfId="0" applyFont="1" applyBorder="1" applyAlignment="1">
      <alignment horizontal="left" vertical="center"/>
    </xf>
    <xf numFmtId="0" fontId="7" fillId="0" borderId="33" xfId="0" applyFont="1" applyBorder="1" applyAlignment="1">
      <alignment horizontal="left" vertical="center"/>
    </xf>
    <xf numFmtId="0" fontId="7" fillId="0" borderId="8" xfId="0" applyFont="1" applyBorder="1" applyAlignment="1">
      <alignment horizontal="center" vertical="center"/>
    </xf>
    <xf numFmtId="0" fontId="7" fillId="0" borderId="10" xfId="0" applyFont="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7" fillId="0" borderId="22" xfId="0" applyFont="1" applyBorder="1" applyAlignment="1">
      <alignment horizontal="left" vertical="center"/>
    </xf>
    <xf numFmtId="0" fontId="7" fillId="0" borderId="23" xfId="0" applyFont="1" applyBorder="1" applyAlignment="1">
      <alignment horizontal="left" vertical="center"/>
    </xf>
    <xf numFmtId="0" fontId="7" fillId="0" borderId="39" xfId="0" applyFont="1" applyBorder="1" applyAlignment="1">
      <alignment horizontal="center" vertical="center"/>
    </xf>
    <xf numFmtId="0" fontId="9" fillId="0" borderId="27" xfId="0" applyFont="1" applyBorder="1" applyAlignment="1">
      <alignment horizontal="center" vertical="center"/>
    </xf>
    <xf numFmtId="0" fontId="4" fillId="0" borderId="39" xfId="0" applyFont="1" applyBorder="1" applyAlignment="1">
      <alignment horizontal="center" vertical="center"/>
    </xf>
    <xf numFmtId="0" fontId="7" fillId="0" borderId="42" xfId="0" applyFont="1" applyBorder="1" applyAlignment="1">
      <alignment horizontal="center" vertical="center"/>
    </xf>
    <xf numFmtId="0" fontId="7" fillId="0" borderId="23" xfId="0" applyFont="1" applyBorder="1" applyAlignment="1">
      <alignment horizontal="center" vertical="center"/>
    </xf>
    <xf numFmtId="0" fontId="7" fillId="0" borderId="27" xfId="0" applyFont="1" applyBorder="1" applyAlignment="1">
      <alignment horizontal="center" vertical="center"/>
    </xf>
    <xf numFmtId="0" fontId="7" fillId="0" borderId="16" xfId="0" applyFont="1" applyBorder="1" applyAlignment="1">
      <alignment horizontal="center" vertical="center"/>
    </xf>
    <xf numFmtId="0" fontId="7" fillId="0" borderId="18" xfId="0" applyFont="1" applyBorder="1" applyAlignment="1">
      <alignment horizontal="center" vertical="center"/>
    </xf>
    <xf numFmtId="0" fontId="7" fillId="0" borderId="42" xfId="0" applyFont="1" applyBorder="1" applyAlignment="1">
      <alignment horizontal="right" vertical="center"/>
    </xf>
    <xf numFmtId="0" fontId="7" fillId="0" borderId="46" xfId="0" applyFont="1" applyBorder="1" applyAlignment="1">
      <alignment horizontal="right" vertical="center"/>
    </xf>
    <xf numFmtId="0" fontId="7" fillId="0" borderId="0" xfId="0" applyFont="1" applyAlignment="1">
      <alignment horizontal="left" vertical="top" wrapText="1"/>
    </xf>
    <xf numFmtId="0" fontId="7" fillId="0" borderId="43" xfId="0" applyFont="1" applyBorder="1" applyAlignment="1">
      <alignment horizontal="center" vertical="center"/>
    </xf>
    <xf numFmtId="0" fontId="7" fillId="0" borderId="33" xfId="0" applyFont="1" applyBorder="1" applyAlignment="1">
      <alignment horizontal="center" vertical="center"/>
    </xf>
    <xf numFmtId="0" fontId="7" fillId="0" borderId="20" xfId="0" applyFont="1" applyBorder="1" applyAlignment="1">
      <alignment horizontal="center" vertical="center"/>
    </xf>
    <xf numFmtId="0" fontId="7" fillId="0" borderId="26" xfId="0" applyFont="1" applyBorder="1" applyAlignment="1">
      <alignment horizontal="center" vertical="center"/>
    </xf>
    <xf numFmtId="0" fontId="7" fillId="0" borderId="44" xfId="0" applyFont="1" applyBorder="1" applyAlignment="1">
      <alignment horizontal="center" vertical="center"/>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7" xfId="0" applyFont="1" applyBorder="1" applyAlignment="1">
      <alignment horizontal="center" vertical="center"/>
    </xf>
    <xf numFmtId="0" fontId="7" fillId="0" borderId="21"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8" xfId="0" applyFont="1" applyBorder="1" applyAlignment="1">
      <alignment horizontal="right" vertical="center"/>
    </xf>
    <xf numFmtId="0" fontId="7" fillId="0" borderId="12" xfId="0" applyFont="1" applyBorder="1" applyAlignment="1">
      <alignment horizontal="righ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7" xfId="0" applyFont="1" applyBorder="1" applyAlignment="1">
      <alignment horizontal="center" vertical="center"/>
    </xf>
    <xf numFmtId="0" fontId="4" fillId="0" borderId="45" xfId="0" applyFont="1" applyBorder="1" applyAlignment="1">
      <alignment horizontal="center" vertical="center"/>
    </xf>
    <xf numFmtId="0" fontId="4" fillId="0" borderId="39" xfId="0" applyFont="1" applyBorder="1" applyAlignment="1">
      <alignment horizontal="center" vertical="center" textRotation="255"/>
    </xf>
    <xf numFmtId="0" fontId="4" fillId="0" borderId="20" xfId="0" applyFont="1" applyBorder="1" applyAlignment="1">
      <alignment horizontal="center" vertical="center" textRotation="255"/>
    </xf>
    <xf numFmtId="0" fontId="7" fillId="0" borderId="43" xfId="0" applyFont="1" applyBorder="1" applyAlignment="1">
      <alignment horizontal="right" vertical="center"/>
    </xf>
    <xf numFmtId="0" fontId="7" fillId="0" borderId="35" xfId="0" applyFont="1" applyBorder="1" applyAlignment="1">
      <alignment horizontal="right" vertical="center"/>
    </xf>
    <xf numFmtId="38" fontId="7" fillId="0" borderId="80" xfId="1" applyFont="1" applyBorder="1" applyAlignment="1">
      <alignment horizontal="right" vertical="center"/>
    </xf>
    <xf numFmtId="38" fontId="7" fillId="0" borderId="81" xfId="1" applyFont="1" applyBorder="1" applyAlignment="1">
      <alignment horizontal="right" vertical="center"/>
    </xf>
    <xf numFmtId="0" fontId="7" fillId="0" borderId="78" xfId="0" applyFont="1" applyBorder="1" applyAlignment="1">
      <alignment horizontal="center" vertical="center"/>
    </xf>
    <xf numFmtId="0" fontId="7" fillId="0" borderId="4" xfId="0" applyFont="1" applyBorder="1" applyAlignment="1">
      <alignment horizontal="center" vertical="center"/>
    </xf>
    <xf numFmtId="0" fontId="7" fillId="0" borderId="41" xfId="0" applyFont="1" applyBorder="1" applyAlignment="1">
      <alignment horizontal="center" vertical="center"/>
    </xf>
    <xf numFmtId="0" fontId="7" fillId="0" borderId="6" xfId="0" applyFont="1" applyBorder="1" applyAlignment="1">
      <alignment horizontal="center" vertical="center"/>
    </xf>
    <xf numFmtId="0" fontId="7" fillId="0" borderId="67" xfId="0" applyFont="1" applyBorder="1" applyAlignment="1">
      <alignment horizontal="center" vertical="center"/>
    </xf>
    <xf numFmtId="0" fontId="7" fillId="0" borderId="39" xfId="0" applyFont="1" applyBorder="1" applyAlignment="1">
      <alignment horizontal="right" vertical="center" wrapText="1"/>
    </xf>
    <xf numFmtId="0" fontId="7" fillId="0" borderId="28" xfId="0" applyFont="1" applyBorder="1" applyAlignment="1">
      <alignment horizontal="right" vertical="center" wrapText="1"/>
    </xf>
    <xf numFmtId="0" fontId="7" fillId="0" borderId="20" xfId="0" applyFont="1" applyBorder="1" applyAlignment="1">
      <alignment horizontal="right" vertical="center" wrapText="1"/>
    </xf>
    <xf numFmtId="0" fontId="7" fillId="0" borderId="42" xfId="0" applyFont="1" applyBorder="1" applyAlignment="1">
      <alignment horizontal="right" vertical="center" wrapText="1"/>
    </xf>
    <xf numFmtId="0" fontId="7" fillId="0" borderId="29" xfId="0" applyFont="1" applyBorder="1" applyAlignment="1">
      <alignment horizontal="right" vertical="center" wrapText="1"/>
    </xf>
    <xf numFmtId="0" fontId="7" fillId="0" borderId="46" xfId="0" applyFont="1" applyBorder="1" applyAlignment="1">
      <alignment horizontal="right" vertical="center" wrapText="1"/>
    </xf>
    <xf numFmtId="0" fontId="7" fillId="0" borderId="60" xfId="0" applyFont="1" applyBorder="1" applyAlignment="1">
      <alignment horizontal="right" vertical="center"/>
    </xf>
    <xf numFmtId="0" fontId="7" fillId="0" borderId="34" xfId="0" applyFont="1" applyBorder="1" applyAlignment="1">
      <alignment horizontal="right" vertical="center"/>
    </xf>
    <xf numFmtId="0" fontId="7" fillId="0" borderId="37" xfId="0" applyFont="1" applyBorder="1" applyAlignment="1">
      <alignment horizontal="right" vertical="center"/>
    </xf>
    <xf numFmtId="0" fontId="7" fillId="0" borderId="58" xfId="0" applyFont="1" applyBorder="1" applyAlignment="1">
      <alignment horizontal="right" vertical="center"/>
    </xf>
    <xf numFmtId="0" fontId="7" fillId="0" borderId="13" xfId="0" applyFont="1" applyBorder="1" applyAlignment="1">
      <alignment horizontal="right" vertical="center"/>
    </xf>
    <xf numFmtId="0" fontId="7" fillId="0" borderId="59" xfId="0" applyFont="1" applyBorder="1" applyAlignment="1">
      <alignment horizontal="right" vertical="center"/>
    </xf>
    <xf numFmtId="0" fontId="4" fillId="0" borderId="75" xfId="0" applyFont="1" applyBorder="1" applyAlignment="1">
      <alignment horizontal="center" vertical="center" wrapText="1"/>
    </xf>
    <xf numFmtId="0" fontId="4" fillId="0" borderId="63" xfId="0" applyFont="1" applyBorder="1" applyAlignment="1">
      <alignment horizontal="center" vertical="center" wrapText="1"/>
    </xf>
    <xf numFmtId="0" fontId="7" fillId="0" borderId="54" xfId="0" applyFont="1" applyBorder="1" applyAlignment="1">
      <alignment horizontal="left" vertical="center" wrapText="1"/>
    </xf>
    <xf numFmtId="0" fontId="7" fillId="0" borderId="48" xfId="0" applyFont="1" applyBorder="1" applyAlignment="1">
      <alignment horizontal="left" vertical="center" wrapText="1"/>
    </xf>
    <xf numFmtId="0" fontId="7" fillId="0" borderId="27" xfId="0" applyFont="1" applyBorder="1" applyAlignment="1">
      <alignment horizontal="left" vertical="center" wrapText="1"/>
    </xf>
    <xf numFmtId="0" fontId="7" fillId="0" borderId="16" xfId="0" applyFont="1" applyBorder="1" applyAlignment="1">
      <alignment horizontal="left" vertical="center" wrapText="1"/>
    </xf>
    <xf numFmtId="0" fontId="7" fillId="0" borderId="28" xfId="0" applyFont="1" applyBorder="1" applyAlignment="1">
      <alignment horizontal="right" vertical="center"/>
    </xf>
    <xf numFmtId="0" fontId="7" fillId="0" borderId="20" xfId="0" applyFont="1" applyBorder="1" applyAlignment="1">
      <alignment horizontal="right" vertical="center"/>
    </xf>
    <xf numFmtId="0" fontId="7" fillId="0" borderId="68" xfId="0" applyFont="1" applyBorder="1" applyAlignment="1">
      <alignment horizontal="center" vertical="center"/>
    </xf>
    <xf numFmtId="0" fontId="7" fillId="0" borderId="4"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68" xfId="0" applyFont="1" applyBorder="1" applyAlignment="1">
      <alignment horizontal="center" vertical="center" wrapText="1"/>
    </xf>
    <xf numFmtId="0" fontId="7" fillId="0" borderId="64" xfId="0" applyFont="1" applyBorder="1" applyAlignment="1">
      <alignment horizontal="center" vertical="center"/>
    </xf>
    <xf numFmtId="0" fontId="7" fillId="0" borderId="65" xfId="0" applyFont="1" applyBorder="1" applyAlignment="1">
      <alignment horizontal="center" vertical="center"/>
    </xf>
    <xf numFmtId="0" fontId="7" fillId="0" borderId="38" xfId="0" applyFont="1" applyBorder="1" applyAlignment="1">
      <alignment horizontal="center" vertical="center"/>
    </xf>
    <xf numFmtId="0" fontId="7" fillId="0" borderId="53" xfId="0" applyFont="1" applyBorder="1" applyAlignment="1">
      <alignment horizontal="center" vertical="center"/>
    </xf>
    <xf numFmtId="0" fontId="7" fillId="0" borderId="19" xfId="0" applyFont="1" applyBorder="1" applyAlignment="1">
      <alignment horizontal="center" vertical="center"/>
    </xf>
    <xf numFmtId="0" fontId="7" fillId="0" borderId="62" xfId="0" applyFont="1" applyBorder="1" applyAlignment="1">
      <alignment horizontal="center" vertical="center"/>
    </xf>
    <xf numFmtId="0" fontId="7" fillId="0" borderId="28" xfId="0" applyFont="1" applyBorder="1" applyAlignment="1">
      <alignment horizontal="center" vertical="center"/>
    </xf>
    <xf numFmtId="0" fontId="7" fillId="0" borderId="45" xfId="0" applyFont="1" applyBorder="1" applyAlignment="1">
      <alignment horizontal="center" vertical="center"/>
    </xf>
    <xf numFmtId="0" fontId="7" fillId="0" borderId="58" xfId="0" applyFont="1" applyBorder="1" applyAlignment="1">
      <alignment horizontal="left" vertical="center"/>
    </xf>
    <xf numFmtId="0" fontId="7" fillId="0" borderId="13" xfId="0" applyFont="1" applyBorder="1" applyAlignment="1">
      <alignment horizontal="left" vertical="center"/>
    </xf>
    <xf numFmtId="0" fontId="7" fillId="0" borderId="59" xfId="0" applyFont="1" applyBorder="1" applyAlignment="1">
      <alignment horizontal="left" vertical="center"/>
    </xf>
    <xf numFmtId="0" fontId="7" fillId="0" borderId="51" xfId="0" applyFont="1" applyBorder="1" applyAlignment="1">
      <alignment horizontal="left" vertical="center"/>
    </xf>
    <xf numFmtId="0" fontId="7" fillId="0" borderId="24" xfId="0" applyFont="1" applyBorder="1" applyAlignment="1">
      <alignment horizontal="left" vertical="center"/>
    </xf>
    <xf numFmtId="0" fontId="7" fillId="0" borderId="57" xfId="0" applyFont="1" applyBorder="1" applyAlignment="1">
      <alignment horizontal="left" vertical="center"/>
    </xf>
    <xf numFmtId="0" fontId="7" fillId="0" borderId="32" xfId="0" applyFont="1" applyBorder="1" applyAlignment="1">
      <alignment horizontal="center" vertical="center"/>
    </xf>
    <xf numFmtId="0" fontId="7" fillId="0" borderId="61" xfId="0" applyFont="1" applyBorder="1" applyAlignment="1">
      <alignment horizontal="center" vertical="center"/>
    </xf>
    <xf numFmtId="0" fontId="7" fillId="0" borderId="60" xfId="0" applyFont="1" applyBorder="1" applyAlignment="1">
      <alignment horizontal="left" vertical="center"/>
    </xf>
    <xf numFmtId="0" fontId="7" fillId="0" borderId="34" xfId="0" applyFont="1" applyBorder="1" applyAlignment="1">
      <alignment horizontal="left" vertical="center"/>
    </xf>
    <xf numFmtId="0" fontId="7" fillId="0" borderId="37" xfId="0" applyFont="1" applyBorder="1" applyAlignment="1">
      <alignment horizontal="left" vertical="center"/>
    </xf>
    <xf numFmtId="0" fontId="4" fillId="0" borderId="28" xfId="0" applyFont="1" applyBorder="1" applyAlignment="1">
      <alignment horizontal="center" vertical="center"/>
    </xf>
    <xf numFmtId="0" fontId="4" fillId="0" borderId="20" xfId="0" applyFont="1" applyBorder="1" applyAlignment="1">
      <alignment horizontal="center" vertical="center"/>
    </xf>
    <xf numFmtId="0" fontId="4" fillId="0" borderId="16" xfId="0" applyFont="1" applyBorder="1" applyAlignment="1">
      <alignment horizontal="center" vertical="center"/>
    </xf>
    <xf numFmtId="0" fontId="4" fillId="0" borderId="73" xfId="0" applyFont="1" applyBorder="1" applyAlignment="1">
      <alignment horizontal="center" vertical="center"/>
    </xf>
    <xf numFmtId="0" fontId="4" fillId="0" borderId="72" xfId="0" applyFont="1" applyBorder="1" applyAlignment="1">
      <alignment horizontal="center" vertical="center"/>
    </xf>
    <xf numFmtId="0" fontId="4" fillId="0" borderId="71" xfId="0" applyFont="1" applyBorder="1" applyAlignment="1">
      <alignment horizontal="center" vertical="center"/>
    </xf>
    <xf numFmtId="0" fontId="4" fillId="0" borderId="77" xfId="0" applyFont="1" applyBorder="1" applyAlignment="1">
      <alignment horizontal="center" vertical="center"/>
    </xf>
    <xf numFmtId="0" fontId="4" fillId="0" borderId="76" xfId="0" applyFont="1" applyBorder="1" applyAlignment="1">
      <alignment horizontal="center" vertical="center"/>
    </xf>
    <xf numFmtId="0" fontId="4" fillId="0" borderId="75" xfId="0" applyFont="1" applyBorder="1" applyAlignment="1">
      <alignment horizontal="center" vertical="center"/>
    </xf>
    <xf numFmtId="0" fontId="4" fillId="0" borderId="70" xfId="0" applyFont="1" applyBorder="1" applyAlignment="1">
      <alignment horizontal="center" vertical="center"/>
    </xf>
    <xf numFmtId="0" fontId="4" fillId="0" borderId="69" xfId="0" applyFont="1" applyBorder="1" applyAlignment="1">
      <alignment horizontal="center" vertical="center"/>
    </xf>
    <xf numFmtId="0" fontId="4" fillId="0" borderId="63" xfId="0" applyFont="1" applyBorder="1" applyAlignment="1">
      <alignment horizontal="center" vertical="center"/>
    </xf>
    <xf numFmtId="0" fontId="7" fillId="0" borderId="35" xfId="0" applyFont="1" applyBorder="1" applyAlignment="1">
      <alignment horizontal="center" vertical="center"/>
    </xf>
    <xf numFmtId="0" fontId="7" fillId="0" borderId="54" xfId="0" applyFont="1" applyBorder="1" applyAlignment="1">
      <alignment horizontal="center" vertical="center"/>
    </xf>
    <xf numFmtId="0" fontId="7" fillId="0" borderId="14" xfId="0" applyFont="1" applyBorder="1" applyAlignment="1">
      <alignment horizontal="center" vertical="center"/>
    </xf>
    <xf numFmtId="0" fontId="13" fillId="0" borderId="58" xfId="0" applyFont="1" applyBorder="1" applyAlignment="1">
      <alignment horizontal="right" vertical="center"/>
    </xf>
    <xf numFmtId="0" fontId="13" fillId="0" borderId="13" xfId="0" applyFont="1" applyBorder="1" applyAlignment="1">
      <alignment horizontal="right" vertical="center"/>
    </xf>
    <xf numFmtId="0" fontId="13" fillId="0" borderId="59" xfId="0" applyFont="1" applyBorder="1" applyAlignment="1">
      <alignment horizontal="right" vertical="center"/>
    </xf>
    <xf numFmtId="0" fontId="0" fillId="0" borderId="39" xfId="0" applyBorder="1" applyAlignment="1">
      <alignment horizontal="center" vertical="center"/>
    </xf>
    <xf numFmtId="0" fontId="0" fillId="0" borderId="20" xfId="0" applyBorder="1" applyAlignment="1">
      <alignment horizontal="center" vertical="center"/>
    </xf>
    <xf numFmtId="0" fontId="0" fillId="0" borderId="27" xfId="0" applyBorder="1" applyAlignment="1">
      <alignment horizontal="center" vertical="center"/>
    </xf>
    <xf numFmtId="0" fontId="0" fillId="0" borderId="45" xfId="0" applyBorder="1" applyAlignment="1">
      <alignment horizontal="center" vertical="center"/>
    </xf>
    <xf numFmtId="0" fontId="13" fillId="0" borderId="39" xfId="0" applyFont="1" applyBorder="1" applyAlignment="1">
      <alignment horizontal="center" vertical="center"/>
    </xf>
    <xf numFmtId="0" fontId="13" fillId="0" borderId="20" xfId="0" applyFont="1" applyBorder="1" applyAlignment="1">
      <alignment horizontal="center" vertical="center"/>
    </xf>
    <xf numFmtId="0" fontId="13" fillId="0" borderId="27" xfId="0" applyFont="1" applyBorder="1" applyAlignment="1">
      <alignment horizontal="center" vertical="center"/>
    </xf>
    <xf numFmtId="0" fontId="13" fillId="0" borderId="45" xfId="0" applyFont="1" applyBorder="1" applyAlignment="1">
      <alignment horizontal="center" vertical="center"/>
    </xf>
    <xf numFmtId="0" fontId="13" fillId="0" borderId="58" xfId="0" applyFont="1" applyBorder="1" applyAlignment="1">
      <alignment horizontal="left" vertical="center"/>
    </xf>
    <xf numFmtId="0" fontId="13" fillId="0" borderId="13" xfId="0" applyFont="1" applyBorder="1" applyAlignment="1">
      <alignment horizontal="left" vertical="center"/>
    </xf>
    <xf numFmtId="0" fontId="13" fillId="0" borderId="59" xfId="0" applyFont="1" applyBorder="1" applyAlignment="1">
      <alignment horizontal="left" vertical="center"/>
    </xf>
    <xf numFmtId="0" fontId="13" fillId="0" borderId="28" xfId="0" applyFont="1" applyBorder="1" applyAlignment="1">
      <alignment horizontal="center" vertical="center"/>
    </xf>
    <xf numFmtId="0" fontId="13" fillId="0" borderId="16" xfId="0" applyFont="1" applyBorder="1" applyAlignment="1">
      <alignment horizontal="center" vertical="center"/>
    </xf>
    <xf numFmtId="0" fontId="16" fillId="0" borderId="51" xfId="0" applyFont="1" applyBorder="1" applyAlignment="1">
      <alignment horizontal="left" vertical="center"/>
    </xf>
    <xf numFmtId="0" fontId="13" fillId="0" borderId="24" xfId="0" applyFont="1" applyBorder="1" applyAlignment="1">
      <alignment horizontal="left" vertical="center"/>
    </xf>
    <xf numFmtId="0" fontId="13" fillId="0" borderId="57" xfId="0" applyFont="1" applyBorder="1" applyAlignment="1">
      <alignment horizontal="left" vertical="center"/>
    </xf>
    <xf numFmtId="0" fontId="13" fillId="0" borderId="60" xfId="0" applyFont="1" applyBorder="1" applyAlignment="1">
      <alignment horizontal="left" vertical="center"/>
    </xf>
    <xf numFmtId="0" fontId="13" fillId="0" borderId="34" xfId="0" applyFont="1" applyBorder="1" applyAlignment="1">
      <alignment horizontal="left" vertical="center"/>
    </xf>
    <xf numFmtId="0" fontId="13" fillId="0" borderId="37" xfId="0" applyFont="1" applyBorder="1" applyAlignment="1">
      <alignment horizontal="left" vertical="center"/>
    </xf>
    <xf numFmtId="0" fontId="13" fillId="0" borderId="53" xfId="0" applyFont="1" applyBorder="1" applyAlignment="1">
      <alignment horizontal="center" vertical="center"/>
    </xf>
    <xf numFmtId="0" fontId="13" fillId="0" borderId="19" xfId="0" applyFont="1" applyBorder="1" applyAlignment="1">
      <alignment horizontal="center" vertical="center"/>
    </xf>
    <xf numFmtId="0" fontId="13" fillId="0" borderId="62" xfId="0" applyFont="1" applyBorder="1" applyAlignment="1">
      <alignment horizontal="center" vertical="center"/>
    </xf>
    <xf numFmtId="0" fontId="0" fillId="0" borderId="28" xfId="0" applyBorder="1" applyAlignment="1">
      <alignment horizontal="center" vertical="center"/>
    </xf>
    <xf numFmtId="0" fontId="0" fillId="0" borderId="16" xfId="0" applyBorder="1" applyAlignment="1">
      <alignment horizontal="center" vertical="center"/>
    </xf>
    <xf numFmtId="0" fontId="16" fillId="0" borderId="39" xfId="0" applyFont="1" applyBorder="1" applyAlignment="1">
      <alignment horizontal="right" vertical="center" wrapText="1"/>
    </xf>
    <xf numFmtId="0" fontId="13" fillId="0" borderId="28" xfId="0" applyFont="1" applyBorder="1" applyAlignment="1">
      <alignment horizontal="right" vertical="center" wrapText="1"/>
    </xf>
    <xf numFmtId="0" fontId="13" fillId="0" borderId="20" xfId="0" applyFont="1" applyBorder="1" applyAlignment="1">
      <alignment horizontal="right" vertical="center" wrapText="1"/>
    </xf>
    <xf numFmtId="0" fontId="13" fillId="0" borderId="42" xfId="0" applyFont="1" applyBorder="1" applyAlignment="1">
      <alignment horizontal="right" vertical="center" wrapText="1"/>
    </xf>
    <xf numFmtId="0" fontId="13" fillId="0" borderId="29" xfId="0" applyFont="1" applyBorder="1" applyAlignment="1">
      <alignment horizontal="right" vertical="center" wrapText="1"/>
    </xf>
    <xf numFmtId="0" fontId="13" fillId="0" borderId="46" xfId="0" applyFont="1" applyBorder="1" applyAlignment="1">
      <alignment horizontal="right" vertical="center" wrapText="1"/>
    </xf>
    <xf numFmtId="0" fontId="13" fillId="0" borderId="68" xfId="0" applyFont="1" applyBorder="1" applyAlignment="1">
      <alignment horizontal="center" vertical="center"/>
    </xf>
    <xf numFmtId="0" fontId="13" fillId="0" borderId="4" xfId="0" applyFont="1" applyBorder="1" applyAlignment="1">
      <alignment horizontal="center" vertical="center"/>
    </xf>
    <xf numFmtId="0" fontId="13" fillId="0" borderId="41" xfId="0" applyFont="1" applyBorder="1" applyAlignment="1">
      <alignment horizontal="center" vertical="center"/>
    </xf>
    <xf numFmtId="0" fontId="13" fillId="0" borderId="60" xfId="0" applyFont="1" applyBorder="1" applyAlignment="1">
      <alignment horizontal="right" vertical="center"/>
    </xf>
    <xf numFmtId="0" fontId="13" fillId="0" borderId="34" xfId="0" applyFont="1" applyBorder="1" applyAlignment="1">
      <alignment horizontal="right" vertical="center"/>
    </xf>
    <xf numFmtId="0" fontId="13" fillId="0" borderId="37" xfId="0" applyFont="1" applyBorder="1" applyAlignment="1">
      <alignment horizontal="right" vertical="center"/>
    </xf>
    <xf numFmtId="0" fontId="16" fillId="0" borderId="28" xfId="0" applyFont="1" applyBorder="1" applyAlignment="1">
      <alignment horizontal="right" vertical="center"/>
    </xf>
    <xf numFmtId="0" fontId="13" fillId="0" borderId="20" xfId="0" applyFont="1" applyBorder="1" applyAlignment="1">
      <alignment horizontal="right" vertical="center"/>
    </xf>
    <xf numFmtId="0" fontId="16" fillId="0" borderId="4"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68" xfId="0" applyFont="1" applyBorder="1" applyAlignment="1">
      <alignment horizontal="center" vertical="center" wrapText="1"/>
    </xf>
    <xf numFmtId="0" fontId="13" fillId="0" borderId="78" xfId="0" applyFont="1" applyBorder="1" applyAlignment="1">
      <alignment horizontal="center" vertical="center"/>
    </xf>
    <xf numFmtId="0" fontId="13" fillId="0" borderId="67" xfId="0" applyFont="1" applyBorder="1" applyAlignment="1">
      <alignment horizontal="center" vertical="center"/>
    </xf>
    <xf numFmtId="0" fontId="16" fillId="0" borderId="54" xfId="0" applyFont="1" applyBorder="1" applyAlignment="1">
      <alignment horizontal="left" vertical="center" wrapText="1"/>
    </xf>
    <xf numFmtId="0" fontId="13" fillId="0" borderId="48" xfId="0" applyFont="1" applyBorder="1" applyAlignment="1">
      <alignment horizontal="left" vertical="center" wrapText="1"/>
    </xf>
    <xf numFmtId="0" fontId="13" fillId="0" borderId="27" xfId="0" applyFont="1" applyBorder="1" applyAlignment="1">
      <alignment horizontal="left" vertical="center" wrapText="1"/>
    </xf>
    <xf numFmtId="0" fontId="13" fillId="0" borderId="16" xfId="0" applyFont="1" applyBorder="1" applyAlignment="1">
      <alignment horizontal="left" vertical="center" wrapText="1"/>
    </xf>
    <xf numFmtId="0" fontId="0" fillId="0" borderId="75" xfId="0" applyBorder="1" applyAlignment="1">
      <alignment horizontal="center" vertical="center" wrapText="1"/>
    </xf>
    <xf numFmtId="0" fontId="0" fillId="0" borderId="63" xfId="0"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9</xdr:col>
      <xdr:colOff>33618</xdr:colOff>
      <xdr:row>8</xdr:row>
      <xdr:rowOff>0</xdr:rowOff>
    </xdr:from>
    <xdr:to>
      <xdr:col>9</xdr:col>
      <xdr:colOff>470648</xdr:colOff>
      <xdr:row>9</xdr:row>
      <xdr:rowOff>11206</xdr:rowOff>
    </xdr:to>
    <xdr:sp macro="" textlink="">
      <xdr:nvSpPr>
        <xdr:cNvPr id="2" name="正方形/長方形 1">
          <a:extLst>
            <a:ext uri="{FF2B5EF4-FFF2-40B4-BE49-F238E27FC236}">
              <a16:creationId xmlns:a16="http://schemas.microsoft.com/office/drawing/2014/main" id="{7D5BD06C-4219-44EC-B2FA-C842313F8B98}"/>
            </a:ext>
          </a:extLst>
        </xdr:cNvPr>
        <xdr:cNvSpPr/>
      </xdr:nvSpPr>
      <xdr:spPr>
        <a:xfrm>
          <a:off x="6205818" y="1371600"/>
          <a:ext cx="437030" cy="1826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C</a:t>
          </a:r>
          <a:r>
            <a:rPr kumimoji="1" lang="ja-JP" altLang="en-US" sz="1100" b="1">
              <a:solidFill>
                <a:sysClr val="windowText" lastClr="000000"/>
              </a:solidFill>
            </a:rPr>
            <a:t>）</a:t>
          </a:r>
        </a:p>
      </xdr:txBody>
    </xdr:sp>
    <xdr:clientData/>
  </xdr:twoCellAnchor>
  <xdr:twoCellAnchor>
    <xdr:from>
      <xdr:col>7</xdr:col>
      <xdr:colOff>0</xdr:colOff>
      <xdr:row>19</xdr:row>
      <xdr:rowOff>0</xdr:rowOff>
    </xdr:from>
    <xdr:to>
      <xdr:col>7</xdr:col>
      <xdr:colOff>481853</xdr:colOff>
      <xdr:row>20</xdr:row>
      <xdr:rowOff>0</xdr:rowOff>
    </xdr:to>
    <xdr:sp macro="" textlink="">
      <xdr:nvSpPr>
        <xdr:cNvPr id="3" name="正方形/長方形 2">
          <a:extLst>
            <a:ext uri="{FF2B5EF4-FFF2-40B4-BE49-F238E27FC236}">
              <a16:creationId xmlns:a16="http://schemas.microsoft.com/office/drawing/2014/main" id="{EE22E10C-B0BB-41F0-9F61-F84BDFF8153B}"/>
            </a:ext>
          </a:extLst>
        </xdr:cNvPr>
        <xdr:cNvSpPr/>
      </xdr:nvSpPr>
      <xdr:spPr>
        <a:xfrm>
          <a:off x="48006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twoCellAnchor>
    <xdr:from>
      <xdr:col>8</xdr:col>
      <xdr:colOff>0</xdr:colOff>
      <xdr:row>19</xdr:row>
      <xdr:rowOff>0</xdr:rowOff>
    </xdr:from>
    <xdr:to>
      <xdr:col>8</xdr:col>
      <xdr:colOff>481853</xdr:colOff>
      <xdr:row>19</xdr:row>
      <xdr:rowOff>381000</xdr:rowOff>
    </xdr:to>
    <xdr:sp macro="" textlink="">
      <xdr:nvSpPr>
        <xdr:cNvPr id="4" name="正方形/長方形 3">
          <a:extLst>
            <a:ext uri="{FF2B5EF4-FFF2-40B4-BE49-F238E27FC236}">
              <a16:creationId xmlns:a16="http://schemas.microsoft.com/office/drawing/2014/main" id="{3364414A-B3DF-455D-8DE3-1D95FA988199}"/>
            </a:ext>
          </a:extLst>
        </xdr:cNvPr>
        <xdr:cNvSpPr/>
      </xdr:nvSpPr>
      <xdr:spPr>
        <a:xfrm>
          <a:off x="54864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B</a:t>
          </a:r>
          <a:r>
            <a:rPr kumimoji="1" lang="ja-JP" altLang="en-US" sz="1100" b="1">
              <a:solidFill>
                <a:sysClr val="windowText" lastClr="000000"/>
              </a:solidFill>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13607</xdr:colOff>
      <xdr:row>15</xdr:row>
      <xdr:rowOff>13606</xdr:rowOff>
    </xdr:from>
    <xdr:to>
      <xdr:col>22</xdr:col>
      <xdr:colOff>495460</xdr:colOff>
      <xdr:row>15</xdr:row>
      <xdr:rowOff>544285</xdr:rowOff>
    </xdr:to>
    <xdr:sp macro="" textlink="">
      <xdr:nvSpPr>
        <xdr:cNvPr id="2" name="正方形/長方形 1">
          <a:extLst>
            <a:ext uri="{FF2B5EF4-FFF2-40B4-BE49-F238E27FC236}">
              <a16:creationId xmlns:a16="http://schemas.microsoft.com/office/drawing/2014/main" id="{AA788945-413D-478F-8FC2-F9A164AF0E50}"/>
            </a:ext>
          </a:extLst>
        </xdr:cNvPr>
        <xdr:cNvSpPr/>
      </xdr:nvSpPr>
      <xdr:spPr>
        <a:xfrm>
          <a:off x="15101207" y="2585356"/>
          <a:ext cx="481853" cy="15920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33618</xdr:colOff>
      <xdr:row>8</xdr:row>
      <xdr:rowOff>0</xdr:rowOff>
    </xdr:from>
    <xdr:to>
      <xdr:col>9</xdr:col>
      <xdr:colOff>470648</xdr:colOff>
      <xdr:row>9</xdr:row>
      <xdr:rowOff>11206</xdr:rowOff>
    </xdr:to>
    <xdr:sp macro="" textlink="">
      <xdr:nvSpPr>
        <xdr:cNvPr id="2" name="正方形/長方形 1">
          <a:extLst>
            <a:ext uri="{FF2B5EF4-FFF2-40B4-BE49-F238E27FC236}">
              <a16:creationId xmlns:a16="http://schemas.microsoft.com/office/drawing/2014/main" id="{FE679F16-7B67-4C54-A76F-A95E0F893B14}"/>
            </a:ext>
          </a:extLst>
        </xdr:cNvPr>
        <xdr:cNvSpPr/>
      </xdr:nvSpPr>
      <xdr:spPr>
        <a:xfrm>
          <a:off x="6205818" y="1371600"/>
          <a:ext cx="437030" cy="18265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C</a:t>
          </a:r>
          <a:r>
            <a:rPr kumimoji="1" lang="ja-JP" altLang="en-US" sz="1100" b="1">
              <a:solidFill>
                <a:sysClr val="windowText" lastClr="000000"/>
              </a:solidFill>
            </a:rPr>
            <a:t>）</a:t>
          </a:r>
        </a:p>
      </xdr:txBody>
    </xdr:sp>
    <xdr:clientData/>
  </xdr:twoCellAnchor>
  <xdr:twoCellAnchor>
    <xdr:from>
      <xdr:col>7</xdr:col>
      <xdr:colOff>0</xdr:colOff>
      <xdr:row>19</xdr:row>
      <xdr:rowOff>0</xdr:rowOff>
    </xdr:from>
    <xdr:to>
      <xdr:col>7</xdr:col>
      <xdr:colOff>481853</xdr:colOff>
      <xdr:row>20</xdr:row>
      <xdr:rowOff>0</xdr:rowOff>
    </xdr:to>
    <xdr:sp macro="" textlink="">
      <xdr:nvSpPr>
        <xdr:cNvPr id="3" name="正方形/長方形 2">
          <a:extLst>
            <a:ext uri="{FF2B5EF4-FFF2-40B4-BE49-F238E27FC236}">
              <a16:creationId xmlns:a16="http://schemas.microsoft.com/office/drawing/2014/main" id="{F3C8A7B8-F695-4A49-ADA2-80604A475BEB}"/>
            </a:ext>
          </a:extLst>
        </xdr:cNvPr>
        <xdr:cNvSpPr/>
      </xdr:nvSpPr>
      <xdr:spPr>
        <a:xfrm>
          <a:off x="48006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A</a:t>
          </a:r>
          <a:r>
            <a:rPr kumimoji="1" lang="ja-JP" altLang="en-US" sz="1100" b="1">
              <a:solidFill>
                <a:sysClr val="windowText" lastClr="000000"/>
              </a:solidFill>
            </a:rPr>
            <a:t>）</a:t>
          </a:r>
        </a:p>
      </xdr:txBody>
    </xdr:sp>
    <xdr:clientData/>
  </xdr:twoCellAnchor>
  <xdr:twoCellAnchor>
    <xdr:from>
      <xdr:col>8</xdr:col>
      <xdr:colOff>0</xdr:colOff>
      <xdr:row>19</xdr:row>
      <xdr:rowOff>0</xdr:rowOff>
    </xdr:from>
    <xdr:to>
      <xdr:col>8</xdr:col>
      <xdr:colOff>481853</xdr:colOff>
      <xdr:row>19</xdr:row>
      <xdr:rowOff>381000</xdr:rowOff>
    </xdr:to>
    <xdr:sp macro="" textlink="">
      <xdr:nvSpPr>
        <xdr:cNvPr id="4" name="正方形/長方形 3">
          <a:extLst>
            <a:ext uri="{FF2B5EF4-FFF2-40B4-BE49-F238E27FC236}">
              <a16:creationId xmlns:a16="http://schemas.microsoft.com/office/drawing/2014/main" id="{7299B9C0-906C-4884-BA63-BE871369AAF8}"/>
            </a:ext>
          </a:extLst>
        </xdr:cNvPr>
        <xdr:cNvSpPr/>
      </xdr:nvSpPr>
      <xdr:spPr>
        <a:xfrm>
          <a:off x="5486400" y="3257550"/>
          <a:ext cx="481853" cy="1714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b="1">
              <a:solidFill>
                <a:sysClr val="windowText" lastClr="000000"/>
              </a:solidFill>
            </a:rPr>
            <a:t>（</a:t>
          </a:r>
          <a:r>
            <a:rPr kumimoji="1" lang="en-US" altLang="ja-JP" sz="1100" b="1">
              <a:solidFill>
                <a:sysClr val="windowText" lastClr="000000"/>
              </a:solidFill>
            </a:rPr>
            <a:t>B</a:t>
          </a:r>
          <a:r>
            <a:rPr kumimoji="1" lang="ja-JP" altLang="en-US" sz="1100" b="1">
              <a:solidFill>
                <a:sysClr val="windowText" lastClr="000000"/>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DDA03-6368-41E7-A831-F4592CA277F7}">
  <sheetPr>
    <pageSetUpPr fitToPage="1"/>
  </sheetPr>
  <dimension ref="B1:J51"/>
  <sheetViews>
    <sheetView view="pageBreakPreview" topLeftCell="A28" zoomScaleNormal="100" zoomScaleSheetLayoutView="100" workbookViewId="0">
      <selection activeCell="C44" sqref="C44:J44"/>
    </sheetView>
  </sheetViews>
  <sheetFormatPr defaultColWidth="9" defaultRowHeight="13.5" x14ac:dyDescent="0.15"/>
  <cols>
    <col min="1" max="1" width="5.625" style="2" customWidth="1"/>
    <col min="2" max="2" width="6.125" style="2" customWidth="1"/>
    <col min="3" max="3" width="13.875" style="2" customWidth="1"/>
    <col min="4" max="4" width="7.625" style="2" customWidth="1"/>
    <col min="5" max="9" width="20.125" style="2" customWidth="1"/>
    <col min="10" max="10" width="20.25" style="2" customWidth="1"/>
    <col min="11" max="16384" width="9" style="2"/>
  </cols>
  <sheetData>
    <row r="1" spans="2:10" s="110" customFormat="1" ht="31.5" customHeight="1" x14ac:dyDescent="0.15">
      <c r="B1" s="1" t="s">
        <v>143</v>
      </c>
    </row>
    <row r="2" spans="2:10" ht="26.25" customHeight="1" x14ac:dyDescent="0.15"/>
    <row r="3" spans="2:10" ht="62.25" customHeight="1" x14ac:dyDescent="0.15">
      <c r="B3" s="216" t="s">
        <v>125</v>
      </c>
      <c r="C3" s="217"/>
      <c r="D3" s="217"/>
      <c r="E3" s="217"/>
      <c r="F3" s="217"/>
      <c r="G3" s="217"/>
      <c r="H3" s="217"/>
      <c r="I3" s="217"/>
      <c r="J3" s="217"/>
    </row>
    <row r="4" spans="2:10" ht="20.25" customHeight="1" x14ac:dyDescent="0.15">
      <c r="B4" s="3"/>
      <c r="C4" s="3"/>
      <c r="D4" s="3"/>
    </row>
    <row r="5" spans="2:10" ht="30.75" customHeight="1" thickBot="1" x14ac:dyDescent="0.2">
      <c r="B5" s="4" t="s">
        <v>115</v>
      </c>
      <c r="C5" s="4"/>
      <c r="D5" s="4"/>
    </row>
    <row r="6" spans="2:10" ht="47.25" customHeight="1" x14ac:dyDescent="0.15">
      <c r="B6" s="193" t="s">
        <v>6</v>
      </c>
      <c r="C6" s="188"/>
      <c r="D6" s="98" t="s">
        <v>116</v>
      </c>
      <c r="E6" s="97" t="s">
        <v>134</v>
      </c>
      <c r="F6" s="187" t="s">
        <v>120</v>
      </c>
      <c r="G6" s="188"/>
      <c r="H6" s="97" t="s">
        <v>99</v>
      </c>
      <c r="I6" s="5" t="s">
        <v>117</v>
      </c>
      <c r="J6" s="6" t="s">
        <v>118</v>
      </c>
    </row>
    <row r="7" spans="2:10" ht="22.5" customHeight="1" thickBot="1" x14ac:dyDescent="0.2">
      <c r="B7" s="194"/>
      <c r="C7" s="186"/>
      <c r="D7" s="100"/>
      <c r="E7" s="7" t="s">
        <v>1</v>
      </c>
      <c r="F7" s="185"/>
      <c r="G7" s="186"/>
      <c r="H7" s="7" t="s">
        <v>2</v>
      </c>
      <c r="I7" s="8" t="s">
        <v>119</v>
      </c>
      <c r="J7" s="9" t="s">
        <v>16</v>
      </c>
    </row>
    <row r="8" spans="2:10" ht="19.5" customHeight="1" thickTop="1" x14ac:dyDescent="0.15">
      <c r="B8" s="195"/>
      <c r="C8" s="190"/>
      <c r="D8" s="101"/>
      <c r="E8" s="10" t="s">
        <v>3</v>
      </c>
      <c r="F8" s="189"/>
      <c r="G8" s="190"/>
      <c r="H8" s="10" t="s">
        <v>4</v>
      </c>
      <c r="I8" s="11" t="s">
        <v>5</v>
      </c>
      <c r="J8" s="12" t="s">
        <v>13</v>
      </c>
    </row>
    <row r="9" spans="2:10" ht="25.5" customHeight="1" thickBot="1" x14ac:dyDescent="0.2">
      <c r="B9" s="196"/>
      <c r="C9" s="197"/>
      <c r="D9" s="104"/>
      <c r="E9" s="13"/>
      <c r="F9" s="191"/>
      <c r="G9" s="192"/>
      <c r="H9" s="14"/>
      <c r="I9" s="85">
        <f t="shared" ref="I9:I19" si="0">ROUNDDOWN(E9/60*H9,)</f>
        <v>0</v>
      </c>
      <c r="J9" s="119" t="e">
        <f>ROUND(I20/H20*1000,)</f>
        <v>#DIV/0!</v>
      </c>
    </row>
    <row r="10" spans="2:10" ht="25.5" customHeight="1" thickTop="1" x14ac:dyDescent="0.15">
      <c r="B10" s="183"/>
      <c r="C10" s="184"/>
      <c r="D10" s="105"/>
      <c r="E10" s="15"/>
      <c r="F10" s="179"/>
      <c r="G10" s="180"/>
      <c r="H10" s="16"/>
      <c r="I10" s="86">
        <f t="shared" si="0"/>
        <v>0</v>
      </c>
      <c r="J10" s="118"/>
    </row>
    <row r="11" spans="2:10" ht="25.5" customHeight="1" x14ac:dyDescent="0.15">
      <c r="B11" s="183"/>
      <c r="C11" s="184"/>
      <c r="D11" s="105"/>
      <c r="E11" s="15"/>
      <c r="F11" s="179"/>
      <c r="G11" s="180"/>
      <c r="H11" s="16"/>
      <c r="I11" s="86">
        <f t="shared" si="0"/>
        <v>0</v>
      </c>
      <c r="J11" s="117"/>
    </row>
    <row r="12" spans="2:10" ht="25.5" customHeight="1" x14ac:dyDescent="0.15">
      <c r="B12" s="183"/>
      <c r="C12" s="184"/>
      <c r="D12" s="105"/>
      <c r="E12" s="15"/>
      <c r="F12" s="179"/>
      <c r="G12" s="180"/>
      <c r="H12" s="16"/>
      <c r="I12" s="86">
        <f t="shared" si="0"/>
        <v>0</v>
      </c>
      <c r="J12" s="117"/>
    </row>
    <row r="13" spans="2:10" ht="25.5" customHeight="1" x14ac:dyDescent="0.15">
      <c r="B13" s="183"/>
      <c r="C13" s="184"/>
      <c r="D13" s="105"/>
      <c r="E13" s="15"/>
      <c r="F13" s="179"/>
      <c r="G13" s="180"/>
      <c r="H13" s="16"/>
      <c r="I13" s="86">
        <f t="shared" si="0"/>
        <v>0</v>
      </c>
      <c r="J13" s="117"/>
    </row>
    <row r="14" spans="2:10" ht="25.5" customHeight="1" x14ac:dyDescent="0.15">
      <c r="B14" s="183"/>
      <c r="C14" s="184"/>
      <c r="D14" s="105"/>
      <c r="E14" s="15"/>
      <c r="F14" s="179"/>
      <c r="G14" s="180"/>
      <c r="H14" s="16"/>
      <c r="I14" s="86">
        <f t="shared" si="0"/>
        <v>0</v>
      </c>
      <c r="J14" s="117"/>
    </row>
    <row r="15" spans="2:10" ht="25.5" customHeight="1" x14ac:dyDescent="0.15">
      <c r="B15" s="183"/>
      <c r="C15" s="184"/>
      <c r="D15" s="105"/>
      <c r="E15" s="15"/>
      <c r="F15" s="179"/>
      <c r="G15" s="180"/>
      <c r="H15" s="16"/>
      <c r="I15" s="86">
        <f t="shared" si="0"/>
        <v>0</v>
      </c>
      <c r="J15" s="117"/>
    </row>
    <row r="16" spans="2:10" ht="25.5" customHeight="1" x14ac:dyDescent="0.15">
      <c r="B16" s="183"/>
      <c r="C16" s="184"/>
      <c r="D16" s="105"/>
      <c r="E16" s="15"/>
      <c r="F16" s="179"/>
      <c r="G16" s="180"/>
      <c r="H16" s="16"/>
      <c r="I16" s="86">
        <f t="shared" si="0"/>
        <v>0</v>
      </c>
      <c r="J16" s="117"/>
    </row>
    <row r="17" spans="2:10" ht="25.5" customHeight="1" x14ac:dyDescent="0.15">
      <c r="B17" s="183"/>
      <c r="C17" s="184"/>
      <c r="D17" s="105"/>
      <c r="E17" s="15"/>
      <c r="F17" s="179"/>
      <c r="G17" s="180"/>
      <c r="H17" s="16"/>
      <c r="I17" s="86">
        <f t="shared" si="0"/>
        <v>0</v>
      </c>
      <c r="J17" s="117"/>
    </row>
    <row r="18" spans="2:10" ht="25.5" customHeight="1" x14ac:dyDescent="0.15">
      <c r="B18" s="183"/>
      <c r="C18" s="184"/>
      <c r="D18" s="105"/>
      <c r="E18" s="15"/>
      <c r="F18" s="179"/>
      <c r="G18" s="180"/>
      <c r="H18" s="16"/>
      <c r="I18" s="86">
        <f t="shared" si="0"/>
        <v>0</v>
      </c>
      <c r="J18" s="117"/>
    </row>
    <row r="19" spans="2:10" ht="25.5" customHeight="1" thickBot="1" x14ac:dyDescent="0.2">
      <c r="B19" s="204"/>
      <c r="C19" s="205"/>
      <c r="D19" s="96"/>
      <c r="E19" s="17"/>
      <c r="F19" s="181"/>
      <c r="G19" s="182"/>
      <c r="H19" s="18"/>
      <c r="I19" s="87">
        <f t="shared" si="0"/>
        <v>0</v>
      </c>
      <c r="J19" s="117"/>
    </row>
    <row r="20" spans="2:10" ht="31.5" customHeight="1" thickBot="1" x14ac:dyDescent="0.2">
      <c r="B20" s="198" t="s">
        <v>20</v>
      </c>
      <c r="C20" s="199"/>
      <c r="D20" s="199"/>
      <c r="E20" s="200"/>
      <c r="F20" s="211"/>
      <c r="G20" s="200"/>
      <c r="H20" s="19">
        <f>SUM(H9:H19)</f>
        <v>0</v>
      </c>
      <c r="I20" s="20">
        <f>SUM(I9:I19)</f>
        <v>0</v>
      </c>
      <c r="J20" s="116"/>
    </row>
    <row r="21" spans="2:10" ht="9.75" customHeight="1" x14ac:dyDescent="0.15"/>
    <row r="22" spans="2:10" s="110" customFormat="1" ht="69" customHeight="1" x14ac:dyDescent="0.15">
      <c r="B22" s="21" t="s">
        <v>28</v>
      </c>
      <c r="C22" s="203" t="s">
        <v>124</v>
      </c>
      <c r="D22" s="203"/>
      <c r="E22" s="203"/>
      <c r="F22" s="203"/>
      <c r="G22" s="203"/>
      <c r="H22" s="203"/>
      <c r="I22" s="203"/>
      <c r="J22" s="203"/>
    </row>
    <row r="23" spans="2:10" s="110" customFormat="1" ht="24" customHeight="1" x14ac:dyDescent="0.15">
      <c r="B23" s="21" t="s">
        <v>29</v>
      </c>
      <c r="C23" s="203" t="s">
        <v>122</v>
      </c>
      <c r="D23" s="203"/>
      <c r="E23" s="203"/>
      <c r="F23" s="203"/>
      <c r="G23" s="203"/>
      <c r="H23" s="203"/>
      <c r="I23" s="203"/>
      <c r="J23" s="203"/>
    </row>
    <row r="24" spans="2:10" s="110" customFormat="1" ht="24" customHeight="1" x14ac:dyDescent="0.15">
      <c r="B24" s="21" t="s">
        <v>69</v>
      </c>
      <c r="C24" s="203" t="s">
        <v>129</v>
      </c>
      <c r="D24" s="203"/>
      <c r="E24" s="203"/>
      <c r="F24" s="203"/>
      <c r="G24" s="203"/>
      <c r="H24" s="203"/>
      <c r="I24" s="203"/>
      <c r="J24" s="203"/>
    </row>
    <row r="25" spans="2:10" ht="29.25" customHeight="1" x14ac:dyDescent="0.15"/>
    <row r="26" spans="2:10" ht="32.25" customHeight="1" thickBot="1" x14ac:dyDescent="0.2">
      <c r="B26" s="4" t="s">
        <v>93</v>
      </c>
      <c r="C26" s="4"/>
      <c r="D26" s="4"/>
    </row>
    <row r="27" spans="2:10" ht="28.5" customHeight="1" x14ac:dyDescent="0.15">
      <c r="B27" s="193"/>
      <c r="C27" s="206"/>
      <c r="D27" s="226" t="s">
        <v>31</v>
      </c>
      <c r="E27" s="227"/>
      <c r="F27" s="228"/>
      <c r="G27" s="209" t="s">
        <v>95</v>
      </c>
      <c r="H27" s="212" t="s">
        <v>94</v>
      </c>
    </row>
    <row r="28" spans="2:10" ht="28.5" customHeight="1" x14ac:dyDescent="0.15">
      <c r="B28" s="207"/>
      <c r="C28" s="208"/>
      <c r="D28" s="207" t="s">
        <v>92</v>
      </c>
      <c r="E28" s="229"/>
      <c r="F28" s="178" t="s">
        <v>32</v>
      </c>
      <c r="G28" s="210"/>
      <c r="H28" s="213"/>
    </row>
    <row r="29" spans="2:10" ht="47.25" customHeight="1" thickBot="1" x14ac:dyDescent="0.2">
      <c r="B29" s="218"/>
      <c r="C29" s="219"/>
      <c r="D29" s="194" t="s">
        <v>14</v>
      </c>
      <c r="E29" s="186"/>
      <c r="F29" s="23" t="s">
        <v>133</v>
      </c>
      <c r="G29" s="24" t="s">
        <v>27</v>
      </c>
      <c r="H29" s="25" t="s">
        <v>18</v>
      </c>
    </row>
    <row r="30" spans="2:10" ht="14.25" customHeight="1" thickTop="1" x14ac:dyDescent="0.15">
      <c r="B30" s="220"/>
      <c r="C30" s="221"/>
      <c r="D30" s="115"/>
      <c r="E30" s="26" t="s">
        <v>17</v>
      </c>
      <c r="F30" s="26" t="s">
        <v>13</v>
      </c>
      <c r="G30" s="27" t="s">
        <v>15</v>
      </c>
      <c r="H30" s="28" t="s">
        <v>26</v>
      </c>
    </row>
    <row r="31" spans="2:10" ht="25.5" customHeight="1" x14ac:dyDescent="0.15">
      <c r="B31" s="201" t="s">
        <v>22</v>
      </c>
      <c r="C31" s="202"/>
      <c r="D31" s="29"/>
      <c r="E31" s="113"/>
      <c r="F31" s="114" t="e">
        <f t="shared" ref="F31:F42" si="1">ROUNDDOWN(J$9*E31%/12/2,)</f>
        <v>#DIV/0!</v>
      </c>
      <c r="G31" s="224">
        <v>416</v>
      </c>
      <c r="H31" s="30" t="e">
        <f t="shared" ref="H31:H42" si="2">SUM(F31,G$31)</f>
        <v>#DIV/0!</v>
      </c>
    </row>
    <row r="32" spans="2:10" ht="25.5" customHeight="1" x14ac:dyDescent="0.15">
      <c r="B32" s="214" t="s">
        <v>23</v>
      </c>
      <c r="C32" s="215"/>
      <c r="D32" s="29"/>
      <c r="E32" s="113"/>
      <c r="F32" s="15" t="e">
        <f t="shared" si="1"/>
        <v>#DIV/0!</v>
      </c>
      <c r="G32" s="224"/>
      <c r="H32" s="30" t="e">
        <f t="shared" si="2"/>
        <v>#DIV/0!</v>
      </c>
    </row>
    <row r="33" spans="2:10" ht="25.5" customHeight="1" x14ac:dyDescent="0.15">
      <c r="B33" s="214" t="s">
        <v>7</v>
      </c>
      <c r="C33" s="215"/>
      <c r="D33" s="29"/>
      <c r="E33" s="113"/>
      <c r="F33" s="15" t="e">
        <f t="shared" si="1"/>
        <v>#DIV/0!</v>
      </c>
      <c r="G33" s="224"/>
      <c r="H33" s="30" t="e">
        <f t="shared" si="2"/>
        <v>#DIV/0!</v>
      </c>
    </row>
    <row r="34" spans="2:10" ht="25.5" customHeight="1" x14ac:dyDescent="0.15">
      <c r="B34" s="214" t="s">
        <v>8</v>
      </c>
      <c r="C34" s="215"/>
      <c r="D34" s="29"/>
      <c r="E34" s="113"/>
      <c r="F34" s="15" t="e">
        <f t="shared" si="1"/>
        <v>#DIV/0!</v>
      </c>
      <c r="G34" s="224"/>
      <c r="H34" s="30" t="e">
        <f t="shared" si="2"/>
        <v>#DIV/0!</v>
      </c>
    </row>
    <row r="35" spans="2:10" ht="25.5" customHeight="1" x14ac:dyDescent="0.15">
      <c r="B35" s="214" t="s">
        <v>9</v>
      </c>
      <c r="C35" s="215"/>
      <c r="D35" s="29"/>
      <c r="E35" s="113"/>
      <c r="F35" s="15" t="e">
        <f t="shared" si="1"/>
        <v>#DIV/0!</v>
      </c>
      <c r="G35" s="224"/>
      <c r="H35" s="30" t="e">
        <f t="shared" si="2"/>
        <v>#DIV/0!</v>
      </c>
    </row>
    <row r="36" spans="2:10" ht="25.5" customHeight="1" x14ac:dyDescent="0.15">
      <c r="B36" s="214" t="s">
        <v>10</v>
      </c>
      <c r="C36" s="215"/>
      <c r="D36" s="29"/>
      <c r="E36" s="113"/>
      <c r="F36" s="15" t="e">
        <f t="shared" si="1"/>
        <v>#DIV/0!</v>
      </c>
      <c r="G36" s="224"/>
      <c r="H36" s="30" t="e">
        <f t="shared" si="2"/>
        <v>#DIV/0!</v>
      </c>
    </row>
    <row r="37" spans="2:10" ht="25.5" customHeight="1" x14ac:dyDescent="0.15">
      <c r="B37" s="214" t="s">
        <v>25</v>
      </c>
      <c r="C37" s="215"/>
      <c r="D37" s="29"/>
      <c r="E37" s="113"/>
      <c r="F37" s="15" t="e">
        <f t="shared" si="1"/>
        <v>#DIV/0!</v>
      </c>
      <c r="G37" s="224"/>
      <c r="H37" s="30" t="e">
        <f t="shared" si="2"/>
        <v>#DIV/0!</v>
      </c>
    </row>
    <row r="38" spans="2:10" ht="25.5" customHeight="1" x14ac:dyDescent="0.15">
      <c r="B38" s="214" t="s">
        <v>24</v>
      </c>
      <c r="C38" s="215"/>
      <c r="D38" s="29"/>
      <c r="E38" s="113"/>
      <c r="F38" s="15" t="e">
        <f t="shared" si="1"/>
        <v>#DIV/0!</v>
      </c>
      <c r="G38" s="224"/>
      <c r="H38" s="30" t="e">
        <f t="shared" si="2"/>
        <v>#DIV/0!</v>
      </c>
      <c r="I38" s="31"/>
    </row>
    <row r="39" spans="2:10" ht="25.5" customHeight="1" x14ac:dyDescent="0.15">
      <c r="B39" s="214" t="s">
        <v>0</v>
      </c>
      <c r="C39" s="215"/>
      <c r="D39" s="29"/>
      <c r="E39" s="113"/>
      <c r="F39" s="15" t="e">
        <f t="shared" si="1"/>
        <v>#DIV/0!</v>
      </c>
      <c r="G39" s="224"/>
      <c r="H39" s="30" t="e">
        <f t="shared" si="2"/>
        <v>#DIV/0!</v>
      </c>
      <c r="I39" s="31"/>
    </row>
    <row r="40" spans="2:10" ht="25.5" customHeight="1" x14ac:dyDescent="0.15">
      <c r="B40" s="214" t="s">
        <v>19</v>
      </c>
      <c r="C40" s="215"/>
      <c r="D40" s="29"/>
      <c r="E40" s="113"/>
      <c r="F40" s="15" t="e">
        <f t="shared" si="1"/>
        <v>#DIV/0!</v>
      </c>
      <c r="G40" s="224"/>
      <c r="H40" s="30" t="e">
        <f t="shared" si="2"/>
        <v>#DIV/0!</v>
      </c>
      <c r="I40" s="31"/>
    </row>
    <row r="41" spans="2:10" ht="25.5" customHeight="1" x14ac:dyDescent="0.15">
      <c r="B41" s="214" t="s">
        <v>11</v>
      </c>
      <c r="C41" s="215"/>
      <c r="D41" s="29"/>
      <c r="E41" s="113"/>
      <c r="F41" s="15" t="e">
        <f t="shared" si="1"/>
        <v>#DIV/0!</v>
      </c>
      <c r="G41" s="224"/>
      <c r="H41" s="30" t="e">
        <f t="shared" si="2"/>
        <v>#DIV/0!</v>
      </c>
      <c r="I41" s="31"/>
    </row>
    <row r="42" spans="2:10" ht="25.5" customHeight="1" thickBot="1" x14ac:dyDescent="0.2">
      <c r="B42" s="222" t="s">
        <v>12</v>
      </c>
      <c r="C42" s="223"/>
      <c r="D42" s="32"/>
      <c r="E42" s="112"/>
      <c r="F42" s="17" t="e">
        <f t="shared" si="1"/>
        <v>#DIV/0!</v>
      </c>
      <c r="G42" s="225"/>
      <c r="H42" s="111" t="e">
        <f t="shared" si="2"/>
        <v>#DIV/0!</v>
      </c>
      <c r="I42" s="31"/>
    </row>
    <row r="43" spans="2:10" ht="8.25" customHeight="1" x14ac:dyDescent="0.15"/>
    <row r="44" spans="2:10" s="110" customFormat="1" ht="66.95" customHeight="1" x14ac:dyDescent="0.15">
      <c r="B44" s="21" t="s">
        <v>28</v>
      </c>
      <c r="C44" s="203" t="s">
        <v>127</v>
      </c>
      <c r="D44" s="203"/>
      <c r="E44" s="203"/>
      <c r="F44" s="203"/>
      <c r="G44" s="203"/>
      <c r="H44" s="203"/>
      <c r="I44" s="203"/>
      <c r="J44" s="203"/>
    </row>
    <row r="45" spans="2:10" s="110" customFormat="1" ht="24" customHeight="1" x14ac:dyDescent="0.15">
      <c r="B45" s="21" t="s">
        <v>29</v>
      </c>
      <c r="C45" s="203" t="s">
        <v>144</v>
      </c>
      <c r="D45" s="203"/>
      <c r="E45" s="203"/>
      <c r="F45" s="203"/>
      <c r="G45" s="203"/>
      <c r="H45" s="203"/>
      <c r="I45" s="203"/>
      <c r="J45" s="203"/>
    </row>
    <row r="46" spans="2:10" s="110" customFormat="1" ht="26.25" customHeight="1" x14ac:dyDescent="0.15">
      <c r="B46" s="21" t="s">
        <v>113</v>
      </c>
      <c r="C46" s="203" t="s">
        <v>123</v>
      </c>
      <c r="D46" s="203"/>
      <c r="E46" s="203"/>
      <c r="F46" s="203"/>
      <c r="G46" s="203"/>
      <c r="H46" s="203"/>
      <c r="I46" s="203"/>
      <c r="J46" s="203"/>
    </row>
    <row r="47" spans="2:10" s="110" customFormat="1" ht="23.25" customHeight="1" x14ac:dyDescent="0.15">
      <c r="B47" s="21" t="s">
        <v>114</v>
      </c>
      <c r="C47" s="203" t="s">
        <v>128</v>
      </c>
      <c r="D47" s="203"/>
      <c r="E47" s="203"/>
      <c r="F47" s="203"/>
      <c r="G47" s="203"/>
      <c r="H47" s="203"/>
      <c r="I47" s="203"/>
      <c r="J47" s="203"/>
    </row>
    <row r="48" spans="2:10" x14ac:dyDescent="0.15">
      <c r="C48" s="33"/>
      <c r="D48" s="33"/>
      <c r="E48" s="33"/>
      <c r="F48" s="33"/>
      <c r="G48" s="33"/>
      <c r="H48" s="33"/>
      <c r="I48" s="33"/>
    </row>
    <row r="49" spans="3:9" x14ac:dyDescent="0.15">
      <c r="C49" s="33"/>
      <c r="D49" s="33"/>
      <c r="E49" s="33"/>
      <c r="F49" s="33"/>
      <c r="G49" s="33"/>
      <c r="H49" s="33"/>
      <c r="I49" s="33"/>
    </row>
    <row r="50" spans="3:9" x14ac:dyDescent="0.15">
      <c r="C50" s="33"/>
      <c r="D50" s="33"/>
      <c r="E50" s="33"/>
      <c r="F50" s="33"/>
      <c r="G50" s="33"/>
      <c r="H50" s="33"/>
      <c r="I50" s="33"/>
    </row>
    <row r="51" spans="3:9" x14ac:dyDescent="0.15">
      <c r="C51" s="33"/>
      <c r="D51" s="33"/>
      <c r="E51" s="33"/>
      <c r="F51" s="33"/>
      <c r="G51" s="33"/>
      <c r="H51" s="33"/>
      <c r="I51" s="33"/>
    </row>
  </sheetData>
  <mergeCells count="59">
    <mergeCell ref="B3:J3"/>
    <mergeCell ref="B29:C29"/>
    <mergeCell ref="B30:C30"/>
    <mergeCell ref="B42:C42"/>
    <mergeCell ref="B41:C41"/>
    <mergeCell ref="B40:C40"/>
    <mergeCell ref="B39:C39"/>
    <mergeCell ref="B38:C38"/>
    <mergeCell ref="B37:C37"/>
    <mergeCell ref="B36:C36"/>
    <mergeCell ref="G31:G42"/>
    <mergeCell ref="D27:F27"/>
    <mergeCell ref="D28:E28"/>
    <mergeCell ref="D29:E29"/>
    <mergeCell ref="B33:C33"/>
    <mergeCell ref="B32:C32"/>
    <mergeCell ref="C47:J47"/>
    <mergeCell ref="C46:J46"/>
    <mergeCell ref="C45:J45"/>
    <mergeCell ref="B35:C35"/>
    <mergeCell ref="B34:C34"/>
    <mergeCell ref="C44:J44"/>
    <mergeCell ref="B20:E20"/>
    <mergeCell ref="B31:C31"/>
    <mergeCell ref="C23:J23"/>
    <mergeCell ref="B19:C19"/>
    <mergeCell ref="B27:C28"/>
    <mergeCell ref="G27:G28"/>
    <mergeCell ref="C22:J22"/>
    <mergeCell ref="F20:G20"/>
    <mergeCell ref="C24:J24"/>
    <mergeCell ref="H27:H28"/>
    <mergeCell ref="B6:C6"/>
    <mergeCell ref="B7:C7"/>
    <mergeCell ref="B8:C8"/>
    <mergeCell ref="B9:C9"/>
    <mergeCell ref="B10:C10"/>
    <mergeCell ref="F6:G6"/>
    <mergeCell ref="F8:G8"/>
    <mergeCell ref="F9:G9"/>
    <mergeCell ref="F10:G10"/>
    <mergeCell ref="F13:G13"/>
    <mergeCell ref="F12:G12"/>
    <mergeCell ref="F18:G18"/>
    <mergeCell ref="F19:G19"/>
    <mergeCell ref="B13:C13"/>
    <mergeCell ref="B14:C14"/>
    <mergeCell ref="F7:G7"/>
    <mergeCell ref="B16:C16"/>
    <mergeCell ref="B17:C17"/>
    <mergeCell ref="B18:C18"/>
    <mergeCell ref="B15:C15"/>
    <mergeCell ref="F11:G11"/>
    <mergeCell ref="F17:G17"/>
    <mergeCell ref="F14:G14"/>
    <mergeCell ref="B11:C11"/>
    <mergeCell ref="B12:C12"/>
    <mergeCell ref="F15:G15"/>
    <mergeCell ref="F16:G16"/>
  </mergeCells>
  <phoneticPr fontId="1"/>
  <pageMargins left="0.51181102362204722" right="0.31496062992125984" top="0.74803149606299213" bottom="0.47244094488188981" header="0.31496062992125984" footer="0.31496062992125984"/>
  <pageSetup paperSize="9" scale="61" fitToHeight="0" orientation="portrait" r:id="rId1"/>
  <headerFooter differentFirst="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2FF9F-940F-4312-AEA5-3E610F62AB9C}">
  <sheetPr>
    <pageSetUpPr fitToPage="1"/>
  </sheetPr>
  <dimension ref="B1:AF47"/>
  <sheetViews>
    <sheetView tabSelected="1" view="pageBreakPreview" topLeftCell="A23" zoomScaleNormal="70" zoomScaleSheetLayoutView="100" zoomScalePageLayoutView="70" workbookViewId="0">
      <selection activeCell="F13" sqref="F13"/>
    </sheetView>
  </sheetViews>
  <sheetFormatPr defaultColWidth="9" defaultRowHeight="13.5" x14ac:dyDescent="0.15"/>
  <cols>
    <col min="1" max="1" width="9" style="2"/>
    <col min="2" max="2" width="8.5" style="2" customWidth="1"/>
    <col min="3" max="3" width="9.625" style="2" customWidth="1"/>
    <col min="4" max="4" width="7.875" style="2" customWidth="1"/>
    <col min="5" max="19" width="13.375" style="2" customWidth="1"/>
    <col min="20" max="23" width="14.75" style="2" customWidth="1"/>
    <col min="24" max="24" width="4.625" style="2" customWidth="1"/>
    <col min="25" max="26" width="16.5" style="2" customWidth="1"/>
    <col min="27" max="28" width="8.625" style="2" customWidth="1"/>
    <col min="29" max="29" width="16.5" style="2" customWidth="1"/>
    <col min="30" max="30" width="16.625" style="2" customWidth="1"/>
    <col min="31" max="31" width="12.5" style="2" customWidth="1"/>
    <col min="32" max="32" width="16.75" style="2" customWidth="1"/>
    <col min="33" max="33" width="16.5" style="2" customWidth="1"/>
    <col min="34" max="34" width="14.75" style="2" customWidth="1"/>
    <col min="35" max="35" width="7.875" style="2" customWidth="1"/>
    <col min="36" max="36" width="11.625" style="2" customWidth="1"/>
    <col min="37" max="16384" width="9" style="2"/>
  </cols>
  <sheetData>
    <row r="1" spans="2:25" s="110" customFormat="1" ht="24" x14ac:dyDescent="0.15">
      <c r="B1" s="1" t="s">
        <v>145</v>
      </c>
    </row>
    <row r="2" spans="2:25" ht="21" customHeight="1" x14ac:dyDescent="0.15"/>
    <row r="3" spans="2:25" ht="28.5" x14ac:dyDescent="0.15">
      <c r="B3" s="88" t="s">
        <v>126</v>
      </c>
    </row>
    <row r="4" spans="2:25" ht="24" customHeight="1" x14ac:dyDescent="0.15"/>
    <row r="5" spans="2:25" ht="21.75" customHeight="1" x14ac:dyDescent="0.15">
      <c r="B5" s="3" t="s">
        <v>75</v>
      </c>
    </row>
    <row r="6" spans="2:25" ht="12" customHeight="1" thickBot="1" x14ac:dyDescent="0.2">
      <c r="B6" s="3"/>
    </row>
    <row r="7" spans="2:25" ht="46.5" customHeight="1" x14ac:dyDescent="0.15">
      <c r="B7" s="103"/>
      <c r="C7" s="249" t="s">
        <v>58</v>
      </c>
      <c r="D7" s="250"/>
      <c r="E7" s="252" t="s">
        <v>57</v>
      </c>
      <c r="F7" s="252"/>
      <c r="G7" s="253"/>
      <c r="H7" s="251" t="s">
        <v>56</v>
      </c>
      <c r="I7" s="227"/>
      <c r="J7" s="228"/>
      <c r="K7" s="254" t="s">
        <v>55</v>
      </c>
      <c r="L7" s="252"/>
      <c r="M7" s="253"/>
      <c r="N7" s="251" t="s">
        <v>54</v>
      </c>
      <c r="O7" s="227"/>
      <c r="P7" s="228"/>
      <c r="Q7" s="251" t="s">
        <v>53</v>
      </c>
      <c r="R7" s="227"/>
      <c r="S7" s="227"/>
      <c r="T7" s="226" t="s">
        <v>77</v>
      </c>
      <c r="U7" s="227"/>
      <c r="V7" s="227"/>
      <c r="W7" s="230"/>
    </row>
    <row r="8" spans="2:25" ht="29.25" customHeight="1" x14ac:dyDescent="0.15">
      <c r="B8" s="245" t="s">
        <v>21</v>
      </c>
      <c r="C8" s="246"/>
      <c r="D8" s="243"/>
      <c r="E8" s="145" t="s">
        <v>79</v>
      </c>
      <c r="F8" s="22" t="s">
        <v>34</v>
      </c>
      <c r="G8" s="22" t="s">
        <v>90</v>
      </c>
      <c r="H8" s="22" t="s">
        <v>80</v>
      </c>
      <c r="I8" s="22" t="s">
        <v>34</v>
      </c>
      <c r="J8" s="22" t="s">
        <v>90</v>
      </c>
      <c r="K8" s="22" t="s">
        <v>80</v>
      </c>
      <c r="L8" s="22" t="s">
        <v>34</v>
      </c>
      <c r="M8" s="22" t="s">
        <v>90</v>
      </c>
      <c r="N8" s="22" t="s">
        <v>80</v>
      </c>
      <c r="O8" s="22" t="s">
        <v>34</v>
      </c>
      <c r="P8" s="22" t="s">
        <v>90</v>
      </c>
      <c r="Q8" s="22" t="s">
        <v>80</v>
      </c>
      <c r="R8" s="22" t="s">
        <v>34</v>
      </c>
      <c r="S8" s="22" t="s">
        <v>90</v>
      </c>
      <c r="T8" s="145" t="s">
        <v>80</v>
      </c>
      <c r="U8" s="22" t="s">
        <v>90</v>
      </c>
      <c r="V8" s="144" t="s">
        <v>70</v>
      </c>
      <c r="W8" s="143" t="s">
        <v>71</v>
      </c>
    </row>
    <row r="9" spans="2:25" ht="39" customHeight="1" thickBot="1" x14ac:dyDescent="0.2">
      <c r="B9" s="247"/>
      <c r="C9" s="248"/>
      <c r="D9" s="244"/>
      <c r="E9" s="100" t="s">
        <v>1</v>
      </c>
      <c r="F9" s="24" t="s">
        <v>2</v>
      </c>
      <c r="G9" s="35" t="s">
        <v>83</v>
      </c>
      <c r="H9" s="24" t="s">
        <v>14</v>
      </c>
      <c r="I9" s="106" t="s">
        <v>52</v>
      </c>
      <c r="J9" s="23" t="s">
        <v>84</v>
      </c>
      <c r="K9" s="24" t="s">
        <v>39</v>
      </c>
      <c r="L9" s="106" t="s">
        <v>51</v>
      </c>
      <c r="M9" s="23" t="s">
        <v>85</v>
      </c>
      <c r="N9" s="24" t="s">
        <v>38</v>
      </c>
      <c r="O9" s="106" t="s">
        <v>50</v>
      </c>
      <c r="P9" s="23" t="s">
        <v>86</v>
      </c>
      <c r="Q9" s="24" t="s">
        <v>49</v>
      </c>
      <c r="R9" s="106" t="s">
        <v>48</v>
      </c>
      <c r="S9" s="36" t="s">
        <v>87</v>
      </c>
      <c r="T9" s="37" t="s">
        <v>72</v>
      </c>
      <c r="U9" s="23" t="s">
        <v>73</v>
      </c>
      <c r="V9" s="100" t="s">
        <v>74</v>
      </c>
      <c r="W9" s="38" t="s">
        <v>136</v>
      </c>
    </row>
    <row r="10" spans="2:25" ht="18.75" customHeight="1" x14ac:dyDescent="0.15">
      <c r="B10" s="231" t="s">
        <v>142</v>
      </c>
      <c r="C10" s="232"/>
      <c r="D10" s="233"/>
      <c r="E10" s="39" t="s">
        <v>61</v>
      </c>
      <c r="F10" s="40" t="s">
        <v>26</v>
      </c>
      <c r="G10" s="39" t="s">
        <v>5</v>
      </c>
      <c r="H10" s="39" t="s">
        <v>61</v>
      </c>
      <c r="I10" s="40" t="s">
        <v>26</v>
      </c>
      <c r="J10" s="39" t="s">
        <v>5</v>
      </c>
      <c r="K10" s="39" t="s">
        <v>61</v>
      </c>
      <c r="L10" s="40" t="s">
        <v>26</v>
      </c>
      <c r="M10" s="39" t="s">
        <v>5</v>
      </c>
      <c r="N10" s="39" t="s">
        <v>61</v>
      </c>
      <c r="O10" s="40" t="s">
        <v>26</v>
      </c>
      <c r="P10" s="39" t="s">
        <v>5</v>
      </c>
      <c r="Q10" s="39" t="s">
        <v>61</v>
      </c>
      <c r="R10" s="40" t="s">
        <v>26</v>
      </c>
      <c r="S10" s="41" t="s">
        <v>5</v>
      </c>
      <c r="T10" s="42" t="s">
        <v>61</v>
      </c>
      <c r="U10" s="43" t="s">
        <v>62</v>
      </c>
      <c r="V10" s="39"/>
      <c r="W10" s="44" t="s">
        <v>26</v>
      </c>
    </row>
    <row r="11" spans="2:25" ht="30" customHeight="1" x14ac:dyDescent="0.15">
      <c r="B11" s="234"/>
      <c r="C11" s="235"/>
      <c r="D11" s="236"/>
      <c r="E11" s="142"/>
      <c r="F11" s="45">
        <f>IF(E11=0,0,ROUND(SUM('別添1-1'!$H31:$H$37)+('別添1-1'!$H$38/2),1))</f>
        <v>0</v>
      </c>
      <c r="G11" s="47">
        <f>ROUNDDOWN(F11*E11/1000,)</f>
        <v>0</v>
      </c>
      <c r="H11" s="47"/>
      <c r="I11" s="45">
        <f>IF(H11=0,0,ROUND(SUM('別添1-1'!$H31:$H$38)+('別添1-1'!$H$39/2),1))</f>
        <v>0</v>
      </c>
      <c r="J11" s="47">
        <f>ROUNDDOWN(I11*H11/1000,)</f>
        <v>0</v>
      </c>
      <c r="K11" s="47"/>
      <c r="L11" s="45">
        <f>IF(K11=0,0,ROUND(SUM('別添1-1'!$H31:$H$39)+('別添1-1'!$H$40/2),1))</f>
        <v>0</v>
      </c>
      <c r="M11" s="47">
        <f>ROUNDDOWN(L11*K11/1000,)</f>
        <v>0</v>
      </c>
      <c r="N11" s="47"/>
      <c r="O11" s="45">
        <f>IF(N11=0,0,ROUND(SUM('別添1-1'!$H31:$H$40)+('別添1-1'!$H$41/2),1))</f>
        <v>0</v>
      </c>
      <c r="P11" s="47">
        <f>ROUNDDOWN(O11*N11/1000,)</f>
        <v>0</v>
      </c>
      <c r="Q11" s="47"/>
      <c r="R11" s="45">
        <f>IF(Q11=0,0,ROUND(SUM('別添1-1'!$H31:$H$41)+('別添1-1'!$H$42/2),1))</f>
        <v>0</v>
      </c>
      <c r="S11" s="141">
        <f>ROUNDDOWN(R11*Q11/1000,)</f>
        <v>0</v>
      </c>
      <c r="T11" s="46">
        <f t="shared" ref="T11:T15" si="0">SUM(E11,H11,K11,N11,Q11)</f>
        <v>0</v>
      </c>
      <c r="U11" s="47">
        <f t="shared" ref="U11:U15" si="1">SUM(G11,J11,M11,P11,S11)</f>
        <v>0</v>
      </c>
      <c r="V11" s="140">
        <f>IF(T11=0,0,((E11*7.5)+(H11*8.5)+(K11*9.5)+(N11*10.5)+(Q11*11.5))/T11)</f>
        <v>0</v>
      </c>
      <c r="W11" s="48" t="str">
        <f t="shared" ref="W11:W15" si="2">IF(T11=0,"",ROUND(U11/T11*1000/V11,))</f>
        <v/>
      </c>
      <c r="X11" s="31"/>
    </row>
    <row r="12" spans="2:25" ht="44.25" customHeight="1" x14ac:dyDescent="0.15">
      <c r="B12" s="240" t="s">
        <v>141</v>
      </c>
      <c r="C12" s="241"/>
      <c r="D12" s="242"/>
      <c r="E12" s="139"/>
      <c r="F12" s="49">
        <f>IF(E12=0,0,ROUND(SUM('別添1-1'!$H32:$H$37)+('別添1-1'!$H$38/2),1))</f>
        <v>0</v>
      </c>
      <c r="G12" s="51">
        <f>ROUNDDOWN(F12*E12/1000,)</f>
        <v>0</v>
      </c>
      <c r="H12" s="51"/>
      <c r="I12" s="49">
        <f>IF(H12=0,0,ROUND(SUM('別添1-1'!$H32:$H$38)+('別添1-1'!$H$39/2),1))</f>
        <v>0</v>
      </c>
      <c r="J12" s="51">
        <f>ROUNDDOWN(I12*H12/1000,)</f>
        <v>0</v>
      </c>
      <c r="K12" s="51"/>
      <c r="L12" s="49">
        <f>IF(K12=0,0,ROUND(SUM('別添1-1'!$H32:$H$39)+('別添1-1'!$H$40/2),1))</f>
        <v>0</v>
      </c>
      <c r="M12" s="51">
        <f>ROUNDDOWN(L12*K12/1000,)</f>
        <v>0</v>
      </c>
      <c r="N12" s="51"/>
      <c r="O12" s="49">
        <f>IF(N12=0,0,ROUND(SUM('別添1-1'!$H32:$H$40)+('別添1-1'!$H$41/2),1))</f>
        <v>0</v>
      </c>
      <c r="P12" s="51">
        <f>ROUNDDOWN(O12*N12/1000,)</f>
        <v>0</v>
      </c>
      <c r="Q12" s="51"/>
      <c r="R12" s="49">
        <f>IF(Q12=0,0,ROUND(SUM('別添1-1'!$H32:$H$41)+('別添1-1'!$H$42/2),1))</f>
        <v>0</v>
      </c>
      <c r="S12" s="138">
        <f>ROUNDDOWN(R12*Q12/1000,)</f>
        <v>0</v>
      </c>
      <c r="T12" s="50">
        <f t="shared" si="0"/>
        <v>0</v>
      </c>
      <c r="U12" s="51">
        <f t="shared" si="1"/>
        <v>0</v>
      </c>
      <c r="V12" s="137">
        <f>IF(T12=0,0,((E12*6.5)+(H12*7.5)+(K12*8.5)+(N12*9.5)+(Q12*10.5))/T12)</f>
        <v>0</v>
      </c>
      <c r="W12" s="52" t="str">
        <f t="shared" si="2"/>
        <v/>
      </c>
    </row>
    <row r="13" spans="2:25" ht="44.25" customHeight="1" x14ac:dyDescent="0.15">
      <c r="B13" s="240" t="s">
        <v>140</v>
      </c>
      <c r="C13" s="241"/>
      <c r="D13" s="242"/>
      <c r="E13" s="139"/>
      <c r="F13" s="49">
        <f>IF(E13=0,0,ROUND(SUM('別添1-1'!$H33:$H$37)+('別添1-1'!$H$38/2),1))</f>
        <v>0</v>
      </c>
      <c r="G13" s="51">
        <f>ROUNDDOWN(F13*E13/1000,)</f>
        <v>0</v>
      </c>
      <c r="H13" s="51"/>
      <c r="I13" s="49">
        <f>IF(H13=0,0,ROUND(SUM('別添1-1'!$H33:$H$38)+('別添1-1'!$H$39/2),1))</f>
        <v>0</v>
      </c>
      <c r="J13" s="51">
        <f>ROUNDDOWN(I13*H13/1000,)</f>
        <v>0</v>
      </c>
      <c r="K13" s="51"/>
      <c r="L13" s="49">
        <f>IF(K13=0,0,ROUND(SUM('別添1-1'!$H33:$H$39)+('別添1-1'!$H$40/2),1))</f>
        <v>0</v>
      </c>
      <c r="M13" s="51">
        <f>ROUNDDOWN(L13*K13/1000,)</f>
        <v>0</v>
      </c>
      <c r="N13" s="51"/>
      <c r="O13" s="49">
        <f>IF(N13=0,0,ROUND(SUM('別添1-1'!$H33:$H$40)+('別添1-1'!$H$41/2),1))</f>
        <v>0</v>
      </c>
      <c r="P13" s="51">
        <f>ROUNDDOWN(O13*N13/1000,)</f>
        <v>0</v>
      </c>
      <c r="Q13" s="51"/>
      <c r="R13" s="49">
        <f>IF(Q13=0,0,ROUND(SUM('別添1-1'!$H33:$H$41)+('別添1-1'!$H$42/2),1))</f>
        <v>0</v>
      </c>
      <c r="S13" s="138">
        <f>ROUNDDOWN(R13*Q13/1000,)</f>
        <v>0</v>
      </c>
      <c r="T13" s="50">
        <f t="shared" si="0"/>
        <v>0</v>
      </c>
      <c r="U13" s="51">
        <f t="shared" si="1"/>
        <v>0</v>
      </c>
      <c r="V13" s="137">
        <f>IF(T13=0,0,((E13*5.5)+(H13*6.5)+(K13*7.5)+(N13*8.5)+(Q13*9.5))/T13)</f>
        <v>0</v>
      </c>
      <c r="W13" s="52" t="str">
        <f t="shared" si="2"/>
        <v/>
      </c>
    </row>
    <row r="14" spans="2:25" ht="44.25" customHeight="1" x14ac:dyDescent="0.15">
      <c r="B14" s="240" t="s">
        <v>139</v>
      </c>
      <c r="C14" s="241"/>
      <c r="D14" s="242"/>
      <c r="E14" s="139"/>
      <c r="F14" s="49">
        <f>IF(E14=0,0,ROUND(SUM('別添1-1'!$H34:$H$37)+('別添1-1'!$H$38/2),1))</f>
        <v>0</v>
      </c>
      <c r="G14" s="51">
        <f>ROUNDDOWN(F14*E14/1000,)</f>
        <v>0</v>
      </c>
      <c r="H14" s="51"/>
      <c r="I14" s="49">
        <f>IF(H14=0,0,ROUND(SUM('別添1-1'!$H34:$H$38)+('別添1-1'!$H$39/2),1))</f>
        <v>0</v>
      </c>
      <c r="J14" s="51">
        <f>ROUNDDOWN(I14*H14/1000,)</f>
        <v>0</v>
      </c>
      <c r="K14" s="51"/>
      <c r="L14" s="49">
        <f>IF(K14=0,0,ROUND(SUM('別添1-1'!$H34:$H$39)+('別添1-1'!$H$40/2),1))</f>
        <v>0</v>
      </c>
      <c r="M14" s="51">
        <f>ROUNDDOWN(L14*K14/1000,)</f>
        <v>0</v>
      </c>
      <c r="N14" s="51"/>
      <c r="O14" s="49">
        <f>IF(N14=0,0,ROUND(SUM('別添1-1'!$H34:$H$40)+('別添1-1'!$H$41/2),1))</f>
        <v>0</v>
      </c>
      <c r="P14" s="51">
        <f>ROUNDDOWN(O14*N14/1000,)</f>
        <v>0</v>
      </c>
      <c r="Q14" s="51"/>
      <c r="R14" s="49">
        <f>IF(Q14=0,0,ROUND(SUM('別添1-1'!$H34:$H$41)+('別添1-1'!$H$42/2),1))</f>
        <v>0</v>
      </c>
      <c r="S14" s="138">
        <f>ROUNDDOWN(R14*Q14/1000,)</f>
        <v>0</v>
      </c>
      <c r="T14" s="50">
        <f t="shared" si="0"/>
        <v>0</v>
      </c>
      <c r="U14" s="51">
        <f t="shared" si="1"/>
        <v>0</v>
      </c>
      <c r="V14" s="137">
        <f>IF(T14=0,0,((E14*4.5)+(H14*5.5)+(K14*6.5)+(N14*7.5)+(Q14*8.5))/T14)</f>
        <v>0</v>
      </c>
      <c r="W14" s="52" t="str">
        <f t="shared" si="2"/>
        <v/>
      </c>
    </row>
    <row r="15" spans="2:25" ht="44.25" customHeight="1" thickBot="1" x14ac:dyDescent="0.2">
      <c r="B15" s="237" t="s">
        <v>138</v>
      </c>
      <c r="C15" s="238"/>
      <c r="D15" s="239"/>
      <c r="E15" s="136"/>
      <c r="F15" s="53">
        <f>IF(E15=0,0,ROUND(SUM('別添1-1'!$H35:$H$37)+('別添1-1'!$H$38/2),1))</f>
        <v>0</v>
      </c>
      <c r="G15" s="55">
        <f>ROUNDDOWN(F15*E15/1000,)</f>
        <v>0</v>
      </c>
      <c r="H15" s="55"/>
      <c r="I15" s="53">
        <f>IF(H15=0,0,ROUND(SUM('別添1-1'!$H35:$H$38)+('別添1-1'!$H$39/2),1))</f>
        <v>0</v>
      </c>
      <c r="J15" s="55">
        <f>ROUNDDOWN(I15*H15/1000,)</f>
        <v>0</v>
      </c>
      <c r="K15" s="55"/>
      <c r="L15" s="53">
        <f>IF(K15=0,0,ROUND(SUM('別添1-1'!$H35:$H$39)+('別添1-1'!$H$40/2),1))</f>
        <v>0</v>
      </c>
      <c r="M15" s="55">
        <f>ROUNDDOWN(L15*K15/1000,)</f>
        <v>0</v>
      </c>
      <c r="N15" s="55"/>
      <c r="O15" s="53">
        <f>IF(N15=0,0,ROUND(SUM('別添1-1'!$H35:$H$40)+('別添1-1'!$H$41/2),1))</f>
        <v>0</v>
      </c>
      <c r="P15" s="55">
        <f>ROUNDDOWN(O15*N15/1000,)</f>
        <v>0</v>
      </c>
      <c r="Q15" s="55"/>
      <c r="R15" s="53">
        <f>IF(Q15=0,0,ROUND(SUM('別添1-1'!$H35:$H$41)+('別添1-1'!$H$42/2),1))</f>
        <v>0</v>
      </c>
      <c r="S15" s="135">
        <f>ROUNDDOWN(R15*Q15/1000,)</f>
        <v>0</v>
      </c>
      <c r="T15" s="54">
        <f t="shared" si="0"/>
        <v>0</v>
      </c>
      <c r="U15" s="55">
        <f t="shared" si="1"/>
        <v>0</v>
      </c>
      <c r="V15" s="134">
        <f>IF(T15=0,0,((E15*3.5)+(H15*4.5)+(K15*5.5)+(N15*6.5)+(Q15*7.5))/T15)</f>
        <v>0</v>
      </c>
      <c r="W15" s="52" t="str">
        <f t="shared" si="2"/>
        <v/>
      </c>
    </row>
    <row r="16" spans="2:25" ht="44.25" customHeight="1" thickTop="1" thickBot="1" x14ac:dyDescent="0.2">
      <c r="B16" s="258" t="s">
        <v>78</v>
      </c>
      <c r="C16" s="259"/>
      <c r="D16" s="260"/>
      <c r="E16" s="56">
        <f>SUM(E11:E15)</f>
        <v>0</v>
      </c>
      <c r="F16" s="133"/>
      <c r="G16" s="57">
        <f>SUM(G11:G15)</f>
        <v>0</v>
      </c>
      <c r="H16" s="57">
        <f>SUM(H11:H15)</f>
        <v>0</v>
      </c>
      <c r="I16" s="58"/>
      <c r="J16" s="57">
        <f>SUM(J11:J15)</f>
        <v>0</v>
      </c>
      <c r="K16" s="57">
        <f>SUM(K11:K15)</f>
        <v>0</v>
      </c>
      <c r="L16" s="58"/>
      <c r="M16" s="57">
        <f>SUM(M11:M15)</f>
        <v>0</v>
      </c>
      <c r="N16" s="57">
        <f>SUM(N11:N15)</f>
        <v>0</v>
      </c>
      <c r="O16" s="58"/>
      <c r="P16" s="57">
        <f>SUM(P11:P15)</f>
        <v>0</v>
      </c>
      <c r="Q16" s="57">
        <f>SUM(Q11:Q15)</f>
        <v>0</v>
      </c>
      <c r="R16" s="133"/>
      <c r="S16" s="59">
        <f>SUM(S11:S15)</f>
        <v>0</v>
      </c>
      <c r="T16" s="60">
        <f>SUM(T11:T15)</f>
        <v>0</v>
      </c>
      <c r="U16" s="57">
        <f>SUM(U11:U15)</f>
        <v>0</v>
      </c>
      <c r="V16" s="132" t="e">
        <f>ROUND(((V11*T11)+(V12*T12)+(V13*T13)+(V14*T14)+(V15*T15))/T16,2)</f>
        <v>#DIV/0!</v>
      </c>
      <c r="W16" s="61" t="e">
        <f>ROUND(U16/T16*1000/V16,)</f>
        <v>#DIV/0!</v>
      </c>
      <c r="Y16" s="34"/>
    </row>
    <row r="17" spans="2:32" ht="14.25" customHeight="1" x14ac:dyDescent="0.15">
      <c r="B17" s="129"/>
      <c r="C17" s="129"/>
      <c r="D17" s="129"/>
      <c r="E17" s="128"/>
      <c r="F17" s="127"/>
      <c r="G17" s="128"/>
      <c r="H17" s="128"/>
      <c r="I17" s="131"/>
      <c r="J17" s="128"/>
      <c r="K17" s="128"/>
      <c r="L17" s="131"/>
      <c r="M17" s="128"/>
      <c r="N17" s="128"/>
      <c r="O17" s="131"/>
      <c r="P17" s="128"/>
      <c r="Q17" s="128"/>
      <c r="R17" s="127"/>
      <c r="S17" s="128"/>
      <c r="T17" s="128"/>
      <c r="U17" s="128"/>
      <c r="V17" s="130"/>
      <c r="W17" s="128"/>
      <c r="Y17" s="34"/>
    </row>
    <row r="18" spans="2:32" s="110" customFormat="1" ht="22.5" customHeight="1" x14ac:dyDescent="0.15">
      <c r="B18" s="21" t="s">
        <v>28</v>
      </c>
      <c r="C18" s="203" t="s">
        <v>146</v>
      </c>
      <c r="D18" s="203"/>
      <c r="E18" s="203"/>
      <c r="F18" s="203"/>
      <c r="G18" s="203"/>
      <c r="H18" s="203"/>
      <c r="I18" s="203"/>
      <c r="J18" s="203"/>
      <c r="K18" s="203"/>
      <c r="L18" s="203"/>
      <c r="M18" s="203"/>
      <c r="N18" s="203"/>
      <c r="O18" s="203"/>
      <c r="P18" s="203"/>
      <c r="Q18" s="203"/>
      <c r="R18" s="203"/>
      <c r="S18" s="203"/>
      <c r="T18" s="203"/>
      <c r="U18" s="203"/>
      <c r="V18" s="203"/>
      <c r="W18" s="203"/>
      <c r="X18" s="203"/>
    </row>
    <row r="19" spans="2:32" s="110" customFormat="1" ht="22.5" customHeight="1" x14ac:dyDescent="0.15">
      <c r="B19" s="21" t="s">
        <v>30</v>
      </c>
      <c r="C19" s="203" t="s">
        <v>135</v>
      </c>
      <c r="D19" s="203"/>
      <c r="E19" s="203"/>
      <c r="F19" s="203"/>
      <c r="G19" s="203"/>
      <c r="H19" s="203"/>
      <c r="I19" s="203"/>
      <c r="J19" s="203"/>
      <c r="K19" s="203"/>
      <c r="L19" s="203"/>
      <c r="M19" s="203"/>
      <c r="N19" s="203"/>
      <c r="O19" s="203"/>
      <c r="P19" s="203"/>
      <c r="Q19" s="203"/>
      <c r="R19" s="203"/>
      <c r="S19" s="203"/>
      <c r="T19" s="203"/>
      <c r="U19" s="203"/>
      <c r="V19" s="203"/>
      <c r="W19" s="203"/>
      <c r="X19" s="203"/>
    </row>
    <row r="20" spans="2:32" s="110" customFormat="1" ht="22.5" customHeight="1" x14ac:dyDescent="0.15">
      <c r="B20" s="21" t="s">
        <v>113</v>
      </c>
      <c r="C20" s="203" t="s">
        <v>131</v>
      </c>
      <c r="D20" s="203"/>
      <c r="E20" s="203"/>
      <c r="F20" s="203"/>
      <c r="G20" s="203"/>
      <c r="H20" s="203"/>
      <c r="I20" s="203"/>
      <c r="J20" s="203"/>
      <c r="K20" s="203"/>
      <c r="L20" s="203"/>
      <c r="M20" s="203"/>
      <c r="N20" s="203"/>
      <c r="O20" s="203"/>
      <c r="P20" s="203"/>
      <c r="Q20" s="203"/>
      <c r="R20" s="203"/>
      <c r="S20" s="203"/>
      <c r="T20" s="203"/>
      <c r="U20" s="203"/>
      <c r="V20" s="203"/>
      <c r="W20" s="203"/>
      <c r="X20" s="203"/>
    </row>
    <row r="21" spans="2:32" s="110" customFormat="1" ht="22.5" customHeight="1" x14ac:dyDescent="0.15">
      <c r="B21" s="21" t="s">
        <v>114</v>
      </c>
      <c r="C21" s="203" t="s">
        <v>130</v>
      </c>
      <c r="D21" s="203"/>
      <c r="E21" s="203"/>
      <c r="F21" s="203"/>
      <c r="G21" s="203"/>
      <c r="H21" s="203"/>
      <c r="I21" s="203"/>
      <c r="J21" s="203"/>
      <c r="K21" s="203"/>
      <c r="L21" s="203"/>
      <c r="M21" s="203"/>
      <c r="N21" s="203"/>
      <c r="O21" s="203"/>
      <c r="P21" s="203"/>
      <c r="Q21" s="203"/>
      <c r="R21" s="203"/>
      <c r="S21" s="203"/>
      <c r="T21" s="203"/>
      <c r="U21" s="203"/>
      <c r="V21" s="203"/>
      <c r="W21" s="203"/>
      <c r="X21" s="203"/>
    </row>
    <row r="22" spans="2:32" ht="23.25" customHeight="1" x14ac:dyDescent="0.15"/>
    <row r="23" spans="2:32" ht="24" x14ac:dyDescent="0.15">
      <c r="B23" s="3" t="s">
        <v>76</v>
      </c>
      <c r="C23" s="95"/>
      <c r="D23" s="95"/>
      <c r="E23" s="1"/>
      <c r="F23" s="1"/>
      <c r="G23" s="1"/>
      <c r="H23" s="1"/>
      <c r="I23" s="1"/>
      <c r="J23" s="1"/>
      <c r="K23" s="1"/>
      <c r="L23" s="1"/>
      <c r="M23" s="1"/>
      <c r="N23" s="1"/>
      <c r="O23" s="1"/>
      <c r="P23" s="1"/>
      <c r="Q23" s="1"/>
      <c r="R23" s="1"/>
      <c r="S23" s="1"/>
      <c r="T23" s="1"/>
      <c r="U23" s="1"/>
      <c r="V23" s="1"/>
      <c r="W23" s="1"/>
      <c r="X23" s="1"/>
      <c r="AF23" s="31"/>
    </row>
    <row r="24" spans="2:32" ht="12.75" customHeight="1" thickBot="1" x14ac:dyDescent="0.2">
      <c r="B24" s="3"/>
      <c r="C24" s="95"/>
      <c r="D24" s="95"/>
      <c r="E24" s="1"/>
      <c r="F24" s="1"/>
      <c r="G24" s="1"/>
      <c r="H24" s="1"/>
      <c r="I24" s="1"/>
      <c r="J24" s="1"/>
      <c r="K24" s="1"/>
      <c r="L24" s="1"/>
      <c r="M24" s="1"/>
      <c r="N24" s="1"/>
      <c r="O24" s="1"/>
      <c r="P24" s="1"/>
      <c r="Q24" s="1"/>
      <c r="R24" s="1"/>
      <c r="S24" s="1"/>
      <c r="T24" s="1"/>
      <c r="U24" s="1"/>
      <c r="V24" s="1"/>
      <c r="W24" s="1"/>
      <c r="X24" s="1"/>
      <c r="AF24" s="31"/>
    </row>
    <row r="25" spans="2:32" ht="27" customHeight="1" x14ac:dyDescent="0.15">
      <c r="B25" s="277"/>
      <c r="C25" s="278"/>
      <c r="D25" s="279"/>
      <c r="E25" s="193" t="s">
        <v>47</v>
      </c>
      <c r="F25" s="261"/>
      <c r="G25" s="206"/>
      <c r="H25" s="226" t="s">
        <v>46</v>
      </c>
      <c r="I25" s="227"/>
      <c r="J25" s="227"/>
      <c r="K25" s="227"/>
      <c r="L25" s="227"/>
      <c r="M25" s="227"/>
      <c r="N25" s="227"/>
      <c r="O25" s="227"/>
      <c r="P25" s="227"/>
      <c r="Q25" s="227"/>
      <c r="R25" s="227"/>
      <c r="S25" s="193" t="s">
        <v>45</v>
      </c>
      <c r="T25" s="206"/>
    </row>
    <row r="26" spans="2:32" ht="27" customHeight="1" thickBot="1" x14ac:dyDescent="0.2">
      <c r="B26" s="280"/>
      <c r="C26" s="281"/>
      <c r="D26" s="282"/>
      <c r="E26" s="204" t="s">
        <v>137</v>
      </c>
      <c r="F26" s="270"/>
      <c r="G26" s="286"/>
      <c r="H26" s="204" t="s">
        <v>44</v>
      </c>
      <c r="I26" s="270"/>
      <c r="J26" s="205"/>
      <c r="K26" s="269" t="s">
        <v>43</v>
      </c>
      <c r="L26" s="270"/>
      <c r="M26" s="205"/>
      <c r="N26" s="269" t="s">
        <v>42</v>
      </c>
      <c r="O26" s="270"/>
      <c r="P26" s="205"/>
      <c r="Q26" s="269" t="s">
        <v>41</v>
      </c>
      <c r="R26" s="270"/>
      <c r="S26" s="198"/>
      <c r="T26" s="262"/>
    </row>
    <row r="27" spans="2:32" ht="27" customHeight="1" x14ac:dyDescent="0.15">
      <c r="B27" s="280"/>
      <c r="C27" s="281"/>
      <c r="D27" s="282"/>
      <c r="E27" s="99" t="s">
        <v>35</v>
      </c>
      <c r="F27" s="62" t="s">
        <v>34</v>
      </c>
      <c r="G27" s="62" t="s">
        <v>40</v>
      </c>
      <c r="H27" s="108" t="s">
        <v>35</v>
      </c>
      <c r="I27" s="109" t="s">
        <v>34</v>
      </c>
      <c r="J27" s="62" t="s">
        <v>40</v>
      </c>
      <c r="K27" s="109" t="s">
        <v>35</v>
      </c>
      <c r="L27" s="109" t="s">
        <v>34</v>
      </c>
      <c r="M27" s="109" t="s">
        <v>40</v>
      </c>
      <c r="N27" s="62" t="s">
        <v>35</v>
      </c>
      <c r="O27" s="109" t="s">
        <v>34</v>
      </c>
      <c r="P27" s="109" t="s">
        <v>40</v>
      </c>
      <c r="Q27" s="109" t="s">
        <v>35</v>
      </c>
      <c r="R27" s="62" t="s">
        <v>40</v>
      </c>
      <c r="S27" s="107" t="s">
        <v>35</v>
      </c>
      <c r="T27" s="63" t="s">
        <v>40</v>
      </c>
    </row>
    <row r="28" spans="2:32" ht="41.25" customHeight="1" thickBot="1" x14ac:dyDescent="0.2">
      <c r="B28" s="283"/>
      <c r="C28" s="284"/>
      <c r="D28" s="285"/>
      <c r="E28" s="100" t="s">
        <v>1</v>
      </c>
      <c r="F28" s="64" t="s">
        <v>64</v>
      </c>
      <c r="G28" s="36" t="s">
        <v>83</v>
      </c>
      <c r="H28" s="65" t="s">
        <v>14</v>
      </c>
      <c r="I28" s="7" t="s">
        <v>65</v>
      </c>
      <c r="J28" s="36" t="s">
        <v>84</v>
      </c>
      <c r="K28" s="24" t="s">
        <v>39</v>
      </c>
      <c r="L28" s="7" t="s">
        <v>66</v>
      </c>
      <c r="M28" s="23" t="s">
        <v>85</v>
      </c>
      <c r="N28" s="106" t="s">
        <v>38</v>
      </c>
      <c r="O28" s="7" t="s">
        <v>63</v>
      </c>
      <c r="P28" s="23" t="s">
        <v>86</v>
      </c>
      <c r="Q28" s="7" t="s">
        <v>67</v>
      </c>
      <c r="R28" s="64" t="s">
        <v>68</v>
      </c>
      <c r="S28" s="65" t="s">
        <v>37</v>
      </c>
      <c r="T28" s="66" t="s">
        <v>36</v>
      </c>
    </row>
    <row r="29" spans="2:32" ht="23.25" customHeight="1" x14ac:dyDescent="0.15">
      <c r="B29" s="193" t="s">
        <v>33</v>
      </c>
      <c r="C29" s="261"/>
      <c r="D29" s="206"/>
      <c r="E29" s="67" t="s">
        <v>60</v>
      </c>
      <c r="F29" s="68" t="s">
        <v>59</v>
      </c>
      <c r="G29" s="68" t="s">
        <v>5</v>
      </c>
      <c r="H29" s="67" t="s">
        <v>60</v>
      </c>
      <c r="I29" s="40" t="s">
        <v>59</v>
      </c>
      <c r="J29" s="68" t="s">
        <v>5</v>
      </c>
      <c r="K29" s="40" t="s">
        <v>60</v>
      </c>
      <c r="L29" s="40" t="s">
        <v>59</v>
      </c>
      <c r="M29" s="40" t="s">
        <v>5</v>
      </c>
      <c r="N29" s="68" t="s">
        <v>60</v>
      </c>
      <c r="O29" s="40" t="s">
        <v>59</v>
      </c>
      <c r="P29" s="40" t="s">
        <v>5</v>
      </c>
      <c r="Q29" s="68" t="s">
        <v>60</v>
      </c>
      <c r="R29" s="68" t="s">
        <v>5</v>
      </c>
      <c r="S29" s="69" t="s">
        <v>60</v>
      </c>
      <c r="T29" s="70" t="s">
        <v>5</v>
      </c>
    </row>
    <row r="30" spans="2:32" ht="37.5" customHeight="1" thickBot="1" x14ac:dyDescent="0.2">
      <c r="B30" s="198"/>
      <c r="C30" s="199"/>
      <c r="D30" s="262"/>
      <c r="E30" s="71"/>
      <c r="F30" s="72">
        <f>IF(E30=0,0,$W16*2)</f>
        <v>0</v>
      </c>
      <c r="G30" s="72">
        <f>ROUNDDOWN(E30/1000*F30,)</f>
        <v>0</v>
      </c>
      <c r="H30" s="73"/>
      <c r="I30" s="74">
        <f>IF(H30=0,0,$W16*3)</f>
        <v>0</v>
      </c>
      <c r="J30" s="59">
        <f>ROUNDDOWN(H30/1000*I30,)</f>
        <v>0</v>
      </c>
      <c r="K30" s="74"/>
      <c r="L30" s="74">
        <f>IF(K30=0,0,$W16*2)</f>
        <v>0</v>
      </c>
      <c r="M30" s="74">
        <f>ROUNDDOWN(K30/1000*L30,)</f>
        <v>0</v>
      </c>
      <c r="N30" s="59"/>
      <c r="O30" s="74">
        <f>IF(N30=0,0,$W16)</f>
        <v>0</v>
      </c>
      <c r="P30" s="74">
        <f>ROUNDDOWN(N30/1000*O30,)</f>
        <v>0</v>
      </c>
      <c r="Q30" s="74">
        <f>SUM(H30,K30,N30)</f>
        <v>0</v>
      </c>
      <c r="R30" s="59">
        <f>SUM(J30,M30,P30)</f>
        <v>0</v>
      </c>
      <c r="S30" s="73">
        <f>SUM(Q30,E30)</f>
        <v>0</v>
      </c>
      <c r="T30" s="75">
        <f>SUM(R30,G30)</f>
        <v>0</v>
      </c>
    </row>
    <row r="31" spans="2:32" ht="10.5" customHeight="1" x14ac:dyDescent="0.15">
      <c r="B31" s="129"/>
      <c r="C31" s="129"/>
      <c r="D31" s="129"/>
      <c r="E31" s="127"/>
      <c r="F31" s="127"/>
      <c r="G31" s="127"/>
      <c r="H31" s="127"/>
      <c r="I31" s="127"/>
      <c r="J31" s="128"/>
      <c r="K31" s="127"/>
      <c r="L31" s="127"/>
      <c r="M31" s="127"/>
      <c r="N31" s="128"/>
      <c r="O31" s="127"/>
      <c r="P31" s="127"/>
      <c r="Q31" s="127"/>
      <c r="R31" s="128"/>
      <c r="S31" s="127"/>
      <c r="T31" s="127"/>
    </row>
    <row r="32" spans="2:32" s="110" customFormat="1" ht="22.5" customHeight="1" x14ac:dyDescent="0.15">
      <c r="B32" s="21" t="s">
        <v>82</v>
      </c>
      <c r="C32" s="203" t="s">
        <v>132</v>
      </c>
      <c r="D32" s="203"/>
      <c r="E32" s="203"/>
      <c r="F32" s="203"/>
      <c r="G32" s="203"/>
      <c r="H32" s="203"/>
      <c r="I32" s="203"/>
      <c r="J32" s="203"/>
      <c r="K32" s="203"/>
      <c r="L32" s="203"/>
      <c r="M32" s="203"/>
      <c r="N32" s="203"/>
      <c r="O32" s="203"/>
      <c r="P32" s="203"/>
      <c r="Q32" s="203"/>
      <c r="R32" s="203"/>
      <c r="S32" s="203"/>
      <c r="T32" s="203"/>
      <c r="U32" s="203"/>
      <c r="V32" s="203"/>
      <c r="W32" s="203"/>
      <c r="X32" s="203"/>
    </row>
    <row r="33" spans="2:24" ht="15.75" customHeight="1" x14ac:dyDescent="0.15">
      <c r="B33" s="92"/>
      <c r="C33" s="126"/>
      <c r="D33" s="126"/>
      <c r="E33" s="126"/>
      <c r="F33" s="126"/>
      <c r="G33" s="126"/>
      <c r="H33" s="126"/>
      <c r="I33" s="126"/>
      <c r="J33" s="126"/>
      <c r="K33" s="126"/>
      <c r="L33" s="126"/>
      <c r="M33" s="126"/>
      <c r="N33" s="126"/>
      <c r="O33" s="126"/>
      <c r="P33" s="126"/>
      <c r="Q33" s="126"/>
      <c r="R33" s="126"/>
      <c r="S33" s="126"/>
      <c r="T33" s="126"/>
      <c r="U33" s="126"/>
      <c r="V33" s="126"/>
      <c r="W33" s="126"/>
      <c r="X33" s="126"/>
    </row>
    <row r="34" spans="2:24" ht="24" x14ac:dyDescent="0.15">
      <c r="B34" s="3" t="s">
        <v>89</v>
      </c>
      <c r="C34" s="95"/>
      <c r="D34" s="95"/>
      <c r="E34" s="1"/>
      <c r="F34" s="1"/>
      <c r="G34" s="1"/>
      <c r="H34" s="1"/>
      <c r="I34" s="1"/>
      <c r="J34" s="1"/>
      <c r="K34" s="1"/>
      <c r="O34" s="1"/>
      <c r="P34" s="1"/>
      <c r="Q34" s="1"/>
    </row>
    <row r="35" spans="2:24" ht="12" customHeight="1" thickBot="1" x14ac:dyDescent="0.2">
      <c r="B35" s="3"/>
      <c r="C35" s="95"/>
      <c r="D35" s="95"/>
      <c r="E35" s="1"/>
      <c r="F35" s="1"/>
      <c r="G35" s="1"/>
      <c r="H35" s="1"/>
      <c r="I35" s="1"/>
      <c r="J35" s="1"/>
      <c r="K35" s="1"/>
      <c r="O35" s="1"/>
      <c r="P35" s="1"/>
      <c r="Q35" s="1"/>
    </row>
    <row r="36" spans="2:24" ht="36" customHeight="1" x14ac:dyDescent="0.15">
      <c r="B36" s="195"/>
      <c r="C36" s="274"/>
      <c r="D36" s="275"/>
      <c r="E36" s="98" t="s">
        <v>35</v>
      </c>
      <c r="F36" s="76" t="s">
        <v>34</v>
      </c>
      <c r="G36" s="102" t="s">
        <v>90</v>
      </c>
    </row>
    <row r="37" spans="2:24" ht="35.25" customHeight="1" thickBot="1" x14ac:dyDescent="0.2">
      <c r="B37" s="218"/>
      <c r="C37" s="276"/>
      <c r="D37" s="219"/>
      <c r="E37" s="100" t="s">
        <v>1</v>
      </c>
      <c r="F37" s="106" t="s">
        <v>2</v>
      </c>
      <c r="G37" s="77" t="s">
        <v>83</v>
      </c>
    </row>
    <row r="38" spans="2:24" ht="21.75" customHeight="1" x14ac:dyDescent="0.15">
      <c r="B38" s="193" t="s">
        <v>33</v>
      </c>
      <c r="C38" s="261"/>
      <c r="D38" s="206"/>
      <c r="E38" s="67" t="s">
        <v>60</v>
      </c>
      <c r="F38" s="68" t="s">
        <v>59</v>
      </c>
      <c r="G38" s="70" t="s">
        <v>5</v>
      </c>
    </row>
    <row r="39" spans="2:24" ht="29.25" customHeight="1" thickBot="1" x14ac:dyDescent="0.2">
      <c r="B39" s="198"/>
      <c r="C39" s="199"/>
      <c r="D39" s="262"/>
      <c r="E39" s="78"/>
      <c r="F39" s="125">
        <v>2040</v>
      </c>
      <c r="G39" s="79">
        <f>ROUNDDOWN(E39/1000*F39,)</f>
        <v>0</v>
      </c>
    </row>
    <row r="40" spans="2:24" ht="18.75" customHeight="1" x14ac:dyDescent="0.15">
      <c r="B40" s="92"/>
      <c r="C40" s="93"/>
      <c r="D40" s="93"/>
      <c r="O40" s="124"/>
      <c r="P40" s="124"/>
    </row>
    <row r="41" spans="2:24" ht="24" x14ac:dyDescent="0.15">
      <c r="B41" s="3" t="s">
        <v>96</v>
      </c>
      <c r="D41" s="1"/>
    </row>
    <row r="42" spans="2:24" ht="10.5" customHeight="1" thickBot="1" x14ac:dyDescent="0.2">
      <c r="B42" s="3"/>
      <c r="D42" s="1"/>
    </row>
    <row r="43" spans="2:24" ht="21.75" customHeight="1" x14ac:dyDescent="0.15">
      <c r="B43" s="123"/>
      <c r="C43" s="122"/>
      <c r="D43" s="122"/>
      <c r="E43" s="121"/>
      <c r="F43" s="70" t="s">
        <v>5</v>
      </c>
    </row>
    <row r="44" spans="2:24" ht="28.5" customHeight="1" x14ac:dyDescent="0.15">
      <c r="B44" s="266" t="s">
        <v>88</v>
      </c>
      <c r="C44" s="267"/>
      <c r="D44" s="267"/>
      <c r="E44" s="268"/>
      <c r="F44" s="80">
        <f>U16</f>
        <v>0</v>
      </c>
    </row>
    <row r="45" spans="2:24" ht="28.5" customHeight="1" x14ac:dyDescent="0.15">
      <c r="B45" s="263" t="s">
        <v>81</v>
      </c>
      <c r="C45" s="264"/>
      <c r="D45" s="264"/>
      <c r="E45" s="265"/>
      <c r="F45" s="81">
        <f>T30</f>
        <v>0</v>
      </c>
    </row>
    <row r="46" spans="2:24" ht="28.5" customHeight="1" thickBot="1" x14ac:dyDescent="0.2">
      <c r="B46" s="271" t="s">
        <v>91</v>
      </c>
      <c r="C46" s="272"/>
      <c r="D46" s="272"/>
      <c r="E46" s="273"/>
      <c r="F46" s="82">
        <f>G39</f>
        <v>0</v>
      </c>
    </row>
    <row r="47" spans="2:24" ht="28.5" customHeight="1" thickBot="1" x14ac:dyDescent="0.2">
      <c r="B47" s="255" t="s">
        <v>20</v>
      </c>
      <c r="C47" s="256"/>
      <c r="D47" s="256"/>
      <c r="E47" s="257"/>
      <c r="F47" s="83">
        <f>SUM(F44:F46)</f>
        <v>0</v>
      </c>
      <c r="G47" s="84"/>
    </row>
  </sheetData>
  <mergeCells count="36">
    <mergeCell ref="H26:J26"/>
    <mergeCell ref="H25:R25"/>
    <mergeCell ref="B13:D13"/>
    <mergeCell ref="B12:D12"/>
    <mergeCell ref="E25:G25"/>
    <mergeCell ref="E26:G26"/>
    <mergeCell ref="C20:X20"/>
    <mergeCell ref="C19:X19"/>
    <mergeCell ref="B47:E47"/>
    <mergeCell ref="C32:X32"/>
    <mergeCell ref="C21:X21"/>
    <mergeCell ref="B16:D16"/>
    <mergeCell ref="B29:D30"/>
    <mergeCell ref="B45:E45"/>
    <mergeCell ref="B44:E44"/>
    <mergeCell ref="B38:D39"/>
    <mergeCell ref="C18:X18"/>
    <mergeCell ref="Q26:R26"/>
    <mergeCell ref="B46:E46"/>
    <mergeCell ref="S25:T26"/>
    <mergeCell ref="N26:P26"/>
    <mergeCell ref="K26:M26"/>
    <mergeCell ref="B36:D37"/>
    <mergeCell ref="B25:D28"/>
    <mergeCell ref="T7:W7"/>
    <mergeCell ref="B10:D11"/>
    <mergeCell ref="B15:D15"/>
    <mergeCell ref="B14:D14"/>
    <mergeCell ref="D8:D9"/>
    <mergeCell ref="B8:C9"/>
    <mergeCell ref="C7:D7"/>
    <mergeCell ref="Q7:S7"/>
    <mergeCell ref="E7:G7"/>
    <mergeCell ref="H7:J7"/>
    <mergeCell ref="K7:M7"/>
    <mergeCell ref="N7:P7"/>
  </mergeCells>
  <phoneticPr fontId="1"/>
  <pageMargins left="0.15748031496062992" right="0.15748031496062992" top="0.47244094488188981" bottom="0.15748031496062992" header="0.31496062992125984" footer="0.19685039370078741"/>
  <pageSetup paperSize="9" scale="4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2E8D6-9082-4D28-AC5D-091979823D2F}">
  <sheetPr>
    <pageSetUpPr fitToPage="1"/>
  </sheetPr>
  <dimension ref="B1:J47"/>
  <sheetViews>
    <sheetView view="pageBreakPreview" topLeftCell="A36" zoomScaleNormal="100" zoomScaleSheetLayoutView="100" workbookViewId="0">
      <selection activeCell="F40" sqref="F40"/>
    </sheetView>
  </sheetViews>
  <sheetFormatPr defaultColWidth="9" defaultRowHeight="13.5" x14ac:dyDescent="0.15"/>
  <cols>
    <col min="1" max="1" width="5.625" style="2" customWidth="1"/>
    <col min="2" max="2" width="6.125" style="2" customWidth="1"/>
    <col min="3" max="3" width="13.875" style="2" customWidth="1"/>
    <col min="4" max="4" width="7.75" style="2" customWidth="1"/>
    <col min="5" max="9" width="20.125" style="2" customWidth="1"/>
    <col min="10" max="10" width="20.25" style="2" customWidth="1"/>
    <col min="11" max="16384" width="9" style="2"/>
  </cols>
  <sheetData>
    <row r="1" spans="2:10" s="110" customFormat="1" ht="31.5" customHeight="1" x14ac:dyDescent="0.15">
      <c r="B1" s="1" t="s">
        <v>147</v>
      </c>
    </row>
    <row r="2" spans="2:10" ht="26.25" customHeight="1" x14ac:dyDescent="0.15"/>
    <row r="3" spans="2:10" ht="62.25" customHeight="1" x14ac:dyDescent="0.15">
      <c r="B3" s="216" t="s">
        <v>104</v>
      </c>
      <c r="C3" s="217"/>
      <c r="D3" s="217"/>
      <c r="E3" s="217"/>
      <c r="F3" s="217"/>
      <c r="G3" s="217"/>
      <c r="H3" s="217"/>
      <c r="I3" s="217"/>
      <c r="J3" s="217"/>
    </row>
    <row r="4" spans="2:10" ht="20.25" customHeight="1" x14ac:dyDescent="0.15">
      <c r="B4" s="3"/>
      <c r="C4" s="3"/>
      <c r="D4" s="3"/>
    </row>
    <row r="5" spans="2:10" ht="30.75" customHeight="1" thickBot="1" x14ac:dyDescent="0.2">
      <c r="B5" s="4" t="s">
        <v>121</v>
      </c>
      <c r="C5" s="4"/>
      <c r="D5" s="4"/>
    </row>
    <row r="6" spans="2:10" ht="47.25" customHeight="1" x14ac:dyDescent="0.15">
      <c r="B6" s="193" t="s">
        <v>6</v>
      </c>
      <c r="C6" s="188"/>
      <c r="D6" s="98" t="s">
        <v>116</v>
      </c>
      <c r="E6" s="97" t="s">
        <v>134</v>
      </c>
      <c r="F6" s="187" t="s">
        <v>120</v>
      </c>
      <c r="G6" s="188"/>
      <c r="H6" s="97" t="s">
        <v>105</v>
      </c>
      <c r="I6" s="5" t="s">
        <v>117</v>
      </c>
      <c r="J6" s="6" t="s">
        <v>118</v>
      </c>
    </row>
    <row r="7" spans="2:10" ht="22.5" customHeight="1" thickBot="1" x14ac:dyDescent="0.2">
      <c r="B7" s="194"/>
      <c r="C7" s="186"/>
      <c r="D7" s="100"/>
      <c r="E7" s="7" t="s">
        <v>1</v>
      </c>
      <c r="F7" s="185"/>
      <c r="G7" s="186"/>
      <c r="H7" s="7" t="s">
        <v>2</v>
      </c>
      <c r="I7" s="8" t="s">
        <v>119</v>
      </c>
      <c r="J7" s="9" t="s">
        <v>16</v>
      </c>
    </row>
    <row r="8" spans="2:10" ht="19.5" customHeight="1" thickTop="1" x14ac:dyDescent="0.15">
      <c r="B8" s="195"/>
      <c r="C8" s="190"/>
      <c r="D8" s="101"/>
      <c r="E8" s="10" t="s">
        <v>3</v>
      </c>
      <c r="F8" s="189"/>
      <c r="G8" s="190"/>
      <c r="H8" s="10" t="s">
        <v>100</v>
      </c>
      <c r="I8" s="11" t="s">
        <v>101</v>
      </c>
      <c r="J8" s="12" t="s">
        <v>102</v>
      </c>
    </row>
    <row r="9" spans="2:10" ht="25.5" customHeight="1" thickBot="1" x14ac:dyDescent="0.2">
      <c r="B9" s="196"/>
      <c r="C9" s="197"/>
      <c r="D9" s="104"/>
      <c r="E9" s="13"/>
      <c r="F9" s="191"/>
      <c r="G9" s="192"/>
      <c r="H9" s="14"/>
      <c r="I9" s="85">
        <f t="shared" ref="I9:I19" si="0">ROUNDDOWN(E9/60*H9,)</f>
        <v>0</v>
      </c>
      <c r="J9" s="119" t="e">
        <f>ROUND(I20/H20*1000,)</f>
        <v>#DIV/0!</v>
      </c>
    </row>
    <row r="10" spans="2:10" ht="25.5" customHeight="1" thickTop="1" x14ac:dyDescent="0.15">
      <c r="B10" s="183"/>
      <c r="C10" s="184"/>
      <c r="D10" s="105"/>
      <c r="E10" s="15"/>
      <c r="F10" s="179"/>
      <c r="G10" s="180"/>
      <c r="H10" s="16"/>
      <c r="I10" s="86">
        <f t="shared" si="0"/>
        <v>0</v>
      </c>
      <c r="J10" s="118"/>
    </row>
    <row r="11" spans="2:10" ht="25.5" customHeight="1" x14ac:dyDescent="0.15">
      <c r="B11" s="183"/>
      <c r="C11" s="184"/>
      <c r="D11" s="105"/>
      <c r="E11" s="15"/>
      <c r="F11" s="179"/>
      <c r="G11" s="180"/>
      <c r="H11" s="16"/>
      <c r="I11" s="86">
        <f t="shared" si="0"/>
        <v>0</v>
      </c>
      <c r="J11" s="117"/>
    </row>
    <row r="12" spans="2:10" ht="25.5" customHeight="1" x14ac:dyDescent="0.15">
      <c r="B12" s="183"/>
      <c r="C12" s="184"/>
      <c r="D12" s="105"/>
      <c r="E12" s="15"/>
      <c r="F12" s="179"/>
      <c r="G12" s="180"/>
      <c r="H12" s="16"/>
      <c r="I12" s="86">
        <f t="shared" si="0"/>
        <v>0</v>
      </c>
      <c r="J12" s="117"/>
    </row>
    <row r="13" spans="2:10" ht="25.5" customHeight="1" x14ac:dyDescent="0.15">
      <c r="B13" s="183"/>
      <c r="C13" s="184"/>
      <c r="D13" s="105"/>
      <c r="E13" s="15"/>
      <c r="F13" s="179"/>
      <c r="G13" s="180"/>
      <c r="H13" s="16"/>
      <c r="I13" s="86">
        <f t="shared" si="0"/>
        <v>0</v>
      </c>
      <c r="J13" s="117"/>
    </row>
    <row r="14" spans="2:10" ht="25.5" customHeight="1" x14ac:dyDescent="0.15">
      <c r="B14" s="183"/>
      <c r="C14" s="184"/>
      <c r="D14" s="105"/>
      <c r="E14" s="15"/>
      <c r="F14" s="179"/>
      <c r="G14" s="180"/>
      <c r="H14" s="16"/>
      <c r="I14" s="86">
        <f t="shared" si="0"/>
        <v>0</v>
      </c>
      <c r="J14" s="117"/>
    </row>
    <row r="15" spans="2:10" ht="25.5" customHeight="1" x14ac:dyDescent="0.15">
      <c r="B15" s="183"/>
      <c r="C15" s="184"/>
      <c r="D15" s="105"/>
      <c r="E15" s="15"/>
      <c r="F15" s="179"/>
      <c r="G15" s="180"/>
      <c r="H15" s="16"/>
      <c r="I15" s="86">
        <f t="shared" si="0"/>
        <v>0</v>
      </c>
      <c r="J15" s="117"/>
    </row>
    <row r="16" spans="2:10" ht="25.5" customHeight="1" x14ac:dyDescent="0.15">
      <c r="B16" s="183"/>
      <c r="C16" s="184"/>
      <c r="D16" s="105"/>
      <c r="E16" s="15"/>
      <c r="F16" s="179"/>
      <c r="G16" s="180"/>
      <c r="H16" s="16"/>
      <c r="I16" s="86">
        <f t="shared" si="0"/>
        <v>0</v>
      </c>
      <c r="J16" s="117"/>
    </row>
    <row r="17" spans="2:10" ht="25.5" customHeight="1" x14ac:dyDescent="0.15">
      <c r="B17" s="183"/>
      <c r="C17" s="184"/>
      <c r="D17" s="105"/>
      <c r="E17" s="15"/>
      <c r="F17" s="179"/>
      <c r="G17" s="180"/>
      <c r="H17" s="16"/>
      <c r="I17" s="86">
        <f t="shared" si="0"/>
        <v>0</v>
      </c>
      <c r="J17" s="117"/>
    </row>
    <row r="18" spans="2:10" ht="25.5" customHeight="1" x14ac:dyDescent="0.15">
      <c r="B18" s="183"/>
      <c r="C18" s="184"/>
      <c r="D18" s="105"/>
      <c r="E18" s="15"/>
      <c r="F18" s="179"/>
      <c r="G18" s="180"/>
      <c r="H18" s="16"/>
      <c r="I18" s="86">
        <f t="shared" si="0"/>
        <v>0</v>
      </c>
      <c r="J18" s="117"/>
    </row>
    <row r="19" spans="2:10" ht="25.5" customHeight="1" thickBot="1" x14ac:dyDescent="0.2">
      <c r="B19" s="204"/>
      <c r="C19" s="205"/>
      <c r="D19" s="96"/>
      <c r="E19" s="17"/>
      <c r="F19" s="181"/>
      <c r="G19" s="182"/>
      <c r="H19" s="18"/>
      <c r="I19" s="87">
        <f t="shared" si="0"/>
        <v>0</v>
      </c>
      <c r="J19" s="117"/>
    </row>
    <row r="20" spans="2:10" ht="31.5" customHeight="1" thickBot="1" x14ac:dyDescent="0.2">
      <c r="B20" s="198" t="s">
        <v>20</v>
      </c>
      <c r="C20" s="199"/>
      <c r="D20" s="199"/>
      <c r="E20" s="200"/>
      <c r="F20" s="211"/>
      <c r="G20" s="200"/>
      <c r="H20" s="19">
        <f>SUM(H9:H19)</f>
        <v>0</v>
      </c>
      <c r="I20" s="20">
        <f>SUM(I9:I19)</f>
        <v>0</v>
      </c>
      <c r="J20" s="116"/>
    </row>
    <row r="21" spans="2:10" ht="9.75" customHeight="1" x14ac:dyDescent="0.15"/>
    <row r="22" spans="2:10" s="110" customFormat="1" ht="68.099999999999994" customHeight="1" x14ac:dyDescent="0.15">
      <c r="B22" s="21" t="s">
        <v>28</v>
      </c>
      <c r="C22" s="203" t="s">
        <v>124</v>
      </c>
      <c r="D22" s="203"/>
      <c r="E22" s="203"/>
      <c r="F22" s="203"/>
      <c r="G22" s="203"/>
      <c r="H22" s="203"/>
      <c r="I22" s="203"/>
      <c r="J22" s="203"/>
    </row>
    <row r="23" spans="2:10" s="110" customFormat="1" ht="27.75" customHeight="1" x14ac:dyDescent="0.15">
      <c r="B23" s="21" t="s">
        <v>29</v>
      </c>
      <c r="C23" s="203" t="s">
        <v>122</v>
      </c>
      <c r="D23" s="203"/>
      <c r="E23" s="203"/>
      <c r="F23" s="203"/>
      <c r="G23" s="203"/>
      <c r="H23" s="203"/>
      <c r="I23" s="203"/>
      <c r="J23" s="203"/>
    </row>
    <row r="24" spans="2:10" s="110" customFormat="1" ht="24" customHeight="1" x14ac:dyDescent="0.15">
      <c r="B24" s="21" t="s">
        <v>69</v>
      </c>
      <c r="C24" s="203" t="s">
        <v>129</v>
      </c>
      <c r="D24" s="203"/>
      <c r="E24" s="203"/>
      <c r="F24" s="203"/>
      <c r="G24" s="203"/>
      <c r="H24" s="203"/>
      <c r="I24" s="203"/>
      <c r="J24" s="203"/>
    </row>
    <row r="25" spans="2:10" ht="29.25" customHeight="1" x14ac:dyDescent="0.15"/>
    <row r="26" spans="2:10" ht="32.25" customHeight="1" thickBot="1" x14ac:dyDescent="0.2">
      <c r="B26" s="4" t="s">
        <v>93</v>
      </c>
      <c r="C26" s="4"/>
      <c r="D26" s="4"/>
    </row>
    <row r="27" spans="2:10" ht="28.5" customHeight="1" x14ac:dyDescent="0.15">
      <c r="B27" s="193"/>
      <c r="C27" s="206"/>
      <c r="D27" s="226" t="s">
        <v>31</v>
      </c>
      <c r="E27" s="227"/>
      <c r="F27" s="228"/>
      <c r="G27" s="209" t="s">
        <v>95</v>
      </c>
      <c r="H27" s="212" t="s">
        <v>94</v>
      </c>
    </row>
    <row r="28" spans="2:10" ht="28.5" customHeight="1" x14ac:dyDescent="0.15">
      <c r="B28" s="207"/>
      <c r="C28" s="208"/>
      <c r="D28" s="287" t="s">
        <v>92</v>
      </c>
      <c r="E28" s="288"/>
      <c r="F28" s="109" t="s">
        <v>32</v>
      </c>
      <c r="G28" s="210"/>
      <c r="H28" s="213"/>
    </row>
    <row r="29" spans="2:10" ht="47.25" customHeight="1" thickBot="1" x14ac:dyDescent="0.2">
      <c r="B29" s="218"/>
      <c r="C29" s="219"/>
      <c r="D29" s="194" t="s">
        <v>14</v>
      </c>
      <c r="E29" s="186"/>
      <c r="F29" s="23" t="s">
        <v>133</v>
      </c>
      <c r="G29" s="24" t="s">
        <v>27</v>
      </c>
      <c r="H29" s="25" t="s">
        <v>18</v>
      </c>
    </row>
    <row r="30" spans="2:10" ht="14.25" customHeight="1" thickTop="1" x14ac:dyDescent="0.15">
      <c r="B30" s="220"/>
      <c r="C30" s="221"/>
      <c r="D30" s="115"/>
      <c r="E30" s="26" t="s">
        <v>17</v>
      </c>
      <c r="F30" s="26" t="s">
        <v>13</v>
      </c>
      <c r="G30" s="27" t="s">
        <v>15</v>
      </c>
      <c r="H30" s="28" t="s">
        <v>26</v>
      </c>
    </row>
    <row r="31" spans="2:10" ht="25.5" customHeight="1" x14ac:dyDescent="0.15">
      <c r="B31" s="201" t="s">
        <v>98</v>
      </c>
      <c r="C31" s="202"/>
      <c r="D31" s="29"/>
      <c r="E31" s="113"/>
      <c r="F31" s="148" t="e">
        <f t="shared" ref="F31:F42" si="1">ROUND(J$9*E31%/12/2,)</f>
        <v>#DIV/0!</v>
      </c>
      <c r="G31" s="224">
        <v>416</v>
      </c>
      <c r="H31" s="30" t="e">
        <f t="shared" ref="H31:H42" si="2">SUM(F31,G$31)</f>
        <v>#DIV/0!</v>
      </c>
    </row>
    <row r="32" spans="2:10" ht="25.5" customHeight="1" x14ac:dyDescent="0.15">
      <c r="B32" s="214" t="s">
        <v>98</v>
      </c>
      <c r="C32" s="215"/>
      <c r="D32" s="29"/>
      <c r="E32" s="113"/>
      <c r="F32" s="147" t="e">
        <f t="shared" si="1"/>
        <v>#DIV/0!</v>
      </c>
      <c r="G32" s="224"/>
      <c r="H32" s="30" t="e">
        <f t="shared" si="2"/>
        <v>#DIV/0!</v>
      </c>
    </row>
    <row r="33" spans="2:10" ht="25.5" customHeight="1" x14ac:dyDescent="0.15">
      <c r="B33" s="214" t="s">
        <v>98</v>
      </c>
      <c r="C33" s="215"/>
      <c r="D33" s="29"/>
      <c r="E33" s="113"/>
      <c r="F33" s="147" t="e">
        <f t="shared" si="1"/>
        <v>#DIV/0!</v>
      </c>
      <c r="G33" s="224"/>
      <c r="H33" s="30" t="e">
        <f t="shared" si="2"/>
        <v>#DIV/0!</v>
      </c>
    </row>
    <row r="34" spans="2:10" ht="25.5" customHeight="1" x14ac:dyDescent="0.15">
      <c r="B34" s="214" t="s">
        <v>98</v>
      </c>
      <c r="C34" s="215"/>
      <c r="D34" s="29"/>
      <c r="E34" s="113"/>
      <c r="F34" s="147" t="e">
        <f t="shared" si="1"/>
        <v>#DIV/0!</v>
      </c>
      <c r="G34" s="224"/>
      <c r="H34" s="30" t="e">
        <f t="shared" si="2"/>
        <v>#DIV/0!</v>
      </c>
    </row>
    <row r="35" spans="2:10" ht="25.5" customHeight="1" x14ac:dyDescent="0.15">
      <c r="B35" s="214" t="s">
        <v>98</v>
      </c>
      <c r="C35" s="215"/>
      <c r="D35" s="29"/>
      <c r="E35" s="113"/>
      <c r="F35" s="147" t="e">
        <f t="shared" si="1"/>
        <v>#DIV/0!</v>
      </c>
      <c r="G35" s="224"/>
      <c r="H35" s="30" t="e">
        <f t="shared" si="2"/>
        <v>#DIV/0!</v>
      </c>
    </row>
    <row r="36" spans="2:10" ht="25.5" customHeight="1" x14ac:dyDescent="0.15">
      <c r="B36" s="214" t="s">
        <v>97</v>
      </c>
      <c r="C36" s="215"/>
      <c r="D36" s="29"/>
      <c r="E36" s="113"/>
      <c r="F36" s="147" t="e">
        <f t="shared" si="1"/>
        <v>#DIV/0!</v>
      </c>
      <c r="G36" s="224"/>
      <c r="H36" s="30" t="e">
        <f t="shared" si="2"/>
        <v>#DIV/0!</v>
      </c>
    </row>
    <row r="37" spans="2:10" ht="25.5" customHeight="1" x14ac:dyDescent="0.15">
      <c r="B37" s="214" t="s">
        <v>97</v>
      </c>
      <c r="C37" s="215"/>
      <c r="D37" s="29"/>
      <c r="E37" s="113"/>
      <c r="F37" s="147" t="e">
        <f t="shared" si="1"/>
        <v>#DIV/0!</v>
      </c>
      <c r="G37" s="224"/>
      <c r="H37" s="30" t="e">
        <f t="shared" si="2"/>
        <v>#DIV/0!</v>
      </c>
    </row>
    <row r="38" spans="2:10" ht="25.5" customHeight="1" x14ac:dyDescent="0.15">
      <c r="B38" s="214" t="s">
        <v>97</v>
      </c>
      <c r="C38" s="215"/>
      <c r="D38" s="29"/>
      <c r="E38" s="113"/>
      <c r="F38" s="147" t="e">
        <f t="shared" si="1"/>
        <v>#DIV/0!</v>
      </c>
      <c r="G38" s="224"/>
      <c r="H38" s="30" t="e">
        <f t="shared" si="2"/>
        <v>#DIV/0!</v>
      </c>
      <c r="I38" s="31"/>
    </row>
    <row r="39" spans="2:10" ht="25.5" customHeight="1" x14ac:dyDescent="0.15">
      <c r="B39" s="214" t="s">
        <v>97</v>
      </c>
      <c r="C39" s="215"/>
      <c r="D39" s="29"/>
      <c r="E39" s="113"/>
      <c r="F39" s="147" t="e">
        <f t="shared" si="1"/>
        <v>#DIV/0!</v>
      </c>
      <c r="G39" s="224"/>
      <c r="H39" s="30" t="e">
        <f t="shared" si="2"/>
        <v>#DIV/0!</v>
      </c>
      <c r="I39" s="31"/>
    </row>
    <row r="40" spans="2:10" ht="25.5" customHeight="1" x14ac:dyDescent="0.15">
      <c r="B40" s="214" t="s">
        <v>97</v>
      </c>
      <c r="C40" s="215"/>
      <c r="D40" s="29"/>
      <c r="E40" s="113"/>
      <c r="F40" s="147" t="e">
        <f t="shared" si="1"/>
        <v>#DIV/0!</v>
      </c>
      <c r="G40" s="224"/>
      <c r="H40" s="30" t="e">
        <f t="shared" si="2"/>
        <v>#DIV/0!</v>
      </c>
      <c r="I40" s="31"/>
    </row>
    <row r="41" spans="2:10" ht="25.5" customHeight="1" x14ac:dyDescent="0.15">
      <c r="B41" s="214" t="s">
        <v>97</v>
      </c>
      <c r="C41" s="215"/>
      <c r="D41" s="29"/>
      <c r="E41" s="113"/>
      <c r="F41" s="147" t="e">
        <f t="shared" si="1"/>
        <v>#DIV/0!</v>
      </c>
      <c r="G41" s="224"/>
      <c r="H41" s="30" t="e">
        <f t="shared" si="2"/>
        <v>#DIV/0!</v>
      </c>
      <c r="I41" s="31"/>
    </row>
    <row r="42" spans="2:10" ht="25.5" customHeight="1" thickBot="1" x14ac:dyDescent="0.2">
      <c r="B42" s="222" t="s">
        <v>97</v>
      </c>
      <c r="C42" s="223"/>
      <c r="D42" s="32"/>
      <c r="E42" s="112"/>
      <c r="F42" s="146" t="e">
        <f t="shared" si="1"/>
        <v>#DIV/0!</v>
      </c>
      <c r="G42" s="225"/>
      <c r="H42" s="111" t="e">
        <f t="shared" si="2"/>
        <v>#DIV/0!</v>
      </c>
      <c r="I42" s="31"/>
    </row>
    <row r="43" spans="2:10" ht="8.25" customHeight="1" x14ac:dyDescent="0.15"/>
    <row r="44" spans="2:10" s="110" customFormat="1" ht="68.099999999999994" customHeight="1" x14ac:dyDescent="0.15">
      <c r="B44" s="21" t="s">
        <v>28</v>
      </c>
      <c r="C44" s="203" t="s">
        <v>127</v>
      </c>
      <c r="D44" s="203"/>
      <c r="E44" s="203"/>
      <c r="F44" s="203"/>
      <c r="G44" s="203"/>
      <c r="H44" s="203"/>
      <c r="I44" s="203"/>
      <c r="J44" s="203"/>
    </row>
    <row r="45" spans="2:10" s="110" customFormat="1" ht="24" customHeight="1" x14ac:dyDescent="0.15">
      <c r="B45" s="21" t="s">
        <v>29</v>
      </c>
      <c r="C45" s="203" t="s">
        <v>144</v>
      </c>
      <c r="D45" s="203"/>
      <c r="E45" s="203"/>
      <c r="F45" s="203"/>
      <c r="G45" s="203"/>
      <c r="H45" s="203"/>
      <c r="I45" s="203"/>
      <c r="J45" s="203"/>
    </row>
    <row r="46" spans="2:10" s="110" customFormat="1" ht="26.25" customHeight="1" x14ac:dyDescent="0.15">
      <c r="B46" s="21" t="s">
        <v>113</v>
      </c>
      <c r="C46" s="203" t="s">
        <v>123</v>
      </c>
      <c r="D46" s="203"/>
      <c r="E46" s="203"/>
      <c r="F46" s="203"/>
      <c r="G46" s="203"/>
      <c r="H46" s="203"/>
      <c r="I46" s="203"/>
      <c r="J46" s="203"/>
    </row>
    <row r="47" spans="2:10" s="110" customFormat="1" ht="21" customHeight="1" x14ac:dyDescent="0.15">
      <c r="B47" s="21" t="s">
        <v>114</v>
      </c>
      <c r="C47" s="203" t="s">
        <v>128</v>
      </c>
      <c r="D47" s="203"/>
      <c r="E47" s="203"/>
      <c r="F47" s="203"/>
      <c r="G47" s="203"/>
      <c r="H47" s="203"/>
      <c r="I47" s="203"/>
      <c r="J47" s="203"/>
    </row>
  </sheetData>
  <mergeCells count="59">
    <mergeCell ref="C47:J47"/>
    <mergeCell ref="C46:J46"/>
    <mergeCell ref="B40:C40"/>
    <mergeCell ref="B42:C42"/>
    <mergeCell ref="G31:G42"/>
    <mergeCell ref="C44:J44"/>
    <mergeCell ref="C45:J45"/>
    <mergeCell ref="B29:C29"/>
    <mergeCell ref="B30:C30"/>
    <mergeCell ref="B39:C39"/>
    <mergeCell ref="D29:E29"/>
    <mergeCell ref="B41:C41"/>
    <mergeCell ref="B37:C37"/>
    <mergeCell ref="B38:C38"/>
    <mergeCell ref="B31:C31"/>
    <mergeCell ref="B32:C32"/>
    <mergeCell ref="B33:C33"/>
    <mergeCell ref="B34:C34"/>
    <mergeCell ref="B35:C35"/>
    <mergeCell ref="B36:C36"/>
    <mergeCell ref="C22:J22"/>
    <mergeCell ref="C24:J24"/>
    <mergeCell ref="B27:C28"/>
    <mergeCell ref="G27:G28"/>
    <mergeCell ref="H27:H28"/>
    <mergeCell ref="D27:F27"/>
    <mergeCell ref="D28:E28"/>
    <mergeCell ref="C23:J23"/>
    <mergeCell ref="B18:C18"/>
    <mergeCell ref="F18:G18"/>
    <mergeCell ref="B19:C19"/>
    <mergeCell ref="F19:G19"/>
    <mergeCell ref="B20:E20"/>
    <mergeCell ref="F20:G20"/>
    <mergeCell ref="B15:C15"/>
    <mergeCell ref="F15:G15"/>
    <mergeCell ref="B16:C16"/>
    <mergeCell ref="F16:G16"/>
    <mergeCell ref="B17:C17"/>
    <mergeCell ref="F17:G17"/>
    <mergeCell ref="B12:C12"/>
    <mergeCell ref="F12:G12"/>
    <mergeCell ref="B13:C13"/>
    <mergeCell ref="F13:G13"/>
    <mergeCell ref="B14:C14"/>
    <mergeCell ref="F14:G14"/>
    <mergeCell ref="B9:C9"/>
    <mergeCell ref="F9:G9"/>
    <mergeCell ref="B10:C10"/>
    <mergeCell ref="F10:G10"/>
    <mergeCell ref="B11:C11"/>
    <mergeCell ref="F11:G11"/>
    <mergeCell ref="B8:C8"/>
    <mergeCell ref="F8:G8"/>
    <mergeCell ref="B3:J3"/>
    <mergeCell ref="B6:C6"/>
    <mergeCell ref="F6:G6"/>
    <mergeCell ref="B7:C7"/>
    <mergeCell ref="F7:G7"/>
  </mergeCells>
  <phoneticPr fontId="1"/>
  <pageMargins left="0.51181102362204722" right="0.31496062992125984" top="0.74803149606299213" bottom="0.47244094488188981" header="0.31496062992125984" footer="0.31496062992125984"/>
  <pageSetup paperSize="9" scale="61" fitToHeight="0" orientation="portrait" r:id="rId1"/>
  <headerFooter differentFirst="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13DB7-68C2-45F9-9E2F-1F770387FCBA}">
  <sheetPr>
    <pageSetUpPr fitToPage="1"/>
  </sheetPr>
  <dimension ref="B1:AF35"/>
  <sheetViews>
    <sheetView view="pageBreakPreview" zoomScale="85" zoomScaleNormal="70" zoomScaleSheetLayoutView="85" workbookViewId="0">
      <selection activeCell="P14" sqref="P14"/>
    </sheetView>
  </sheetViews>
  <sheetFormatPr defaultRowHeight="13.5" x14ac:dyDescent="0.15"/>
  <cols>
    <col min="2" max="2" width="8.25" customWidth="1"/>
    <col min="3" max="3" width="9.25" customWidth="1"/>
    <col min="4" max="4" width="7.875" customWidth="1"/>
    <col min="5" max="19" width="13.375" customWidth="1"/>
    <col min="20" max="21" width="14.75" customWidth="1"/>
    <col min="22" max="22" width="4.625" customWidth="1"/>
    <col min="23" max="24" width="16.5" customWidth="1"/>
    <col min="25" max="26" width="8.625" customWidth="1"/>
    <col min="27" max="27" width="16.5" customWidth="1"/>
    <col min="28" max="28" width="16.625" customWidth="1"/>
    <col min="29" max="29" width="12.5" customWidth="1"/>
    <col min="30" max="30" width="16.75" customWidth="1"/>
    <col min="31" max="31" width="16.5" customWidth="1"/>
    <col min="32" max="32" width="14.75" style="149" customWidth="1"/>
    <col min="33" max="33" width="7.875" customWidth="1"/>
    <col min="34" max="34" width="11.625" customWidth="1"/>
  </cols>
  <sheetData>
    <row r="1" spans="2:32" s="110" customFormat="1" ht="24" x14ac:dyDescent="0.15">
      <c r="B1" s="1" t="s">
        <v>148</v>
      </c>
    </row>
    <row r="2" spans="2:32" ht="21" customHeight="1" x14ac:dyDescent="0.15"/>
    <row r="3" spans="2:32" ht="28.5" x14ac:dyDescent="0.15">
      <c r="B3" s="177" t="s">
        <v>106</v>
      </c>
    </row>
    <row r="4" spans="2:32" ht="24" customHeight="1" x14ac:dyDescent="0.15"/>
    <row r="5" spans="2:32" ht="21.75" customHeight="1" x14ac:dyDescent="0.15">
      <c r="B5" s="159" t="s">
        <v>75</v>
      </c>
    </row>
    <row r="6" spans="2:32" ht="12" customHeight="1" thickBot="1" x14ac:dyDescent="0.2">
      <c r="B6" s="159"/>
    </row>
    <row r="7" spans="2:32" ht="46.5" customHeight="1" x14ac:dyDescent="0.15">
      <c r="B7" s="176"/>
      <c r="C7" s="328" t="s">
        <v>58</v>
      </c>
      <c r="D7" s="329"/>
      <c r="E7" s="330" t="s">
        <v>103</v>
      </c>
      <c r="F7" s="330"/>
      <c r="G7" s="331"/>
      <c r="H7" s="322" t="s">
        <v>103</v>
      </c>
      <c r="I7" s="323"/>
      <c r="J7" s="324"/>
      <c r="K7" s="332" t="s">
        <v>103</v>
      </c>
      <c r="L7" s="330"/>
      <c r="M7" s="331"/>
      <c r="N7" s="322" t="s">
        <v>103</v>
      </c>
      <c r="O7" s="323"/>
      <c r="P7" s="324"/>
      <c r="Q7" s="322" t="s">
        <v>103</v>
      </c>
      <c r="R7" s="323"/>
      <c r="S7" s="323"/>
      <c r="T7" s="333" t="s">
        <v>77</v>
      </c>
      <c r="U7" s="334"/>
      <c r="AF7"/>
    </row>
    <row r="8" spans="2:32" ht="29.25" customHeight="1" x14ac:dyDescent="0.15">
      <c r="B8" s="335" t="s">
        <v>21</v>
      </c>
      <c r="C8" s="336"/>
      <c r="D8" s="339"/>
      <c r="E8" s="145" t="s">
        <v>79</v>
      </c>
      <c r="F8" s="22" t="s">
        <v>34</v>
      </c>
      <c r="G8" s="22" t="s">
        <v>90</v>
      </c>
      <c r="H8" s="22" t="s">
        <v>80</v>
      </c>
      <c r="I8" s="22" t="s">
        <v>34</v>
      </c>
      <c r="J8" s="22" t="s">
        <v>90</v>
      </c>
      <c r="K8" s="22" t="s">
        <v>80</v>
      </c>
      <c r="L8" s="22" t="s">
        <v>34</v>
      </c>
      <c r="M8" s="22" t="s">
        <v>90</v>
      </c>
      <c r="N8" s="22" t="s">
        <v>80</v>
      </c>
      <c r="O8" s="22" t="s">
        <v>34</v>
      </c>
      <c r="P8" s="22" t="s">
        <v>90</v>
      </c>
      <c r="Q8" s="22" t="s">
        <v>80</v>
      </c>
      <c r="R8" s="22" t="s">
        <v>34</v>
      </c>
      <c r="S8" s="22" t="s">
        <v>90</v>
      </c>
      <c r="T8" s="145" t="s">
        <v>80</v>
      </c>
      <c r="U8" s="175" t="s">
        <v>90</v>
      </c>
      <c r="AF8"/>
    </row>
    <row r="9" spans="2:32" ht="39" customHeight="1" thickBot="1" x14ac:dyDescent="0.2">
      <c r="B9" s="337"/>
      <c r="C9" s="338"/>
      <c r="D9" s="340"/>
      <c r="E9" s="100" t="s">
        <v>1</v>
      </c>
      <c r="F9" s="24" t="s">
        <v>2</v>
      </c>
      <c r="G9" s="35" t="s">
        <v>83</v>
      </c>
      <c r="H9" s="24" t="s">
        <v>14</v>
      </c>
      <c r="I9" s="106" t="s">
        <v>52</v>
      </c>
      <c r="J9" s="23" t="s">
        <v>84</v>
      </c>
      <c r="K9" s="24" t="s">
        <v>39</v>
      </c>
      <c r="L9" s="106" t="s">
        <v>51</v>
      </c>
      <c r="M9" s="23" t="s">
        <v>85</v>
      </c>
      <c r="N9" s="24" t="s">
        <v>38</v>
      </c>
      <c r="O9" s="106" t="s">
        <v>50</v>
      </c>
      <c r="P9" s="23" t="s">
        <v>86</v>
      </c>
      <c r="Q9" s="24" t="s">
        <v>49</v>
      </c>
      <c r="R9" s="106" t="s">
        <v>48</v>
      </c>
      <c r="S9" s="36" t="s">
        <v>87</v>
      </c>
      <c r="T9" s="37" t="s">
        <v>72</v>
      </c>
      <c r="U9" s="77" t="s">
        <v>73</v>
      </c>
      <c r="AF9"/>
    </row>
    <row r="10" spans="2:32" ht="18.75" customHeight="1" x14ac:dyDescent="0.15">
      <c r="B10" s="316" t="s">
        <v>103</v>
      </c>
      <c r="C10" s="317"/>
      <c r="D10" s="318"/>
      <c r="E10" s="39" t="s">
        <v>61</v>
      </c>
      <c r="F10" s="40" t="s">
        <v>26</v>
      </c>
      <c r="G10" s="39" t="s">
        <v>5</v>
      </c>
      <c r="H10" s="39" t="s">
        <v>61</v>
      </c>
      <c r="I10" s="40" t="s">
        <v>26</v>
      </c>
      <c r="J10" s="39" t="s">
        <v>5</v>
      </c>
      <c r="K10" s="39" t="s">
        <v>61</v>
      </c>
      <c r="L10" s="40" t="s">
        <v>26</v>
      </c>
      <c r="M10" s="39" t="s">
        <v>5</v>
      </c>
      <c r="N10" s="39" t="s">
        <v>61</v>
      </c>
      <c r="O10" s="40" t="s">
        <v>26</v>
      </c>
      <c r="P10" s="39" t="s">
        <v>5</v>
      </c>
      <c r="Q10" s="39" t="s">
        <v>61</v>
      </c>
      <c r="R10" s="40" t="s">
        <v>26</v>
      </c>
      <c r="S10" s="41" t="s">
        <v>5</v>
      </c>
      <c r="T10" s="42" t="s">
        <v>61</v>
      </c>
      <c r="U10" s="89" t="s">
        <v>62</v>
      </c>
      <c r="AF10"/>
    </row>
    <row r="11" spans="2:32" ht="30" customHeight="1" x14ac:dyDescent="0.15">
      <c r="B11" s="319"/>
      <c r="C11" s="320"/>
      <c r="D11" s="321"/>
      <c r="E11" s="142"/>
      <c r="F11" s="45"/>
      <c r="G11" s="47">
        <f>ROUNDDOWN(F11*E11/1000,)</f>
        <v>0</v>
      </c>
      <c r="H11" s="47"/>
      <c r="I11" s="45"/>
      <c r="J11" s="47">
        <f>ROUNDDOWN(I11*H11/1000,)</f>
        <v>0</v>
      </c>
      <c r="K11" s="47"/>
      <c r="L11" s="45"/>
      <c r="M11" s="47">
        <f>ROUNDDOWN(L11*K11/1000,)</f>
        <v>0</v>
      </c>
      <c r="N11" s="47"/>
      <c r="O11" s="45"/>
      <c r="P11" s="47">
        <f>ROUNDDOWN(O11*N11/1000,)</f>
        <v>0</v>
      </c>
      <c r="Q11" s="47"/>
      <c r="R11" s="45"/>
      <c r="S11" s="141">
        <f>ROUNDDOWN(R11*Q11/1000,)</f>
        <v>0</v>
      </c>
      <c r="T11" s="46">
        <f>SUM(E11,H11,K11,N11,Q11)</f>
        <v>0</v>
      </c>
      <c r="U11" s="48">
        <f>SUM(G11,J11,M11,P11,S11)</f>
        <v>0</v>
      </c>
      <c r="V11" s="174"/>
      <c r="W11" s="128"/>
      <c r="AF11"/>
    </row>
    <row r="12" spans="2:32" ht="44.25" customHeight="1" x14ac:dyDescent="0.15">
      <c r="B12" s="289" t="s">
        <v>103</v>
      </c>
      <c r="C12" s="290"/>
      <c r="D12" s="291"/>
      <c r="E12" s="139"/>
      <c r="F12" s="49"/>
      <c r="G12" s="51">
        <f>ROUNDDOWN(F12*E12/1000,)</f>
        <v>0</v>
      </c>
      <c r="H12" s="51"/>
      <c r="I12" s="49"/>
      <c r="J12" s="51">
        <f>ROUNDDOWN(I12*H12/1000,)</f>
        <v>0</v>
      </c>
      <c r="K12" s="51"/>
      <c r="L12" s="49"/>
      <c r="M12" s="51">
        <f>ROUNDDOWN(L12*K12/1000,)</f>
        <v>0</v>
      </c>
      <c r="N12" s="51"/>
      <c r="O12" s="49"/>
      <c r="P12" s="51">
        <f>ROUNDDOWN(O12*N12/1000,)</f>
        <v>0</v>
      </c>
      <c r="Q12" s="51"/>
      <c r="R12" s="49"/>
      <c r="S12" s="138">
        <f>ROUNDDOWN(R12*Q12/1000,)</f>
        <v>0</v>
      </c>
      <c r="T12" s="50">
        <f>SUM(E12,H12,K12,N12,Q12)</f>
        <v>0</v>
      </c>
      <c r="U12" s="52">
        <f>SUM(G12,J12,M12,P12,S12)</f>
        <v>0</v>
      </c>
      <c r="V12" s="174"/>
      <c r="W12" s="128"/>
      <c r="AF12"/>
    </row>
    <row r="13" spans="2:32" ht="44.25" customHeight="1" x14ac:dyDescent="0.15">
      <c r="B13" s="289" t="s">
        <v>98</v>
      </c>
      <c r="C13" s="290"/>
      <c r="D13" s="291"/>
      <c r="E13" s="139"/>
      <c r="F13" s="49"/>
      <c r="G13" s="51">
        <f>ROUNDDOWN(F13*E13/1000,)</f>
        <v>0</v>
      </c>
      <c r="H13" s="51"/>
      <c r="I13" s="49"/>
      <c r="J13" s="51">
        <f>ROUNDDOWN(I13*H13/1000,)</f>
        <v>0</v>
      </c>
      <c r="K13" s="51"/>
      <c r="L13" s="49"/>
      <c r="M13" s="51">
        <f>ROUNDDOWN(L13*K13/1000,)</f>
        <v>0</v>
      </c>
      <c r="N13" s="51"/>
      <c r="O13" s="49"/>
      <c r="P13" s="51">
        <f>ROUNDDOWN(O13*N13/1000,)</f>
        <v>0</v>
      </c>
      <c r="Q13" s="51"/>
      <c r="R13" s="49"/>
      <c r="S13" s="138">
        <f>ROUNDDOWN(R13*Q13/1000,)</f>
        <v>0</v>
      </c>
      <c r="T13" s="50">
        <f>SUM(E13,H13,K13,N13,Q13)</f>
        <v>0</v>
      </c>
      <c r="U13" s="52">
        <f>SUM(G13,J13,M13,P13,S13)</f>
        <v>0</v>
      </c>
      <c r="V13" s="174"/>
      <c r="W13" s="128"/>
      <c r="AF13"/>
    </row>
    <row r="14" spans="2:32" ht="44.25" customHeight="1" x14ac:dyDescent="0.15">
      <c r="B14" s="289" t="s">
        <v>98</v>
      </c>
      <c r="C14" s="290"/>
      <c r="D14" s="291"/>
      <c r="E14" s="139"/>
      <c r="F14" s="49"/>
      <c r="G14" s="51">
        <f>ROUNDDOWN(F14*E14/1000,)</f>
        <v>0</v>
      </c>
      <c r="H14" s="51"/>
      <c r="I14" s="49"/>
      <c r="J14" s="51">
        <f>ROUNDDOWN(I14*H14/1000,)</f>
        <v>0</v>
      </c>
      <c r="K14" s="51"/>
      <c r="L14" s="49"/>
      <c r="M14" s="51">
        <f>ROUNDDOWN(L14*K14/1000,)</f>
        <v>0</v>
      </c>
      <c r="N14" s="51"/>
      <c r="O14" s="49"/>
      <c r="P14" s="51">
        <f>ROUNDDOWN(O14*N14/1000,)</f>
        <v>0</v>
      </c>
      <c r="Q14" s="51"/>
      <c r="R14" s="49"/>
      <c r="S14" s="138">
        <f>ROUNDDOWN(R14*Q14/1000,)</f>
        <v>0</v>
      </c>
      <c r="T14" s="50">
        <f>SUM(E14,H14,K14,N14,Q14)</f>
        <v>0</v>
      </c>
      <c r="U14" s="52">
        <f>SUM(G14,J14,M14,P14,S14)</f>
        <v>0</v>
      </c>
      <c r="V14" s="174"/>
      <c r="W14" s="128"/>
      <c r="AF14"/>
    </row>
    <row r="15" spans="2:32" ht="44.25" customHeight="1" thickBot="1" x14ac:dyDescent="0.2">
      <c r="B15" s="325" t="s">
        <v>98</v>
      </c>
      <c r="C15" s="326"/>
      <c r="D15" s="327"/>
      <c r="E15" s="136"/>
      <c r="F15" s="53"/>
      <c r="G15" s="55">
        <f>ROUNDDOWN(F15*E15/1000,)</f>
        <v>0</v>
      </c>
      <c r="H15" s="55"/>
      <c r="I15" s="53"/>
      <c r="J15" s="55">
        <f>ROUNDDOWN(I15*H15/1000,)</f>
        <v>0</v>
      </c>
      <c r="K15" s="55"/>
      <c r="L15" s="53"/>
      <c r="M15" s="55">
        <f>ROUNDDOWN(L15*K15/1000,)</f>
        <v>0</v>
      </c>
      <c r="N15" s="55"/>
      <c r="O15" s="53"/>
      <c r="P15" s="55">
        <f>ROUNDDOWN(O15*N15/1000,)</f>
        <v>0</v>
      </c>
      <c r="Q15" s="55"/>
      <c r="R15" s="53"/>
      <c r="S15" s="135">
        <f>ROUNDDOWN(R15*Q15/1000,)</f>
        <v>0</v>
      </c>
      <c r="T15" s="54">
        <f>SUM(E15,H15,K15,N15,Q15)</f>
        <v>0</v>
      </c>
      <c r="U15" s="90">
        <f>SUM(G15,J15,M15,P15,S15)</f>
        <v>0</v>
      </c>
      <c r="V15" s="174"/>
      <c r="W15" s="128"/>
      <c r="AF15"/>
    </row>
    <row r="16" spans="2:32" ht="44.25" customHeight="1" thickBot="1" x14ac:dyDescent="0.2">
      <c r="B16" s="311" t="s">
        <v>78</v>
      </c>
      <c r="C16" s="312"/>
      <c r="D16" s="313"/>
      <c r="E16" s="56">
        <f>SUM(E11:E15)</f>
        <v>0</v>
      </c>
      <c r="F16" s="133"/>
      <c r="G16" s="57">
        <f>SUM(G11:G15)</f>
        <v>0</v>
      </c>
      <c r="H16" s="57">
        <f>SUM(H11:H15)</f>
        <v>0</v>
      </c>
      <c r="I16" s="58"/>
      <c r="J16" s="57">
        <f>SUM(J11:J15)</f>
        <v>0</v>
      </c>
      <c r="K16" s="57">
        <f>SUM(K11:K15)</f>
        <v>0</v>
      </c>
      <c r="L16" s="58"/>
      <c r="M16" s="57">
        <f>SUM(M11:M15)</f>
        <v>0</v>
      </c>
      <c r="N16" s="57">
        <f>SUM(N11:N15)</f>
        <v>0</v>
      </c>
      <c r="O16" s="58"/>
      <c r="P16" s="57">
        <f>SUM(P11:P15)</f>
        <v>0</v>
      </c>
      <c r="Q16" s="57">
        <f>SUM(Q11:Q15)</f>
        <v>0</v>
      </c>
      <c r="R16" s="133"/>
      <c r="S16" s="59">
        <f>SUM(S11:S15)</f>
        <v>0</v>
      </c>
      <c r="T16" s="60">
        <f>SUM(T11:T15)</f>
        <v>0</v>
      </c>
      <c r="U16" s="91">
        <f>SUM(U11:U15)</f>
        <v>0</v>
      </c>
      <c r="V16" s="130"/>
      <c r="W16" s="128"/>
      <c r="AF16"/>
    </row>
    <row r="17" spans="2:32" ht="14.25" customHeight="1" x14ac:dyDescent="0.15">
      <c r="B17" s="173"/>
      <c r="C17" s="173"/>
      <c r="D17" s="173"/>
      <c r="E17" s="128"/>
      <c r="F17" s="127"/>
      <c r="G17" s="128"/>
      <c r="H17" s="128"/>
      <c r="I17" s="131"/>
      <c r="J17" s="128"/>
      <c r="K17" s="128"/>
      <c r="L17" s="131"/>
      <c r="M17" s="128"/>
      <c r="N17" s="128"/>
      <c r="O17" s="131"/>
      <c r="P17" s="128"/>
      <c r="Q17" s="128"/>
      <c r="R17" s="127"/>
      <c r="S17" s="128"/>
      <c r="T17" s="128"/>
      <c r="U17" s="128"/>
      <c r="W17" s="172"/>
      <c r="AF17"/>
    </row>
    <row r="18" spans="2:32" s="110" customFormat="1" ht="22.5" customHeight="1" x14ac:dyDescent="0.15">
      <c r="B18" s="21" t="s">
        <v>28</v>
      </c>
      <c r="C18" s="203" t="s">
        <v>149</v>
      </c>
      <c r="D18" s="203"/>
      <c r="E18" s="203"/>
      <c r="F18" s="203"/>
      <c r="G18" s="203"/>
      <c r="H18" s="203"/>
      <c r="I18" s="203"/>
      <c r="J18" s="203"/>
      <c r="K18" s="203"/>
      <c r="L18" s="203"/>
      <c r="M18" s="203"/>
      <c r="N18" s="203"/>
      <c r="O18" s="203"/>
      <c r="P18" s="203"/>
      <c r="Q18" s="203"/>
      <c r="R18" s="203"/>
      <c r="S18" s="203"/>
      <c r="T18" s="203"/>
      <c r="U18" s="203"/>
      <c r="V18" s="203"/>
    </row>
    <row r="19" spans="2:32" s="110" customFormat="1" ht="22.5" customHeight="1" x14ac:dyDescent="0.15">
      <c r="B19" s="21" t="s">
        <v>30</v>
      </c>
      <c r="C19" s="203" t="s">
        <v>131</v>
      </c>
      <c r="D19" s="203"/>
      <c r="E19" s="203"/>
      <c r="F19" s="203"/>
      <c r="G19" s="203"/>
      <c r="H19" s="203"/>
      <c r="I19" s="203"/>
      <c r="J19" s="203"/>
      <c r="K19" s="203"/>
      <c r="L19" s="203"/>
      <c r="M19" s="203"/>
      <c r="N19" s="203"/>
      <c r="O19" s="203"/>
      <c r="P19" s="203"/>
      <c r="Q19" s="203"/>
      <c r="R19" s="203"/>
      <c r="S19" s="203"/>
      <c r="T19" s="203"/>
      <c r="U19" s="203"/>
      <c r="V19" s="94"/>
    </row>
    <row r="20" spans="2:32" ht="23.25" customHeight="1" x14ac:dyDescent="0.15">
      <c r="B20" s="21"/>
      <c r="C20" s="94"/>
      <c r="D20" s="94"/>
      <c r="E20" s="94"/>
      <c r="F20" s="94"/>
      <c r="G20" s="94"/>
      <c r="H20" s="94"/>
      <c r="I20" s="94"/>
      <c r="J20" s="94"/>
      <c r="K20" s="94"/>
      <c r="L20" s="94"/>
      <c r="M20" s="94"/>
      <c r="N20" s="94"/>
      <c r="O20" s="94"/>
      <c r="P20" s="94"/>
      <c r="Q20" s="94"/>
      <c r="R20" s="94"/>
      <c r="S20" s="94"/>
      <c r="T20" s="94"/>
      <c r="U20" s="94"/>
      <c r="V20" s="94"/>
    </row>
    <row r="21" spans="2:32" ht="24" x14ac:dyDescent="0.15">
      <c r="B21" s="159" t="s">
        <v>107</v>
      </c>
      <c r="C21" s="171"/>
      <c r="D21" s="171"/>
      <c r="E21" s="120"/>
      <c r="F21" s="120"/>
      <c r="G21" s="120"/>
      <c r="H21" s="120"/>
      <c r="I21" s="159" t="s">
        <v>108</v>
      </c>
      <c r="J21" s="171"/>
      <c r="K21" s="171"/>
      <c r="L21" s="120"/>
      <c r="M21" s="120"/>
      <c r="N21" s="120"/>
      <c r="O21" s="159" t="s">
        <v>109</v>
      </c>
      <c r="Q21" s="171"/>
      <c r="R21" s="171"/>
      <c r="S21" s="120"/>
      <c r="T21" s="120"/>
      <c r="U21" s="120"/>
    </row>
    <row r="22" spans="2:32" ht="12" customHeight="1" thickBot="1" x14ac:dyDescent="0.2">
      <c r="B22" s="159"/>
      <c r="C22" s="171"/>
      <c r="D22" s="171"/>
      <c r="E22" s="120"/>
      <c r="F22" s="120"/>
      <c r="G22" s="120"/>
      <c r="H22" s="120"/>
      <c r="I22" s="159"/>
      <c r="J22" s="171"/>
      <c r="K22" s="120"/>
      <c r="L22" s="120"/>
      <c r="M22" s="120"/>
      <c r="N22" s="120"/>
      <c r="O22" s="159"/>
      <c r="P22" s="171"/>
      <c r="Q22" s="171"/>
      <c r="R22" s="120"/>
      <c r="S22" s="120"/>
      <c r="T22" s="120"/>
      <c r="AE22" s="149"/>
      <c r="AF22"/>
    </row>
    <row r="23" spans="2:32" ht="36" customHeight="1" x14ac:dyDescent="0.15">
      <c r="B23" s="292"/>
      <c r="C23" s="314"/>
      <c r="D23" s="293"/>
      <c r="E23" s="170" t="s">
        <v>35</v>
      </c>
      <c r="F23" s="169" t="s">
        <v>34</v>
      </c>
      <c r="G23" s="102" t="s">
        <v>90</v>
      </c>
      <c r="I23" s="292"/>
      <c r="J23" s="293"/>
      <c r="K23" s="170" t="s">
        <v>35</v>
      </c>
      <c r="L23" s="169" t="s">
        <v>34</v>
      </c>
      <c r="M23" s="102" t="s">
        <v>90</v>
      </c>
      <c r="O23" s="292"/>
      <c r="P23" s="293"/>
      <c r="Q23" s="170" t="s">
        <v>35</v>
      </c>
      <c r="R23" s="169" t="s">
        <v>34</v>
      </c>
      <c r="S23" s="102" t="s">
        <v>90</v>
      </c>
      <c r="AC23" s="149"/>
      <c r="AF23"/>
    </row>
    <row r="24" spans="2:32" ht="35.25" customHeight="1" thickBot="1" x14ac:dyDescent="0.2">
      <c r="B24" s="294"/>
      <c r="C24" s="315"/>
      <c r="D24" s="295"/>
      <c r="E24" s="168" t="s">
        <v>1</v>
      </c>
      <c r="F24" s="167" t="s">
        <v>2</v>
      </c>
      <c r="G24" s="77" t="s">
        <v>83</v>
      </c>
      <c r="I24" s="294"/>
      <c r="J24" s="295"/>
      <c r="K24" s="168" t="s">
        <v>1</v>
      </c>
      <c r="L24" s="167" t="s">
        <v>2</v>
      </c>
      <c r="M24" s="77" t="s">
        <v>83</v>
      </c>
      <c r="O24" s="294"/>
      <c r="P24" s="295"/>
      <c r="Q24" s="168" t="s">
        <v>1</v>
      </c>
      <c r="R24" s="167" t="s">
        <v>2</v>
      </c>
      <c r="S24" s="77" t="s">
        <v>83</v>
      </c>
      <c r="AC24" s="149"/>
      <c r="AF24"/>
    </row>
    <row r="25" spans="2:32" ht="21.75" customHeight="1" x14ac:dyDescent="0.15">
      <c r="B25" s="296" t="s">
        <v>33</v>
      </c>
      <c r="C25" s="303"/>
      <c r="D25" s="297"/>
      <c r="E25" s="166" t="s">
        <v>60</v>
      </c>
      <c r="F25" s="165" t="s">
        <v>59</v>
      </c>
      <c r="G25" s="155" t="s">
        <v>5</v>
      </c>
      <c r="I25" s="296" t="s">
        <v>33</v>
      </c>
      <c r="J25" s="297"/>
      <c r="K25" s="166" t="s">
        <v>60</v>
      </c>
      <c r="L25" s="165" t="s">
        <v>59</v>
      </c>
      <c r="M25" s="155" t="s">
        <v>5</v>
      </c>
      <c r="O25" s="296" t="s">
        <v>33</v>
      </c>
      <c r="P25" s="297"/>
      <c r="Q25" s="166" t="s">
        <v>60</v>
      </c>
      <c r="R25" s="165" t="s">
        <v>59</v>
      </c>
      <c r="S25" s="155" t="s">
        <v>5</v>
      </c>
      <c r="AC25" s="149"/>
      <c r="AF25"/>
    </row>
    <row r="26" spans="2:32" ht="29.25" customHeight="1" thickBot="1" x14ac:dyDescent="0.2">
      <c r="B26" s="298"/>
      <c r="C26" s="304"/>
      <c r="D26" s="299"/>
      <c r="E26" s="164"/>
      <c r="F26" s="163">
        <v>310</v>
      </c>
      <c r="G26" s="79">
        <f>ROUNDDOWN(E26/1000*F26,)</f>
        <v>0</v>
      </c>
      <c r="I26" s="298"/>
      <c r="J26" s="299"/>
      <c r="K26" s="164"/>
      <c r="L26" s="163">
        <v>2630</v>
      </c>
      <c r="M26" s="79">
        <f>ROUNDDOWN(K26/1000*L26,)</f>
        <v>0</v>
      </c>
      <c r="O26" s="298"/>
      <c r="P26" s="299"/>
      <c r="Q26" s="164"/>
      <c r="R26" s="163">
        <v>2040</v>
      </c>
      <c r="S26" s="79">
        <f>ROUNDDOWN(Q26/1000*R26,)</f>
        <v>0</v>
      </c>
      <c r="AC26" s="149"/>
      <c r="AF26"/>
    </row>
    <row r="27" spans="2:32" ht="18.75" customHeight="1" x14ac:dyDescent="0.15">
      <c r="B27" s="162"/>
      <c r="C27" s="161"/>
      <c r="D27" s="161"/>
      <c r="O27" s="124"/>
      <c r="P27" s="160"/>
      <c r="AE27" s="149"/>
      <c r="AF27"/>
    </row>
    <row r="28" spans="2:32" ht="24" x14ac:dyDescent="0.15">
      <c r="B28" s="159" t="s">
        <v>150</v>
      </c>
      <c r="D28" s="120"/>
    </row>
    <row r="29" spans="2:32" ht="10.5" customHeight="1" thickBot="1" x14ac:dyDescent="0.2">
      <c r="B29" s="159"/>
      <c r="D29" s="120"/>
    </row>
    <row r="30" spans="2:32" ht="21.75" customHeight="1" x14ac:dyDescent="0.15">
      <c r="B30" s="158"/>
      <c r="C30" s="157"/>
      <c r="D30" s="157"/>
      <c r="E30" s="156"/>
      <c r="F30" s="155" t="s">
        <v>5</v>
      </c>
    </row>
    <row r="31" spans="2:32" ht="28.5" customHeight="1" x14ac:dyDescent="0.15">
      <c r="B31" s="305" t="s">
        <v>88</v>
      </c>
      <c r="C31" s="306"/>
      <c r="D31" s="306"/>
      <c r="E31" s="307"/>
      <c r="F31" s="154">
        <f>U16</f>
        <v>0</v>
      </c>
    </row>
    <row r="32" spans="2:32" ht="28.5" customHeight="1" x14ac:dyDescent="0.15">
      <c r="B32" s="300" t="s">
        <v>110</v>
      </c>
      <c r="C32" s="301"/>
      <c r="D32" s="301"/>
      <c r="E32" s="302"/>
      <c r="F32" s="153">
        <f>G26</f>
        <v>0</v>
      </c>
    </row>
    <row r="33" spans="2:6" ht="28.5" customHeight="1" x14ac:dyDescent="0.15">
      <c r="B33" s="300" t="s">
        <v>111</v>
      </c>
      <c r="C33" s="301"/>
      <c r="D33" s="301"/>
      <c r="E33" s="302"/>
      <c r="F33" s="152">
        <f>M26</f>
        <v>0</v>
      </c>
    </row>
    <row r="34" spans="2:6" ht="28.5" customHeight="1" thickBot="1" x14ac:dyDescent="0.2">
      <c r="B34" s="308" t="s">
        <v>112</v>
      </c>
      <c r="C34" s="309"/>
      <c r="D34" s="309"/>
      <c r="E34" s="310"/>
      <c r="F34" s="151">
        <f>S26</f>
        <v>0</v>
      </c>
    </row>
    <row r="35" spans="2:6" ht="28.5" customHeight="1" thickBot="1" x14ac:dyDescent="0.2">
      <c r="B35" s="311" t="s">
        <v>20</v>
      </c>
      <c r="C35" s="312"/>
      <c r="D35" s="312"/>
      <c r="E35" s="313"/>
      <c r="F35" s="150">
        <f>SUM(F31:F34)</f>
        <v>0</v>
      </c>
    </row>
  </sheetData>
  <mergeCells count="28">
    <mergeCell ref="B10:D11"/>
    <mergeCell ref="B12:D12"/>
    <mergeCell ref="N7:P7"/>
    <mergeCell ref="Q7:S7"/>
    <mergeCell ref="C19:U19"/>
    <mergeCell ref="B14:D14"/>
    <mergeCell ref="B15:D15"/>
    <mergeCell ref="B16:D16"/>
    <mergeCell ref="C18:V18"/>
    <mergeCell ref="C7:D7"/>
    <mergeCell ref="E7:G7"/>
    <mergeCell ref="H7:J7"/>
    <mergeCell ref="K7:M7"/>
    <mergeCell ref="T7:U7"/>
    <mergeCell ref="B8:C9"/>
    <mergeCell ref="D8:D9"/>
    <mergeCell ref="B34:E34"/>
    <mergeCell ref="B35:E35"/>
    <mergeCell ref="B23:D24"/>
    <mergeCell ref="I25:J26"/>
    <mergeCell ref="I23:J24"/>
    <mergeCell ref="B13:D13"/>
    <mergeCell ref="O23:P24"/>
    <mergeCell ref="O25:P26"/>
    <mergeCell ref="B33:E33"/>
    <mergeCell ref="B25:D26"/>
    <mergeCell ref="B31:E31"/>
    <mergeCell ref="B32:E32"/>
  </mergeCells>
  <phoneticPr fontId="1"/>
  <pageMargins left="0.15748031496062992" right="0.15748031496062992" top="0.47244094488188981" bottom="0.15748031496062992" header="0.31496062992125984" footer="0.19685039370078741"/>
  <pageSetup paperSize="9" scale="55"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別添1-1</vt:lpstr>
      <vt:lpstr>別添1-2</vt:lpstr>
      <vt:lpstr>別添1-3</vt:lpstr>
      <vt:lpstr>別添1-4</vt:lpstr>
      <vt:lpstr>'別添1-2'!Print_Area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2023-03-09T03:01:35Z</dcterms:created>
  <dcterms:modified xsi:type="dcterms:W3CDTF">2023-11-08T05:34:04Z</dcterms:modified>
</cp:coreProperties>
</file>