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5A7B5435-346C-40BF-B8C8-B251AC3CF358}" xr6:coauthVersionLast="47" xr6:coauthVersionMax="47" xr10:uidLastSave="{00000000-0000-0000-0000-000000000000}"/>
  <bookViews>
    <workbookView xWindow="816" yWindow="144" windowWidth="19500" windowHeight="12288" tabRatio="872" xr2:uid="{32EAB87E-8499-4A09-8A3E-FF2059BE0959}"/>
  </bookViews>
  <sheets>
    <sheet name="温室効果ガス削減量" sheetId="16" r:id="rId1"/>
    <sheet name="プルダウンリスト" sheetId="17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53" i="16" l="1"/>
  <c r="K65" i="16"/>
  <c r="Z106" i="16"/>
  <c r="AC58" i="16" s="1"/>
  <c r="Z80" i="16"/>
  <c r="K82" i="16"/>
  <c r="AB58" i="16"/>
  <c r="Z93" i="16"/>
  <c r="Z94" i="16"/>
  <c r="Z105" i="16"/>
  <c r="Z104" i="16"/>
  <c r="Z103" i="16"/>
  <c r="Z102" i="16"/>
  <c r="Z101" i="16"/>
  <c r="Z100" i="16"/>
  <c r="Z99" i="16"/>
  <c r="Z98" i="16"/>
  <c r="Z97" i="16"/>
  <c r="Z96" i="16"/>
  <c r="Z95" i="16"/>
  <c r="Z92" i="16"/>
  <c r="Z91" i="16"/>
  <c r="Z90" i="16"/>
  <c r="Z89" i="16"/>
  <c r="Z88" i="16"/>
  <c r="Z87" i="16"/>
  <c r="Z86" i="16"/>
  <c r="Z85" i="16"/>
  <c r="Z64" i="16"/>
  <c r="Z60" i="16"/>
  <c r="Z61" i="16"/>
  <c r="Z62" i="16"/>
  <c r="Z63" i="16"/>
  <c r="Z65" i="16"/>
  <c r="Z66" i="16"/>
  <c r="Z67" i="16"/>
  <c r="Z68" i="16"/>
  <c r="Z69" i="16"/>
  <c r="Z70" i="16"/>
  <c r="Z71" i="16"/>
  <c r="Z72" i="16"/>
  <c r="Z73" i="16"/>
  <c r="Z74" i="16"/>
  <c r="Z75" i="16"/>
  <c r="Z76" i="16"/>
  <c r="Z77" i="16"/>
  <c r="Z78" i="16"/>
  <c r="Z79" i="16"/>
  <c r="Z59" i="16"/>
  <c r="I60" i="16"/>
  <c r="I61" i="16"/>
  <c r="I62" i="16"/>
  <c r="I63" i="16"/>
  <c r="I64" i="16"/>
  <c r="I65" i="16"/>
  <c r="I66" i="16"/>
  <c r="I67" i="16"/>
  <c r="I68" i="16"/>
  <c r="I69" i="16"/>
  <c r="I70" i="16"/>
  <c r="I71" i="16"/>
  <c r="I72" i="16"/>
  <c r="I73" i="16"/>
  <c r="I74" i="16"/>
  <c r="I75" i="16"/>
  <c r="I76" i="16"/>
  <c r="I77" i="16"/>
  <c r="I78" i="16"/>
  <c r="I79" i="16"/>
  <c r="I59" i="16"/>
  <c r="H61" i="16"/>
  <c r="H60" i="16"/>
  <c r="H59" i="16"/>
  <c r="H62" i="16"/>
  <c r="H63" i="16"/>
  <c r="H64" i="16"/>
  <c r="H65" i="16"/>
  <c r="H66" i="16"/>
  <c r="H67" i="16"/>
  <c r="H68" i="16"/>
  <c r="H69" i="16"/>
  <c r="H70" i="16"/>
  <c r="H71" i="16"/>
  <c r="H72" i="16"/>
  <c r="H73" i="16"/>
  <c r="H74" i="16"/>
  <c r="H75" i="16"/>
  <c r="H76" i="16"/>
  <c r="H77" i="16"/>
  <c r="H78" i="16"/>
  <c r="H79" i="16"/>
  <c r="H80" i="16"/>
  <c r="H81" i="16"/>
  <c r="H82" i="16"/>
  <c r="K26" i="16"/>
  <c r="K25" i="16"/>
  <c r="K13" i="16"/>
  <c r="K14" i="16"/>
  <c r="K15" i="16"/>
  <c r="K16" i="16"/>
  <c r="K17" i="16"/>
  <c r="K18" i="16"/>
  <c r="K19" i="16"/>
  <c r="K20" i="16"/>
  <c r="K21" i="16"/>
  <c r="K22" i="16"/>
  <c r="K23" i="16"/>
  <c r="K24" i="16"/>
  <c r="K12" i="16"/>
  <c r="K6" i="16"/>
  <c r="K7" i="16"/>
  <c r="K8" i="16"/>
  <c r="K9" i="16"/>
  <c r="K10" i="16"/>
  <c r="K11" i="16"/>
  <c r="J29" i="16"/>
  <c r="J27" i="16"/>
  <c r="J28" i="16"/>
  <c r="J26" i="16"/>
  <c r="J25" i="16"/>
  <c r="J13" i="16"/>
  <c r="J14" i="16"/>
  <c r="J15" i="16"/>
  <c r="J16" i="16"/>
  <c r="J17" i="16"/>
  <c r="J18" i="16"/>
  <c r="J19" i="16"/>
  <c r="J20" i="16"/>
  <c r="J21" i="16"/>
  <c r="J22" i="16"/>
  <c r="J23" i="16"/>
  <c r="J24" i="16"/>
  <c r="J12" i="16"/>
  <c r="J11" i="16"/>
  <c r="J7" i="16"/>
  <c r="J8" i="16"/>
  <c r="J9" i="16"/>
  <c r="J10" i="16"/>
  <c r="J6" i="16"/>
  <c r="J59" i="16" l="1"/>
  <c r="L6" i="16"/>
  <c r="J81" i="16"/>
  <c r="J80" i="16"/>
  <c r="J60" i="16" l="1"/>
  <c r="J71" i="16"/>
  <c r="J75" i="16"/>
  <c r="J73" i="16"/>
  <c r="J78" i="16"/>
  <c r="J76" i="16"/>
  <c r="J61" i="16"/>
  <c r="J68" i="16"/>
  <c r="J66" i="16"/>
  <c r="J74" i="16"/>
  <c r="J77" i="16"/>
  <c r="J72" i="16"/>
  <c r="J65" i="16"/>
  <c r="J79" i="16"/>
  <c r="J62" i="16"/>
  <c r="J67" i="16"/>
  <c r="J70" i="16"/>
  <c r="J63" i="16"/>
  <c r="J64" i="16"/>
  <c r="J69" i="16"/>
  <c r="AD58" i="16"/>
  <c r="AE58" i="16" s="1"/>
  <c r="K80" i="16"/>
  <c r="J82" i="16"/>
  <c r="K59" i="16" l="1"/>
  <c r="K78" i="16"/>
  <c r="M29" i="16" l="1"/>
  <c r="L28" i="16"/>
  <c r="L27" i="16"/>
  <c r="L14" i="16"/>
  <c r="L12" i="16"/>
  <c r="L21" i="16" l="1"/>
  <c r="L22" i="16"/>
  <c r="L9" i="16"/>
  <c r="L26" i="16"/>
  <c r="L13" i="16"/>
  <c r="L18" i="16"/>
  <c r="M27" i="16"/>
  <c r="L10" i="16"/>
  <c r="L19" i="16"/>
  <c r="L7" i="16"/>
  <c r="L17" i="16"/>
  <c r="L20" i="16"/>
  <c r="L25" i="16"/>
  <c r="L15" i="16"/>
  <c r="L23" i="16"/>
  <c r="L8" i="16"/>
  <c r="L11" i="16"/>
  <c r="L16" i="16"/>
  <c r="L24" i="16"/>
  <c r="L29" i="16"/>
  <c r="Z34" i="16" l="1"/>
  <c r="Z8" i="16"/>
  <c r="M6" i="16"/>
  <c r="M25" i="16"/>
  <c r="M12" i="16"/>
  <c r="Z32" i="16" l="1"/>
  <c r="Z43" i="16"/>
  <c r="Z37" i="16"/>
  <c r="Z10" i="16"/>
  <c r="Z24" i="16"/>
  <c r="Z41" i="16"/>
  <c r="Z36" i="16"/>
  <c r="Z49" i="16"/>
  <c r="Z51" i="16"/>
  <c r="Z35" i="16"/>
  <c r="Z33" i="16"/>
  <c r="Z46" i="16"/>
  <c r="Z42" i="16"/>
  <c r="Z6" i="16"/>
  <c r="Z38" i="16"/>
  <c r="Z44" i="16"/>
  <c r="Z22" i="16"/>
  <c r="Z39" i="16"/>
  <c r="Z47" i="16"/>
  <c r="Z50" i="16"/>
  <c r="Z52" i="16"/>
  <c r="Z45" i="16"/>
  <c r="Z40" i="16"/>
  <c r="Z48" i="16"/>
  <c r="Z25" i="16"/>
  <c r="Z20" i="16"/>
  <c r="Z16" i="16"/>
  <c r="Z13" i="16"/>
  <c r="Z21" i="16"/>
  <c r="Z23" i="16"/>
  <c r="Z12" i="16"/>
  <c r="Z17" i="16"/>
  <c r="Z15" i="16"/>
  <c r="Z7" i="16"/>
  <c r="Z11" i="16"/>
  <c r="Z9" i="16"/>
  <c r="Z26" i="16"/>
  <c r="Z14" i="16"/>
  <c r="Z18" i="16"/>
  <c r="Z19" i="16"/>
  <c r="AC5" i="16" l="1"/>
  <c r="Z27" i="16"/>
  <c r="AB5" i="16" s="1"/>
  <c r="AD5" i="16" l="1"/>
  <c r="AE5" i="16" l="1"/>
  <c r="B109" i="16" s="1"/>
  <c r="D109" i="16" s="1"/>
</calcChain>
</file>

<file path=xl/sharedStrings.xml><?xml version="1.0" encoding="utf-8"?>
<sst xmlns="http://schemas.openxmlformats.org/spreadsheetml/2006/main" count="332" uniqueCount="99">
  <si>
    <t>②</t>
    <phoneticPr fontId="1"/>
  </si>
  <si>
    <t>④</t>
    <phoneticPr fontId="1"/>
  </si>
  <si>
    <t>乳用牛</t>
    <rPh sb="0" eb="3">
      <t>ニュウヨウギュウ</t>
    </rPh>
    <phoneticPr fontId="1"/>
  </si>
  <si>
    <t>家畜種</t>
    <rPh sb="0" eb="3">
      <t>カチクシュ</t>
    </rPh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</si>
  <si>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</si>
  <si>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搾乳牛（2産）</t>
    <rPh sb="0" eb="3">
      <t>サクニュウギュウ</t>
    </rPh>
    <rPh sb="5" eb="6">
      <t>サン</t>
    </rPh>
    <phoneticPr fontId="1"/>
  </si>
  <si>
    <t>搾乳牛（初産）</t>
    <rPh sb="0" eb="3">
      <t>サクニュウギュウ</t>
    </rPh>
    <rPh sb="4" eb="6">
      <t>ショサン</t>
    </rPh>
    <phoneticPr fontId="1"/>
  </si>
  <si>
    <t>乾乳牛・未経産牛</t>
    <rPh sb="0" eb="3">
      <t>カンニュウギュウ</t>
    </rPh>
    <rPh sb="4" eb="8">
      <t>ミケイサンギュウ</t>
    </rPh>
    <phoneticPr fontId="1"/>
  </si>
  <si>
    <t>育成牛（7～24カ月）</t>
    <rPh sb="0" eb="3">
      <t>イクセイギュウ</t>
    </rPh>
    <rPh sb="9" eb="10">
      <t>ゲツ</t>
    </rPh>
    <phoneticPr fontId="1"/>
  </si>
  <si>
    <t>育成牛（3～6カ月）</t>
    <rPh sb="0" eb="3">
      <t>イクセイギュウ</t>
    </rPh>
    <rPh sb="8" eb="9">
      <t>ゲツ</t>
    </rPh>
    <phoneticPr fontId="1"/>
  </si>
  <si>
    <t>ふん</t>
    <phoneticPr fontId="1"/>
  </si>
  <si>
    <t>尿</t>
    <rPh sb="0" eb="1">
      <t>ニョウ</t>
    </rPh>
    <phoneticPr fontId="1"/>
  </si>
  <si>
    <t>肉用牛</t>
    <rPh sb="0" eb="3">
      <t>ニクヨウギュウ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</si>
  <si>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</si>
  <si>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</si>
  <si>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</si>
  <si>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</si>
  <si>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</si>
  <si>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</si>
  <si>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</si>
  <si>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</si>
  <si>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</si>
  <si>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</si>
  <si>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</si>
  <si>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</si>
  <si>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</si>
  <si>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豚</t>
    <rPh sb="0" eb="1">
      <t>ブタ</t>
    </rPh>
    <phoneticPr fontId="1"/>
  </si>
  <si>
    <t>肥育豚</t>
    <rPh sb="0" eb="2">
      <t>ヒイク</t>
    </rPh>
    <rPh sb="2" eb="3">
      <t>ブタ</t>
    </rPh>
    <phoneticPr fontId="1"/>
  </si>
  <si>
    <t>繁殖豚</t>
    <rPh sb="0" eb="3">
      <t>ハンショクブタ</t>
    </rPh>
    <phoneticPr fontId="1"/>
  </si>
  <si>
    <t>採卵鶏</t>
    <rPh sb="0" eb="3">
      <t>サイランケイ</t>
    </rPh>
    <phoneticPr fontId="1"/>
  </si>
  <si>
    <t>雛</t>
    <rPh sb="0" eb="1">
      <t>ヒナ</t>
    </rPh>
    <phoneticPr fontId="1"/>
  </si>
  <si>
    <t>成鶏</t>
    <rPh sb="0" eb="2">
      <t>セイケイ</t>
    </rPh>
    <phoneticPr fontId="1"/>
  </si>
  <si>
    <t>ブロイラー</t>
    <phoneticPr fontId="1"/>
  </si>
  <si>
    <t>－</t>
    <phoneticPr fontId="1"/>
  </si>
  <si>
    <t>計</t>
    <rPh sb="0" eb="1">
      <t>ケイ</t>
    </rPh>
    <phoneticPr fontId="1"/>
  </si>
  <si>
    <t>処理区分</t>
    <rPh sb="0" eb="4">
      <t>ショリクブン</t>
    </rPh>
    <phoneticPr fontId="1"/>
  </si>
  <si>
    <t>天日乾燥</t>
    <rPh sb="0" eb="4">
      <t>テンピカンソウ</t>
    </rPh>
    <phoneticPr fontId="1"/>
  </si>
  <si>
    <t>火力乾燥</t>
    <rPh sb="0" eb="4">
      <t>カリョクカンソウ</t>
    </rPh>
    <phoneticPr fontId="1"/>
  </si>
  <si>
    <t>炭化処理</t>
    <rPh sb="0" eb="4">
      <t>タンカショリ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</si>
  <si>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</si>
  <si>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</si>
  <si>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</si>
  <si>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</si>
  <si>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</si>
  <si>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</si>
  <si>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堆積発酵</t>
    <rPh sb="0" eb="4">
      <t>タイセキハッコウ</t>
    </rPh>
    <phoneticPr fontId="1"/>
  </si>
  <si>
    <t>焼却</t>
    <rPh sb="0" eb="2">
      <t>ショウキャク</t>
    </rPh>
    <phoneticPr fontId="1"/>
  </si>
  <si>
    <t>浄化</t>
    <rPh sb="0" eb="2">
      <t>ジョウカ</t>
    </rPh>
    <phoneticPr fontId="1"/>
  </si>
  <si>
    <t>貯留</t>
    <rPh sb="0" eb="2">
      <t>チョリュウ</t>
    </rPh>
    <phoneticPr fontId="1"/>
  </si>
  <si>
    <t>メタン発酵（ふん）</t>
    <rPh sb="3" eb="5">
      <t>ハッコウ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</si>
  <si>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</si>
  <si>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</si>
  <si>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放牧</t>
    <rPh sb="0" eb="2">
      <t>ホウボク</t>
    </rPh>
    <phoneticPr fontId="1"/>
  </si>
  <si>
    <t>その他（ふん）</t>
    <rPh sb="2" eb="3">
      <t>ホカ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</si>
  <si>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</si>
  <si>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CH4削減量（t）</t>
    <rPh sb="3" eb="6">
      <t>サクゲンリョウ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</si>
  <si>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</si>
  <si>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t>N2O排出係数（％：t-N2O-N/t -N）</t>
    <rPh sb="3" eb="7">
      <t>ハイシュツケイスウ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</si>
  <si>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</si>
  <si>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①</t>
    <phoneticPr fontId="1"/>
  </si>
  <si>
    <t>BOD</t>
    <phoneticPr fontId="1"/>
  </si>
  <si>
    <t>Ｔ－Ｎ</t>
    <phoneticPr fontId="1"/>
  </si>
  <si>
    <t>＜メタン排出量算定＞</t>
    <rPh sb="4" eb="7">
      <t>ハイシュツリョウ</t>
    </rPh>
    <rPh sb="7" eb="9">
      <t>サンテイ</t>
    </rPh>
    <phoneticPr fontId="1"/>
  </si>
  <si>
    <t>有機物含有率
（ふん）</t>
    <rPh sb="0" eb="6">
      <t>ユウキブツガンユウリツ</t>
    </rPh>
    <phoneticPr fontId="1"/>
  </si>
  <si>
    <t>有機物含有率
（尿）</t>
    <rPh sb="0" eb="6">
      <t>ユウキブツガンユウリツ</t>
    </rPh>
    <rPh sb="8" eb="9">
      <t>ニョウ</t>
    </rPh>
    <phoneticPr fontId="1"/>
  </si>
  <si>
    <t>―</t>
    <phoneticPr fontId="1"/>
  </si>
  <si>
    <t>排せつ物量
（kg/頭/日）</t>
    <rPh sb="0" eb="1">
      <t>ハイ</t>
    </rPh>
    <rPh sb="3" eb="5">
      <t>ブツリョウ</t>
    </rPh>
    <rPh sb="10" eb="11">
      <t>トウ</t>
    </rPh>
    <rPh sb="12" eb="13">
      <t>ニチ</t>
    </rPh>
    <phoneticPr fontId="1"/>
  </si>
  <si>
    <t>貯留（1カ月以内）</t>
    <rPh sb="0" eb="2">
      <t>チョリュウ</t>
    </rPh>
    <rPh sb="5" eb="8">
      <t>ゲツイナイ</t>
    </rPh>
    <phoneticPr fontId="1"/>
  </si>
  <si>
    <t>貯留（1カ月超）</t>
    <rPh sb="0" eb="2">
      <t>チョリュウ</t>
    </rPh>
    <rPh sb="5" eb="6">
      <t>ゲツ</t>
    </rPh>
    <rPh sb="6" eb="7">
      <t>コ</t>
    </rPh>
    <phoneticPr fontId="1"/>
  </si>
  <si>
    <t>年度当たり排せつ物中の有機物合計量（t）</t>
    <rPh sb="0" eb="2">
      <t>ネンド</t>
    </rPh>
    <rPh sb="2" eb="3">
      <t>ア</t>
    </rPh>
    <rPh sb="5" eb="6">
      <t>ハイ</t>
    </rPh>
    <rPh sb="8" eb="9">
      <t>ブツ</t>
    </rPh>
    <rPh sb="9" eb="10">
      <t>チュウ</t>
    </rPh>
    <rPh sb="11" eb="14">
      <t>ユウキブツ</t>
    </rPh>
    <rPh sb="14" eb="16">
      <t>ゴウケイ</t>
    </rPh>
    <rPh sb="16" eb="17">
      <t>リョウ</t>
    </rPh>
    <phoneticPr fontId="1"/>
  </si>
  <si>
    <t>CH4排出量（t-CH4）
（＝（家畜種ごとの年度あたり排せつ物中の有機物合計量）＊（処理区分ごとCH4排出係数）/100）</t>
    <rPh sb="3" eb="5">
      <t>ハイシュツ</t>
    </rPh>
    <rPh sb="5" eb="6">
      <t>リョウ</t>
    </rPh>
    <rPh sb="17" eb="20">
      <t>カチクシュ</t>
    </rPh>
    <rPh sb="23" eb="25">
      <t>ネンド</t>
    </rPh>
    <rPh sb="28" eb="29">
      <t>ハイ</t>
    </rPh>
    <rPh sb="31" eb="32">
      <t>ブツ</t>
    </rPh>
    <rPh sb="32" eb="33">
      <t>チュウ</t>
    </rPh>
    <rPh sb="34" eb="37">
      <t>ユウキブツ</t>
    </rPh>
    <rPh sb="37" eb="40">
      <t>ゴウケイリョウ</t>
    </rPh>
    <rPh sb="43" eb="45">
      <t>ショリ</t>
    </rPh>
    <rPh sb="45" eb="47">
      <t>クブン</t>
    </rPh>
    <rPh sb="52" eb="56">
      <t>ハイシュツケイスウ</t>
    </rPh>
    <phoneticPr fontId="1"/>
  </si>
  <si>
    <t>(i)目標年度における家畜種ごとの排せつ物中の有機物合計量</t>
    <rPh sb="3" eb="7">
      <t>モクヒョウネンド</t>
    </rPh>
    <rPh sb="21" eb="22">
      <t>チュウ</t>
    </rPh>
    <rPh sb="23" eb="26">
      <t>ユウキブツ</t>
    </rPh>
    <rPh sb="26" eb="28">
      <t>ゴウケイ</t>
    </rPh>
    <phoneticPr fontId="1"/>
  </si>
  <si>
    <t>(ii)事業実施前の排せつ物管理に伴うCH4排出量</t>
    <rPh sb="4" eb="9">
      <t>ジギョウジッシマエ</t>
    </rPh>
    <rPh sb="10" eb="11">
      <t>ハイ</t>
    </rPh>
    <rPh sb="13" eb="16">
      <t>ブツカンリ</t>
    </rPh>
    <rPh sb="17" eb="18">
      <t>トモナ</t>
    </rPh>
    <rPh sb="22" eb="24">
      <t>ハイシュツ</t>
    </rPh>
    <rPh sb="24" eb="25">
      <t>リョウ</t>
    </rPh>
    <phoneticPr fontId="1"/>
  </si>
  <si>
    <t>(iii)事業実施前後の排せつ物管理に伴うCH4排出量</t>
    <rPh sb="5" eb="10">
      <t>ジギョウジッシマエ</t>
    </rPh>
    <rPh sb="10" eb="11">
      <t>アト</t>
    </rPh>
    <rPh sb="12" eb="13">
      <t>ハイ</t>
    </rPh>
    <rPh sb="15" eb="18">
      <t>ブツカンリ</t>
    </rPh>
    <rPh sb="19" eb="20">
      <t>トモナ</t>
    </rPh>
    <rPh sb="24" eb="26">
      <t>ハイシュツ</t>
    </rPh>
    <rPh sb="26" eb="27">
      <t>リョウ</t>
    </rPh>
    <phoneticPr fontId="1"/>
  </si>
  <si>
    <t>事業実施前の排出物管理に伴うCH4排出量（t）（①）</t>
    <rPh sb="0" eb="5">
      <t>ジギョウジッシマエ</t>
    </rPh>
    <rPh sb="6" eb="11">
      <t>ハイシュツブツカンリ</t>
    </rPh>
    <rPh sb="12" eb="13">
      <t>トモナ</t>
    </rPh>
    <rPh sb="17" eb="20">
      <t>ハイシュツリョウ</t>
    </rPh>
    <phoneticPr fontId="1"/>
  </si>
  <si>
    <t>事業実施後の排せつ物管理に伴うCH4排出量（t）（②）</t>
    <rPh sb="0" eb="5">
      <t>ジギョウジッシゴ</t>
    </rPh>
    <rPh sb="6" eb="7">
      <t>ハイ</t>
    </rPh>
    <rPh sb="9" eb="12">
      <t>ブツカンリ</t>
    </rPh>
    <rPh sb="13" eb="14">
      <t>トモナ</t>
    </rPh>
    <rPh sb="18" eb="21">
      <t>ハイシュツリョウ</t>
    </rPh>
    <phoneticPr fontId="1"/>
  </si>
  <si>
    <t>＜一酸化二窒素排出量算定＞</t>
    <rPh sb="1" eb="4">
      <t>イッサンカ</t>
    </rPh>
    <rPh sb="4" eb="7">
      <t>ニチッソ</t>
    </rPh>
    <rPh sb="7" eb="12">
      <t>ハイシュツリョウサンテイ</t>
    </rPh>
    <phoneticPr fontId="1"/>
  </si>
  <si>
    <t>(i)目標年度における家畜種ごとの排せつ物中窒素合計量</t>
    <rPh sb="3" eb="7">
      <t>モクヒョウネンド</t>
    </rPh>
    <rPh sb="21" eb="22">
      <t>チュウ</t>
    </rPh>
    <rPh sb="22" eb="24">
      <t>チッソ</t>
    </rPh>
    <rPh sb="24" eb="26">
      <t>ゴウケイ</t>
    </rPh>
    <rPh sb="26" eb="27">
      <t>リョウ</t>
    </rPh>
    <phoneticPr fontId="1"/>
  </si>
  <si>
    <t>排せつ物中窒素量
（g-N/頭/日）</t>
    <rPh sb="0" eb="1">
      <t>ハイ</t>
    </rPh>
    <rPh sb="4" eb="5">
      <t>チュウ</t>
    </rPh>
    <rPh sb="5" eb="7">
      <t>チッソ</t>
    </rPh>
    <rPh sb="7" eb="8">
      <t>リョウ</t>
    </rPh>
    <rPh sb="14" eb="15">
      <t>トウ</t>
    </rPh>
    <rPh sb="16" eb="17">
      <t>ニチ</t>
    </rPh>
    <phoneticPr fontId="1"/>
  </si>
  <si>
    <t>目標年度の
飼養頭数
（頭）</t>
    <rPh sb="0" eb="4">
      <t>モクヒョウネンド</t>
    </rPh>
    <rPh sb="6" eb="8">
      <t>シヨウ</t>
    </rPh>
    <rPh sb="8" eb="10">
      <t>トウスウ</t>
    </rPh>
    <rPh sb="12" eb="13">
      <t>トウ</t>
    </rPh>
    <phoneticPr fontId="1"/>
  </si>
  <si>
    <t>目標年度の
平均飼養日数
（日）</t>
    <rPh sb="0" eb="4">
      <t>モクヒョウネンド</t>
    </rPh>
    <rPh sb="6" eb="8">
      <t>ヘイキン</t>
    </rPh>
    <rPh sb="8" eb="10">
      <t>シヨウ</t>
    </rPh>
    <rPh sb="10" eb="12">
      <t>ニッスウ</t>
    </rPh>
    <rPh sb="14" eb="15">
      <t>ヒ</t>
    </rPh>
    <phoneticPr fontId="1"/>
  </si>
  <si>
    <t>目標年度の
平均飼養日数
（日）</t>
    <rPh sb="0" eb="4">
      <t>モクヒョウネンド</t>
    </rPh>
    <rPh sb="6" eb="8">
      <t>ヘイキン</t>
    </rPh>
    <rPh sb="8" eb="12">
      <t>シヨウニッスウ</t>
    </rPh>
    <rPh sb="14" eb="15">
      <t>ヒ</t>
    </rPh>
    <phoneticPr fontId="1"/>
  </si>
  <si>
    <t>(ii)事業実施前の排せつ物管理に伴うN2O排出量</t>
    <rPh sb="4" eb="9">
      <t>ジギョウジッシマエ</t>
    </rPh>
    <rPh sb="10" eb="11">
      <t>ハイ</t>
    </rPh>
    <phoneticPr fontId="1"/>
  </si>
  <si>
    <t>貯留（1か月以内）</t>
    <rPh sb="0" eb="2">
      <t>チョリュウ</t>
    </rPh>
    <rPh sb="5" eb="8">
      <t>ゲツイナイ</t>
    </rPh>
    <phoneticPr fontId="1"/>
  </si>
  <si>
    <t>貯留（1か月超）</t>
    <rPh sb="0" eb="2">
      <t>チョリュウ</t>
    </rPh>
    <rPh sb="5" eb="6">
      <t>ゲツ</t>
    </rPh>
    <rPh sb="6" eb="7">
      <t>コ</t>
    </rPh>
    <phoneticPr fontId="1"/>
  </si>
  <si>
    <t>N2O排出量（t-N2O）
（＝（家畜種ごとの年度あたりの排せつ物中の窒素量）＊（処理区分ごとN2O排出係数）/100*44/28）</t>
    <rPh sb="3" eb="5">
      <t>ハイシュツ</t>
    </rPh>
    <rPh sb="5" eb="6">
      <t>リョウ</t>
    </rPh>
    <rPh sb="17" eb="20">
      <t>カチクシュ</t>
    </rPh>
    <rPh sb="23" eb="25">
      <t>ネンド</t>
    </rPh>
    <rPh sb="29" eb="30">
      <t>ハイ</t>
    </rPh>
    <rPh sb="33" eb="34">
      <t>チュウ</t>
    </rPh>
    <rPh sb="35" eb="37">
      <t>チッソ</t>
    </rPh>
    <rPh sb="37" eb="38">
      <t>リョウ</t>
    </rPh>
    <rPh sb="41" eb="43">
      <t>ショリ</t>
    </rPh>
    <rPh sb="43" eb="45">
      <t>クブン</t>
    </rPh>
    <rPh sb="50" eb="54">
      <t>ハイシュツケイスウ</t>
    </rPh>
    <phoneticPr fontId="1"/>
  </si>
  <si>
    <t>⑤</t>
    <phoneticPr fontId="1"/>
  </si>
  <si>
    <t>(iii)事業実施後の排せつ物管理に伴うN2O排出量</t>
    <rPh sb="5" eb="7">
      <t>ジギョウ</t>
    </rPh>
    <rPh sb="7" eb="9">
      <t>ジッシ</t>
    </rPh>
    <rPh sb="9" eb="10">
      <t>ゴ</t>
    </rPh>
    <rPh sb="11" eb="12">
      <t>ハイ</t>
    </rPh>
    <phoneticPr fontId="1"/>
  </si>
  <si>
    <t>事業実施前の排出物管理に伴うN2O排出量（t）（④）</t>
    <rPh sb="0" eb="5">
      <t>ジギョウジッシマエ</t>
    </rPh>
    <rPh sb="6" eb="11">
      <t>ハイシュツブツカンリ</t>
    </rPh>
    <rPh sb="12" eb="13">
      <t>トモナ</t>
    </rPh>
    <rPh sb="17" eb="20">
      <t>ハイシュツリョウ</t>
    </rPh>
    <phoneticPr fontId="1"/>
  </si>
  <si>
    <t>事業実施後の排せつ物管理に伴うN2O排出量（t）（⑤）</t>
    <rPh sb="0" eb="5">
      <t>ジギョウジッシゴ</t>
    </rPh>
    <rPh sb="6" eb="7">
      <t>ハイ</t>
    </rPh>
    <rPh sb="9" eb="12">
      <t>ブツカンリ</t>
    </rPh>
    <rPh sb="13" eb="14">
      <t>トモナ</t>
    </rPh>
    <rPh sb="18" eb="21">
      <t>ハイシュツリョウ</t>
    </rPh>
    <phoneticPr fontId="1"/>
  </si>
  <si>
    <t>N2O削減量（t）</t>
    <rPh sb="3" eb="6">
      <t>サクゲンリョウ</t>
    </rPh>
    <phoneticPr fontId="1"/>
  </si>
  <si>
    <t>（iv)N2O削減量（CO2換算）</t>
    <rPh sb="7" eb="9">
      <t>サクゲン</t>
    </rPh>
    <rPh sb="9" eb="10">
      <t>リョウ</t>
    </rPh>
    <rPh sb="14" eb="16">
      <t>カンサン</t>
    </rPh>
    <phoneticPr fontId="1"/>
  </si>
  <si>
    <t>（iv)CH4削減量（CO2換算）</t>
    <rPh sb="7" eb="9">
      <t>サクゲン</t>
    </rPh>
    <rPh sb="9" eb="10">
      <t>リョウ</t>
    </rPh>
    <rPh sb="14" eb="16">
      <t>カンサン</t>
    </rPh>
    <phoneticPr fontId="1"/>
  </si>
  <si>
    <t>CO2削減量（t-CO2）
（③＋⑥）</t>
    <rPh sb="3" eb="6">
      <t>サクゲンリョウ</t>
    </rPh>
    <phoneticPr fontId="1"/>
  </si>
  <si>
    <t>CO2換算（ｔ）（③）</t>
    <rPh sb="3" eb="5">
      <t>カンサン</t>
    </rPh>
    <phoneticPr fontId="1"/>
  </si>
  <si>
    <t>CO2換算（ｔ）（⑥）</t>
    <rPh sb="3" eb="5">
      <t>カンサン</t>
    </rPh>
    <phoneticPr fontId="1"/>
  </si>
  <si>
    <t>成果目標算定様式</t>
    <rPh sb="0" eb="4">
      <t>セイカモクヒョウ</t>
    </rPh>
    <rPh sb="4" eb="8">
      <t>サンテイヨウシキ</t>
    </rPh>
    <phoneticPr fontId="1"/>
  </si>
  <si>
    <t>＜CO2削減量累計・削減割合＞</t>
    <rPh sb="4" eb="7">
      <t>サクゲンリョウ</t>
    </rPh>
    <rPh sb="7" eb="9">
      <t>ルイケイ</t>
    </rPh>
    <rPh sb="10" eb="12">
      <t>サクゲン</t>
    </rPh>
    <rPh sb="12" eb="14">
      <t>ワリアイ</t>
    </rPh>
    <phoneticPr fontId="1"/>
  </si>
  <si>
    <t>CO2削減割合（％）
（（③＋⑥）/（①×28+④×265）*100）</t>
    <rPh sb="3" eb="7">
      <t>サクゲンワリアイ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</si>
</sst>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00;[Red]\-#,##0.000"/>
    <numFmt numFmtId="178" formatCode="0.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38" fontId="2" fillId="0" borderId="0" xfId="1" applyFont="1" applyFill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38" fontId="2" fillId="2" borderId="4" xfId="1" applyFont="1" applyFill="1" applyBorder="1">
      <alignment vertical="center"/>
    </xf>
    <xf numFmtId="38" fontId="2" fillId="2" borderId="14" xfId="1" applyFont="1" applyFill="1" applyBorder="1">
      <alignment vertical="center"/>
    </xf>
    <xf numFmtId="38" fontId="2" fillId="2" borderId="6" xfId="1" applyFont="1" applyFill="1" applyBorder="1">
      <alignment vertical="center"/>
    </xf>
    <xf numFmtId="176" fontId="2" fillId="0" borderId="6" xfId="0" applyNumberFormat="1" applyFont="1" applyBorder="1">
      <alignment vertical="center"/>
    </xf>
    <xf numFmtId="0" fontId="2" fillId="2" borderId="6" xfId="0" applyFont="1" applyFill="1" applyBorder="1" applyAlignment="1">
      <alignment horizontal="right" vertical="center"/>
    </xf>
    <xf numFmtId="176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40" fontId="2" fillId="0" borderId="6" xfId="1" applyNumberFormat="1" applyFont="1" applyFill="1" applyBorder="1" applyAlignment="1">
      <alignment horizontal="right" vertical="center"/>
    </xf>
    <xf numFmtId="38" fontId="2" fillId="2" borderId="5" xfId="1" applyFont="1" applyFill="1" applyBorder="1">
      <alignment vertical="center"/>
    </xf>
    <xf numFmtId="38" fontId="2" fillId="0" borderId="4" xfId="1" applyFont="1" applyFill="1" applyBorder="1" applyAlignment="1">
      <alignment horizontal="right" vertical="center"/>
    </xf>
    <xf numFmtId="40" fontId="2" fillId="0" borderId="4" xfId="1" applyNumberFormat="1" applyFont="1" applyFill="1" applyBorder="1">
      <alignment vertical="center"/>
    </xf>
    <xf numFmtId="40" fontId="2" fillId="0" borderId="6" xfId="1" applyNumberFormat="1" applyFont="1" applyFill="1" applyBorder="1">
      <alignment vertical="center"/>
    </xf>
    <xf numFmtId="40" fontId="2" fillId="0" borderId="17" xfId="1" applyNumberFormat="1" applyFont="1" applyFill="1" applyBorder="1">
      <alignment vertical="center"/>
    </xf>
    <xf numFmtId="176" fontId="2" fillId="0" borderId="1" xfId="0" applyNumberFormat="1" applyFont="1" applyBorder="1">
      <alignment vertical="center"/>
    </xf>
    <xf numFmtId="40" fontId="2" fillId="0" borderId="0" xfId="1" applyNumberFormat="1" applyFont="1" applyFill="1" applyBorder="1">
      <alignment vertical="center"/>
    </xf>
    <xf numFmtId="0" fontId="2" fillId="0" borderId="6" xfId="0" applyFont="1" applyBorder="1" applyAlignment="1">
      <alignment vertical="center" wrapText="1"/>
    </xf>
    <xf numFmtId="178" fontId="2" fillId="0" borderId="16" xfId="0" applyNumberFormat="1" applyFont="1" applyBorder="1">
      <alignment vertical="center"/>
    </xf>
    <xf numFmtId="1" fontId="2" fillId="0" borderId="1" xfId="0" applyNumberFormat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18" xfId="0" applyFont="1" applyBorder="1">
      <alignment vertical="center"/>
    </xf>
    <xf numFmtId="176" fontId="2" fillId="0" borderId="13" xfId="0" applyNumberFormat="1" applyFont="1" applyBorder="1">
      <alignment vertical="center"/>
    </xf>
    <xf numFmtId="0" fontId="4" fillId="0" borderId="0" xfId="0" applyFont="1">
      <alignment vertical="center"/>
    </xf>
    <xf numFmtId="176" fontId="2" fillId="0" borderId="4" xfId="0" applyNumberFormat="1" applyFont="1" applyBorder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9" fontId="2" fillId="0" borderId="18" xfId="2" applyFont="1" applyBorder="1">
      <alignment vertical="center"/>
    </xf>
    <xf numFmtId="0" fontId="2" fillId="0" borderId="2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1" fontId="2" fillId="0" borderId="22" xfId="0" applyNumberFormat="1" applyFont="1" applyBorder="1" applyAlignment="1">
      <alignment horizontal="center" vertical="center"/>
    </xf>
    <xf numFmtId="40" fontId="2" fillId="0" borderId="13" xfId="1" applyNumberFormat="1" applyFont="1" applyFill="1" applyBorder="1" applyAlignment="1">
      <alignment horizontal="right" vertical="center"/>
    </xf>
    <xf numFmtId="40" fontId="2" fillId="0" borderId="10" xfId="1" applyNumberFormat="1" applyFont="1" applyFill="1" applyBorder="1" applyAlignment="1">
      <alignment horizontal="right" vertical="center"/>
    </xf>
    <xf numFmtId="38" fontId="2" fillId="0" borderId="13" xfId="1" applyFont="1" applyFill="1" applyBorder="1" applyAlignment="1">
      <alignment horizontal="right" vertical="center"/>
    </xf>
    <xf numFmtId="38" fontId="2" fillId="0" borderId="10" xfId="1" applyFont="1" applyFill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0" fontId="2" fillId="0" borderId="14" xfId="1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177" fontId="2" fillId="0" borderId="13" xfId="1" applyNumberFormat="1" applyFont="1" applyFill="1" applyBorder="1" applyAlignment="1">
      <alignment horizontal="right" vertical="center"/>
    </xf>
    <xf numFmtId="177" fontId="2" fillId="0" borderId="14" xfId="1" applyNumberFormat="1" applyFont="1" applyFill="1" applyBorder="1" applyAlignment="1">
      <alignment horizontal="right" vertical="center"/>
    </xf>
    <xf numFmtId="177" fontId="2" fillId="0" borderId="10" xfId="1" applyNumberFormat="1" applyFont="1" applyFill="1" applyBorder="1" applyAlignment="1">
      <alignment horizontal="right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F44E6-45BD-45F1-94D6-CE0C9A9BC9DE}">
  <sheetPr>
    <pageSetUpPr fitToPage="1"/>
  </sheetPr>
  <dimension ref="A1:AE110"/>
  <sheetViews>
    <sheetView showGridLines="0" tabSelected="1" zoomScale="60" zoomScaleNormal="60" workbookViewId="0">
      <selection activeCell="Z54" sqref="Z54"/>
    </sheetView>
  </sheetViews>
  <sheetFormatPr defaultColWidth="8.69921875" defaultRowHeight="13.2" x14ac:dyDescent="0.45"/>
  <cols>
    <col min="1" max="1" width="4.59765625" style="4" customWidth="1"/>
    <col min="2" max="2" width="11.69921875" style="4" customWidth="1"/>
    <col min="3" max="3" width="29.3984375" style="4" bestFit="1" customWidth="1"/>
    <col min="4" max="4" width="12.8984375" style="4" customWidth="1"/>
    <col min="5" max="5" width="13" style="4" customWidth="1"/>
    <col min="6" max="6" width="12.3984375" style="4" customWidth="1"/>
    <col min="7" max="7" width="12.69921875" style="4" customWidth="1"/>
    <col min="8" max="9" width="9.3984375" style="4" customWidth="1"/>
    <col min="10" max="10" width="13" style="4" customWidth="1"/>
    <col min="11" max="11" width="14.5" style="4" customWidth="1"/>
    <col min="12" max="12" width="12.09765625" style="4" customWidth="1"/>
    <col min="13" max="13" width="14.3984375" style="4" customWidth="1"/>
    <col min="14" max="14" width="2.8984375" style="4" customWidth="1"/>
    <col min="15" max="15" width="29.19921875" style="4" customWidth="1"/>
    <col min="16" max="19" width="8.69921875" style="4"/>
    <col min="20" max="20" width="11.59765625" style="4" bestFit="1" customWidth="1"/>
    <col min="21" max="21" width="9.19921875" style="4" customWidth="1"/>
    <col min="22" max="23" width="8.69921875" style="4"/>
    <col min="24" max="24" width="10.8984375" style="4" customWidth="1"/>
    <col min="25" max="25" width="11.8984375" style="4" customWidth="1"/>
    <col min="26" max="26" width="16.59765625" style="4" bestFit="1" customWidth="1"/>
    <col min="27" max="27" width="4.5" style="4" customWidth="1"/>
    <col min="28" max="28" width="23.69921875" style="4" customWidth="1"/>
    <col min="29" max="29" width="24.8984375" style="4" customWidth="1"/>
    <col min="30" max="30" width="16.09765625" style="4" bestFit="1" customWidth="1"/>
    <col min="31" max="31" width="26.09765625" style="4" bestFit="1" customWidth="1"/>
    <col min="32" max="16384" width="8.69921875" style="4"/>
  </cols>
  <sheetData>
    <row r="1" spans="1:31" ht="30" customHeight="1" x14ac:dyDescent="0.45">
      <c r="B1" s="36" t="s">
        <v>96</v>
      </c>
    </row>
    <row r="2" spans="1:31" ht="31.5" customHeight="1" x14ac:dyDescent="0.45">
      <c r="B2" s="34" t="s">
        <v>62</v>
      </c>
    </row>
    <row r="3" spans="1:31" ht="19.5" customHeight="1" thickBot="1" x14ac:dyDescent="0.5">
      <c r="B3" s="4" t="s">
        <v>71</v>
      </c>
      <c r="O3" s="4" t="s">
        <v>72</v>
      </c>
      <c r="AB3" s="4" t="s">
        <v>92</v>
      </c>
    </row>
    <row r="4" spans="1:31" ht="47.25" customHeight="1" thickBot="1" x14ac:dyDescent="0.5">
      <c r="A4" s="8"/>
      <c r="B4" s="58" t="s">
        <v>3</v>
      </c>
      <c r="C4" s="59"/>
      <c r="D4" s="62" t="s">
        <v>66</v>
      </c>
      <c r="E4" s="63"/>
      <c r="F4" s="64" t="s">
        <v>79</v>
      </c>
      <c r="G4" s="64" t="s">
        <v>80</v>
      </c>
      <c r="H4" s="64" t="s">
        <v>63</v>
      </c>
      <c r="I4" s="64" t="s">
        <v>64</v>
      </c>
      <c r="J4" s="52" t="s">
        <v>69</v>
      </c>
      <c r="K4" s="65"/>
      <c r="L4" s="65"/>
      <c r="M4" s="53"/>
      <c r="N4" s="1"/>
      <c r="O4" s="40" t="s">
        <v>35</v>
      </c>
      <c r="P4" s="40" t="s">
        <v>56</v>
      </c>
      <c r="Q4" s="40"/>
      <c r="R4" s="40"/>
      <c r="S4" s="40"/>
      <c r="T4" s="40"/>
      <c r="U4" s="41" t="s">
        <v>70</v>
      </c>
      <c r="V4" s="42"/>
      <c r="W4" s="42"/>
      <c r="X4" s="42"/>
      <c r="Y4" s="42"/>
      <c r="Z4" s="43"/>
      <c r="AB4" s="28" t="s">
        <v>74</v>
      </c>
      <c r="AC4" s="28" t="s">
        <v>75</v>
      </c>
      <c r="AD4" s="31" t="s">
        <v>55</v>
      </c>
      <c r="AE4" s="32" t="s">
        <v>94</v>
      </c>
    </row>
    <row r="5" spans="1:31" ht="13.8" thickBot="1" x14ac:dyDescent="0.5">
      <c r="A5" s="8"/>
      <c r="B5" s="60"/>
      <c r="C5" s="61"/>
      <c r="D5" s="6" t="s">
        <v>10</v>
      </c>
      <c r="E5" s="9" t="s">
        <v>11</v>
      </c>
      <c r="F5" s="56"/>
      <c r="G5" s="66"/>
      <c r="H5" s="66"/>
      <c r="I5" s="66"/>
      <c r="J5" s="6" t="s">
        <v>10</v>
      </c>
      <c r="K5" s="9" t="s">
        <v>11</v>
      </c>
      <c r="L5" s="52" t="s">
        <v>34</v>
      </c>
      <c r="M5" s="53"/>
      <c r="N5" s="1"/>
      <c r="O5" s="40"/>
      <c r="P5" s="6" t="s">
        <v>2</v>
      </c>
      <c r="Q5" s="6" t="s">
        <v>12</v>
      </c>
      <c r="R5" s="6" t="s">
        <v>26</v>
      </c>
      <c r="S5" s="6" t="s">
        <v>29</v>
      </c>
      <c r="T5" s="6" t="s">
        <v>32</v>
      </c>
      <c r="U5" s="6" t="s">
        <v>2</v>
      </c>
      <c r="V5" s="6" t="s">
        <v>12</v>
      </c>
      <c r="W5" s="6" t="s">
        <v>26</v>
      </c>
      <c r="X5" s="6" t="s">
        <v>29</v>
      </c>
      <c r="Y5" s="6" t="s">
        <v>32</v>
      </c>
      <c r="Z5" s="6" t="s">
        <v>34</v>
      </c>
      <c r="AB5" s="16">
        <f>Z27</f>
        <v>0</v>
      </c>
      <c r="AC5" s="16">
        <f>Z53</f>
        <v>0</v>
      </c>
      <c r="AD5" s="29">
        <f>AB5-AC5</f>
        <v>0</v>
      </c>
      <c r="AE5" s="30">
        <f>AD5*28</f>
        <v>0</v>
      </c>
    </row>
    <row r="6" spans="1:31" x14ac:dyDescent="0.45">
      <c r="B6" s="54" t="s">
        <v>2</v>
      </c>
      <c r="C6" s="7" t="s">
        <v>4</v>
      </c>
      <c r="D6" s="7">
        <v>48.6</v>
      </c>
      <c r="E6" s="7">
        <v>17</v>
      </c>
      <c r="F6" s="13"/>
      <c r="G6" s="13"/>
      <c r="H6" s="48">
        <v>0.16</v>
      </c>
      <c r="I6" s="67">
        <v>5.0000000000000001E-3</v>
      </c>
      <c r="J6" s="23">
        <f>D6*F6*G6*0.16/1000</f>
        <v>0</v>
      </c>
      <c r="K6" s="23">
        <f>E6*F6*G6*0.005/1000</f>
        <v>0</v>
      </c>
      <c r="L6" s="24">
        <f>J6+K6</f>
        <v>0</v>
      </c>
      <c r="M6" s="48">
        <f>SUM(L6:L11)</f>
        <v>0</v>
      </c>
      <c r="N6" s="3"/>
      <c r="O6" s="7" t="s">
        <v>36</v>
      </c>
      <c r="P6" s="10">
        <v>0.2</v>
      </c>
      <c r="Q6" s="10">
        <v>0.2</v>
      </c>
      <c r="R6" s="10">
        <v>0.2</v>
      </c>
      <c r="S6" s="10">
        <v>0.14000000000000001</v>
      </c>
      <c r="T6" s="10">
        <v>0.14000000000000001</v>
      </c>
      <c r="U6" s="17"/>
      <c r="V6" s="17"/>
      <c r="W6" s="17"/>
      <c r="X6" s="17"/>
      <c r="Y6" s="17"/>
      <c r="Z6" s="16">
        <f>SUM(U6:Y6)</f>
        <v>0</v>
      </c>
    </row>
    <row r="7" spans="1:31" x14ac:dyDescent="0.45">
      <c r="B7" s="55"/>
      <c r="C7" s="8" t="s">
        <v>5</v>
      </c>
      <c r="D7" s="11">
        <v>47</v>
      </c>
      <c r="E7" s="11">
        <v>17.2</v>
      </c>
      <c r="F7" s="14"/>
      <c r="G7" s="21"/>
      <c r="H7" s="57"/>
      <c r="I7" s="68"/>
      <c r="J7" s="23">
        <f t="shared" ref="J7:J10" si="0">D7*F7*G7*0.16/1000</f>
        <v>0</v>
      </c>
      <c r="K7" s="23">
        <f t="shared" ref="K7:K11" si="1">E7*F7*G7*0.005/1000</f>
        <v>0</v>
      </c>
      <c r="L7" s="24">
        <f>J7+K7</f>
        <v>0</v>
      </c>
      <c r="M7" s="57"/>
      <c r="N7" s="3"/>
      <c r="O7" s="7" t="s">
        <v>37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7"/>
      <c r="V7" s="17"/>
      <c r="W7" s="17"/>
      <c r="X7" s="17"/>
      <c r="Y7" s="17"/>
      <c r="Z7" s="16">
        <f t="shared" ref="Z7:Z26" si="2">SUM(U7:Y7)</f>
        <v>0</v>
      </c>
    </row>
    <row r="8" spans="1:31" x14ac:dyDescent="0.45">
      <c r="B8" s="55"/>
      <c r="C8" s="7" t="s">
        <v>6</v>
      </c>
      <c r="D8" s="7">
        <v>43</v>
      </c>
      <c r="E8" s="7">
        <v>18.8</v>
      </c>
      <c r="F8" s="15"/>
      <c r="G8" s="13"/>
      <c r="H8" s="57"/>
      <c r="I8" s="68"/>
      <c r="J8" s="23">
        <f t="shared" si="0"/>
        <v>0</v>
      </c>
      <c r="K8" s="23">
        <f t="shared" si="1"/>
        <v>0</v>
      </c>
      <c r="L8" s="24">
        <f t="shared" ref="L8:L26" si="3">J8+K8</f>
        <v>0</v>
      </c>
      <c r="M8" s="57"/>
      <c r="N8" s="3"/>
      <c r="O8" s="7" t="s">
        <v>38</v>
      </c>
      <c r="P8" s="10" t="s">
        <v>33</v>
      </c>
      <c r="Q8" s="10" t="s">
        <v>33</v>
      </c>
      <c r="R8" s="10" t="s">
        <v>33</v>
      </c>
      <c r="S8" s="10">
        <v>0</v>
      </c>
      <c r="T8" s="10">
        <v>0</v>
      </c>
      <c r="U8" s="17"/>
      <c r="V8" s="17"/>
      <c r="W8" s="17"/>
      <c r="X8" s="17"/>
      <c r="Y8" s="17"/>
      <c r="Z8" s="16">
        <f t="shared" si="2"/>
        <v>0</v>
      </c>
    </row>
    <row r="9" spans="1:31" x14ac:dyDescent="0.45">
      <c r="B9" s="55"/>
      <c r="C9" s="8" t="s">
        <v>7</v>
      </c>
      <c r="D9" s="11">
        <v>28.2</v>
      </c>
      <c r="E9" s="11">
        <v>15.3</v>
      </c>
      <c r="F9" s="14"/>
      <c r="G9" s="21"/>
      <c r="H9" s="57"/>
      <c r="I9" s="68"/>
      <c r="J9" s="23">
        <f t="shared" si="0"/>
        <v>0</v>
      </c>
      <c r="K9" s="23">
        <f t="shared" si="1"/>
        <v>0</v>
      </c>
      <c r="L9" s="24">
        <f t="shared" si="3"/>
        <v>0</v>
      </c>
      <c r="M9" s="57"/>
      <c r="N9" s="3"/>
      <c r="O9" s="7" t="s">
        <v>39</v>
      </c>
      <c r="P9" s="10">
        <v>0.113</v>
      </c>
      <c r="Q9" s="10">
        <v>0.109</v>
      </c>
      <c r="R9" s="10">
        <v>0.30199999999999999</v>
      </c>
      <c r="S9" s="10">
        <v>0.26100000000000001</v>
      </c>
      <c r="T9" s="10">
        <v>0.24099999999999999</v>
      </c>
      <c r="U9" s="17"/>
      <c r="V9" s="17"/>
      <c r="W9" s="17"/>
      <c r="X9" s="17"/>
      <c r="Y9" s="17"/>
      <c r="Z9" s="16">
        <f t="shared" si="2"/>
        <v>0</v>
      </c>
    </row>
    <row r="10" spans="1:31" x14ac:dyDescent="0.45">
      <c r="B10" s="55"/>
      <c r="C10" s="7" t="s">
        <v>8</v>
      </c>
      <c r="D10" s="7">
        <v>23.2</v>
      </c>
      <c r="E10" s="7">
        <v>12.5</v>
      </c>
      <c r="F10" s="15"/>
      <c r="G10" s="13"/>
      <c r="H10" s="57"/>
      <c r="I10" s="68"/>
      <c r="J10" s="23">
        <f t="shared" si="0"/>
        <v>0</v>
      </c>
      <c r="K10" s="23">
        <f t="shared" si="1"/>
        <v>0</v>
      </c>
      <c r="L10" s="24">
        <f t="shared" si="3"/>
        <v>0</v>
      </c>
      <c r="M10" s="57"/>
      <c r="N10" s="3"/>
      <c r="O10" s="7" t="s">
        <v>40</v>
      </c>
      <c r="P10" s="10">
        <v>0</v>
      </c>
      <c r="Q10" s="10">
        <v>0</v>
      </c>
      <c r="R10" s="10">
        <v>0</v>
      </c>
      <c r="S10" s="10" t="s">
        <v>33</v>
      </c>
      <c r="T10" s="10" t="s">
        <v>33</v>
      </c>
      <c r="U10" s="17"/>
      <c r="V10" s="17"/>
      <c r="W10" s="17"/>
      <c r="X10" s="17"/>
      <c r="Y10" s="17"/>
      <c r="Z10" s="16">
        <f t="shared" si="2"/>
        <v>0</v>
      </c>
    </row>
    <row r="11" spans="1:31" x14ac:dyDescent="0.45">
      <c r="B11" s="56"/>
      <c r="C11" s="12" t="s">
        <v>9</v>
      </c>
      <c r="D11" s="7">
        <v>15.9</v>
      </c>
      <c r="E11" s="7">
        <v>5.0999999999999996</v>
      </c>
      <c r="F11" s="15"/>
      <c r="G11" s="13"/>
      <c r="H11" s="49"/>
      <c r="I11" s="69"/>
      <c r="J11" s="23">
        <f>D11*F11*G11*0.16/1000</f>
        <v>0</v>
      </c>
      <c r="K11" s="23">
        <f t="shared" si="1"/>
        <v>0</v>
      </c>
      <c r="L11" s="24">
        <f t="shared" si="3"/>
        <v>0</v>
      </c>
      <c r="M11" s="49"/>
      <c r="N11" s="3"/>
      <c r="O11" s="7" t="s">
        <v>41</v>
      </c>
      <c r="P11" s="10">
        <v>0.113</v>
      </c>
      <c r="Q11" s="10">
        <v>0.109</v>
      </c>
      <c r="R11" s="10">
        <v>0.30199999999999999</v>
      </c>
      <c r="S11" s="10" t="s">
        <v>33</v>
      </c>
      <c r="T11" s="10" t="s">
        <v>33</v>
      </c>
      <c r="U11" s="17"/>
      <c r="V11" s="17"/>
      <c r="W11" s="17"/>
      <c r="X11" s="17"/>
      <c r="Y11" s="17"/>
      <c r="Z11" s="16">
        <f t="shared" si="2"/>
        <v>0</v>
      </c>
    </row>
    <row r="12" spans="1:31" x14ac:dyDescent="0.45">
      <c r="B12" s="54" t="s">
        <v>12</v>
      </c>
      <c r="C12" s="7" t="s">
        <v>13</v>
      </c>
      <c r="D12" s="7">
        <v>18.2</v>
      </c>
      <c r="E12" s="7">
        <v>7.4</v>
      </c>
      <c r="F12" s="15"/>
      <c r="G12" s="13"/>
      <c r="H12" s="48">
        <v>0.18</v>
      </c>
      <c r="I12" s="48">
        <v>0.02</v>
      </c>
      <c r="J12" s="23">
        <f>D12*F12*G12*0.18/1000</f>
        <v>0</v>
      </c>
      <c r="K12" s="23">
        <f>E12*F12*G12*0.02/1000</f>
        <v>0</v>
      </c>
      <c r="L12" s="24">
        <f t="shared" si="3"/>
        <v>0</v>
      </c>
      <c r="M12" s="48">
        <f>SUM(L12:L24)</f>
        <v>0</v>
      </c>
      <c r="N12" s="3"/>
      <c r="O12" s="7" t="s">
        <v>42</v>
      </c>
      <c r="P12" s="7">
        <v>0.08</v>
      </c>
      <c r="Q12" s="7">
        <v>0.06</v>
      </c>
      <c r="R12" s="10">
        <v>0.08</v>
      </c>
      <c r="S12" s="10">
        <v>0.08</v>
      </c>
      <c r="T12" s="10">
        <v>0.08</v>
      </c>
      <c r="U12" s="17"/>
      <c r="V12" s="17"/>
      <c r="W12" s="17"/>
      <c r="X12" s="17"/>
      <c r="Y12" s="17"/>
      <c r="Z12" s="16">
        <f t="shared" si="2"/>
        <v>0</v>
      </c>
    </row>
    <row r="13" spans="1:31" x14ac:dyDescent="0.45">
      <c r="B13" s="55"/>
      <c r="C13" s="7" t="s">
        <v>14</v>
      </c>
      <c r="D13" s="7">
        <v>14.2</v>
      </c>
      <c r="E13" s="7">
        <v>6.8</v>
      </c>
      <c r="F13" s="15"/>
      <c r="G13" s="13"/>
      <c r="H13" s="57"/>
      <c r="I13" s="57"/>
      <c r="J13" s="23">
        <f t="shared" ref="J13:J24" si="4">D13*F13*G13*0.18/1000</f>
        <v>0</v>
      </c>
      <c r="K13" s="23">
        <f t="shared" ref="K13:K24" si="5">E13*F13*G13*0.02/1000</f>
        <v>0</v>
      </c>
      <c r="L13" s="24">
        <f t="shared" si="3"/>
        <v>0</v>
      </c>
      <c r="M13" s="57"/>
      <c r="N13" s="3"/>
      <c r="O13" s="7" t="s">
        <v>43</v>
      </c>
      <c r="P13" s="7">
        <v>0.08</v>
      </c>
      <c r="Q13" s="7">
        <v>0.06</v>
      </c>
      <c r="R13" s="10">
        <v>0.151</v>
      </c>
      <c r="S13" s="10" t="s">
        <v>33</v>
      </c>
      <c r="T13" s="10" t="s">
        <v>33</v>
      </c>
      <c r="U13" s="17"/>
      <c r="V13" s="17"/>
      <c r="W13" s="17"/>
      <c r="X13" s="17"/>
      <c r="Y13" s="17"/>
      <c r="Z13" s="16">
        <f t="shared" si="2"/>
        <v>0</v>
      </c>
    </row>
    <row r="14" spans="1:31" x14ac:dyDescent="0.45">
      <c r="B14" s="55"/>
      <c r="C14" s="7" t="s">
        <v>15</v>
      </c>
      <c r="D14" s="7">
        <v>5.7</v>
      </c>
      <c r="E14" s="7">
        <v>3.4</v>
      </c>
      <c r="F14" s="15"/>
      <c r="G14" s="13"/>
      <c r="H14" s="57"/>
      <c r="I14" s="57"/>
      <c r="J14" s="23">
        <f t="shared" si="4"/>
        <v>0</v>
      </c>
      <c r="K14" s="23">
        <f t="shared" si="5"/>
        <v>0</v>
      </c>
      <c r="L14" s="24">
        <f t="shared" si="3"/>
        <v>0</v>
      </c>
      <c r="M14" s="57"/>
      <c r="N14" s="3"/>
      <c r="O14" s="7" t="s">
        <v>44</v>
      </c>
      <c r="P14" s="7">
        <v>0.08</v>
      </c>
      <c r="Q14" s="7">
        <v>0.06</v>
      </c>
      <c r="R14" s="10">
        <v>0.08</v>
      </c>
      <c r="S14" s="10" t="s">
        <v>33</v>
      </c>
      <c r="T14" s="10" t="s">
        <v>33</v>
      </c>
      <c r="U14" s="17"/>
      <c r="V14" s="17"/>
      <c r="W14" s="17"/>
      <c r="X14" s="17"/>
      <c r="Y14" s="17"/>
      <c r="Z14" s="16">
        <f t="shared" si="2"/>
        <v>0</v>
      </c>
    </row>
    <row r="15" spans="1:31" x14ac:dyDescent="0.45">
      <c r="B15" s="55"/>
      <c r="C15" s="7" t="s">
        <v>16</v>
      </c>
      <c r="D15" s="7">
        <v>9.4</v>
      </c>
      <c r="E15" s="7">
        <v>7.9</v>
      </c>
      <c r="F15" s="15"/>
      <c r="G15" s="13"/>
      <c r="H15" s="57"/>
      <c r="I15" s="57"/>
      <c r="J15" s="23">
        <f t="shared" si="4"/>
        <v>0</v>
      </c>
      <c r="K15" s="23">
        <f t="shared" si="5"/>
        <v>0</v>
      </c>
      <c r="L15" s="24">
        <f t="shared" si="3"/>
        <v>0</v>
      </c>
      <c r="M15" s="57"/>
      <c r="N15" s="3"/>
      <c r="O15" s="7" t="s">
        <v>45</v>
      </c>
      <c r="P15" s="10">
        <v>3.8</v>
      </c>
      <c r="Q15" s="10">
        <v>0.13</v>
      </c>
      <c r="R15" s="10">
        <v>0.16</v>
      </c>
      <c r="S15" s="10">
        <v>0.13</v>
      </c>
      <c r="T15" s="10">
        <v>0.02</v>
      </c>
      <c r="U15" s="17"/>
      <c r="V15" s="17"/>
      <c r="W15" s="17"/>
      <c r="X15" s="17"/>
      <c r="Y15" s="17"/>
      <c r="Z15" s="16">
        <f t="shared" si="2"/>
        <v>0</v>
      </c>
    </row>
    <row r="16" spans="1:31" x14ac:dyDescent="0.45">
      <c r="B16" s="55"/>
      <c r="C16" s="7" t="s">
        <v>17</v>
      </c>
      <c r="D16" s="7">
        <v>10.5</v>
      </c>
      <c r="E16" s="7">
        <v>6.9</v>
      </c>
      <c r="F16" s="15"/>
      <c r="G16" s="13"/>
      <c r="H16" s="57"/>
      <c r="I16" s="57"/>
      <c r="J16" s="23">
        <f t="shared" si="4"/>
        <v>0</v>
      </c>
      <c r="K16" s="23">
        <f t="shared" si="5"/>
        <v>0</v>
      </c>
      <c r="L16" s="24">
        <f t="shared" si="3"/>
        <v>0</v>
      </c>
      <c r="M16" s="57"/>
      <c r="N16" s="3"/>
      <c r="O16" s="7" t="s">
        <v>46</v>
      </c>
      <c r="P16" s="10">
        <v>0.4</v>
      </c>
      <c r="Q16" s="10">
        <v>0.4</v>
      </c>
      <c r="R16" s="10">
        <v>0.4</v>
      </c>
      <c r="S16" s="10">
        <v>0.4</v>
      </c>
      <c r="T16" s="10">
        <v>0.4</v>
      </c>
      <c r="U16" s="17"/>
      <c r="V16" s="17"/>
      <c r="W16" s="17"/>
      <c r="X16" s="17"/>
      <c r="Y16" s="17"/>
      <c r="Z16" s="16">
        <f t="shared" si="2"/>
        <v>0</v>
      </c>
    </row>
    <row r="17" spans="2:27" x14ac:dyDescent="0.45">
      <c r="B17" s="55"/>
      <c r="C17" s="7" t="s">
        <v>18</v>
      </c>
      <c r="D17" s="7">
        <v>13.4</v>
      </c>
      <c r="E17" s="7">
        <v>5.3</v>
      </c>
      <c r="F17" s="15"/>
      <c r="G17" s="13"/>
      <c r="H17" s="57"/>
      <c r="I17" s="57"/>
      <c r="J17" s="23">
        <f t="shared" si="4"/>
        <v>0</v>
      </c>
      <c r="K17" s="23">
        <f t="shared" si="5"/>
        <v>0</v>
      </c>
      <c r="L17" s="24">
        <f t="shared" si="3"/>
        <v>0</v>
      </c>
      <c r="M17" s="57"/>
      <c r="N17" s="3"/>
      <c r="O17" s="7" t="s">
        <v>47</v>
      </c>
      <c r="P17" s="10">
        <v>0.3</v>
      </c>
      <c r="Q17" s="10">
        <v>0.3</v>
      </c>
      <c r="R17" s="10">
        <v>0.91</v>
      </c>
      <c r="S17" s="10" t="s">
        <v>33</v>
      </c>
      <c r="T17" s="10" t="s">
        <v>33</v>
      </c>
      <c r="U17" s="17"/>
      <c r="V17" s="17"/>
      <c r="W17" s="17"/>
      <c r="X17" s="17"/>
      <c r="Y17" s="17"/>
      <c r="Z17" s="16">
        <f t="shared" si="2"/>
        <v>0</v>
      </c>
    </row>
    <row r="18" spans="2:27" x14ac:dyDescent="0.45">
      <c r="B18" s="55"/>
      <c r="C18" s="7" t="s">
        <v>19</v>
      </c>
      <c r="D18" s="7">
        <v>10.4</v>
      </c>
      <c r="E18" s="7">
        <v>5.5</v>
      </c>
      <c r="F18" s="15"/>
      <c r="G18" s="13"/>
      <c r="H18" s="57"/>
      <c r="I18" s="57"/>
      <c r="J18" s="23">
        <f t="shared" si="4"/>
        <v>0</v>
      </c>
      <c r="K18" s="23">
        <f t="shared" si="5"/>
        <v>0</v>
      </c>
      <c r="L18" s="24">
        <f t="shared" si="3"/>
        <v>0</v>
      </c>
      <c r="M18" s="57"/>
      <c r="N18" s="3"/>
      <c r="O18" s="7" t="s">
        <v>48</v>
      </c>
      <c r="P18" s="10">
        <v>2.34</v>
      </c>
      <c r="Q18" s="10">
        <v>3.4</v>
      </c>
      <c r="R18" s="10">
        <v>9.1999999999999993</v>
      </c>
      <c r="S18" s="10">
        <v>0.13</v>
      </c>
      <c r="T18" s="10">
        <v>0.02</v>
      </c>
      <c r="U18" s="17"/>
      <c r="V18" s="17"/>
      <c r="W18" s="17"/>
      <c r="X18" s="17"/>
      <c r="Y18" s="17"/>
      <c r="Z18" s="16">
        <f t="shared" si="2"/>
        <v>0</v>
      </c>
    </row>
    <row r="19" spans="2:27" x14ac:dyDescent="0.45">
      <c r="B19" s="55"/>
      <c r="C19" s="7" t="s">
        <v>20</v>
      </c>
      <c r="D19" s="7">
        <v>6.9</v>
      </c>
      <c r="E19" s="7">
        <v>4</v>
      </c>
      <c r="F19" s="15"/>
      <c r="G19" s="13"/>
      <c r="H19" s="57"/>
      <c r="I19" s="57"/>
      <c r="J19" s="23">
        <f t="shared" si="4"/>
        <v>0</v>
      </c>
      <c r="K19" s="23">
        <f t="shared" si="5"/>
        <v>0</v>
      </c>
      <c r="L19" s="24">
        <f t="shared" si="3"/>
        <v>0</v>
      </c>
      <c r="M19" s="57"/>
      <c r="N19" s="3"/>
      <c r="O19" s="7" t="s">
        <v>67</v>
      </c>
      <c r="P19" s="10">
        <v>2.34</v>
      </c>
      <c r="Q19" s="10">
        <v>1.4</v>
      </c>
      <c r="R19" s="10">
        <v>3.8</v>
      </c>
      <c r="S19" s="10">
        <v>0.13</v>
      </c>
      <c r="T19" s="10">
        <v>0.02</v>
      </c>
      <c r="U19" s="17"/>
      <c r="V19" s="17"/>
      <c r="W19" s="17"/>
      <c r="X19" s="17"/>
      <c r="Y19" s="17"/>
      <c r="Z19" s="16">
        <f t="shared" si="2"/>
        <v>0</v>
      </c>
    </row>
    <row r="20" spans="2:27" x14ac:dyDescent="0.45">
      <c r="B20" s="55"/>
      <c r="C20" s="7" t="s">
        <v>21</v>
      </c>
      <c r="D20" s="7">
        <v>4.5</v>
      </c>
      <c r="E20" s="7">
        <v>2.7</v>
      </c>
      <c r="F20" s="15"/>
      <c r="G20" s="13"/>
      <c r="H20" s="57"/>
      <c r="I20" s="57"/>
      <c r="J20" s="23">
        <f t="shared" si="4"/>
        <v>0</v>
      </c>
      <c r="K20" s="23">
        <f t="shared" si="5"/>
        <v>0</v>
      </c>
      <c r="L20" s="24">
        <f t="shared" si="3"/>
        <v>0</v>
      </c>
      <c r="M20" s="57"/>
      <c r="N20" s="3"/>
      <c r="O20" s="7" t="s">
        <v>68</v>
      </c>
      <c r="P20" s="10">
        <v>2.34</v>
      </c>
      <c r="Q20" s="10">
        <v>4</v>
      </c>
      <c r="R20" s="10">
        <v>10.6</v>
      </c>
      <c r="S20" s="10">
        <v>0.13</v>
      </c>
      <c r="T20" s="10">
        <v>0.02</v>
      </c>
      <c r="U20" s="17"/>
      <c r="V20" s="17"/>
      <c r="W20" s="17"/>
      <c r="X20" s="17"/>
      <c r="Y20" s="17"/>
      <c r="Z20" s="16">
        <f t="shared" si="2"/>
        <v>0</v>
      </c>
    </row>
    <row r="21" spans="2:27" x14ac:dyDescent="0.45">
      <c r="B21" s="55"/>
      <c r="C21" s="7" t="s">
        <v>22</v>
      </c>
      <c r="D21" s="7">
        <v>14.6</v>
      </c>
      <c r="E21" s="7">
        <v>7.8</v>
      </c>
      <c r="F21" s="15"/>
      <c r="G21" s="13"/>
      <c r="H21" s="57"/>
      <c r="I21" s="57"/>
      <c r="J21" s="23">
        <f t="shared" si="4"/>
        <v>0</v>
      </c>
      <c r="K21" s="23">
        <f t="shared" si="5"/>
        <v>0</v>
      </c>
      <c r="L21" s="24">
        <f t="shared" si="3"/>
        <v>0</v>
      </c>
      <c r="M21" s="57"/>
      <c r="N21" s="3"/>
      <c r="O21" s="7" t="s">
        <v>49</v>
      </c>
      <c r="P21" s="10">
        <v>3.8</v>
      </c>
      <c r="Q21" s="10">
        <v>0.13</v>
      </c>
      <c r="R21" s="10">
        <v>0.16</v>
      </c>
      <c r="S21" s="10">
        <v>0.13</v>
      </c>
      <c r="T21" s="10">
        <v>0.02</v>
      </c>
      <c r="U21" s="17"/>
      <c r="V21" s="17"/>
      <c r="W21" s="17"/>
      <c r="X21" s="17"/>
      <c r="Y21" s="17"/>
      <c r="Z21" s="16">
        <f t="shared" si="2"/>
        <v>0</v>
      </c>
    </row>
    <row r="22" spans="2:27" x14ac:dyDescent="0.45">
      <c r="B22" s="55"/>
      <c r="C22" s="7" t="s">
        <v>23</v>
      </c>
      <c r="D22" s="7">
        <v>8.1999999999999993</v>
      </c>
      <c r="E22" s="7">
        <v>4</v>
      </c>
      <c r="F22" s="15"/>
      <c r="G22" s="13"/>
      <c r="H22" s="57"/>
      <c r="I22" s="57"/>
      <c r="J22" s="23">
        <f t="shared" si="4"/>
        <v>0</v>
      </c>
      <c r="K22" s="23">
        <f t="shared" si="5"/>
        <v>0</v>
      </c>
      <c r="L22" s="24">
        <f t="shared" si="3"/>
        <v>0</v>
      </c>
      <c r="M22" s="57"/>
      <c r="N22" s="3"/>
      <c r="O22" s="7" t="s">
        <v>50</v>
      </c>
      <c r="P22" s="10">
        <v>3</v>
      </c>
      <c r="Q22" s="10">
        <v>3.5</v>
      </c>
      <c r="R22" s="10">
        <v>3.6</v>
      </c>
      <c r="S22" s="10" t="s">
        <v>33</v>
      </c>
      <c r="T22" s="10" t="s">
        <v>33</v>
      </c>
      <c r="U22" s="17"/>
      <c r="V22" s="17"/>
      <c r="W22" s="17"/>
      <c r="X22" s="17"/>
      <c r="Y22" s="17"/>
      <c r="Z22" s="16">
        <f t="shared" si="2"/>
        <v>0</v>
      </c>
    </row>
    <row r="23" spans="2:27" x14ac:dyDescent="0.45">
      <c r="B23" s="55"/>
      <c r="C23" s="7" t="s">
        <v>24</v>
      </c>
      <c r="D23" s="7">
        <v>14.4</v>
      </c>
      <c r="E23" s="7">
        <v>7.7</v>
      </c>
      <c r="F23" s="15"/>
      <c r="G23" s="13"/>
      <c r="H23" s="57"/>
      <c r="I23" s="57"/>
      <c r="J23" s="23">
        <f t="shared" si="4"/>
        <v>0</v>
      </c>
      <c r="K23" s="23">
        <f t="shared" si="5"/>
        <v>0</v>
      </c>
      <c r="L23" s="24">
        <f t="shared" si="3"/>
        <v>0</v>
      </c>
      <c r="M23" s="57"/>
      <c r="N23" s="3"/>
      <c r="O23" s="7" t="s">
        <v>51</v>
      </c>
      <c r="P23" s="10">
        <v>3</v>
      </c>
      <c r="Q23" s="10">
        <v>3.4</v>
      </c>
      <c r="R23" s="10">
        <v>9.1999999999999993</v>
      </c>
      <c r="S23" s="10">
        <v>0.13</v>
      </c>
      <c r="T23" s="10">
        <v>0.02</v>
      </c>
      <c r="U23" s="17"/>
      <c r="V23" s="17"/>
      <c r="W23" s="17"/>
      <c r="X23" s="17"/>
      <c r="Y23" s="17"/>
      <c r="Z23" s="16">
        <f t="shared" si="2"/>
        <v>0</v>
      </c>
    </row>
    <row r="24" spans="2:27" x14ac:dyDescent="0.45">
      <c r="B24" s="56"/>
      <c r="C24" s="7" t="s">
        <v>25</v>
      </c>
      <c r="D24" s="7">
        <v>9.6999999999999993</v>
      </c>
      <c r="E24" s="7">
        <v>4.2</v>
      </c>
      <c r="F24" s="15"/>
      <c r="G24" s="13"/>
      <c r="H24" s="49"/>
      <c r="I24" s="49"/>
      <c r="J24" s="23">
        <f t="shared" si="4"/>
        <v>0</v>
      </c>
      <c r="K24" s="23">
        <f t="shared" si="5"/>
        <v>0</v>
      </c>
      <c r="L24" s="24">
        <f t="shared" si="3"/>
        <v>0</v>
      </c>
      <c r="M24" s="49"/>
      <c r="N24" s="3"/>
      <c r="O24" s="7" t="s">
        <v>52</v>
      </c>
      <c r="P24" s="10">
        <v>7.5999999999999998E-2</v>
      </c>
      <c r="Q24" s="10">
        <v>7.5999999999999998E-2</v>
      </c>
      <c r="R24" s="10" t="s">
        <v>33</v>
      </c>
      <c r="S24" s="10">
        <v>0.14000000000000001</v>
      </c>
      <c r="T24" s="10">
        <v>0.14000000000000001</v>
      </c>
      <c r="U24" s="17"/>
      <c r="V24" s="17"/>
      <c r="W24" s="17"/>
      <c r="X24" s="17"/>
      <c r="Y24" s="17"/>
      <c r="Z24" s="16">
        <f t="shared" si="2"/>
        <v>0</v>
      </c>
    </row>
    <row r="25" spans="2:27" x14ac:dyDescent="0.45">
      <c r="B25" s="40" t="s">
        <v>26</v>
      </c>
      <c r="C25" s="7" t="s">
        <v>27</v>
      </c>
      <c r="D25" s="7">
        <v>1.9</v>
      </c>
      <c r="E25" s="7">
        <v>3.8</v>
      </c>
      <c r="F25" s="15"/>
      <c r="G25" s="13"/>
      <c r="H25" s="48">
        <v>0.2</v>
      </c>
      <c r="I25" s="67">
        <v>1.4E-2</v>
      </c>
      <c r="J25" s="23">
        <f>D25*F25*G25*0.2/1000</f>
        <v>0</v>
      </c>
      <c r="K25" s="23">
        <f>E25*F25*G25*0.014/1000</f>
        <v>0</v>
      </c>
      <c r="L25" s="24">
        <f t="shared" si="3"/>
        <v>0</v>
      </c>
      <c r="M25" s="48">
        <f>SUM(L25:L26)</f>
        <v>0</v>
      </c>
      <c r="N25" s="3"/>
      <c r="O25" s="7" t="s">
        <v>53</v>
      </c>
      <c r="P25" s="10">
        <v>3.8</v>
      </c>
      <c r="Q25" s="10">
        <v>0.4</v>
      </c>
      <c r="R25" s="10">
        <v>0.4</v>
      </c>
      <c r="S25" s="10">
        <v>0.4</v>
      </c>
      <c r="T25" s="10">
        <v>0.4</v>
      </c>
      <c r="U25" s="17"/>
      <c r="V25" s="17"/>
      <c r="W25" s="17"/>
      <c r="X25" s="17"/>
      <c r="Y25" s="17"/>
      <c r="Z25" s="16">
        <f t="shared" si="2"/>
        <v>0</v>
      </c>
    </row>
    <row r="26" spans="2:27" ht="13.8" thickBot="1" x14ac:dyDescent="0.5">
      <c r="B26" s="40"/>
      <c r="C26" s="7" t="s">
        <v>28</v>
      </c>
      <c r="D26" s="7">
        <v>2.4</v>
      </c>
      <c r="E26" s="7">
        <v>4.5999999999999996</v>
      </c>
      <c r="F26" s="15"/>
      <c r="G26" s="13"/>
      <c r="H26" s="49"/>
      <c r="I26" s="69"/>
      <c r="J26" s="23">
        <f>D26*F26*G26*0.2/1000</f>
        <v>0</v>
      </c>
      <c r="K26" s="23">
        <f>E26*F26*G26*0.014/1000</f>
        <v>0</v>
      </c>
      <c r="L26" s="24">
        <f t="shared" si="3"/>
        <v>0</v>
      </c>
      <c r="M26" s="49"/>
      <c r="N26" s="3"/>
      <c r="O26" s="7" t="s">
        <v>54</v>
      </c>
      <c r="P26" s="10">
        <v>3.8</v>
      </c>
      <c r="Q26" s="10">
        <v>4</v>
      </c>
      <c r="R26" s="10">
        <v>10.6</v>
      </c>
      <c r="S26" s="10" t="s">
        <v>33</v>
      </c>
      <c r="T26" s="10" t="s">
        <v>33</v>
      </c>
      <c r="U26" s="17"/>
      <c r="V26" s="17"/>
      <c r="W26" s="17"/>
      <c r="X26" s="17"/>
      <c r="Y26" s="17"/>
      <c r="Z26" s="16">
        <f t="shared" si="2"/>
        <v>0</v>
      </c>
    </row>
    <row r="27" spans="2:27" ht="13.8" thickBot="1" x14ac:dyDescent="0.5">
      <c r="B27" s="40" t="s">
        <v>29</v>
      </c>
      <c r="C27" s="7" t="s">
        <v>31</v>
      </c>
      <c r="D27" s="7">
        <v>8.5999999999999993E-2</v>
      </c>
      <c r="E27" s="10" t="s">
        <v>33</v>
      </c>
      <c r="F27" s="15"/>
      <c r="G27" s="13"/>
      <c r="H27" s="48">
        <v>0.15</v>
      </c>
      <c r="I27" s="50" t="s">
        <v>65</v>
      </c>
      <c r="J27" s="23">
        <f>D27*F27*G27*0.15/1000</f>
        <v>0</v>
      </c>
      <c r="K27" s="20" t="s">
        <v>33</v>
      </c>
      <c r="L27" s="24">
        <f>J27</f>
        <v>0</v>
      </c>
      <c r="M27" s="48">
        <f>SUM(L27:L28)</f>
        <v>0</v>
      </c>
      <c r="N27" s="3"/>
      <c r="Z27" s="26">
        <f>SUM(Z6:Z26)</f>
        <v>0</v>
      </c>
      <c r="AA27" s="4" t="s">
        <v>59</v>
      </c>
    </row>
    <row r="28" spans="2:27" x14ac:dyDescent="0.45">
      <c r="B28" s="40"/>
      <c r="C28" s="7" t="s">
        <v>30</v>
      </c>
      <c r="D28" s="7">
        <v>3.9E-2</v>
      </c>
      <c r="E28" s="10" t="s">
        <v>33</v>
      </c>
      <c r="F28" s="15"/>
      <c r="G28" s="13"/>
      <c r="H28" s="49"/>
      <c r="I28" s="51"/>
      <c r="J28" s="23">
        <f>D28*F28*G28*0.15/1000</f>
        <v>0</v>
      </c>
      <c r="K28" s="20" t="s">
        <v>33</v>
      </c>
      <c r="L28" s="24">
        <f t="shared" ref="L28:L29" si="6">J28</f>
        <v>0</v>
      </c>
      <c r="M28" s="49"/>
      <c r="N28" s="3"/>
      <c r="Z28" s="3"/>
    </row>
    <row r="29" spans="2:27" x14ac:dyDescent="0.45">
      <c r="B29" s="6" t="s">
        <v>32</v>
      </c>
      <c r="C29" s="7"/>
      <c r="D29" s="7">
        <v>8.2000000000000003E-2</v>
      </c>
      <c r="E29" s="10" t="s">
        <v>33</v>
      </c>
      <c r="F29" s="15"/>
      <c r="G29" s="13"/>
      <c r="H29" s="20">
        <v>0.15</v>
      </c>
      <c r="I29" s="22" t="s">
        <v>65</v>
      </c>
      <c r="J29" s="23">
        <f>D29*F29*G29*0.15/1000</f>
        <v>0</v>
      </c>
      <c r="K29" s="20" t="s">
        <v>33</v>
      </c>
      <c r="L29" s="24">
        <f t="shared" si="6"/>
        <v>0</v>
      </c>
      <c r="M29" s="20">
        <f>J29</f>
        <v>0</v>
      </c>
      <c r="N29" s="3"/>
      <c r="O29" s="4" t="s">
        <v>73</v>
      </c>
    </row>
    <row r="30" spans="2:27" ht="51" customHeight="1" x14ac:dyDescent="0.45">
      <c r="F30" s="5"/>
      <c r="G30" s="5"/>
      <c r="H30" s="5"/>
      <c r="I30" s="5"/>
      <c r="J30" s="5"/>
      <c r="K30" s="5"/>
      <c r="L30" s="5"/>
      <c r="M30" s="25"/>
      <c r="O30" s="40" t="s">
        <v>35</v>
      </c>
      <c r="P30" s="40" t="s">
        <v>56</v>
      </c>
      <c r="Q30" s="40"/>
      <c r="R30" s="40"/>
      <c r="S30" s="40"/>
      <c r="T30" s="40"/>
      <c r="U30" s="41" t="s">
        <v>70</v>
      </c>
      <c r="V30" s="42"/>
      <c r="W30" s="42"/>
      <c r="X30" s="42"/>
      <c r="Y30" s="42"/>
      <c r="Z30" s="43"/>
    </row>
    <row r="31" spans="2:27" x14ac:dyDescent="0.45">
      <c r="F31" s="5"/>
      <c r="G31" s="5"/>
      <c r="H31" s="5"/>
      <c r="I31" s="5"/>
      <c r="J31" s="5"/>
      <c r="K31" s="5"/>
      <c r="L31" s="5"/>
      <c r="M31" s="27"/>
      <c r="O31" s="40"/>
      <c r="P31" s="6" t="s">
        <v>2</v>
      </c>
      <c r="Q31" s="6" t="s">
        <v>12</v>
      </c>
      <c r="R31" s="6" t="s">
        <v>26</v>
      </c>
      <c r="S31" s="6" t="s">
        <v>29</v>
      </c>
      <c r="T31" s="6" t="s">
        <v>32</v>
      </c>
      <c r="U31" s="6" t="s">
        <v>2</v>
      </c>
      <c r="V31" s="6" t="s">
        <v>12</v>
      </c>
      <c r="W31" s="6" t="s">
        <v>26</v>
      </c>
      <c r="X31" s="6" t="s">
        <v>29</v>
      </c>
      <c r="Y31" s="6" t="s">
        <v>32</v>
      </c>
      <c r="Z31" s="6" t="s">
        <v>34</v>
      </c>
    </row>
    <row r="32" spans="2:27" x14ac:dyDescent="0.45">
      <c r="F32" s="5"/>
      <c r="G32" s="5"/>
      <c r="H32" s="5"/>
      <c r="I32" s="5"/>
      <c r="J32" s="5"/>
      <c r="K32" s="5"/>
      <c r="L32" s="5"/>
      <c r="M32" s="27"/>
      <c r="O32" s="7" t="s">
        <v>36</v>
      </c>
      <c r="P32" s="10">
        <v>0.2</v>
      </c>
      <c r="Q32" s="10">
        <v>0.2</v>
      </c>
      <c r="R32" s="10">
        <v>0.2</v>
      </c>
      <c r="S32" s="10">
        <v>0.14000000000000001</v>
      </c>
      <c r="T32" s="10">
        <v>0.14000000000000001</v>
      </c>
      <c r="U32" s="17"/>
      <c r="V32" s="17"/>
      <c r="W32" s="17"/>
      <c r="X32" s="17"/>
      <c r="Y32" s="17"/>
      <c r="Z32" s="16">
        <f>SUM(U32:Y32)</f>
        <v>0</v>
      </c>
    </row>
    <row r="33" spans="6:26" x14ac:dyDescent="0.45">
      <c r="F33" s="5"/>
      <c r="G33" s="5"/>
      <c r="H33" s="5"/>
      <c r="I33" s="5"/>
      <c r="J33" s="5"/>
      <c r="K33" s="5"/>
      <c r="L33" s="5"/>
      <c r="M33" s="27"/>
      <c r="O33" s="7" t="s">
        <v>37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7"/>
      <c r="V33" s="17"/>
      <c r="W33" s="17"/>
      <c r="X33" s="17"/>
      <c r="Y33" s="17"/>
      <c r="Z33" s="16">
        <f t="shared" ref="Z33:Z52" si="7">SUM(U33:Y33)</f>
        <v>0</v>
      </c>
    </row>
    <row r="34" spans="6:26" x14ac:dyDescent="0.45">
      <c r="F34" s="5"/>
      <c r="G34" s="5"/>
      <c r="H34" s="5"/>
      <c r="I34" s="5"/>
      <c r="J34" s="5"/>
      <c r="K34" s="5"/>
      <c r="L34" s="5"/>
      <c r="M34" s="27"/>
      <c r="O34" s="7" t="s">
        <v>38</v>
      </c>
      <c r="P34" s="10" t="s">
        <v>33</v>
      </c>
      <c r="Q34" s="10" t="s">
        <v>33</v>
      </c>
      <c r="R34" s="10" t="s">
        <v>33</v>
      </c>
      <c r="S34" s="10">
        <v>0</v>
      </c>
      <c r="T34" s="10">
        <v>0</v>
      </c>
      <c r="U34" s="17"/>
      <c r="V34" s="17"/>
      <c r="W34" s="17"/>
      <c r="X34" s="17"/>
      <c r="Y34" s="17"/>
      <c r="Z34" s="16">
        <f t="shared" si="7"/>
        <v>0</v>
      </c>
    </row>
    <row r="35" spans="6:26" x14ac:dyDescent="0.45">
      <c r="O35" s="7" t="s">
        <v>39</v>
      </c>
      <c r="P35" s="10">
        <v>0.113</v>
      </c>
      <c r="Q35" s="10">
        <v>0.109</v>
      </c>
      <c r="R35" s="10">
        <v>0.30199999999999999</v>
      </c>
      <c r="S35" s="10">
        <v>0.26100000000000001</v>
      </c>
      <c r="T35" s="10">
        <v>0.24099999999999999</v>
      </c>
      <c r="U35" s="17"/>
      <c r="V35" s="17"/>
      <c r="W35" s="17"/>
      <c r="X35" s="17"/>
      <c r="Y35" s="17"/>
      <c r="Z35" s="16">
        <f t="shared" si="7"/>
        <v>0</v>
      </c>
    </row>
    <row r="36" spans="6:26" ht="15.75" customHeight="1" x14ac:dyDescent="0.45">
      <c r="F36" s="5"/>
      <c r="G36" s="5"/>
      <c r="H36" s="5"/>
      <c r="I36" s="5"/>
      <c r="J36" s="5"/>
      <c r="K36" s="5"/>
      <c r="L36" s="5"/>
      <c r="M36" s="27"/>
      <c r="O36" s="7" t="s">
        <v>40</v>
      </c>
      <c r="P36" s="10">
        <v>0</v>
      </c>
      <c r="Q36" s="10">
        <v>0</v>
      </c>
      <c r="R36" s="10">
        <v>0</v>
      </c>
      <c r="S36" s="10" t="s">
        <v>33</v>
      </c>
      <c r="T36" s="10" t="s">
        <v>33</v>
      </c>
      <c r="U36" s="17"/>
      <c r="V36" s="17"/>
      <c r="W36" s="17"/>
      <c r="X36" s="17"/>
      <c r="Y36" s="17"/>
      <c r="Z36" s="16">
        <f t="shared" si="7"/>
        <v>0</v>
      </c>
    </row>
    <row r="37" spans="6:26" x14ac:dyDescent="0.45">
      <c r="F37" s="5"/>
      <c r="G37" s="5"/>
      <c r="H37" s="5"/>
      <c r="I37" s="5"/>
      <c r="J37" s="5"/>
      <c r="K37" s="5"/>
      <c r="L37" s="5"/>
      <c r="M37" s="27"/>
      <c r="O37" s="7" t="s">
        <v>41</v>
      </c>
      <c r="P37" s="10">
        <v>0.113</v>
      </c>
      <c r="Q37" s="10">
        <v>0.109</v>
      </c>
      <c r="R37" s="10">
        <v>0.30199999999999999</v>
      </c>
      <c r="S37" s="10" t="s">
        <v>33</v>
      </c>
      <c r="T37" s="10" t="s">
        <v>33</v>
      </c>
      <c r="U37" s="17"/>
      <c r="V37" s="17"/>
      <c r="W37" s="17"/>
      <c r="X37" s="17"/>
      <c r="Y37" s="17"/>
      <c r="Z37" s="16">
        <f t="shared" si="7"/>
        <v>0</v>
      </c>
    </row>
    <row r="38" spans="6:26" x14ac:dyDescent="0.45">
      <c r="F38" s="5"/>
      <c r="G38" s="5"/>
      <c r="H38" s="5"/>
      <c r="I38" s="5"/>
      <c r="J38" s="5"/>
      <c r="K38" s="5"/>
      <c r="L38" s="5"/>
      <c r="M38" s="27"/>
      <c r="O38" s="7" t="s">
        <v>42</v>
      </c>
      <c r="P38" s="7">
        <v>0.08</v>
      </c>
      <c r="Q38" s="7">
        <v>0.06</v>
      </c>
      <c r="R38" s="10">
        <v>0.08</v>
      </c>
      <c r="S38" s="10">
        <v>0.08</v>
      </c>
      <c r="T38" s="10">
        <v>0.08</v>
      </c>
      <c r="U38" s="17"/>
      <c r="V38" s="17"/>
      <c r="W38" s="17"/>
      <c r="X38" s="17"/>
      <c r="Y38" s="17"/>
      <c r="Z38" s="16">
        <f t="shared" si="7"/>
        <v>0</v>
      </c>
    </row>
    <row r="39" spans="6:26" x14ac:dyDescent="0.45">
      <c r="F39" s="5"/>
      <c r="G39" s="5"/>
      <c r="H39" s="5"/>
      <c r="I39" s="5"/>
      <c r="J39" s="5"/>
      <c r="K39" s="5"/>
      <c r="L39" s="5"/>
      <c r="M39" s="27"/>
      <c r="O39" s="7" t="s">
        <v>43</v>
      </c>
      <c r="P39" s="7">
        <v>0.08</v>
      </c>
      <c r="Q39" s="7">
        <v>0.06</v>
      </c>
      <c r="R39" s="10">
        <v>0.151</v>
      </c>
      <c r="S39" s="10" t="s">
        <v>33</v>
      </c>
      <c r="T39" s="10" t="s">
        <v>33</v>
      </c>
      <c r="U39" s="17"/>
      <c r="V39" s="17"/>
      <c r="W39" s="17"/>
      <c r="X39" s="17"/>
      <c r="Y39" s="17"/>
      <c r="Z39" s="16">
        <f t="shared" si="7"/>
        <v>0</v>
      </c>
    </row>
    <row r="40" spans="6:26" x14ac:dyDescent="0.45">
      <c r="O40" s="7" t="s">
        <v>44</v>
      </c>
      <c r="P40" s="7">
        <v>0.08</v>
      </c>
      <c r="Q40" s="7">
        <v>0.06</v>
      </c>
      <c r="R40" s="10">
        <v>0.08</v>
      </c>
      <c r="S40" s="10" t="s">
        <v>33</v>
      </c>
      <c r="T40" s="10" t="s">
        <v>33</v>
      </c>
      <c r="U40" s="17"/>
      <c r="V40" s="17"/>
      <c r="W40" s="17"/>
      <c r="X40" s="17"/>
      <c r="Y40" s="17"/>
      <c r="Z40" s="16">
        <f t="shared" si="7"/>
        <v>0</v>
      </c>
    </row>
    <row r="41" spans="6:26" ht="15" customHeight="1" x14ac:dyDescent="0.45">
      <c r="F41" s="5"/>
      <c r="G41" s="5"/>
      <c r="H41" s="5"/>
      <c r="I41" s="5"/>
      <c r="J41" s="5"/>
      <c r="K41" s="5"/>
      <c r="L41" s="5"/>
      <c r="M41" s="27"/>
      <c r="O41" s="7" t="s">
        <v>45</v>
      </c>
      <c r="P41" s="10">
        <v>3.8</v>
      </c>
      <c r="Q41" s="10">
        <v>0.13</v>
      </c>
      <c r="R41" s="10">
        <v>0.16</v>
      </c>
      <c r="S41" s="10">
        <v>0.13</v>
      </c>
      <c r="T41" s="10">
        <v>0.02</v>
      </c>
      <c r="U41" s="17"/>
      <c r="V41" s="17"/>
      <c r="W41" s="17"/>
      <c r="X41" s="17"/>
      <c r="Y41" s="17"/>
      <c r="Z41" s="16">
        <f t="shared" si="7"/>
        <v>0</v>
      </c>
    </row>
    <row r="42" spans="6:26" x14ac:dyDescent="0.45">
      <c r="F42" s="5"/>
      <c r="G42" s="5"/>
      <c r="H42" s="5"/>
      <c r="I42" s="5"/>
      <c r="J42" s="5"/>
      <c r="K42" s="5"/>
      <c r="L42" s="5"/>
      <c r="M42" s="27"/>
      <c r="O42" s="7" t="s">
        <v>46</v>
      </c>
      <c r="P42" s="10">
        <v>0.4</v>
      </c>
      <c r="Q42" s="10">
        <v>0.4</v>
      </c>
      <c r="R42" s="10">
        <v>0.4</v>
      </c>
      <c r="S42" s="10">
        <v>0.4</v>
      </c>
      <c r="T42" s="10">
        <v>0.4</v>
      </c>
      <c r="U42" s="17"/>
      <c r="V42" s="17"/>
      <c r="W42" s="17"/>
      <c r="X42" s="17"/>
      <c r="Y42" s="17"/>
      <c r="Z42" s="16">
        <f t="shared" si="7"/>
        <v>0</v>
      </c>
    </row>
    <row r="43" spans="6:26" x14ac:dyDescent="0.45">
      <c r="F43" s="5"/>
      <c r="G43" s="5"/>
      <c r="H43" s="5"/>
      <c r="I43" s="5"/>
      <c r="J43" s="5"/>
      <c r="K43" s="5"/>
      <c r="L43" s="5"/>
      <c r="M43" s="27"/>
      <c r="O43" s="7" t="s">
        <v>47</v>
      </c>
      <c r="P43" s="10">
        <v>0.3</v>
      </c>
      <c r="Q43" s="10">
        <v>0.3</v>
      </c>
      <c r="R43" s="10">
        <v>0.91</v>
      </c>
      <c r="S43" s="10" t="s">
        <v>33</v>
      </c>
      <c r="T43" s="10" t="s">
        <v>33</v>
      </c>
      <c r="U43" s="17"/>
      <c r="V43" s="17"/>
      <c r="W43" s="17"/>
      <c r="X43" s="17"/>
      <c r="Y43" s="17"/>
      <c r="Z43" s="16">
        <f t="shared" si="7"/>
        <v>0</v>
      </c>
    </row>
    <row r="44" spans="6:26" x14ac:dyDescent="0.45">
      <c r="F44" s="5"/>
      <c r="G44" s="5"/>
      <c r="H44" s="5"/>
      <c r="I44" s="5"/>
      <c r="J44" s="5"/>
      <c r="K44" s="5"/>
      <c r="L44" s="5"/>
      <c r="M44" s="27"/>
      <c r="O44" s="7" t="s">
        <v>48</v>
      </c>
      <c r="P44" s="10">
        <v>2.34</v>
      </c>
      <c r="Q44" s="10">
        <v>3.4</v>
      </c>
      <c r="R44" s="10">
        <v>9.1999999999999993</v>
      </c>
      <c r="S44" s="10">
        <v>0.13</v>
      </c>
      <c r="T44" s="10">
        <v>0.02</v>
      </c>
      <c r="U44" s="17"/>
      <c r="V44" s="17"/>
      <c r="W44" s="17"/>
      <c r="X44" s="17"/>
      <c r="Y44" s="17"/>
      <c r="Z44" s="16">
        <f t="shared" si="7"/>
        <v>0</v>
      </c>
    </row>
    <row r="45" spans="6:26" x14ac:dyDescent="0.45">
      <c r="O45" s="7" t="s">
        <v>67</v>
      </c>
      <c r="P45" s="10">
        <v>2.34</v>
      </c>
      <c r="Q45" s="10">
        <v>1.4</v>
      </c>
      <c r="R45" s="10">
        <v>3.8</v>
      </c>
      <c r="S45" s="10">
        <v>0.13</v>
      </c>
      <c r="T45" s="10">
        <v>0.02</v>
      </c>
      <c r="U45" s="17"/>
      <c r="V45" s="17"/>
      <c r="W45" s="17"/>
      <c r="X45" s="17"/>
      <c r="Y45" s="17"/>
      <c r="Z45" s="16">
        <f t="shared" si="7"/>
        <v>0</v>
      </c>
    </row>
    <row r="46" spans="6:26" x14ac:dyDescent="0.45">
      <c r="F46" s="5"/>
      <c r="G46" s="5"/>
      <c r="H46" s="5"/>
      <c r="I46" s="5"/>
      <c r="J46" s="5"/>
      <c r="K46" s="5"/>
      <c r="L46" s="5"/>
      <c r="M46" s="27"/>
      <c r="O46" s="7" t="s">
        <v>68</v>
      </c>
      <c r="P46" s="10">
        <v>2.34</v>
      </c>
      <c r="Q46" s="10">
        <v>4</v>
      </c>
      <c r="R46" s="10">
        <v>10.6</v>
      </c>
      <c r="S46" s="10">
        <v>0.13</v>
      </c>
      <c r="T46" s="10">
        <v>0.02</v>
      </c>
      <c r="U46" s="17"/>
      <c r="V46" s="17"/>
      <c r="W46" s="17"/>
      <c r="X46" s="17"/>
      <c r="Y46" s="17"/>
      <c r="Z46" s="16">
        <f t="shared" si="7"/>
        <v>0</v>
      </c>
    </row>
    <row r="47" spans="6:26" x14ac:dyDescent="0.45">
      <c r="F47" s="5"/>
      <c r="G47" s="5"/>
      <c r="H47" s="5"/>
      <c r="I47" s="5"/>
      <c r="J47" s="5"/>
      <c r="K47" s="5"/>
      <c r="L47" s="5"/>
      <c r="M47" s="27"/>
      <c r="O47" s="7" t="s">
        <v>49</v>
      </c>
      <c r="P47" s="10">
        <v>3.8</v>
      </c>
      <c r="Q47" s="10">
        <v>0.13</v>
      </c>
      <c r="R47" s="10">
        <v>0.16</v>
      </c>
      <c r="S47" s="10">
        <v>0.13</v>
      </c>
      <c r="T47" s="10">
        <v>0.02</v>
      </c>
      <c r="U47" s="17"/>
      <c r="V47" s="17"/>
      <c r="W47" s="17"/>
      <c r="X47" s="17"/>
      <c r="Y47" s="17"/>
      <c r="Z47" s="16">
        <f t="shared" si="7"/>
        <v>0</v>
      </c>
    </row>
    <row r="48" spans="6:26" x14ac:dyDescent="0.45">
      <c r="F48" s="5"/>
      <c r="G48" s="5"/>
      <c r="H48" s="5"/>
      <c r="I48" s="5"/>
      <c r="J48" s="5"/>
      <c r="K48" s="5"/>
      <c r="L48" s="5"/>
      <c r="M48" s="27"/>
      <c r="O48" s="7" t="s">
        <v>50</v>
      </c>
      <c r="P48" s="10">
        <v>3</v>
      </c>
      <c r="Q48" s="10">
        <v>3.5</v>
      </c>
      <c r="R48" s="10">
        <v>3.6</v>
      </c>
      <c r="S48" s="10" t="s">
        <v>33</v>
      </c>
      <c r="T48" s="10" t="s">
        <v>33</v>
      </c>
      <c r="U48" s="17"/>
      <c r="V48" s="17"/>
      <c r="W48" s="17"/>
      <c r="X48" s="17"/>
      <c r="Y48" s="17"/>
      <c r="Z48" s="16">
        <f t="shared" si="7"/>
        <v>0</v>
      </c>
    </row>
    <row r="49" spans="2:31" x14ac:dyDescent="0.45">
      <c r="F49" s="5"/>
      <c r="G49" s="5"/>
      <c r="H49" s="5"/>
      <c r="I49" s="5"/>
      <c r="J49" s="5"/>
      <c r="K49" s="5"/>
      <c r="L49" s="5"/>
      <c r="M49" s="27"/>
      <c r="O49" s="7" t="s">
        <v>51</v>
      </c>
      <c r="P49" s="10">
        <v>3</v>
      </c>
      <c r="Q49" s="10">
        <v>3.4</v>
      </c>
      <c r="R49" s="10">
        <v>9.1999999999999993</v>
      </c>
      <c r="S49" s="10">
        <v>0.13</v>
      </c>
      <c r="T49" s="10">
        <v>0.02</v>
      </c>
      <c r="U49" s="17"/>
      <c r="V49" s="17"/>
      <c r="W49" s="17"/>
      <c r="X49" s="17"/>
      <c r="Y49" s="17"/>
      <c r="Z49" s="16">
        <f t="shared" si="7"/>
        <v>0</v>
      </c>
    </row>
    <row r="50" spans="2:31" x14ac:dyDescent="0.45">
      <c r="O50" s="7" t="s">
        <v>52</v>
      </c>
      <c r="P50" s="10">
        <v>7.5999999999999998E-2</v>
      </c>
      <c r="Q50" s="10">
        <v>7.5999999999999998E-2</v>
      </c>
      <c r="R50" s="10" t="s">
        <v>33</v>
      </c>
      <c r="S50" s="10">
        <v>0.14000000000000001</v>
      </c>
      <c r="T50" s="10">
        <v>0.14000000000000001</v>
      </c>
      <c r="U50" s="17"/>
      <c r="V50" s="17"/>
      <c r="W50" s="17"/>
      <c r="X50" s="17"/>
      <c r="Y50" s="17"/>
      <c r="Z50" s="16">
        <f t="shared" si="7"/>
        <v>0</v>
      </c>
    </row>
    <row r="51" spans="2:31" x14ac:dyDescent="0.45">
      <c r="F51" s="5"/>
      <c r="G51" s="5"/>
      <c r="H51" s="5"/>
      <c r="I51" s="5"/>
      <c r="J51" s="5"/>
      <c r="K51" s="5"/>
      <c r="L51" s="5"/>
      <c r="M51" s="27"/>
      <c r="O51" s="7" t="s">
        <v>53</v>
      </c>
      <c r="P51" s="10">
        <v>3.8</v>
      </c>
      <c r="Q51" s="10">
        <v>0.4</v>
      </c>
      <c r="R51" s="10">
        <v>0.4</v>
      </c>
      <c r="S51" s="10">
        <v>0.4</v>
      </c>
      <c r="T51" s="10">
        <v>0.4</v>
      </c>
      <c r="U51" s="17"/>
      <c r="V51" s="17"/>
      <c r="W51" s="17"/>
      <c r="X51" s="17"/>
      <c r="Y51" s="17"/>
      <c r="Z51" s="16">
        <f t="shared" si="7"/>
        <v>0</v>
      </c>
    </row>
    <row r="52" spans="2:31" ht="13.8" thickBot="1" x14ac:dyDescent="0.5">
      <c r="F52" s="5"/>
      <c r="G52" s="5"/>
      <c r="H52" s="5"/>
      <c r="I52" s="5"/>
      <c r="J52" s="5"/>
      <c r="K52" s="5"/>
      <c r="L52" s="5"/>
      <c r="M52" s="27"/>
      <c r="O52" s="7" t="s">
        <v>54</v>
      </c>
      <c r="P52" s="10">
        <v>3.8</v>
      </c>
      <c r="Q52" s="10">
        <v>4</v>
      </c>
      <c r="R52" s="10">
        <v>10.6</v>
      </c>
      <c r="S52" s="10" t="s">
        <v>33</v>
      </c>
      <c r="T52" s="10" t="s">
        <v>33</v>
      </c>
      <c r="U52" s="17"/>
      <c r="V52" s="17"/>
      <c r="W52" s="17"/>
      <c r="X52" s="17"/>
      <c r="Y52" s="17"/>
      <c r="Z52" s="16">
        <f t="shared" si="7"/>
        <v>0</v>
      </c>
    </row>
    <row r="53" spans="2:31" ht="13.8" thickBot="1" x14ac:dyDescent="0.5">
      <c r="F53" s="5"/>
      <c r="G53" s="5"/>
      <c r="H53" s="5"/>
      <c r="I53" s="5"/>
      <c r="J53" s="5"/>
      <c r="K53" s="5"/>
      <c r="L53" s="5"/>
      <c r="M53" s="27"/>
      <c r="Z53" s="26">
        <f>SUM(Z32:Z52)</f>
        <v>0</v>
      </c>
      <c r="AA53" s="4" t="s">
        <v>0</v>
      </c>
    </row>
    <row r="54" spans="2:31" ht="18" customHeight="1" x14ac:dyDescent="0.45"/>
    <row r="55" spans="2:31" ht="33.75" customHeight="1" x14ac:dyDescent="0.45">
      <c r="B55" s="34" t="s">
        <v>76</v>
      </c>
    </row>
    <row r="56" spans="2:31" ht="18.75" customHeight="1" thickBot="1" x14ac:dyDescent="0.5">
      <c r="B56" s="4" t="s">
        <v>77</v>
      </c>
      <c r="O56" s="4" t="s">
        <v>82</v>
      </c>
      <c r="AB56" s="4" t="s">
        <v>91</v>
      </c>
    </row>
    <row r="57" spans="2:31" ht="48" customHeight="1" thickBot="1" x14ac:dyDescent="0.5">
      <c r="B57" s="58" t="s">
        <v>3</v>
      </c>
      <c r="C57" s="59"/>
      <c r="D57" s="62" t="s">
        <v>78</v>
      </c>
      <c r="E57" s="63"/>
      <c r="F57" s="64" t="s">
        <v>79</v>
      </c>
      <c r="G57" s="64" t="s">
        <v>81</v>
      </c>
      <c r="H57" s="52" t="s">
        <v>58</v>
      </c>
      <c r="I57" s="65"/>
      <c r="J57" s="65"/>
      <c r="K57" s="53"/>
      <c r="L57" s="1"/>
      <c r="M57" s="1"/>
      <c r="O57" s="40" t="s">
        <v>35</v>
      </c>
      <c r="P57" s="40" t="s">
        <v>57</v>
      </c>
      <c r="Q57" s="40"/>
      <c r="R57" s="40"/>
      <c r="S57" s="40"/>
      <c r="T57" s="40"/>
      <c r="U57" s="41" t="s">
        <v>85</v>
      </c>
      <c r="V57" s="42"/>
      <c r="W57" s="42"/>
      <c r="X57" s="42"/>
      <c r="Y57" s="42"/>
      <c r="Z57" s="43"/>
      <c r="AB57" s="28" t="s">
        <v>88</v>
      </c>
      <c r="AC57" s="28" t="s">
        <v>89</v>
      </c>
      <c r="AD57" s="31" t="s">
        <v>90</v>
      </c>
      <c r="AE57" s="32" t="s">
        <v>95</v>
      </c>
    </row>
    <row r="58" spans="2:31" ht="20.25" customHeight="1" thickBot="1" x14ac:dyDescent="0.5">
      <c r="B58" s="60"/>
      <c r="C58" s="61"/>
      <c r="D58" s="6" t="s">
        <v>10</v>
      </c>
      <c r="E58" s="9" t="s">
        <v>11</v>
      </c>
      <c r="F58" s="66"/>
      <c r="G58" s="56"/>
      <c r="H58" s="6" t="s">
        <v>10</v>
      </c>
      <c r="I58" s="9" t="s">
        <v>11</v>
      </c>
      <c r="J58" s="52" t="s">
        <v>34</v>
      </c>
      <c r="K58" s="53"/>
      <c r="L58" s="1"/>
      <c r="M58" s="1"/>
      <c r="O58" s="40"/>
      <c r="P58" s="6" t="s">
        <v>2</v>
      </c>
      <c r="Q58" s="6" t="s">
        <v>12</v>
      </c>
      <c r="R58" s="6" t="s">
        <v>26</v>
      </c>
      <c r="S58" s="6" t="s">
        <v>29</v>
      </c>
      <c r="T58" s="6" t="s">
        <v>32</v>
      </c>
      <c r="U58" s="6" t="s">
        <v>2</v>
      </c>
      <c r="V58" s="6" t="s">
        <v>12</v>
      </c>
      <c r="W58" s="6" t="s">
        <v>26</v>
      </c>
      <c r="X58" s="6" t="s">
        <v>29</v>
      </c>
      <c r="Y58" s="6" t="s">
        <v>32</v>
      </c>
      <c r="Z58" s="6" t="s">
        <v>34</v>
      </c>
      <c r="AB58" s="16">
        <f>Z80</f>
        <v>0</v>
      </c>
      <c r="AC58" s="35">
        <f>Z106</f>
        <v>0</v>
      </c>
      <c r="AD58" s="29">
        <f>AB58-AC58</f>
        <v>0</v>
      </c>
      <c r="AE58" s="30">
        <f>AD58*265</f>
        <v>0</v>
      </c>
    </row>
    <row r="59" spans="2:31" x14ac:dyDescent="0.45">
      <c r="B59" s="54" t="s">
        <v>2</v>
      </c>
      <c r="C59" s="7" t="s">
        <v>4</v>
      </c>
      <c r="D59" s="7">
        <v>196.9</v>
      </c>
      <c r="E59" s="7">
        <v>97.1</v>
      </c>
      <c r="F59" s="13"/>
      <c r="G59" s="13"/>
      <c r="H59" s="23">
        <f>D59*F59*G59/1000000</f>
        <v>0</v>
      </c>
      <c r="I59" s="23">
        <f>E59*F59*G59/1000000</f>
        <v>0</v>
      </c>
      <c r="J59" s="24">
        <f>H59+I59</f>
        <v>0</v>
      </c>
      <c r="K59" s="48">
        <f>SUM(J59:J64)</f>
        <v>0</v>
      </c>
      <c r="L59" s="2"/>
      <c r="M59" s="2"/>
      <c r="O59" s="7" t="s">
        <v>36</v>
      </c>
      <c r="P59" s="10">
        <v>2</v>
      </c>
      <c r="Q59" s="10">
        <v>2</v>
      </c>
      <c r="R59" s="10">
        <v>2</v>
      </c>
      <c r="S59" s="10">
        <v>0.33</v>
      </c>
      <c r="T59" s="10">
        <v>0.33</v>
      </c>
      <c r="U59" s="17"/>
      <c r="V59" s="17"/>
      <c r="W59" s="17"/>
      <c r="X59" s="17"/>
      <c r="Y59" s="17"/>
      <c r="Z59" s="16">
        <f>SUM(U59:Y59)</f>
        <v>0</v>
      </c>
    </row>
    <row r="60" spans="2:31" x14ac:dyDescent="0.45">
      <c r="B60" s="55"/>
      <c r="C60" s="8" t="s">
        <v>5</v>
      </c>
      <c r="D60" s="11">
        <v>187.5</v>
      </c>
      <c r="E60" s="11">
        <v>105.2</v>
      </c>
      <c r="F60" s="14"/>
      <c r="G60" s="21"/>
      <c r="H60" s="23">
        <f>D60*F60*G60/1000000</f>
        <v>0</v>
      </c>
      <c r="I60" s="23">
        <f t="shared" ref="I60:I79" si="8">E60*F60*G60/1000000</f>
        <v>0</v>
      </c>
      <c r="J60" s="24">
        <f t="shared" ref="J60:J79" si="9">H60+I60</f>
        <v>0</v>
      </c>
      <c r="K60" s="57"/>
      <c r="L60" s="2"/>
      <c r="M60" s="2"/>
      <c r="O60" s="7" t="s">
        <v>37</v>
      </c>
      <c r="P60" s="10">
        <v>2</v>
      </c>
      <c r="Q60" s="10">
        <v>2</v>
      </c>
      <c r="R60" s="10">
        <v>2</v>
      </c>
      <c r="S60" s="10">
        <v>2</v>
      </c>
      <c r="T60" s="10">
        <v>2</v>
      </c>
      <c r="U60" s="17"/>
      <c r="V60" s="17"/>
      <c r="W60" s="17"/>
      <c r="X60" s="17"/>
      <c r="Y60" s="17"/>
      <c r="Z60" s="16">
        <f t="shared" ref="Z60:Z79" si="10">SUM(U60:Y60)</f>
        <v>0</v>
      </c>
    </row>
    <row r="61" spans="2:31" x14ac:dyDescent="0.45">
      <c r="B61" s="55"/>
      <c r="C61" s="7" t="s">
        <v>6</v>
      </c>
      <c r="D61" s="7">
        <v>164</v>
      </c>
      <c r="E61" s="7">
        <v>101.3</v>
      </c>
      <c r="F61" s="15"/>
      <c r="G61" s="13"/>
      <c r="H61" s="23">
        <f>D61*F61*G61/1000000</f>
        <v>0</v>
      </c>
      <c r="I61" s="23">
        <f t="shared" si="8"/>
        <v>0</v>
      </c>
      <c r="J61" s="24">
        <f t="shared" si="9"/>
        <v>0</v>
      </c>
      <c r="K61" s="57"/>
      <c r="L61" s="2"/>
      <c r="M61" s="2"/>
      <c r="O61" s="7" t="s">
        <v>38</v>
      </c>
      <c r="P61" s="10" t="s">
        <v>33</v>
      </c>
      <c r="Q61" s="10" t="s">
        <v>33</v>
      </c>
      <c r="R61" s="10" t="s">
        <v>33</v>
      </c>
      <c r="S61" s="10">
        <v>2.1000000000000001E-2</v>
      </c>
      <c r="T61" s="10">
        <v>2.1000000000000001E-2</v>
      </c>
      <c r="U61" s="17"/>
      <c r="V61" s="17"/>
      <c r="W61" s="17"/>
      <c r="X61" s="17"/>
      <c r="Y61" s="17"/>
      <c r="Z61" s="16">
        <f t="shared" si="10"/>
        <v>0</v>
      </c>
    </row>
    <row r="62" spans="2:31" x14ac:dyDescent="0.45">
      <c r="B62" s="55"/>
      <c r="C62" s="8" t="s">
        <v>7</v>
      </c>
      <c r="D62" s="11">
        <v>84.4</v>
      </c>
      <c r="E62" s="11">
        <v>100.4</v>
      </c>
      <c r="F62" s="14"/>
      <c r="G62" s="21"/>
      <c r="H62" s="23">
        <f t="shared" ref="H62:H82" si="11">D62*F62*G62/1000000</f>
        <v>0</v>
      </c>
      <c r="I62" s="23">
        <f t="shared" si="8"/>
        <v>0</v>
      </c>
      <c r="J62" s="24">
        <f t="shared" si="9"/>
        <v>0</v>
      </c>
      <c r="K62" s="57"/>
      <c r="L62" s="2"/>
      <c r="M62" s="2"/>
      <c r="O62" s="7" t="s">
        <v>39</v>
      </c>
      <c r="P62" s="10">
        <v>0.5</v>
      </c>
      <c r="Q62" s="10">
        <v>0.5</v>
      </c>
      <c r="R62" s="10">
        <v>0.5</v>
      </c>
      <c r="S62" s="10">
        <v>0.5</v>
      </c>
      <c r="T62" s="10">
        <v>0.5</v>
      </c>
      <c r="U62" s="17"/>
      <c r="V62" s="17"/>
      <c r="W62" s="17"/>
      <c r="X62" s="17"/>
      <c r="Y62" s="17"/>
      <c r="Z62" s="16">
        <f t="shared" si="10"/>
        <v>0</v>
      </c>
    </row>
    <row r="63" spans="2:31" x14ac:dyDescent="0.45">
      <c r="B63" s="55"/>
      <c r="C63" s="7" t="s">
        <v>8</v>
      </c>
      <c r="D63" s="7">
        <v>58.5</v>
      </c>
      <c r="E63" s="7">
        <v>71.099999999999994</v>
      </c>
      <c r="F63" s="15"/>
      <c r="G63" s="13"/>
      <c r="H63" s="23">
        <f t="shared" si="11"/>
        <v>0</v>
      </c>
      <c r="I63" s="23">
        <f t="shared" si="8"/>
        <v>0</v>
      </c>
      <c r="J63" s="24">
        <f t="shared" si="9"/>
        <v>0</v>
      </c>
      <c r="K63" s="57"/>
      <c r="L63" s="2"/>
      <c r="M63" s="2"/>
      <c r="O63" s="7" t="s">
        <v>40</v>
      </c>
      <c r="P63" s="10">
        <v>1</v>
      </c>
      <c r="Q63" s="10">
        <v>1</v>
      </c>
      <c r="R63" s="10">
        <v>1</v>
      </c>
      <c r="S63" s="10" t="s">
        <v>33</v>
      </c>
      <c r="T63" s="10" t="s">
        <v>33</v>
      </c>
      <c r="U63" s="17"/>
      <c r="V63" s="17"/>
      <c r="W63" s="17"/>
      <c r="X63" s="17"/>
      <c r="Y63" s="17"/>
      <c r="Z63" s="16">
        <f t="shared" si="10"/>
        <v>0</v>
      </c>
    </row>
    <row r="64" spans="2:31" x14ac:dyDescent="0.45">
      <c r="B64" s="56"/>
      <c r="C64" s="12" t="s">
        <v>9</v>
      </c>
      <c r="D64" s="7">
        <v>24.9</v>
      </c>
      <c r="E64" s="7">
        <v>44.2</v>
      </c>
      <c r="F64" s="15"/>
      <c r="G64" s="13"/>
      <c r="H64" s="23">
        <f t="shared" si="11"/>
        <v>0</v>
      </c>
      <c r="I64" s="23">
        <f t="shared" si="8"/>
        <v>0</v>
      </c>
      <c r="J64" s="24">
        <f t="shared" si="9"/>
        <v>0</v>
      </c>
      <c r="K64" s="49"/>
      <c r="L64" s="2"/>
      <c r="M64" s="2"/>
      <c r="O64" s="7" t="s">
        <v>41</v>
      </c>
      <c r="P64" s="10">
        <v>0.5</v>
      </c>
      <c r="Q64" s="10">
        <v>0.5</v>
      </c>
      <c r="R64" s="10">
        <v>0.5</v>
      </c>
      <c r="S64" s="10" t="s">
        <v>33</v>
      </c>
      <c r="T64" s="10" t="s">
        <v>33</v>
      </c>
      <c r="U64" s="17"/>
      <c r="V64" s="17"/>
      <c r="W64" s="17"/>
      <c r="X64" s="17"/>
      <c r="Y64" s="17"/>
      <c r="Z64" s="16">
        <f>SUM(U64:Y64)</f>
        <v>0</v>
      </c>
    </row>
    <row r="65" spans="2:27" x14ac:dyDescent="0.45">
      <c r="B65" s="54" t="s">
        <v>12</v>
      </c>
      <c r="C65" s="7" t="s">
        <v>13</v>
      </c>
      <c r="D65" s="7">
        <v>61.8</v>
      </c>
      <c r="E65" s="7">
        <v>74.900000000000006</v>
      </c>
      <c r="F65" s="15"/>
      <c r="G65" s="13"/>
      <c r="H65" s="23">
        <f t="shared" si="11"/>
        <v>0</v>
      </c>
      <c r="I65" s="23">
        <f t="shared" si="8"/>
        <v>0</v>
      </c>
      <c r="J65" s="24">
        <f t="shared" si="9"/>
        <v>0</v>
      </c>
      <c r="K65" s="48">
        <f>SUM(J65:J77)</f>
        <v>0</v>
      </c>
      <c r="L65" s="2"/>
      <c r="M65" s="2"/>
      <c r="O65" s="7" t="s">
        <v>42</v>
      </c>
      <c r="P65" s="7">
        <v>0.25</v>
      </c>
      <c r="Q65" s="7">
        <v>0.25</v>
      </c>
      <c r="R65" s="10">
        <v>0.16</v>
      </c>
      <c r="S65" s="10">
        <v>0.16</v>
      </c>
      <c r="T65" s="10">
        <v>0.16</v>
      </c>
      <c r="U65" s="17"/>
      <c r="V65" s="17"/>
      <c r="W65" s="17"/>
      <c r="X65" s="17"/>
      <c r="Y65" s="17"/>
      <c r="Z65" s="16">
        <f t="shared" si="10"/>
        <v>0</v>
      </c>
    </row>
    <row r="66" spans="2:27" x14ac:dyDescent="0.45">
      <c r="B66" s="55"/>
      <c r="C66" s="7" t="s">
        <v>14</v>
      </c>
      <c r="D66" s="7">
        <v>56.2</v>
      </c>
      <c r="E66" s="7">
        <v>70.599999999999994</v>
      </c>
      <c r="F66" s="15"/>
      <c r="G66" s="13"/>
      <c r="H66" s="23">
        <f t="shared" si="11"/>
        <v>0</v>
      </c>
      <c r="I66" s="23">
        <f t="shared" si="8"/>
        <v>0</v>
      </c>
      <c r="J66" s="24">
        <f t="shared" si="9"/>
        <v>0</v>
      </c>
      <c r="K66" s="57"/>
      <c r="L66" s="2"/>
      <c r="M66" s="2"/>
      <c r="O66" s="7" t="s">
        <v>43</v>
      </c>
      <c r="P66" s="7">
        <v>0.6</v>
      </c>
      <c r="Q66" s="7">
        <v>0.6</v>
      </c>
      <c r="R66" s="10">
        <v>0.6</v>
      </c>
      <c r="S66" s="10" t="s">
        <v>33</v>
      </c>
      <c r="T66" s="10" t="s">
        <v>33</v>
      </c>
      <c r="U66" s="17"/>
      <c r="V66" s="17"/>
      <c r="W66" s="17"/>
      <c r="X66" s="17"/>
      <c r="Y66" s="17"/>
      <c r="Z66" s="16">
        <f t="shared" si="10"/>
        <v>0</v>
      </c>
    </row>
    <row r="67" spans="2:27" x14ac:dyDescent="0.45">
      <c r="B67" s="55"/>
      <c r="C67" s="7" t="s">
        <v>15</v>
      </c>
      <c r="D67" s="7">
        <v>24.3</v>
      </c>
      <c r="E67" s="7">
        <v>54.3</v>
      </c>
      <c r="F67" s="15"/>
      <c r="G67" s="13"/>
      <c r="H67" s="23">
        <f t="shared" si="11"/>
        <v>0</v>
      </c>
      <c r="I67" s="23">
        <f t="shared" si="8"/>
        <v>0</v>
      </c>
      <c r="J67" s="24">
        <f t="shared" si="9"/>
        <v>0</v>
      </c>
      <c r="K67" s="57"/>
      <c r="L67" s="2"/>
      <c r="M67" s="2"/>
      <c r="O67" s="7" t="s">
        <v>44</v>
      </c>
      <c r="P67" s="7">
        <v>0.25</v>
      </c>
      <c r="Q67" s="7">
        <v>0.25</v>
      </c>
      <c r="R67" s="10">
        <v>0.16</v>
      </c>
      <c r="S67" s="10" t="s">
        <v>33</v>
      </c>
      <c r="T67" s="10" t="s">
        <v>33</v>
      </c>
      <c r="U67" s="19"/>
      <c r="V67" s="17"/>
      <c r="W67" s="17"/>
      <c r="X67" s="17"/>
      <c r="Y67" s="17"/>
      <c r="Z67" s="16">
        <f t="shared" si="10"/>
        <v>0</v>
      </c>
    </row>
    <row r="68" spans="2:27" x14ac:dyDescent="0.45">
      <c r="B68" s="55"/>
      <c r="C68" s="7" t="s">
        <v>16</v>
      </c>
      <c r="D68" s="7">
        <v>67.3</v>
      </c>
      <c r="E68" s="7">
        <v>81.2</v>
      </c>
      <c r="F68" s="15"/>
      <c r="G68" s="13"/>
      <c r="H68" s="23">
        <f t="shared" si="11"/>
        <v>0</v>
      </c>
      <c r="I68" s="23">
        <f t="shared" si="8"/>
        <v>0</v>
      </c>
      <c r="J68" s="24">
        <f t="shared" si="9"/>
        <v>0</v>
      </c>
      <c r="K68" s="57"/>
      <c r="L68" s="2"/>
      <c r="M68" s="2"/>
      <c r="O68" s="7" t="s">
        <v>45</v>
      </c>
      <c r="P68" s="10">
        <v>2.4</v>
      </c>
      <c r="Q68" s="10">
        <v>1.6</v>
      </c>
      <c r="R68" s="10">
        <v>2.5</v>
      </c>
      <c r="S68" s="10">
        <v>0.54</v>
      </c>
      <c r="T68" s="10">
        <v>0.08</v>
      </c>
      <c r="U68" s="18"/>
      <c r="V68" s="17"/>
      <c r="W68" s="17"/>
      <c r="X68" s="17"/>
      <c r="Y68" s="17"/>
      <c r="Z68" s="16">
        <f t="shared" si="10"/>
        <v>0</v>
      </c>
    </row>
    <row r="69" spans="2:27" x14ac:dyDescent="0.45">
      <c r="B69" s="55"/>
      <c r="C69" s="7" t="s">
        <v>17</v>
      </c>
      <c r="D69" s="7">
        <v>56.6</v>
      </c>
      <c r="E69" s="7">
        <v>70.8</v>
      </c>
      <c r="F69" s="15"/>
      <c r="G69" s="13"/>
      <c r="H69" s="23">
        <f t="shared" si="11"/>
        <v>0</v>
      </c>
      <c r="I69" s="23">
        <f t="shared" si="8"/>
        <v>0</v>
      </c>
      <c r="J69" s="24">
        <f t="shared" si="9"/>
        <v>0</v>
      </c>
      <c r="K69" s="57"/>
      <c r="L69" s="2"/>
      <c r="M69" s="2"/>
      <c r="O69" s="7" t="s">
        <v>46</v>
      </c>
      <c r="P69" s="10">
        <v>0.1</v>
      </c>
      <c r="Q69" s="10">
        <v>0.1</v>
      </c>
      <c r="R69" s="10">
        <v>0.1</v>
      </c>
      <c r="S69" s="10">
        <v>0.1</v>
      </c>
      <c r="T69" s="10">
        <v>0.1</v>
      </c>
      <c r="U69" s="17"/>
      <c r="V69" s="17"/>
      <c r="W69" s="17"/>
      <c r="X69" s="17"/>
      <c r="Y69" s="17"/>
      <c r="Z69" s="16">
        <f t="shared" si="10"/>
        <v>0</v>
      </c>
    </row>
    <row r="70" spans="2:27" x14ac:dyDescent="0.45">
      <c r="B70" s="55"/>
      <c r="C70" s="7" t="s">
        <v>18</v>
      </c>
      <c r="D70" s="7">
        <v>41.7</v>
      </c>
      <c r="E70" s="7">
        <v>54</v>
      </c>
      <c r="F70" s="15"/>
      <c r="G70" s="13"/>
      <c r="H70" s="23">
        <f t="shared" si="11"/>
        <v>0</v>
      </c>
      <c r="I70" s="23">
        <f t="shared" si="8"/>
        <v>0</v>
      </c>
      <c r="J70" s="24">
        <f t="shared" si="9"/>
        <v>0</v>
      </c>
      <c r="K70" s="57"/>
      <c r="L70" s="2"/>
      <c r="M70" s="2"/>
      <c r="O70" s="7" t="s">
        <v>47</v>
      </c>
      <c r="P70" s="10">
        <v>2.88</v>
      </c>
      <c r="Q70" s="10">
        <v>2.88</v>
      </c>
      <c r="R70" s="10">
        <v>2.87</v>
      </c>
      <c r="S70" s="10" t="s">
        <v>33</v>
      </c>
      <c r="T70" s="10" t="s">
        <v>33</v>
      </c>
      <c r="U70" s="17"/>
      <c r="V70" s="17"/>
      <c r="W70" s="17"/>
      <c r="X70" s="17"/>
      <c r="Y70" s="17"/>
      <c r="Z70" s="16">
        <f t="shared" si="10"/>
        <v>0</v>
      </c>
    </row>
    <row r="71" spans="2:27" x14ac:dyDescent="0.45">
      <c r="B71" s="55"/>
      <c r="C71" s="7" t="s">
        <v>19</v>
      </c>
      <c r="D71" s="7">
        <v>43.5</v>
      </c>
      <c r="E71" s="7">
        <v>53.8</v>
      </c>
      <c r="F71" s="15"/>
      <c r="G71" s="13"/>
      <c r="H71" s="23">
        <f t="shared" si="11"/>
        <v>0</v>
      </c>
      <c r="I71" s="23">
        <f t="shared" si="8"/>
        <v>0</v>
      </c>
      <c r="J71" s="24">
        <f t="shared" si="9"/>
        <v>0</v>
      </c>
      <c r="K71" s="57"/>
      <c r="L71" s="2"/>
      <c r="M71" s="2"/>
      <c r="O71" s="7" t="s">
        <v>48</v>
      </c>
      <c r="P71" s="10">
        <v>0.02</v>
      </c>
      <c r="Q71" s="10">
        <v>0</v>
      </c>
      <c r="R71" s="10">
        <v>0</v>
      </c>
      <c r="S71" s="10">
        <v>0.54</v>
      </c>
      <c r="T71" s="10">
        <v>0.08</v>
      </c>
      <c r="U71" s="17"/>
      <c r="V71" s="17"/>
      <c r="W71" s="17"/>
      <c r="X71" s="17"/>
      <c r="Y71" s="17"/>
      <c r="Z71" s="16">
        <f t="shared" si="10"/>
        <v>0</v>
      </c>
    </row>
    <row r="72" spans="2:27" x14ac:dyDescent="0.45">
      <c r="B72" s="55"/>
      <c r="C72" s="7" t="s">
        <v>20</v>
      </c>
      <c r="D72" s="7">
        <v>29.6</v>
      </c>
      <c r="E72" s="7">
        <v>37.9</v>
      </c>
      <c r="F72" s="15"/>
      <c r="G72" s="13"/>
      <c r="H72" s="23">
        <f t="shared" si="11"/>
        <v>0</v>
      </c>
      <c r="I72" s="23">
        <f t="shared" si="8"/>
        <v>0</v>
      </c>
      <c r="J72" s="24">
        <f t="shared" si="9"/>
        <v>0</v>
      </c>
      <c r="K72" s="57"/>
      <c r="L72" s="2"/>
      <c r="M72" s="2"/>
      <c r="O72" s="7" t="s">
        <v>83</v>
      </c>
      <c r="P72" s="10">
        <v>0.02</v>
      </c>
      <c r="Q72" s="10">
        <v>0</v>
      </c>
      <c r="R72" s="10">
        <v>0</v>
      </c>
      <c r="S72" s="10">
        <v>0.54</v>
      </c>
      <c r="T72" s="10">
        <v>0.08</v>
      </c>
      <c r="U72" s="17"/>
      <c r="V72" s="17"/>
      <c r="W72" s="17"/>
      <c r="X72" s="17"/>
      <c r="Y72" s="17"/>
      <c r="Z72" s="16">
        <f t="shared" si="10"/>
        <v>0</v>
      </c>
    </row>
    <row r="73" spans="2:27" x14ac:dyDescent="0.45">
      <c r="B73" s="55"/>
      <c r="C73" s="7" t="s">
        <v>21</v>
      </c>
      <c r="D73" s="7">
        <v>18.3</v>
      </c>
      <c r="E73" s="7">
        <v>29.8</v>
      </c>
      <c r="F73" s="15"/>
      <c r="G73" s="13"/>
      <c r="H73" s="23">
        <f t="shared" si="11"/>
        <v>0</v>
      </c>
      <c r="I73" s="23">
        <f t="shared" si="8"/>
        <v>0</v>
      </c>
      <c r="J73" s="24">
        <f t="shared" si="9"/>
        <v>0</v>
      </c>
      <c r="K73" s="57"/>
      <c r="L73" s="2"/>
      <c r="M73" s="2"/>
      <c r="O73" s="7" t="s">
        <v>84</v>
      </c>
      <c r="P73" s="10">
        <v>0.02</v>
      </c>
      <c r="Q73" s="10">
        <v>0</v>
      </c>
      <c r="R73" s="10">
        <v>0</v>
      </c>
      <c r="S73" s="10">
        <v>0.54</v>
      </c>
      <c r="T73" s="10">
        <v>0.08</v>
      </c>
      <c r="U73" s="17"/>
      <c r="V73" s="17"/>
      <c r="W73" s="17"/>
      <c r="X73" s="17"/>
      <c r="Y73" s="17"/>
      <c r="Z73" s="16">
        <f t="shared" si="10"/>
        <v>0</v>
      </c>
    </row>
    <row r="74" spans="2:27" x14ac:dyDescent="0.45">
      <c r="B74" s="55"/>
      <c r="C74" s="7" t="s">
        <v>22</v>
      </c>
      <c r="D74" s="7">
        <v>61.3</v>
      </c>
      <c r="E74" s="7">
        <v>85</v>
      </c>
      <c r="F74" s="15"/>
      <c r="G74" s="13"/>
      <c r="H74" s="23">
        <f t="shared" si="11"/>
        <v>0</v>
      </c>
      <c r="I74" s="23">
        <f t="shared" si="8"/>
        <v>0</v>
      </c>
      <c r="J74" s="24">
        <f t="shared" si="9"/>
        <v>0</v>
      </c>
      <c r="K74" s="57"/>
      <c r="L74" s="2"/>
      <c r="M74" s="2"/>
      <c r="O74" s="7" t="s">
        <v>49</v>
      </c>
      <c r="P74" s="10">
        <v>2.4</v>
      </c>
      <c r="Q74" s="10">
        <v>1.6</v>
      </c>
      <c r="R74" s="10">
        <v>2.5</v>
      </c>
      <c r="S74" s="10">
        <v>0.54</v>
      </c>
      <c r="T74" s="10">
        <v>0.08</v>
      </c>
      <c r="U74" s="17"/>
      <c r="V74" s="17"/>
      <c r="W74" s="17"/>
      <c r="X74" s="17"/>
      <c r="Y74" s="17"/>
      <c r="Z74" s="16">
        <f t="shared" si="10"/>
        <v>0</v>
      </c>
    </row>
    <row r="75" spans="2:27" x14ac:dyDescent="0.45">
      <c r="B75" s="55"/>
      <c r="C75" s="7" t="s">
        <v>23</v>
      </c>
      <c r="D75" s="7">
        <v>31.8</v>
      </c>
      <c r="E75" s="7">
        <v>61.4</v>
      </c>
      <c r="F75" s="15"/>
      <c r="G75" s="13"/>
      <c r="H75" s="23">
        <f t="shared" si="11"/>
        <v>0</v>
      </c>
      <c r="I75" s="23">
        <f t="shared" si="8"/>
        <v>0</v>
      </c>
      <c r="J75" s="24">
        <f t="shared" si="9"/>
        <v>0</v>
      </c>
      <c r="K75" s="57"/>
      <c r="L75" s="2"/>
      <c r="M75" s="2"/>
      <c r="O75" s="7" t="s">
        <v>50</v>
      </c>
      <c r="P75" s="10">
        <v>0.15</v>
      </c>
      <c r="Q75" s="10">
        <v>0.15</v>
      </c>
      <c r="R75" s="10">
        <v>0.15</v>
      </c>
      <c r="S75" s="10" t="s">
        <v>33</v>
      </c>
      <c r="T75" s="10" t="s">
        <v>33</v>
      </c>
      <c r="U75" s="17"/>
      <c r="V75" s="17"/>
      <c r="W75" s="17"/>
      <c r="X75" s="17"/>
      <c r="Y75" s="17"/>
      <c r="Z75" s="16">
        <f t="shared" si="10"/>
        <v>0</v>
      </c>
    </row>
    <row r="76" spans="2:27" x14ac:dyDescent="0.45">
      <c r="B76" s="55"/>
      <c r="C76" s="7" t="s">
        <v>24</v>
      </c>
      <c r="D76" s="7">
        <v>60.2</v>
      </c>
      <c r="E76" s="7">
        <v>82.6</v>
      </c>
      <c r="F76" s="15"/>
      <c r="G76" s="13"/>
      <c r="H76" s="23">
        <f t="shared" si="11"/>
        <v>0</v>
      </c>
      <c r="I76" s="23">
        <f t="shared" si="8"/>
        <v>0</v>
      </c>
      <c r="J76" s="24">
        <f t="shared" si="9"/>
        <v>0</v>
      </c>
      <c r="K76" s="57"/>
      <c r="L76" s="2"/>
      <c r="M76" s="2"/>
      <c r="O76" s="7" t="s">
        <v>51</v>
      </c>
      <c r="P76" s="10">
        <v>0.02</v>
      </c>
      <c r="Q76" s="10">
        <v>0</v>
      </c>
      <c r="R76" s="10">
        <v>0</v>
      </c>
      <c r="S76" s="10">
        <v>0.54</v>
      </c>
      <c r="T76" s="10">
        <v>0.08</v>
      </c>
      <c r="U76" s="17"/>
      <c r="V76" s="17"/>
      <c r="W76" s="17"/>
      <c r="X76" s="17"/>
      <c r="Y76" s="17"/>
      <c r="Z76" s="16">
        <f t="shared" si="10"/>
        <v>0</v>
      </c>
    </row>
    <row r="77" spans="2:27" x14ac:dyDescent="0.45">
      <c r="B77" s="56"/>
      <c r="C77" s="7" t="s">
        <v>25</v>
      </c>
      <c r="D77" s="7">
        <v>33.200000000000003</v>
      </c>
      <c r="E77" s="7">
        <v>64.599999999999994</v>
      </c>
      <c r="F77" s="15"/>
      <c r="G77" s="13"/>
      <c r="H77" s="23">
        <f t="shared" si="11"/>
        <v>0</v>
      </c>
      <c r="I77" s="23">
        <f t="shared" si="8"/>
        <v>0</v>
      </c>
      <c r="J77" s="24">
        <f t="shared" si="9"/>
        <v>0</v>
      </c>
      <c r="K77" s="49"/>
      <c r="L77" s="2"/>
      <c r="M77" s="2"/>
      <c r="O77" s="7" t="s">
        <v>52</v>
      </c>
      <c r="P77" s="10">
        <v>0.68400000000000005</v>
      </c>
      <c r="Q77" s="10">
        <v>0.68400000000000005</v>
      </c>
      <c r="R77" s="10" t="s">
        <v>33</v>
      </c>
      <c r="S77" s="10">
        <v>0.33</v>
      </c>
      <c r="T77" s="10">
        <v>0.33</v>
      </c>
      <c r="U77" s="17"/>
      <c r="V77" s="17"/>
      <c r="W77" s="17"/>
      <c r="X77" s="17"/>
      <c r="Y77" s="17"/>
      <c r="Z77" s="16">
        <f t="shared" si="10"/>
        <v>0</v>
      </c>
    </row>
    <row r="78" spans="2:27" x14ac:dyDescent="0.45">
      <c r="B78" s="40" t="s">
        <v>26</v>
      </c>
      <c r="C78" s="7" t="s">
        <v>27</v>
      </c>
      <c r="D78" s="7">
        <v>14.3</v>
      </c>
      <c r="E78" s="7">
        <v>24.7</v>
      </c>
      <c r="F78" s="15"/>
      <c r="G78" s="13"/>
      <c r="H78" s="23">
        <f t="shared" si="11"/>
        <v>0</v>
      </c>
      <c r="I78" s="23">
        <f t="shared" si="8"/>
        <v>0</v>
      </c>
      <c r="J78" s="24">
        <f t="shared" si="9"/>
        <v>0</v>
      </c>
      <c r="K78" s="48">
        <f>SUM(J78:J79)</f>
        <v>0</v>
      </c>
      <c r="L78" s="2"/>
      <c r="M78" s="2"/>
      <c r="O78" s="7" t="s">
        <v>53</v>
      </c>
      <c r="P78" s="10">
        <v>2.4</v>
      </c>
      <c r="Q78" s="10">
        <v>2</v>
      </c>
      <c r="R78" s="10">
        <v>2.5</v>
      </c>
      <c r="S78" s="10">
        <v>2</v>
      </c>
      <c r="T78" s="10">
        <v>2</v>
      </c>
      <c r="U78" s="17"/>
      <c r="V78" s="17"/>
      <c r="W78" s="17"/>
      <c r="X78" s="17"/>
      <c r="Y78" s="17"/>
      <c r="Z78" s="16">
        <f t="shared" si="10"/>
        <v>0</v>
      </c>
    </row>
    <row r="79" spans="2:27" ht="13.8" thickBot="1" x14ac:dyDescent="0.5">
      <c r="B79" s="40"/>
      <c r="C79" s="7" t="s">
        <v>28</v>
      </c>
      <c r="D79" s="7">
        <v>19.7</v>
      </c>
      <c r="E79" s="7">
        <v>29.9</v>
      </c>
      <c r="F79" s="15"/>
      <c r="G79" s="13"/>
      <c r="H79" s="23">
        <f t="shared" si="11"/>
        <v>0</v>
      </c>
      <c r="I79" s="23">
        <f t="shared" si="8"/>
        <v>0</v>
      </c>
      <c r="J79" s="24">
        <f t="shared" si="9"/>
        <v>0</v>
      </c>
      <c r="K79" s="49"/>
      <c r="L79" s="2"/>
      <c r="M79" s="2"/>
      <c r="O79" s="7" t="s">
        <v>54</v>
      </c>
      <c r="P79" s="10">
        <v>2.88</v>
      </c>
      <c r="Q79" s="10">
        <v>2.88</v>
      </c>
      <c r="R79" s="10">
        <v>2.87</v>
      </c>
      <c r="S79" s="10" t="s">
        <v>33</v>
      </c>
      <c r="T79" s="10" t="s">
        <v>33</v>
      </c>
      <c r="U79" s="17"/>
      <c r="V79" s="17"/>
      <c r="W79" s="17"/>
      <c r="X79" s="17"/>
      <c r="Y79" s="17"/>
      <c r="Z79" s="33">
        <f t="shared" si="10"/>
        <v>0</v>
      </c>
    </row>
    <row r="80" spans="2:27" ht="13.8" thickBot="1" x14ac:dyDescent="0.5">
      <c r="B80" s="40" t="s">
        <v>29</v>
      </c>
      <c r="C80" s="7" t="s">
        <v>31</v>
      </c>
      <c r="D80" s="7">
        <v>1.69</v>
      </c>
      <c r="E80" s="10" t="s">
        <v>33</v>
      </c>
      <c r="F80" s="15"/>
      <c r="G80" s="13"/>
      <c r="H80" s="23">
        <f t="shared" si="11"/>
        <v>0</v>
      </c>
      <c r="I80" s="20" t="s">
        <v>33</v>
      </c>
      <c r="J80" s="24">
        <f>H80</f>
        <v>0</v>
      </c>
      <c r="K80" s="48">
        <f>SUM(J80:J81)</f>
        <v>0</v>
      </c>
      <c r="L80" s="2"/>
      <c r="M80" s="2"/>
      <c r="Z80" s="26">
        <f>SUM(Z59:Z79)</f>
        <v>0</v>
      </c>
      <c r="AA80" s="4" t="s">
        <v>1</v>
      </c>
    </row>
    <row r="81" spans="2:26" x14ac:dyDescent="0.45">
      <c r="B81" s="40"/>
      <c r="C81" s="7" t="s">
        <v>30</v>
      </c>
      <c r="D81" s="7">
        <v>1</v>
      </c>
      <c r="E81" s="10" t="s">
        <v>33</v>
      </c>
      <c r="F81" s="15"/>
      <c r="G81" s="13"/>
      <c r="H81" s="23">
        <f t="shared" si="11"/>
        <v>0</v>
      </c>
      <c r="I81" s="20" t="s">
        <v>33</v>
      </c>
      <c r="J81" s="24">
        <f t="shared" ref="J81:J82" si="12">H81</f>
        <v>0</v>
      </c>
      <c r="K81" s="49"/>
      <c r="L81" s="2"/>
      <c r="M81" s="2"/>
    </row>
    <row r="82" spans="2:26" x14ac:dyDescent="0.45">
      <c r="B82" s="6" t="s">
        <v>32</v>
      </c>
      <c r="C82" s="7"/>
      <c r="D82" s="7">
        <v>1.45</v>
      </c>
      <c r="E82" s="10" t="s">
        <v>33</v>
      </c>
      <c r="F82" s="15"/>
      <c r="G82" s="13"/>
      <c r="H82" s="23">
        <f t="shared" si="11"/>
        <v>0</v>
      </c>
      <c r="I82" s="20" t="s">
        <v>33</v>
      </c>
      <c r="J82" s="24">
        <f t="shared" si="12"/>
        <v>0</v>
      </c>
      <c r="K82" s="20">
        <f>H82</f>
        <v>0</v>
      </c>
      <c r="L82" s="2"/>
      <c r="M82" s="2"/>
      <c r="O82" s="4" t="s">
        <v>87</v>
      </c>
    </row>
    <row r="83" spans="2:26" ht="48.75" customHeight="1" x14ac:dyDescent="0.45">
      <c r="F83" s="5"/>
      <c r="G83" s="5"/>
      <c r="H83" s="5"/>
      <c r="I83" s="5"/>
      <c r="J83" s="5"/>
      <c r="K83" s="5"/>
      <c r="L83" s="5"/>
      <c r="M83" s="5"/>
      <c r="N83" s="5"/>
      <c r="O83" s="40" t="s">
        <v>35</v>
      </c>
      <c r="P83" s="40" t="s">
        <v>57</v>
      </c>
      <c r="Q83" s="40"/>
      <c r="R83" s="40"/>
      <c r="S83" s="40"/>
      <c r="T83" s="40"/>
      <c r="U83" s="41" t="s">
        <v>85</v>
      </c>
      <c r="V83" s="42"/>
      <c r="W83" s="42"/>
      <c r="X83" s="42"/>
      <c r="Y83" s="42"/>
      <c r="Z83" s="43"/>
    </row>
    <row r="84" spans="2:26" x14ac:dyDescent="0.45">
      <c r="O84" s="40"/>
      <c r="P84" s="6" t="s">
        <v>2</v>
      </c>
      <c r="Q84" s="6" t="s">
        <v>12</v>
      </c>
      <c r="R84" s="6" t="s">
        <v>26</v>
      </c>
      <c r="S84" s="6" t="s">
        <v>29</v>
      </c>
      <c r="T84" s="6" t="s">
        <v>32</v>
      </c>
      <c r="U84" s="6" t="s">
        <v>2</v>
      </c>
      <c r="V84" s="6" t="s">
        <v>12</v>
      </c>
      <c r="W84" s="6" t="s">
        <v>26</v>
      </c>
      <c r="X84" s="6" t="s">
        <v>29</v>
      </c>
      <c r="Y84" s="6" t="s">
        <v>32</v>
      </c>
      <c r="Z84" s="6" t="s">
        <v>34</v>
      </c>
    </row>
    <row r="85" spans="2:26" x14ac:dyDescent="0.45">
      <c r="O85" s="7" t="s">
        <v>36</v>
      </c>
      <c r="P85" s="10">
        <v>2</v>
      </c>
      <c r="Q85" s="10">
        <v>2</v>
      </c>
      <c r="R85" s="10">
        <v>2</v>
      </c>
      <c r="S85" s="10">
        <v>0.33</v>
      </c>
      <c r="T85" s="10">
        <v>0.33</v>
      </c>
      <c r="U85" s="17"/>
      <c r="V85" s="17"/>
      <c r="W85" s="17"/>
      <c r="X85" s="17"/>
      <c r="Y85" s="17"/>
      <c r="Z85" s="16">
        <f>SUM(U85:Y85)</f>
        <v>0</v>
      </c>
    </row>
    <row r="86" spans="2:26" x14ac:dyDescent="0.45">
      <c r="O86" s="7" t="s">
        <v>37</v>
      </c>
      <c r="P86" s="10">
        <v>2</v>
      </c>
      <c r="Q86" s="10">
        <v>2</v>
      </c>
      <c r="R86" s="10">
        <v>2</v>
      </c>
      <c r="S86" s="10">
        <v>2</v>
      </c>
      <c r="T86" s="10">
        <v>2</v>
      </c>
      <c r="U86" s="17"/>
      <c r="V86" s="17"/>
      <c r="W86" s="17"/>
      <c r="X86" s="17"/>
      <c r="Y86" s="17"/>
      <c r="Z86" s="16">
        <f t="shared" ref="Z86:Z89" si="13">SUM(U86:Y86)</f>
        <v>0</v>
      </c>
    </row>
    <row r="87" spans="2:26" x14ac:dyDescent="0.45">
      <c r="O87" s="7" t="s">
        <v>38</v>
      </c>
      <c r="P87" s="10" t="s">
        <v>33</v>
      </c>
      <c r="Q87" s="10" t="s">
        <v>33</v>
      </c>
      <c r="R87" s="10" t="s">
        <v>33</v>
      </c>
      <c r="S87" s="10">
        <v>2.1000000000000001E-2</v>
      </c>
      <c r="T87" s="10">
        <v>2.1000000000000001E-2</v>
      </c>
      <c r="U87" s="17"/>
      <c r="V87" s="17"/>
      <c r="W87" s="17"/>
      <c r="X87" s="17"/>
      <c r="Y87" s="17"/>
      <c r="Z87" s="16">
        <f t="shared" si="13"/>
        <v>0</v>
      </c>
    </row>
    <row r="88" spans="2:26" x14ac:dyDescent="0.45">
      <c r="O88" s="7" t="s">
        <v>39</v>
      </c>
      <c r="P88" s="10">
        <v>0.5</v>
      </c>
      <c r="Q88" s="10">
        <v>0.5</v>
      </c>
      <c r="R88" s="10">
        <v>0.5</v>
      </c>
      <c r="S88" s="10">
        <v>0.5</v>
      </c>
      <c r="T88" s="10">
        <v>0.5</v>
      </c>
      <c r="U88" s="17"/>
      <c r="V88" s="17"/>
      <c r="W88" s="17"/>
      <c r="X88" s="17"/>
      <c r="Y88" s="17"/>
      <c r="Z88" s="16">
        <f t="shared" si="13"/>
        <v>0</v>
      </c>
    </row>
    <row r="89" spans="2:26" x14ac:dyDescent="0.45">
      <c r="O89" s="7" t="s">
        <v>40</v>
      </c>
      <c r="P89" s="10">
        <v>1</v>
      </c>
      <c r="Q89" s="10">
        <v>1</v>
      </c>
      <c r="R89" s="10">
        <v>1</v>
      </c>
      <c r="S89" s="10" t="s">
        <v>33</v>
      </c>
      <c r="T89" s="10" t="s">
        <v>33</v>
      </c>
      <c r="U89" s="17"/>
      <c r="V89" s="17"/>
      <c r="W89" s="17"/>
      <c r="X89" s="17"/>
      <c r="Y89" s="17"/>
      <c r="Z89" s="16">
        <f t="shared" si="13"/>
        <v>0</v>
      </c>
    </row>
    <row r="90" spans="2:26" x14ac:dyDescent="0.45">
      <c r="O90" s="7" t="s">
        <v>41</v>
      </c>
      <c r="P90" s="10">
        <v>0.5</v>
      </c>
      <c r="Q90" s="10">
        <v>0.5</v>
      </c>
      <c r="R90" s="10">
        <v>0.5</v>
      </c>
      <c r="S90" s="10" t="s">
        <v>33</v>
      </c>
      <c r="T90" s="10" t="s">
        <v>33</v>
      </c>
      <c r="U90" s="17"/>
      <c r="V90" s="17"/>
      <c r="W90" s="17"/>
      <c r="X90" s="17"/>
      <c r="Y90" s="17"/>
      <c r="Z90" s="16">
        <f>SUM(U90:Y90)</f>
        <v>0</v>
      </c>
    </row>
    <row r="91" spans="2:26" x14ac:dyDescent="0.45">
      <c r="O91" s="7" t="s">
        <v>42</v>
      </c>
      <c r="P91" s="7">
        <v>0.25</v>
      </c>
      <c r="Q91" s="7">
        <v>0.25</v>
      </c>
      <c r="R91" s="10">
        <v>0.16</v>
      </c>
      <c r="S91" s="10">
        <v>0.16</v>
      </c>
      <c r="T91" s="10">
        <v>0.16</v>
      </c>
      <c r="U91" s="17"/>
      <c r="V91" s="17"/>
      <c r="W91" s="17"/>
      <c r="X91" s="17"/>
      <c r="Y91" s="17"/>
      <c r="Z91" s="16">
        <f t="shared" ref="Z91:Z105" si="14">SUM(U91:Y91)</f>
        <v>0</v>
      </c>
    </row>
    <row r="92" spans="2:26" x14ac:dyDescent="0.45">
      <c r="O92" s="7" t="s">
        <v>43</v>
      </c>
      <c r="P92" s="7">
        <v>0.6</v>
      </c>
      <c r="Q92" s="7">
        <v>0.6</v>
      </c>
      <c r="R92" s="10">
        <v>0.6</v>
      </c>
      <c r="S92" s="10" t="s">
        <v>33</v>
      </c>
      <c r="T92" s="10" t="s">
        <v>33</v>
      </c>
      <c r="U92" s="17"/>
      <c r="V92" s="17"/>
      <c r="W92" s="17"/>
      <c r="X92" s="17"/>
      <c r="Y92" s="17"/>
      <c r="Z92" s="16">
        <f t="shared" si="14"/>
        <v>0</v>
      </c>
    </row>
    <row r="93" spans="2:26" x14ac:dyDescent="0.45">
      <c r="O93" s="7" t="s">
        <v>44</v>
      </c>
      <c r="P93" s="7">
        <v>0.25</v>
      </c>
      <c r="Q93" s="7">
        <v>0.25</v>
      </c>
      <c r="R93" s="10">
        <v>0.16</v>
      </c>
      <c r="S93" s="10" t="s">
        <v>33</v>
      </c>
      <c r="T93" s="10" t="s">
        <v>33</v>
      </c>
      <c r="U93" s="19"/>
      <c r="V93" s="17"/>
      <c r="W93" s="17"/>
      <c r="X93" s="17"/>
      <c r="Y93" s="17"/>
      <c r="Z93" s="16">
        <f t="shared" si="14"/>
        <v>0</v>
      </c>
    </row>
    <row r="94" spans="2:26" x14ac:dyDescent="0.45">
      <c r="O94" s="7" t="s">
        <v>45</v>
      </c>
      <c r="P94" s="10">
        <v>2.4</v>
      </c>
      <c r="Q94" s="10">
        <v>1.6</v>
      </c>
      <c r="R94" s="10">
        <v>2.5</v>
      </c>
      <c r="S94" s="10">
        <v>0.54</v>
      </c>
      <c r="T94" s="10">
        <v>0.08</v>
      </c>
      <c r="U94" s="18"/>
      <c r="V94" s="17"/>
      <c r="W94" s="17"/>
      <c r="X94" s="17"/>
      <c r="Y94" s="17"/>
      <c r="Z94" s="16">
        <f t="shared" si="14"/>
        <v>0</v>
      </c>
    </row>
    <row r="95" spans="2:26" x14ac:dyDescent="0.45">
      <c r="O95" s="7" t="s">
        <v>46</v>
      </c>
      <c r="P95" s="10">
        <v>0.1</v>
      </c>
      <c r="Q95" s="10">
        <v>0.1</v>
      </c>
      <c r="R95" s="10">
        <v>0.1</v>
      </c>
      <c r="S95" s="10">
        <v>0.1</v>
      </c>
      <c r="T95" s="10">
        <v>0.1</v>
      </c>
      <c r="U95" s="17"/>
      <c r="V95" s="17"/>
      <c r="W95" s="17"/>
      <c r="X95" s="17"/>
      <c r="Y95" s="17"/>
      <c r="Z95" s="16">
        <f t="shared" si="14"/>
        <v>0</v>
      </c>
    </row>
    <row r="96" spans="2:26" x14ac:dyDescent="0.45">
      <c r="O96" s="7" t="s">
        <v>47</v>
      </c>
      <c r="P96" s="10">
        <v>2.88</v>
      </c>
      <c r="Q96" s="10">
        <v>2.88</v>
      </c>
      <c r="R96" s="10">
        <v>2.87</v>
      </c>
      <c r="S96" s="10" t="s">
        <v>33</v>
      </c>
      <c r="T96" s="10" t="s">
        <v>33</v>
      </c>
      <c r="U96" s="17"/>
      <c r="V96" s="17"/>
      <c r="W96" s="17"/>
      <c r="X96" s="17"/>
      <c r="Y96" s="17"/>
      <c r="Z96" s="16">
        <f t="shared" si="14"/>
        <v>0</v>
      </c>
    </row>
    <row r="97" spans="2:27" x14ac:dyDescent="0.45">
      <c r="O97" s="7" t="s">
        <v>48</v>
      </c>
      <c r="P97" s="10">
        <v>0.02</v>
      </c>
      <c r="Q97" s="10">
        <v>0</v>
      </c>
      <c r="R97" s="10">
        <v>0</v>
      </c>
      <c r="S97" s="10">
        <v>0.54</v>
      </c>
      <c r="T97" s="10">
        <v>0.08</v>
      </c>
      <c r="U97" s="17"/>
      <c r="V97" s="17"/>
      <c r="W97" s="17"/>
      <c r="X97" s="17"/>
      <c r="Y97" s="17"/>
      <c r="Z97" s="16">
        <f t="shared" si="14"/>
        <v>0</v>
      </c>
    </row>
    <row r="98" spans="2:27" x14ac:dyDescent="0.45">
      <c r="O98" s="7" t="s">
        <v>83</v>
      </c>
      <c r="P98" s="10">
        <v>0.02</v>
      </c>
      <c r="Q98" s="10">
        <v>0</v>
      </c>
      <c r="R98" s="10">
        <v>0</v>
      </c>
      <c r="S98" s="10">
        <v>0.54</v>
      </c>
      <c r="T98" s="10">
        <v>0.08</v>
      </c>
      <c r="U98" s="17"/>
      <c r="V98" s="17"/>
      <c r="W98" s="17"/>
      <c r="X98" s="17"/>
      <c r="Y98" s="17"/>
      <c r="Z98" s="16">
        <f t="shared" si="14"/>
        <v>0</v>
      </c>
    </row>
    <row r="99" spans="2:27" x14ac:dyDescent="0.45">
      <c r="O99" s="7" t="s">
        <v>84</v>
      </c>
      <c r="P99" s="10">
        <v>0.02</v>
      </c>
      <c r="Q99" s="10">
        <v>0</v>
      </c>
      <c r="R99" s="10">
        <v>0</v>
      </c>
      <c r="S99" s="10">
        <v>0.54</v>
      </c>
      <c r="T99" s="10">
        <v>0.08</v>
      </c>
      <c r="U99" s="17"/>
      <c r="V99" s="17"/>
      <c r="W99" s="17"/>
      <c r="X99" s="17"/>
      <c r="Y99" s="17"/>
      <c r="Z99" s="16">
        <f t="shared" si="14"/>
        <v>0</v>
      </c>
    </row>
    <row r="100" spans="2:27" x14ac:dyDescent="0.45">
      <c r="O100" s="7" t="s">
        <v>49</v>
      </c>
      <c r="P100" s="10">
        <v>2.4</v>
      </c>
      <c r="Q100" s="10">
        <v>1.6</v>
      </c>
      <c r="R100" s="10">
        <v>2.5</v>
      </c>
      <c r="S100" s="10">
        <v>0.54</v>
      </c>
      <c r="T100" s="10">
        <v>0.08</v>
      </c>
      <c r="U100" s="17"/>
      <c r="V100" s="17"/>
      <c r="W100" s="17"/>
      <c r="X100" s="17"/>
      <c r="Y100" s="17"/>
      <c r="Z100" s="16">
        <f t="shared" si="14"/>
        <v>0</v>
      </c>
    </row>
    <row r="101" spans="2:27" x14ac:dyDescent="0.45">
      <c r="O101" s="7" t="s">
        <v>50</v>
      </c>
      <c r="P101" s="10">
        <v>0.15</v>
      </c>
      <c r="Q101" s="10">
        <v>0.15</v>
      </c>
      <c r="R101" s="10">
        <v>0.15</v>
      </c>
      <c r="S101" s="10" t="s">
        <v>33</v>
      </c>
      <c r="T101" s="10" t="s">
        <v>33</v>
      </c>
      <c r="U101" s="17"/>
      <c r="V101" s="17"/>
      <c r="W101" s="17"/>
      <c r="X101" s="17"/>
      <c r="Y101" s="17"/>
      <c r="Z101" s="16">
        <f t="shared" si="14"/>
        <v>0</v>
      </c>
    </row>
    <row r="102" spans="2:27" x14ac:dyDescent="0.45">
      <c r="O102" s="7" t="s">
        <v>51</v>
      </c>
      <c r="P102" s="10">
        <v>0.02</v>
      </c>
      <c r="Q102" s="10">
        <v>0</v>
      </c>
      <c r="R102" s="10">
        <v>0</v>
      </c>
      <c r="S102" s="10">
        <v>0.54</v>
      </c>
      <c r="T102" s="10">
        <v>0.08</v>
      </c>
      <c r="U102" s="17"/>
      <c r="V102" s="17"/>
      <c r="W102" s="17"/>
      <c r="X102" s="17"/>
      <c r="Y102" s="17"/>
      <c r="Z102" s="16">
        <f t="shared" si="14"/>
        <v>0</v>
      </c>
    </row>
    <row r="103" spans="2:27" x14ac:dyDescent="0.45">
      <c r="O103" s="7" t="s">
        <v>52</v>
      </c>
      <c r="P103" s="10">
        <v>0.68400000000000005</v>
      </c>
      <c r="Q103" s="10">
        <v>0.68400000000000005</v>
      </c>
      <c r="R103" s="10" t="s">
        <v>33</v>
      </c>
      <c r="S103" s="10">
        <v>0.33</v>
      </c>
      <c r="T103" s="10">
        <v>0.33</v>
      </c>
      <c r="U103" s="17"/>
      <c r="V103" s="17"/>
      <c r="W103" s="17"/>
      <c r="X103" s="17"/>
      <c r="Y103" s="17"/>
      <c r="Z103" s="16">
        <f t="shared" si="14"/>
        <v>0</v>
      </c>
    </row>
    <row r="104" spans="2:27" x14ac:dyDescent="0.45">
      <c r="O104" s="7" t="s">
        <v>53</v>
      </c>
      <c r="P104" s="10">
        <v>2.4</v>
      </c>
      <c r="Q104" s="10">
        <v>2</v>
      </c>
      <c r="R104" s="10">
        <v>2.5</v>
      </c>
      <c r="S104" s="10">
        <v>2</v>
      </c>
      <c r="T104" s="10">
        <v>2</v>
      </c>
      <c r="U104" s="17"/>
      <c r="V104" s="17"/>
      <c r="W104" s="17"/>
      <c r="X104" s="17"/>
      <c r="Y104" s="17"/>
      <c r="Z104" s="16">
        <f t="shared" si="14"/>
        <v>0</v>
      </c>
    </row>
    <row r="105" spans="2:27" ht="13.8" thickBot="1" x14ac:dyDescent="0.5">
      <c r="O105" s="7" t="s">
        <v>54</v>
      </c>
      <c r="P105" s="10">
        <v>2.88</v>
      </c>
      <c r="Q105" s="10">
        <v>2.88</v>
      </c>
      <c r="R105" s="10">
        <v>2.87</v>
      </c>
      <c r="S105" s="10" t="s">
        <v>33</v>
      </c>
      <c r="T105" s="10" t="s">
        <v>33</v>
      </c>
      <c r="U105" s="17"/>
      <c r="V105" s="17"/>
      <c r="W105" s="17"/>
      <c r="X105" s="17"/>
      <c r="Y105" s="17"/>
      <c r="Z105" s="33">
        <f t="shared" si="14"/>
        <v>0</v>
      </c>
    </row>
    <row r="106" spans="2:27" ht="13.8" thickBot="1" x14ac:dyDescent="0.5">
      <c r="Z106" s="26">
        <f>SUM(Z85:Z105)</f>
        <v>0</v>
      </c>
      <c r="AA106" s="4" t="s">
        <v>86</v>
      </c>
    </row>
    <row r="107" spans="2:27" ht="30" customHeight="1" thickBot="1" x14ac:dyDescent="0.5">
      <c r="B107" s="34" t="s">
        <v>97</v>
      </c>
    </row>
    <row r="108" spans="2:27" ht="94.5" customHeight="1" thickBot="1" x14ac:dyDescent="0.5">
      <c r="B108" s="44" t="s">
        <v>93</v>
      </c>
      <c r="C108" s="45"/>
      <c r="D108" s="37" t="s">
        <v>98</v>
      </c>
    </row>
    <row r="109" spans="2:27" ht="24" customHeight="1" thickBot="1" x14ac:dyDescent="0.5">
      <c r="B109" s="46">
        <f>SUM(AE5,AE58)</f>
        <v>0</v>
      </c>
      <c r="C109" s="47"/>
      <c r="D109" s="38" t="e">
        <f>B109/(AB5*28+AB58*265)</f>
        <v>#DIV/0!</v>
      </c>
    </row>
    <row r="110" spans="2:27" x14ac:dyDescent="0.45">
      <c r="D110" s="39"/>
    </row>
  </sheetData>
  <mergeCells count="52">
    <mergeCell ref="O30:O31"/>
    <mergeCell ref="P30:T30"/>
    <mergeCell ref="U30:Z30"/>
    <mergeCell ref="G57:G58"/>
    <mergeCell ref="H6:H11"/>
    <mergeCell ref="I6:I11"/>
    <mergeCell ref="H12:H24"/>
    <mergeCell ref="I12:I24"/>
    <mergeCell ref="H25:H26"/>
    <mergeCell ref="I25:I26"/>
    <mergeCell ref="P57:T57"/>
    <mergeCell ref="U57:Z57"/>
    <mergeCell ref="J58:K58"/>
    <mergeCell ref="O57:O58"/>
    <mergeCell ref="B65:B77"/>
    <mergeCell ref="K65:K77"/>
    <mergeCell ref="B78:B79"/>
    <mergeCell ref="K78:K79"/>
    <mergeCell ref="B80:B81"/>
    <mergeCell ref="K80:K81"/>
    <mergeCell ref="B59:B64"/>
    <mergeCell ref="K59:K64"/>
    <mergeCell ref="B57:C58"/>
    <mergeCell ref="D57:E57"/>
    <mergeCell ref="F57:F58"/>
    <mergeCell ref="H57:K57"/>
    <mergeCell ref="U4:Z4"/>
    <mergeCell ref="L5:M5"/>
    <mergeCell ref="B6:B11"/>
    <mergeCell ref="M6:M11"/>
    <mergeCell ref="B12:B24"/>
    <mergeCell ref="M12:M24"/>
    <mergeCell ref="B4:C5"/>
    <mergeCell ref="D4:E4"/>
    <mergeCell ref="F4:F5"/>
    <mergeCell ref="J4:M4"/>
    <mergeCell ref="O4:O5"/>
    <mergeCell ref="P4:T4"/>
    <mergeCell ref="G4:G5"/>
    <mergeCell ref="H4:H5"/>
    <mergeCell ref="I4:I5"/>
    <mergeCell ref="B25:B26"/>
    <mergeCell ref="M25:M26"/>
    <mergeCell ref="B27:B28"/>
    <mergeCell ref="M27:M28"/>
    <mergeCell ref="H27:H28"/>
    <mergeCell ref="I27:I28"/>
    <mergeCell ref="O83:O84"/>
    <mergeCell ref="P83:T83"/>
    <mergeCell ref="U83:Z83"/>
    <mergeCell ref="B108:C108"/>
    <mergeCell ref="B109:C109"/>
  </mergeCells>
  <phoneticPr fontId="1"/>
  <pageMargins left="0.7" right="0.7" top="0.75" bottom="0.75" header="0.3" footer="0.3"/>
  <pageSetup paperSize="9" scale="29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42EEF-9672-43B9-A734-3943EA2C5DC2}">
  <dimension ref="B2:B3"/>
  <sheetViews>
    <sheetView workbookViewId="0">
      <selection activeCell="B3" sqref="B3"/>
    </sheetView>
  </sheetViews>
  <sheetFormatPr defaultRowHeight="18" x14ac:dyDescent="0.45"/>
  <sheetData>
    <row r="2" spans="2:2" x14ac:dyDescent="0.45">
      <c r="B2" t="s">
        <v>60</v>
      </c>
    </row>
    <row r="3" spans="2:2" x14ac:dyDescent="0.45">
      <c r="B3" t="s">
        <v>61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温室効果ガス削減量</vt:lpstr>
      <vt:lpstr>プルダウンリスト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2026-01-09T02:30:13Z</dcterms:created>
  <dcterms:modified xsi:type="dcterms:W3CDTF">2026-01-09T02:30:18Z</dcterms:modified>
</cp:coreProperties>
</file>