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app.xml" ContentType="application/vnd.openxmlformats-officedocument.extended-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filterPrivacy="1"/>
  <xr:revisionPtr revIDLastSave="335" documentId="8_{5A1D135E-7797-4A62-A0F9-292E5EAD5346}" xr6:coauthVersionLast="47" xr6:coauthVersionMax="47" xr10:uidLastSave="{4773DEE2-7CB9-4968-A077-C8F075AC2567}"/>
  <bookViews>
    <workbookView xWindow="28680" yWindow="-120" windowWidth="29040" windowHeight="15840" tabRatio="745" xr2:uid="{00000000-000D-0000-FFFF-FFFF00000000}"/>
  </bookViews>
  <sheets>
    <sheet name="入力・結果シート" sheetId="11" r:id="rId1"/>
    <sheet name="計算シート_急性" sheetId="1" r:id="rId2"/>
    <sheet name="単位暴露量・経皮吸収率" sheetId="4" r:id="rId3"/>
    <sheet name="防護装備" sheetId="14" r:id="rId4"/>
    <sheet name="処理量（種）" sheetId="8" r:id="rId5"/>
    <sheet name="処理量（球根等）" sheetId="16" r:id="rId6"/>
    <sheet name="作物分類" sheetId="10" state="hidden" r:id="rId7"/>
    <sheet name="使い方の説明" sheetId="17" r:id="rId8"/>
    <sheet name="変更履歴" sheetId="18" r:id="rId9"/>
  </sheets>
  <definedNames>
    <definedName name="_xlnm._FilterDatabase" localSheetId="6" hidden="1">作物分類!$A$1:$E$1423</definedName>
    <definedName name="_xlnm.Print_Area" localSheetId="0">入力・結果シート!$A$1:$O$26</definedName>
    <definedName name="_xlnm.Print_Titles" localSheetId="0">入力・結果シート!$11:$12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7" i="1" l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D4" i="1" l="1"/>
  <c r="M4" i="1" l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" i="1"/>
  <c r="I5" i="1" l="1"/>
  <c r="J5" i="1"/>
  <c r="I6" i="1"/>
  <c r="J6" i="1"/>
  <c r="I7" i="1"/>
  <c r="J7" i="1"/>
  <c r="I8" i="1"/>
  <c r="J8" i="1"/>
  <c r="I9" i="1"/>
  <c r="J9" i="1"/>
  <c r="I10" i="1"/>
  <c r="J10" i="1"/>
  <c r="I11" i="1"/>
  <c r="J11" i="1"/>
  <c r="I12" i="1"/>
  <c r="J12" i="1"/>
  <c r="I13" i="1"/>
  <c r="J13" i="1"/>
  <c r="I14" i="1"/>
  <c r="J14" i="1"/>
  <c r="I15" i="1"/>
  <c r="J15" i="1"/>
  <c r="I16" i="1"/>
  <c r="J16" i="1"/>
  <c r="I17" i="1"/>
  <c r="J17" i="1"/>
  <c r="I18" i="1"/>
  <c r="J18" i="1"/>
  <c r="I19" i="1"/>
  <c r="J19" i="1"/>
  <c r="I20" i="1"/>
  <c r="J20" i="1"/>
  <c r="I21" i="1"/>
  <c r="J21" i="1"/>
  <c r="I22" i="1"/>
  <c r="J22" i="1"/>
  <c r="I23" i="1"/>
  <c r="J23" i="1"/>
  <c r="I24" i="1"/>
  <c r="J24" i="1"/>
  <c r="I25" i="1"/>
  <c r="J25" i="1"/>
  <c r="I26" i="1"/>
  <c r="J26" i="1"/>
  <c r="I27" i="1"/>
  <c r="J27" i="1"/>
  <c r="I28" i="1"/>
  <c r="J28" i="1"/>
  <c r="I29" i="1"/>
  <c r="J29" i="1"/>
  <c r="I30" i="1"/>
  <c r="J30" i="1"/>
  <c r="I31" i="1"/>
  <c r="J31" i="1"/>
  <c r="I32" i="1"/>
  <c r="J32" i="1"/>
  <c r="I33" i="1"/>
  <c r="J33" i="1"/>
  <c r="I34" i="1"/>
  <c r="J34" i="1"/>
  <c r="I35" i="1"/>
  <c r="J35" i="1"/>
  <c r="I36" i="1"/>
  <c r="J36" i="1"/>
  <c r="I37" i="1"/>
  <c r="J37" i="1"/>
  <c r="I38" i="1"/>
  <c r="J38" i="1"/>
  <c r="I39" i="1"/>
  <c r="J39" i="1"/>
  <c r="I40" i="1"/>
  <c r="J40" i="1"/>
  <c r="I41" i="1"/>
  <c r="J41" i="1"/>
  <c r="I42" i="1"/>
  <c r="J42" i="1"/>
  <c r="I43" i="1"/>
  <c r="J43" i="1"/>
  <c r="J4" i="1"/>
  <c r="I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C4" i="16" l="1"/>
  <c r="C3" i="16"/>
  <c r="E3" i="16" s="1"/>
  <c r="C2" i="16"/>
  <c r="E15" i="8"/>
  <c r="G15" i="8" s="1"/>
  <c r="E4" i="16" l="1"/>
  <c r="E2" i="16"/>
  <c r="E3" i="8"/>
  <c r="E4" i="8"/>
  <c r="E5" i="8"/>
  <c r="E6" i="8"/>
  <c r="E7" i="8"/>
  <c r="E8" i="8"/>
  <c r="E9" i="8"/>
  <c r="E10" i="8"/>
  <c r="E11" i="8"/>
  <c r="E12" i="8"/>
  <c r="E13" i="8"/>
  <c r="E14" i="8"/>
  <c r="E2" i="8"/>
  <c r="G2" i="8" s="1"/>
  <c r="U5" i="1"/>
  <c r="V5" i="1"/>
  <c r="W5" i="1"/>
  <c r="X5" i="1"/>
  <c r="U6" i="1"/>
  <c r="V6" i="1"/>
  <c r="W6" i="1"/>
  <c r="X6" i="1"/>
  <c r="U7" i="1"/>
  <c r="V7" i="1"/>
  <c r="W7" i="1"/>
  <c r="X7" i="1"/>
  <c r="U8" i="1"/>
  <c r="V8" i="1"/>
  <c r="W8" i="1"/>
  <c r="X8" i="1"/>
  <c r="U9" i="1"/>
  <c r="V9" i="1"/>
  <c r="W9" i="1"/>
  <c r="X9" i="1"/>
  <c r="U10" i="1"/>
  <c r="V10" i="1"/>
  <c r="W10" i="1"/>
  <c r="X10" i="1"/>
  <c r="U11" i="1"/>
  <c r="V11" i="1"/>
  <c r="W11" i="1"/>
  <c r="X11" i="1"/>
  <c r="U12" i="1"/>
  <c r="V12" i="1"/>
  <c r="W12" i="1"/>
  <c r="X12" i="1"/>
  <c r="U13" i="1"/>
  <c r="V13" i="1"/>
  <c r="W13" i="1"/>
  <c r="X13" i="1"/>
  <c r="U14" i="1"/>
  <c r="V14" i="1"/>
  <c r="W14" i="1"/>
  <c r="X14" i="1"/>
  <c r="U15" i="1"/>
  <c r="V15" i="1"/>
  <c r="W15" i="1"/>
  <c r="X15" i="1"/>
  <c r="U16" i="1"/>
  <c r="V16" i="1"/>
  <c r="W16" i="1"/>
  <c r="X16" i="1"/>
  <c r="U17" i="1"/>
  <c r="V17" i="1"/>
  <c r="W17" i="1"/>
  <c r="X17" i="1"/>
  <c r="U18" i="1"/>
  <c r="V18" i="1"/>
  <c r="W18" i="1"/>
  <c r="X18" i="1"/>
  <c r="U19" i="1"/>
  <c r="V19" i="1"/>
  <c r="W19" i="1"/>
  <c r="X19" i="1"/>
  <c r="U20" i="1"/>
  <c r="V20" i="1"/>
  <c r="W20" i="1"/>
  <c r="X20" i="1"/>
  <c r="U21" i="1"/>
  <c r="V21" i="1"/>
  <c r="W21" i="1"/>
  <c r="X21" i="1"/>
  <c r="U22" i="1"/>
  <c r="V22" i="1"/>
  <c r="W22" i="1"/>
  <c r="X22" i="1"/>
  <c r="U23" i="1"/>
  <c r="V23" i="1"/>
  <c r="W23" i="1"/>
  <c r="X23" i="1"/>
  <c r="U24" i="1"/>
  <c r="V24" i="1"/>
  <c r="W24" i="1"/>
  <c r="X24" i="1"/>
  <c r="U25" i="1"/>
  <c r="V25" i="1"/>
  <c r="W25" i="1"/>
  <c r="X25" i="1"/>
  <c r="U26" i="1"/>
  <c r="V26" i="1"/>
  <c r="W26" i="1"/>
  <c r="X26" i="1"/>
  <c r="U27" i="1"/>
  <c r="V27" i="1"/>
  <c r="W27" i="1"/>
  <c r="X27" i="1"/>
  <c r="U28" i="1"/>
  <c r="V28" i="1"/>
  <c r="W28" i="1"/>
  <c r="X28" i="1"/>
  <c r="U29" i="1"/>
  <c r="V29" i="1"/>
  <c r="W29" i="1"/>
  <c r="X29" i="1"/>
  <c r="U30" i="1"/>
  <c r="V30" i="1"/>
  <c r="W30" i="1"/>
  <c r="X30" i="1"/>
  <c r="U31" i="1"/>
  <c r="V31" i="1"/>
  <c r="W31" i="1"/>
  <c r="X31" i="1"/>
  <c r="U32" i="1"/>
  <c r="V32" i="1"/>
  <c r="W32" i="1"/>
  <c r="X32" i="1"/>
  <c r="U33" i="1"/>
  <c r="V33" i="1"/>
  <c r="W33" i="1"/>
  <c r="X33" i="1"/>
  <c r="U34" i="1"/>
  <c r="V34" i="1"/>
  <c r="W34" i="1"/>
  <c r="X34" i="1"/>
  <c r="U35" i="1"/>
  <c r="V35" i="1"/>
  <c r="W35" i="1"/>
  <c r="X35" i="1"/>
  <c r="U36" i="1"/>
  <c r="V36" i="1"/>
  <c r="W36" i="1"/>
  <c r="X36" i="1"/>
  <c r="U37" i="1"/>
  <c r="V37" i="1"/>
  <c r="W37" i="1"/>
  <c r="X37" i="1"/>
  <c r="U38" i="1"/>
  <c r="V38" i="1"/>
  <c r="W38" i="1"/>
  <c r="X38" i="1"/>
  <c r="U39" i="1"/>
  <c r="V39" i="1"/>
  <c r="W39" i="1"/>
  <c r="X39" i="1"/>
  <c r="U40" i="1"/>
  <c r="V40" i="1"/>
  <c r="W40" i="1"/>
  <c r="X40" i="1"/>
  <c r="U41" i="1"/>
  <c r="V41" i="1"/>
  <c r="W41" i="1"/>
  <c r="X41" i="1"/>
  <c r="U42" i="1"/>
  <c r="V42" i="1"/>
  <c r="W42" i="1"/>
  <c r="X42" i="1"/>
  <c r="U43" i="1"/>
  <c r="V43" i="1"/>
  <c r="W43" i="1"/>
  <c r="X43" i="1"/>
  <c r="X4" i="1"/>
  <c r="W4" i="1"/>
  <c r="V4" i="1"/>
  <c r="U4" i="1"/>
  <c r="AF4" i="1"/>
  <c r="AF5" i="1"/>
  <c r="AF6" i="1"/>
  <c r="AF7" i="1"/>
  <c r="AF8" i="1"/>
  <c r="AF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F25" i="1"/>
  <c r="AF26" i="1"/>
  <c r="AF27" i="1"/>
  <c r="AF28" i="1"/>
  <c r="AF29" i="1"/>
  <c r="AF30" i="1"/>
  <c r="AF31" i="1"/>
  <c r="AF32" i="1"/>
  <c r="AF33" i="1"/>
  <c r="AF34" i="1"/>
  <c r="AF35" i="1"/>
  <c r="AF36" i="1"/>
  <c r="AF37" i="1"/>
  <c r="AF38" i="1"/>
  <c r="AF39" i="1"/>
  <c r="AF40" i="1"/>
  <c r="AF41" i="1"/>
  <c r="AF42" i="1"/>
  <c r="AF43" i="1"/>
  <c r="S5" i="1"/>
  <c r="S6" i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" i="1"/>
  <c r="R5" i="1"/>
  <c r="R6" i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" i="1"/>
  <c r="Q4" i="1"/>
  <c r="Q5" i="1"/>
  <c r="Q6" i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P4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I4" i="11"/>
  <c r="I2" i="11"/>
  <c r="I20" i="11" s="1"/>
  <c r="K16" i="11" l="1"/>
  <c r="K24" i="11"/>
  <c r="K32" i="11"/>
  <c r="K40" i="11"/>
  <c r="K48" i="11"/>
  <c r="K17" i="11"/>
  <c r="K25" i="11"/>
  <c r="K33" i="11"/>
  <c r="K41" i="11"/>
  <c r="K49" i="11"/>
  <c r="K47" i="11"/>
  <c r="K18" i="11"/>
  <c r="K26" i="11"/>
  <c r="K34" i="11"/>
  <c r="K42" i="11"/>
  <c r="K50" i="11"/>
  <c r="K19" i="11"/>
  <c r="K27" i="11"/>
  <c r="K35" i="11"/>
  <c r="K43" i="11"/>
  <c r="K51" i="11"/>
  <c r="K20" i="11"/>
  <c r="K28" i="11"/>
  <c r="K36" i="11"/>
  <c r="K44" i="11"/>
  <c r="K52" i="11"/>
  <c r="K31" i="11"/>
  <c r="K21" i="11"/>
  <c r="K29" i="11"/>
  <c r="K37" i="11"/>
  <c r="K45" i="11"/>
  <c r="K13" i="11"/>
  <c r="K23" i="11"/>
  <c r="K14" i="11"/>
  <c r="K22" i="11"/>
  <c r="K30" i="11"/>
  <c r="K38" i="11"/>
  <c r="K46" i="11"/>
  <c r="K39" i="11"/>
  <c r="K15" i="11"/>
  <c r="I13" i="11"/>
  <c r="I43" i="11"/>
  <c r="I35" i="11"/>
  <c r="I27" i="11"/>
  <c r="I19" i="11"/>
  <c r="I51" i="11"/>
  <c r="I50" i="11"/>
  <c r="I42" i="11"/>
  <c r="I34" i="11"/>
  <c r="I26" i="11"/>
  <c r="I18" i="11"/>
  <c r="I49" i="11"/>
  <c r="I41" i="11"/>
  <c r="I33" i="11"/>
  <c r="I25" i="11"/>
  <c r="I17" i="11"/>
  <c r="I48" i="11"/>
  <c r="I40" i="11"/>
  <c r="I32" i="11"/>
  <c r="I24" i="11"/>
  <c r="I16" i="11"/>
  <c r="I47" i="11"/>
  <c r="I39" i="11"/>
  <c r="I31" i="11"/>
  <c r="I23" i="11"/>
  <c r="I15" i="11"/>
  <c r="I46" i="11"/>
  <c r="I38" i="11"/>
  <c r="I30" i="11"/>
  <c r="I22" i="11"/>
  <c r="I14" i="11"/>
  <c r="I45" i="11"/>
  <c r="I37" i="11"/>
  <c r="I29" i="11"/>
  <c r="I21" i="11"/>
  <c r="I52" i="11"/>
  <c r="I44" i="11"/>
  <c r="I36" i="11"/>
  <c r="I28" i="11"/>
  <c r="B4" i="1" l="1"/>
  <c r="T4" i="1"/>
  <c r="T6" i="1"/>
  <c r="T8" i="1"/>
  <c r="T9" i="1"/>
  <c r="T10" i="1"/>
  <c r="T11" i="1"/>
  <c r="T12" i="1"/>
  <c r="T13" i="1"/>
  <c r="T14" i="1"/>
  <c r="T16" i="1"/>
  <c r="T17" i="1"/>
  <c r="T18" i="1"/>
  <c r="T19" i="1"/>
  <c r="T20" i="1"/>
  <c r="T24" i="1"/>
  <c r="T25" i="1"/>
  <c r="T26" i="1"/>
  <c r="T27" i="1"/>
  <c r="T28" i="1"/>
  <c r="T29" i="1"/>
  <c r="T30" i="1"/>
  <c r="T32" i="1"/>
  <c r="T33" i="1"/>
  <c r="T34" i="1"/>
  <c r="T35" i="1"/>
  <c r="T36" i="1"/>
  <c r="T37" i="1"/>
  <c r="T38" i="1"/>
  <c r="T40" i="1"/>
  <c r="T41" i="1"/>
  <c r="T42" i="1"/>
  <c r="T43" i="1"/>
  <c r="T21" i="1"/>
  <c r="G14" i="8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" i="1"/>
  <c r="T5" i="1"/>
  <c r="T7" i="1"/>
  <c r="T15" i="1"/>
  <c r="T22" i="1"/>
  <c r="T23" i="1"/>
  <c r="T31" i="1"/>
  <c r="T39" i="1"/>
  <c r="A5" i="1"/>
  <c r="E5" i="1" s="1"/>
  <c r="F5" i="1" s="1"/>
  <c r="D5" i="1"/>
  <c r="A6" i="1"/>
  <c r="D6" i="1"/>
  <c r="A7" i="1"/>
  <c r="D7" i="1"/>
  <c r="A8" i="1"/>
  <c r="F8" i="1" s="1"/>
  <c r="D8" i="1"/>
  <c r="A9" i="1"/>
  <c r="F9" i="1" s="1"/>
  <c r="D9" i="1"/>
  <c r="A10" i="1"/>
  <c r="F10" i="1" s="1"/>
  <c r="D10" i="1"/>
  <c r="A11" i="1"/>
  <c r="F11" i="1" s="1"/>
  <c r="D11" i="1"/>
  <c r="A12" i="1"/>
  <c r="F12" i="1" s="1"/>
  <c r="D12" i="1"/>
  <c r="A13" i="1"/>
  <c r="F13" i="1" s="1"/>
  <c r="D13" i="1"/>
  <c r="A14" i="1"/>
  <c r="F14" i="1" s="1"/>
  <c r="D14" i="1"/>
  <c r="A15" i="1"/>
  <c r="F15" i="1" s="1"/>
  <c r="D15" i="1"/>
  <c r="A16" i="1"/>
  <c r="F16" i="1" s="1"/>
  <c r="D16" i="1"/>
  <c r="A17" i="1"/>
  <c r="F17" i="1" s="1"/>
  <c r="D17" i="1"/>
  <c r="A18" i="1"/>
  <c r="F18" i="1" s="1"/>
  <c r="D18" i="1"/>
  <c r="A19" i="1"/>
  <c r="F19" i="1" s="1"/>
  <c r="D19" i="1"/>
  <c r="A20" i="1"/>
  <c r="F20" i="1" s="1"/>
  <c r="D20" i="1"/>
  <c r="A21" i="1"/>
  <c r="F21" i="1" s="1"/>
  <c r="D21" i="1"/>
  <c r="A22" i="1"/>
  <c r="F22" i="1" s="1"/>
  <c r="D22" i="1"/>
  <c r="A23" i="1"/>
  <c r="F23" i="1" s="1"/>
  <c r="D23" i="1"/>
  <c r="A24" i="1"/>
  <c r="F24" i="1" s="1"/>
  <c r="D24" i="1"/>
  <c r="A25" i="1"/>
  <c r="F25" i="1" s="1"/>
  <c r="D25" i="1"/>
  <c r="A26" i="1"/>
  <c r="F26" i="1" s="1"/>
  <c r="D26" i="1"/>
  <c r="A27" i="1"/>
  <c r="F27" i="1" s="1"/>
  <c r="D27" i="1"/>
  <c r="A28" i="1"/>
  <c r="F28" i="1" s="1"/>
  <c r="D28" i="1"/>
  <c r="A29" i="1"/>
  <c r="F29" i="1" s="1"/>
  <c r="D29" i="1"/>
  <c r="A30" i="1"/>
  <c r="F30" i="1" s="1"/>
  <c r="D30" i="1"/>
  <c r="A31" i="1"/>
  <c r="F31" i="1" s="1"/>
  <c r="D31" i="1"/>
  <c r="A32" i="1"/>
  <c r="F32" i="1" s="1"/>
  <c r="D32" i="1"/>
  <c r="A33" i="1"/>
  <c r="F33" i="1" s="1"/>
  <c r="D33" i="1"/>
  <c r="A34" i="1"/>
  <c r="F34" i="1" s="1"/>
  <c r="D34" i="1"/>
  <c r="A35" i="1"/>
  <c r="F35" i="1" s="1"/>
  <c r="D35" i="1"/>
  <c r="A36" i="1"/>
  <c r="F36" i="1" s="1"/>
  <c r="D36" i="1"/>
  <c r="A37" i="1"/>
  <c r="F37" i="1" s="1"/>
  <c r="D37" i="1"/>
  <c r="A38" i="1"/>
  <c r="F38" i="1" s="1"/>
  <c r="D38" i="1"/>
  <c r="A39" i="1"/>
  <c r="F39" i="1" s="1"/>
  <c r="D39" i="1"/>
  <c r="A40" i="1"/>
  <c r="F40" i="1" s="1"/>
  <c r="D40" i="1"/>
  <c r="A41" i="1"/>
  <c r="F41" i="1" s="1"/>
  <c r="D41" i="1"/>
  <c r="A42" i="1"/>
  <c r="F42" i="1" s="1"/>
  <c r="D42" i="1"/>
  <c r="A43" i="1"/>
  <c r="F43" i="1" s="1"/>
  <c r="D43" i="1"/>
  <c r="A4" i="1"/>
  <c r="E4" i="1" s="1"/>
  <c r="C14" i="14"/>
  <c r="C13" i="14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K6" i="1"/>
  <c r="K5" i="1"/>
  <c r="K4" i="1"/>
  <c r="E6" i="1" l="1"/>
  <c r="F6" i="1" s="1"/>
  <c r="F7" i="1"/>
  <c r="G7" i="1" s="1"/>
  <c r="H7" i="1" s="1"/>
  <c r="F4" i="1"/>
  <c r="G3" i="8"/>
  <c r="G4" i="8"/>
  <c r="G5" i="8"/>
  <c r="G6" i="8"/>
  <c r="G7" i="8"/>
  <c r="G8" i="8"/>
  <c r="G9" i="8"/>
  <c r="G10" i="8"/>
  <c r="G11" i="8"/>
  <c r="G12" i="8"/>
  <c r="G13" i="8"/>
  <c r="G4" i="1" l="1"/>
  <c r="H4" i="1" s="1"/>
  <c r="O4" i="1" s="1"/>
  <c r="G28" i="1"/>
  <c r="H28" i="1" s="1"/>
  <c r="G12" i="1"/>
  <c r="H12" i="1" s="1"/>
  <c r="G11" i="1"/>
  <c r="H11" i="1" s="1"/>
  <c r="G20" i="1"/>
  <c r="H20" i="1" s="1"/>
  <c r="G34" i="1"/>
  <c r="H34" i="1" s="1"/>
  <c r="G18" i="1"/>
  <c r="H18" i="1" s="1"/>
  <c r="G10" i="1"/>
  <c r="H10" i="1" s="1"/>
  <c r="G27" i="1"/>
  <c r="H27" i="1" s="1"/>
  <c r="G9" i="1"/>
  <c r="H9" i="1" s="1"/>
  <c r="G43" i="1"/>
  <c r="H43" i="1" s="1"/>
  <c r="G33" i="1"/>
  <c r="H33" i="1" s="1"/>
  <c r="G32" i="1"/>
  <c r="H32" i="1" s="1"/>
  <c r="G16" i="1"/>
  <c r="G8" i="1"/>
  <c r="H8" i="1" s="1"/>
  <c r="G35" i="1"/>
  <c r="H35" i="1" s="1"/>
  <c r="G42" i="1"/>
  <c r="H42" i="1" s="1"/>
  <c r="G41" i="1"/>
  <c r="H41" i="1" s="1"/>
  <c r="G17" i="1"/>
  <c r="H17" i="1" s="1"/>
  <c r="G39" i="1"/>
  <c r="H39" i="1" s="1"/>
  <c r="G15" i="1"/>
  <c r="H15" i="1" s="1"/>
  <c r="G36" i="1"/>
  <c r="H36" i="1" s="1"/>
  <c r="G19" i="1"/>
  <c r="H19" i="1" s="1"/>
  <c r="G26" i="1"/>
  <c r="G25" i="1"/>
  <c r="G40" i="1"/>
  <c r="H40" i="1" s="1"/>
  <c r="G24" i="1"/>
  <c r="H24" i="1" s="1"/>
  <c r="G31" i="1"/>
  <c r="H31" i="1" s="1"/>
  <c r="G23" i="1"/>
  <c r="H23" i="1" s="1"/>
  <c r="G38" i="1"/>
  <c r="H38" i="1" s="1"/>
  <c r="G30" i="1"/>
  <c r="H30" i="1" s="1"/>
  <c r="G22" i="1"/>
  <c r="H22" i="1" s="1"/>
  <c r="G14" i="1"/>
  <c r="H14" i="1" s="1"/>
  <c r="G6" i="1"/>
  <c r="H6" i="1" s="1"/>
  <c r="G37" i="1"/>
  <c r="H37" i="1" s="1"/>
  <c r="G29" i="1"/>
  <c r="H29" i="1" s="1"/>
  <c r="G21" i="1"/>
  <c r="H21" i="1" s="1"/>
  <c r="G13" i="1"/>
  <c r="H13" i="1" s="1"/>
  <c r="G5" i="1"/>
  <c r="H5" i="1" s="1"/>
  <c r="H25" i="1" l="1"/>
  <c r="O25" i="1" s="1"/>
  <c r="H16" i="1"/>
  <c r="Z16" i="1" s="1"/>
  <c r="H26" i="1"/>
  <c r="Y26" i="1" s="1"/>
  <c r="Y4" i="1"/>
  <c r="N4" i="1"/>
  <c r="Z14" i="1"/>
  <c r="O14" i="1"/>
  <c r="AA27" i="1"/>
  <c r="Z27" i="1"/>
  <c r="Y27" i="1"/>
  <c r="N27" i="1"/>
  <c r="AB27" i="1"/>
  <c r="AA35" i="1"/>
  <c r="Z35" i="1"/>
  <c r="Y35" i="1"/>
  <c r="Z41" i="1"/>
  <c r="Y41" i="1"/>
  <c r="N28" i="1"/>
  <c r="AB28" i="1"/>
  <c r="Y39" i="1"/>
  <c r="N39" i="1"/>
  <c r="O39" i="1"/>
  <c r="O13" i="1"/>
  <c r="N13" i="1"/>
  <c r="N40" i="1"/>
  <c r="AB40" i="1"/>
  <c r="N10" i="1"/>
  <c r="AB10" i="1"/>
  <c r="Z10" i="1"/>
  <c r="AA10" i="1"/>
  <c r="Y10" i="1"/>
  <c r="Y32" i="1"/>
  <c r="N32" i="1"/>
  <c r="Z32" i="1"/>
  <c r="O32" i="1"/>
  <c r="AB33" i="1"/>
  <c r="AA33" i="1"/>
  <c r="Y21" i="1"/>
  <c r="AB21" i="1"/>
  <c r="N21" i="1"/>
  <c r="O21" i="1"/>
  <c r="AA21" i="1"/>
  <c r="Z21" i="1"/>
  <c r="O20" i="1"/>
  <c r="Y20" i="1"/>
  <c r="AA20" i="1"/>
  <c r="AB20" i="1"/>
  <c r="Z20" i="1"/>
  <c r="N20" i="1"/>
  <c r="O29" i="1"/>
  <c r="N29" i="1"/>
  <c r="AB29" i="1"/>
  <c r="Y29" i="1"/>
  <c r="AA29" i="1"/>
  <c r="AA23" i="1"/>
  <c r="Y23" i="1"/>
  <c r="Z23" i="1"/>
  <c r="N23" i="1"/>
  <c r="AB23" i="1"/>
  <c r="O22" i="1"/>
  <c r="N22" i="1"/>
  <c r="Z22" i="1"/>
  <c r="AA34" i="1"/>
  <c r="Y34" i="1"/>
  <c r="AA38" i="1"/>
  <c r="Y38" i="1"/>
  <c r="N42" i="1"/>
  <c r="Z42" i="1"/>
  <c r="AB42" i="1"/>
  <c r="Y42" i="1"/>
  <c r="AA42" i="1"/>
  <c r="Z11" i="1"/>
  <c r="O11" i="1"/>
  <c r="AB11" i="1"/>
  <c r="Y11" i="1"/>
  <c r="Z31" i="1"/>
  <c r="Y31" i="1"/>
  <c r="O31" i="1"/>
  <c r="O36" i="1"/>
  <c r="Z36" i="1"/>
  <c r="Z15" i="1"/>
  <c r="Y15" i="1"/>
  <c r="AB15" i="1"/>
  <c r="O15" i="1"/>
  <c r="N14" i="1"/>
  <c r="N35" i="1"/>
  <c r="Y14" i="1"/>
  <c r="Y17" i="1"/>
  <c r="Z17" i="1"/>
  <c r="AA17" i="1"/>
  <c r="AB17" i="1"/>
  <c r="N17" i="1"/>
  <c r="O17" i="1"/>
  <c r="AB43" i="1"/>
  <c r="Y43" i="1"/>
  <c r="Z43" i="1"/>
  <c r="N43" i="1"/>
  <c r="O43" i="1"/>
  <c r="AA43" i="1"/>
  <c r="AB37" i="1"/>
  <c r="AA37" i="1"/>
  <c r="N37" i="1"/>
  <c r="O37" i="1"/>
  <c r="Y37" i="1"/>
  <c r="Z37" i="1"/>
  <c r="AB12" i="1"/>
  <c r="Z12" i="1"/>
  <c r="O12" i="1"/>
  <c r="N12" i="1"/>
  <c r="Y12" i="1"/>
  <c r="AA12" i="1"/>
  <c r="N19" i="1"/>
  <c r="Y19" i="1"/>
  <c r="Z19" i="1"/>
  <c r="AA19" i="1"/>
  <c r="O19" i="1"/>
  <c r="AB19" i="1"/>
  <c r="AA24" i="1"/>
  <c r="O24" i="1"/>
  <c r="Y24" i="1"/>
  <c r="AB24" i="1"/>
  <c r="Z24" i="1"/>
  <c r="N24" i="1"/>
  <c r="AB30" i="1"/>
  <c r="N30" i="1"/>
  <c r="O30" i="1"/>
  <c r="Y30" i="1"/>
  <c r="Z30" i="1"/>
  <c r="AA30" i="1"/>
  <c r="O18" i="1"/>
  <c r="AB18" i="1"/>
  <c r="Z18" i="1"/>
  <c r="Y18" i="1"/>
  <c r="AA18" i="1"/>
  <c r="N18" i="1"/>
  <c r="AB34" i="1"/>
  <c r="O28" i="1"/>
  <c r="AB13" i="1"/>
  <c r="AB38" i="1"/>
  <c r="AB39" i="1"/>
  <c r="Z33" i="1"/>
  <c r="Z28" i="1"/>
  <c r="AA13" i="1"/>
  <c r="O38" i="1"/>
  <c r="Y33" i="1"/>
  <c r="Z34" i="1"/>
  <c r="O34" i="1"/>
  <c r="AA36" i="1"/>
  <c r="Z29" i="1"/>
  <c r="Z13" i="1"/>
  <c r="AA22" i="1"/>
  <c r="Z38" i="1"/>
  <c r="AB31" i="1"/>
  <c r="AA39" i="1"/>
  <c r="AA40" i="1"/>
  <c r="O41" i="1"/>
  <c r="N34" i="1"/>
  <c r="Y13" i="1"/>
  <c r="Z40" i="1"/>
  <c r="N41" i="1"/>
  <c r="AA11" i="1"/>
  <c r="AA28" i="1"/>
  <c r="AB14" i="1"/>
  <c r="Y22" i="1"/>
  <c r="AA31" i="1"/>
  <c r="Z39" i="1"/>
  <c r="AA15" i="1"/>
  <c r="AB32" i="1"/>
  <c r="O40" i="1"/>
  <c r="O33" i="1"/>
  <c r="AB41" i="1"/>
  <c r="O42" i="1"/>
  <c r="AB36" i="1"/>
  <c r="N38" i="1"/>
  <c r="O10" i="1"/>
  <c r="O35" i="1"/>
  <c r="N11" i="1"/>
  <c r="Y28" i="1"/>
  <c r="N36" i="1"/>
  <c r="AA14" i="1"/>
  <c r="AB22" i="1"/>
  <c r="O23" i="1"/>
  <c r="N31" i="1"/>
  <c r="O27" i="1"/>
  <c r="N15" i="1"/>
  <c r="AA32" i="1"/>
  <c r="Y40" i="1"/>
  <c r="N33" i="1"/>
  <c r="AA41" i="1"/>
  <c r="AB35" i="1"/>
  <c r="Y36" i="1"/>
  <c r="AB16" i="1" l="1"/>
  <c r="Y16" i="1"/>
  <c r="O26" i="1"/>
  <c r="AA16" i="1"/>
  <c r="AB26" i="1"/>
  <c r="N16" i="1"/>
  <c r="O16" i="1"/>
  <c r="Z26" i="1"/>
  <c r="AB25" i="1"/>
  <c r="Y25" i="1"/>
  <c r="N25" i="1"/>
  <c r="AA25" i="1"/>
  <c r="Z25" i="1"/>
  <c r="AA26" i="1"/>
  <c r="N26" i="1"/>
  <c r="AC17" i="1"/>
  <c r="AC14" i="1"/>
  <c r="AC21" i="1"/>
  <c r="AC41" i="1"/>
  <c r="AC38" i="1"/>
  <c r="AC33" i="1"/>
  <c r="AC39" i="1"/>
  <c r="AC12" i="1"/>
  <c r="AC29" i="1"/>
  <c r="AC11" i="1"/>
  <c r="AC27" i="1"/>
  <c r="AC13" i="1"/>
  <c r="AC42" i="1"/>
  <c r="AC43" i="1"/>
  <c r="AC22" i="1"/>
  <c r="AC15" i="1"/>
  <c r="AC18" i="1"/>
  <c r="AC19" i="1"/>
  <c r="AC20" i="1"/>
  <c r="AC10" i="1"/>
  <c r="AC35" i="1"/>
  <c r="AC28" i="1"/>
  <c r="AC24" i="1"/>
  <c r="AC36" i="1"/>
  <c r="AC32" i="1"/>
  <c r="AC34" i="1"/>
  <c r="AC37" i="1"/>
  <c r="AC40" i="1"/>
  <c r="AC31" i="1"/>
  <c r="AC23" i="1"/>
  <c r="AC30" i="1"/>
  <c r="AA4" i="1"/>
  <c r="AB4" i="1"/>
  <c r="Z4" i="1"/>
  <c r="N6" i="1"/>
  <c r="Y6" i="1"/>
  <c r="O6" i="1"/>
  <c r="Z6" i="1"/>
  <c r="AB6" i="1"/>
  <c r="AA6" i="1"/>
  <c r="Y8" i="1"/>
  <c r="AB8" i="1"/>
  <c r="Z8" i="1"/>
  <c r="AA8" i="1"/>
  <c r="N8" i="1"/>
  <c r="O8" i="1"/>
  <c r="N9" i="1"/>
  <c r="AA9" i="1"/>
  <c r="O9" i="1"/>
  <c r="AB9" i="1"/>
  <c r="Y9" i="1"/>
  <c r="Z9" i="1"/>
  <c r="N5" i="1"/>
  <c r="AA5" i="1"/>
  <c r="O5" i="1"/>
  <c r="AB5" i="1"/>
  <c r="Y5" i="1"/>
  <c r="Z5" i="1"/>
  <c r="AA7" i="1"/>
  <c r="AB7" i="1"/>
  <c r="N7" i="1"/>
  <c r="O7" i="1"/>
  <c r="Z7" i="1"/>
  <c r="Y7" i="1"/>
  <c r="AE29" i="1" l="1"/>
  <c r="AD29" i="1"/>
  <c r="M38" i="11" s="1"/>
  <c r="AE34" i="1"/>
  <c r="AD34" i="1"/>
  <c r="M43" i="11" s="1"/>
  <c r="AE19" i="1"/>
  <c r="AD19" i="1"/>
  <c r="M28" i="11" s="1"/>
  <c r="AE11" i="1"/>
  <c r="AD11" i="1"/>
  <c r="M20" i="11" s="1"/>
  <c r="AE14" i="1"/>
  <c r="AD14" i="1"/>
  <c r="M23" i="11" s="1"/>
  <c r="AE18" i="1"/>
  <c r="AD18" i="1"/>
  <c r="M27" i="11" s="1"/>
  <c r="AE15" i="1"/>
  <c r="AD15" i="1"/>
  <c r="M24" i="11" s="1"/>
  <c r="AE30" i="1"/>
  <c r="AD30" i="1"/>
  <c r="M39" i="11" s="1"/>
  <c r="AE24" i="1"/>
  <c r="AD24" i="1"/>
  <c r="M33" i="11" s="1"/>
  <c r="AE22" i="1"/>
  <c r="AD22" i="1"/>
  <c r="M31" i="11" s="1"/>
  <c r="AE39" i="1"/>
  <c r="AD39" i="1"/>
  <c r="M48" i="11" s="1"/>
  <c r="AE32" i="1"/>
  <c r="AD32" i="1"/>
  <c r="M41" i="11" s="1"/>
  <c r="AE36" i="1"/>
  <c r="AD36" i="1"/>
  <c r="M45" i="11" s="1"/>
  <c r="AE12" i="1"/>
  <c r="AD12" i="1"/>
  <c r="M21" i="11" s="1"/>
  <c r="AE23" i="1"/>
  <c r="AD23" i="1"/>
  <c r="M32" i="11" s="1"/>
  <c r="AE28" i="1"/>
  <c r="AD28" i="1"/>
  <c r="M37" i="11" s="1"/>
  <c r="AE43" i="1"/>
  <c r="AD43" i="1"/>
  <c r="M52" i="11" s="1"/>
  <c r="AE33" i="1"/>
  <c r="AD33" i="1"/>
  <c r="M42" i="11" s="1"/>
  <c r="AE17" i="1"/>
  <c r="AD17" i="1"/>
  <c r="M26" i="11" s="1"/>
  <c r="AE31" i="1"/>
  <c r="AD31" i="1"/>
  <c r="M40" i="11" s="1"/>
  <c r="AE35" i="1"/>
  <c r="AD35" i="1"/>
  <c r="M44" i="11" s="1"/>
  <c r="AE42" i="1"/>
  <c r="AD42" i="1"/>
  <c r="M51" i="11" s="1"/>
  <c r="AE38" i="1"/>
  <c r="AD38" i="1"/>
  <c r="M47" i="11" s="1"/>
  <c r="AE40" i="1"/>
  <c r="AD40" i="1"/>
  <c r="M49" i="11" s="1"/>
  <c r="AE10" i="1"/>
  <c r="AD10" i="1"/>
  <c r="M19" i="11" s="1"/>
  <c r="AE13" i="1"/>
  <c r="AD13" i="1"/>
  <c r="M22" i="11" s="1"/>
  <c r="AE41" i="1"/>
  <c r="AD41" i="1"/>
  <c r="M50" i="11" s="1"/>
  <c r="AE37" i="1"/>
  <c r="AD37" i="1"/>
  <c r="M46" i="11" s="1"/>
  <c r="AE20" i="1"/>
  <c r="AD20" i="1"/>
  <c r="M29" i="11" s="1"/>
  <c r="AE27" i="1"/>
  <c r="AD27" i="1"/>
  <c r="M36" i="11" s="1"/>
  <c r="AE21" i="1"/>
  <c r="AD21" i="1"/>
  <c r="M30" i="11" s="1"/>
  <c r="AC16" i="1"/>
  <c r="AC25" i="1"/>
  <c r="AC26" i="1"/>
  <c r="AC4" i="1"/>
  <c r="AD4" i="1" s="1"/>
  <c r="M13" i="11" s="1"/>
  <c r="AC9" i="1"/>
  <c r="AC7" i="1"/>
  <c r="AC5" i="1"/>
  <c r="AC8" i="1"/>
  <c r="AC6" i="1"/>
  <c r="AE9" i="1" l="1"/>
  <c r="AD9" i="1"/>
  <c r="M18" i="11" s="1"/>
  <c r="AE25" i="1"/>
  <c r="AD25" i="1"/>
  <c r="M34" i="11" s="1"/>
  <c r="AE16" i="1"/>
  <c r="AD16" i="1"/>
  <c r="M25" i="11" s="1"/>
  <c r="AE8" i="1"/>
  <c r="AD8" i="1"/>
  <c r="M17" i="11" s="1"/>
  <c r="AE6" i="1"/>
  <c r="AG6" i="1" s="1"/>
  <c r="N15" i="11" s="1"/>
  <c r="AD6" i="1"/>
  <c r="M15" i="11" s="1"/>
  <c r="AE5" i="1"/>
  <c r="AG5" i="1" s="1"/>
  <c r="N14" i="11" s="1"/>
  <c r="AD5" i="1"/>
  <c r="M14" i="11" s="1"/>
  <c r="AE7" i="1"/>
  <c r="AD7" i="1"/>
  <c r="M16" i="11" s="1"/>
  <c r="AE4" i="1"/>
  <c r="AG4" i="1" s="1"/>
  <c r="N13" i="11" s="1"/>
  <c r="AE26" i="1"/>
  <c r="AD26" i="1"/>
  <c r="M35" i="11" s="1"/>
  <c r="AG7" i="1" l="1"/>
  <c r="N16" i="11" s="1"/>
  <c r="AG8" i="1"/>
  <c r="N17" i="11" s="1"/>
  <c r="AG9" i="1" l="1"/>
  <c r="N18" i="11" s="1"/>
  <c r="AG12" i="1" l="1"/>
  <c r="N21" i="11" s="1"/>
  <c r="AG10" i="1"/>
  <c r="N19" i="11" s="1"/>
  <c r="AG11" i="1" l="1"/>
  <c r="N20" i="11" s="1"/>
  <c r="AG13" i="1" l="1"/>
  <c r="N22" i="11" s="1"/>
  <c r="AG14" i="1"/>
  <c r="N23" i="11" s="1"/>
  <c r="AG16" i="1" l="1"/>
  <c r="N25" i="11" s="1"/>
  <c r="AG15" i="1"/>
  <c r="N24" i="11" s="1"/>
  <c r="AG17" i="1" l="1"/>
  <c r="N26" i="11" s="1"/>
  <c r="AG18" i="1"/>
  <c r="N27" i="11" s="1"/>
  <c r="AG19" i="1" l="1"/>
  <c r="N28" i="11" s="1"/>
  <c r="AG20" i="1"/>
  <c r="N29" i="11" s="1"/>
  <c r="AG24" i="1" l="1"/>
  <c r="N33" i="11" s="1"/>
  <c r="AG22" i="1"/>
  <c r="N31" i="11" s="1"/>
  <c r="AG21" i="1"/>
  <c r="N30" i="11" s="1"/>
  <c r="AG23" i="1" l="1"/>
  <c r="N32" i="11" s="1"/>
  <c r="AG26" i="1" l="1"/>
  <c r="N35" i="11" s="1"/>
  <c r="AG25" i="1" l="1"/>
  <c r="N34" i="11" s="1"/>
  <c r="AG28" i="1" l="1"/>
  <c r="N37" i="11" s="1"/>
  <c r="AG27" i="1"/>
  <c r="N36" i="11" s="1"/>
  <c r="AG29" i="1" l="1"/>
  <c r="N38" i="11" s="1"/>
  <c r="AG30" i="1" l="1"/>
  <c r="N39" i="11" s="1"/>
  <c r="AG31" i="1" l="1"/>
  <c r="N40" i="11" s="1"/>
  <c r="AG32" i="1" l="1"/>
  <c r="N41" i="11" s="1"/>
  <c r="AG33" i="1"/>
  <c r="N42" i="11" s="1"/>
  <c r="AG34" i="1" l="1"/>
  <c r="N43" i="11" s="1"/>
  <c r="AG35" i="1"/>
  <c r="N44" i="11" s="1"/>
  <c r="AG37" i="1" l="1"/>
  <c r="N46" i="11" s="1"/>
  <c r="AG36" i="1"/>
  <c r="N45" i="11" s="1"/>
  <c r="AG39" i="1"/>
  <c r="N48" i="11" s="1"/>
  <c r="AG38" i="1" l="1"/>
  <c r="N47" i="11" s="1"/>
  <c r="AG41" i="1"/>
  <c r="N50" i="11" s="1"/>
  <c r="AG43" i="1"/>
  <c r="N52" i="11" s="1"/>
  <c r="AG40" i="1" l="1"/>
  <c r="N49" i="11" s="1"/>
  <c r="AG42" i="1" l="1"/>
  <c r="N51" i="1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H2" authorId="0" shapeId="0" xr:uid="{145179F9-5B1E-4FA6-A7BC-6D7D4EE9F9B9}">
      <text>
        <r>
          <rPr>
            <b/>
            <sz val="14"/>
            <color indexed="81"/>
            <rFont val="MS P ゴシック"/>
            <family val="3"/>
            <charset val="128"/>
          </rPr>
          <t>適切な剤型を選択してください（例：粒剤、粉剤等の固形剤の場合、「水和剤等」を選択します）。水和剤等を選択すれば、I2セルに10%が表示され、乳剤等を選択すれば、I2セルに25%が表示されます。希釈液についても同様です。</t>
        </r>
      </text>
    </comment>
    <comment ref="I3" authorId="0" shapeId="0" xr:uid="{A2F8A0B9-E54C-4508-9500-E1F0D4BE9F6A}">
      <text>
        <r>
          <rPr>
            <b/>
            <sz val="14"/>
            <color indexed="81"/>
            <rFont val="ＭＳ ゴシック"/>
            <family val="3"/>
            <charset val="128"/>
          </rPr>
          <t>（原液等）
評価に用いることができる経皮吸収試験の結果があれば、I3セルに入力してください。</t>
        </r>
      </text>
    </comment>
    <comment ref="B4" authorId="0" shapeId="0" xr:uid="{10A2D26F-9640-4DC0-B10F-0BAB35BED1B7}">
      <text>
        <r>
          <rPr>
            <b/>
            <sz val="14"/>
            <color indexed="81"/>
            <rFont val="MS P ゴシック"/>
            <family val="3"/>
            <charset val="128"/>
          </rPr>
          <t>製剤の形態が「固体」か「液体」かを選択してください。
B4セルに「液」が入力されている場合には、「計算シート_急性」のL列の防護装備（不浸透性手袋）の透過率は10%が選択されます。</t>
        </r>
      </text>
    </comment>
    <comment ref="H5" authorId="0" shapeId="0" xr:uid="{1AF77600-1595-4B9E-85C4-FB88912610A2}">
      <text>
        <r>
          <rPr>
            <b/>
            <sz val="14"/>
            <color indexed="81"/>
            <rFont val="ＭＳ ゴシック"/>
            <family val="3"/>
            <charset val="128"/>
          </rPr>
          <t>（希釈液）
評価に用いることができる経皮吸収試験の結果があれば、５～９行目に入力してください。
セルＨ５～Ｈ９には該当する希釈倍数を入力してください。
セルＩ５～Ｉ９には、経皮吸収率を入力してください。</t>
        </r>
      </text>
    </comment>
    <comment ref="A12" authorId="0" shapeId="0" xr:uid="{C7A61B84-CE64-446A-8952-229558F950EA}">
      <text>
        <r>
          <rPr>
            <b/>
            <sz val="14"/>
            <color indexed="81"/>
            <rFont val="MS P ゴシック"/>
            <family val="3"/>
            <charset val="128"/>
          </rPr>
          <t>作物名は全角で入力してください。</t>
        </r>
      </text>
    </comment>
    <comment ref="F12" authorId="0" shapeId="0" xr:uid="{7A6D43F7-47CA-4454-B142-1F1DB32BF42E}">
      <text>
        <r>
          <rPr>
            <b/>
            <sz val="14"/>
            <color indexed="81"/>
            <rFont val="MS P ゴシック"/>
            <family val="3"/>
            <charset val="128"/>
          </rPr>
          <t>「使用量/使用液量欄」は登録内容のとおり入力してください。
「種子/種いも当たり使用量」欄には％で使用量を入力してください。
「種子○kg当り希釈液△ml」という登録内容の場合は、種子重量当たりに換算（％）して入力してください。
（例）
　　使用液量欄「種子１kg当り30ml」の場合は3を入力してください。
　　計算は以下のとおりです。
　　30(g)/1000(g) × 100 = 3%</t>
        </r>
      </text>
    </comment>
    <comment ref="H12" authorId="0" shapeId="0" xr:uid="{8F250D5C-4F58-48A0-B5BE-089EC0315C35}">
      <text>
        <r>
          <rPr>
            <b/>
            <sz val="14"/>
            <color indexed="81"/>
            <rFont val="MS P ゴシック"/>
            <family val="3"/>
            <charset val="128"/>
          </rPr>
          <t>「種いも散布」の場合のみ「芝_手散布」を選択、それ以外は「-」を選択してください。</t>
        </r>
      </text>
    </comment>
    <comment ref="J12" authorId="0" shapeId="0" xr:uid="{60D4AD67-5767-4836-9D94-75510B6E5C59}">
      <text>
        <r>
          <rPr>
            <b/>
            <sz val="14"/>
            <color indexed="81"/>
            <rFont val="MS P ゴシック"/>
            <family val="3"/>
            <charset val="128"/>
          </rPr>
          <t>・マスク１は、DL１・DS１・RL１・RS１を意味します。
・マスク２は、DL２・DS２・RL２・RS２を意味します。</t>
        </r>
      </text>
    </comment>
  </commentList>
</comments>
</file>

<file path=xl/sharedStrings.xml><?xml version="1.0" encoding="utf-8"?>
<sst xmlns="http://schemas.openxmlformats.org/spreadsheetml/2006/main" count="4894" uniqueCount="1610">
  <si>
    <t>作物名</t>
  </si>
  <si>
    <t>作物名</t>
    <rPh sb="0" eb="3">
      <t>サクモツメイ</t>
    </rPh>
    <phoneticPr fontId="3"/>
  </si>
  <si>
    <t>ねぎ</t>
  </si>
  <si>
    <t>ほうれんそう</t>
  </si>
  <si>
    <t>えだまめ</t>
  </si>
  <si>
    <t>稲</t>
  </si>
  <si>
    <t>かぼちゃ</t>
  </si>
  <si>
    <t>きゅうり</t>
  </si>
  <si>
    <t>しろうり</t>
  </si>
  <si>
    <t>すいか</t>
  </si>
  <si>
    <t>なす</t>
  </si>
  <si>
    <t>水稲</t>
  </si>
  <si>
    <t>にんじん</t>
  </si>
  <si>
    <t>だいこん</t>
  </si>
  <si>
    <t>麦類</t>
  </si>
  <si>
    <t>実えんどう</t>
  </si>
  <si>
    <t>飼料用えんばく</t>
  </si>
  <si>
    <t>あずき</t>
  </si>
  <si>
    <t>みつば</t>
  </si>
  <si>
    <t>いんげんまめ</t>
  </si>
  <si>
    <t>さやいんげん</t>
  </si>
  <si>
    <t>kg</t>
    <phoneticPr fontId="3"/>
  </si>
  <si>
    <t>こんにゃく</t>
  </si>
  <si>
    <t>ばれいしょ</t>
  </si>
  <si>
    <t>かんしょ</t>
  </si>
  <si>
    <t>さといも</t>
  </si>
  <si>
    <t>やまのいも</t>
  </si>
  <si>
    <t>くわい</t>
  </si>
  <si>
    <t>頭</t>
    <rPh sb="0" eb="1">
      <t>アタマ</t>
    </rPh>
    <phoneticPr fontId="3"/>
  </si>
  <si>
    <t>その他</t>
    <rPh sb="2" eb="3">
      <t>タ</t>
    </rPh>
    <phoneticPr fontId="3"/>
  </si>
  <si>
    <t>手</t>
    <rPh sb="0" eb="1">
      <t>テ</t>
    </rPh>
    <phoneticPr fontId="3"/>
  </si>
  <si>
    <t>吸気</t>
    <rPh sb="0" eb="2">
      <t>キュウキ</t>
    </rPh>
    <phoneticPr fontId="3"/>
  </si>
  <si>
    <t>暴露量</t>
    <rPh sb="0" eb="3">
      <t>バクロリョウ</t>
    </rPh>
    <phoneticPr fontId="3"/>
  </si>
  <si>
    <t>mg/kg・bw</t>
    <phoneticPr fontId="3"/>
  </si>
  <si>
    <t>AAOEL</t>
    <phoneticPr fontId="3"/>
  </si>
  <si>
    <t>%AAOEL</t>
    <phoneticPr fontId="3"/>
  </si>
  <si>
    <t>種子/種いも当たり使用量</t>
    <rPh sb="0" eb="2">
      <t>シュシ</t>
    </rPh>
    <rPh sb="3" eb="4">
      <t>タネ</t>
    </rPh>
    <rPh sb="6" eb="7">
      <t>ア</t>
    </rPh>
    <rPh sb="9" eb="12">
      <t>シヨウリョウ</t>
    </rPh>
    <phoneticPr fontId="3"/>
  </si>
  <si>
    <t>薬剤使用量_g</t>
    <rPh sb="0" eb="2">
      <t>ヤクザイ</t>
    </rPh>
    <rPh sb="2" eb="5">
      <t>シヨウリョウ</t>
    </rPh>
    <phoneticPr fontId="3"/>
  </si>
  <si>
    <t>有効成分量_g</t>
    <rPh sb="0" eb="5">
      <t>ユウコウセイブンリョウ</t>
    </rPh>
    <phoneticPr fontId="3"/>
  </si>
  <si>
    <t>経皮吸収率</t>
    <rPh sb="0" eb="1">
      <t>キョウ</t>
    </rPh>
    <rPh sb="1" eb="2">
      <t>カワ</t>
    </rPh>
    <rPh sb="2" eb="4">
      <t>キュウシュウ</t>
    </rPh>
    <rPh sb="4" eb="5">
      <t>リツ</t>
    </rPh>
    <phoneticPr fontId="3"/>
  </si>
  <si>
    <t>頭</t>
    <phoneticPr fontId="3"/>
  </si>
  <si>
    <t>手袋</t>
    <rPh sb="0" eb="2">
      <t>テブクロ</t>
    </rPh>
    <phoneticPr fontId="3"/>
  </si>
  <si>
    <t>うり科果菜類</t>
  </si>
  <si>
    <t>なす科果菜類</t>
  </si>
  <si>
    <t>葉菜類</t>
  </si>
  <si>
    <t>根菜類</t>
  </si>
  <si>
    <t>作物名に含まれる別名、地方名、品種名等の例</t>
    <phoneticPr fontId="6"/>
  </si>
  <si>
    <t>備　考（収穫部位等）</t>
    <rPh sb="4" eb="6">
      <t>シュウカク</t>
    </rPh>
    <rPh sb="6" eb="8">
      <t>ブイ</t>
    </rPh>
    <rPh sb="8" eb="9">
      <t>トウ</t>
    </rPh>
    <phoneticPr fontId="6"/>
  </si>
  <si>
    <t>1日標準作業面積</t>
    <rPh sb="1" eb="2">
      <t>ニチ</t>
    </rPh>
    <rPh sb="2" eb="4">
      <t>ヒョウジュン</t>
    </rPh>
    <rPh sb="4" eb="6">
      <t>サギョウ</t>
    </rPh>
    <rPh sb="6" eb="8">
      <t>メンセキ</t>
    </rPh>
    <phoneticPr fontId="6"/>
  </si>
  <si>
    <t>1日平均作業面積</t>
    <rPh sb="0" eb="2">
      <t>イチニチ</t>
    </rPh>
    <rPh sb="2" eb="4">
      <t>ヘイキン</t>
    </rPh>
    <rPh sb="4" eb="6">
      <t>サギョウ</t>
    </rPh>
    <rPh sb="6" eb="8">
      <t>メンセキ</t>
    </rPh>
    <phoneticPr fontId="6"/>
  </si>
  <si>
    <t>天草</t>
  </si>
  <si>
    <t>果実を収穫するもの</t>
    <phoneticPr fontId="6"/>
  </si>
  <si>
    <t>果樹（立体）</t>
  </si>
  <si>
    <t>かんきつ類</t>
    <rPh sb="4" eb="5">
      <t>ルイ</t>
    </rPh>
    <phoneticPr fontId="6"/>
  </si>
  <si>
    <t>アンコール</t>
  </si>
  <si>
    <t>伊予柑</t>
  </si>
  <si>
    <t>大紅みかん</t>
  </si>
  <si>
    <t>オレンジ</t>
    <phoneticPr fontId="6"/>
  </si>
  <si>
    <t>スイートオレンジ、バレンシアオレンジ</t>
    <phoneticPr fontId="6"/>
  </si>
  <si>
    <t>カーブチー</t>
  </si>
  <si>
    <t>かぼす</t>
  </si>
  <si>
    <t>カラ</t>
  </si>
  <si>
    <t>カラマンダリン</t>
  </si>
  <si>
    <t>河内晩柑</t>
  </si>
  <si>
    <t>清見</t>
  </si>
  <si>
    <t>きんかん</t>
  </si>
  <si>
    <t>ニンポウキンカン、マルキンカン</t>
  </si>
  <si>
    <t>グレープフルーツ</t>
  </si>
  <si>
    <t>サガマンダリン</t>
  </si>
  <si>
    <t>サマーフレッシュ</t>
  </si>
  <si>
    <t>シークヮーサー</t>
  </si>
  <si>
    <t>じゃばら</t>
  </si>
  <si>
    <t>不知火</t>
  </si>
  <si>
    <t>デコポン</t>
  </si>
  <si>
    <t>すだち</t>
  </si>
  <si>
    <t>せとか</t>
  </si>
  <si>
    <t>セミノール</t>
  </si>
  <si>
    <t>タロガヨ</t>
  </si>
  <si>
    <t>たんかん</t>
  </si>
  <si>
    <t>長門ユズキチ</t>
  </si>
  <si>
    <t xml:space="preserve">なつみかん  </t>
  </si>
  <si>
    <t>甘夏、なつだいだい</t>
    <phoneticPr fontId="6"/>
  </si>
  <si>
    <t>ネーブル</t>
  </si>
  <si>
    <t>ワシントンネーブル</t>
    <phoneticPr fontId="6"/>
  </si>
  <si>
    <t>はっさく</t>
  </si>
  <si>
    <t>はるか</t>
  </si>
  <si>
    <t>はるみ</t>
  </si>
  <si>
    <t>はれひめ</t>
  </si>
  <si>
    <t>日向夏</t>
  </si>
  <si>
    <t>ぶんたん</t>
  </si>
  <si>
    <t>ざぼん、ぼんたん、晩白柚、うちむらさき</t>
  </si>
  <si>
    <t>平兵衛酢</t>
  </si>
  <si>
    <t>ぽんかん</t>
  </si>
  <si>
    <t>マーコット</t>
  </si>
  <si>
    <t>みかん</t>
  </si>
  <si>
    <t>温州みかん、紀州みかん</t>
  </si>
  <si>
    <t>ゆず</t>
  </si>
  <si>
    <t>ライム</t>
  </si>
  <si>
    <t>レモン</t>
  </si>
  <si>
    <r>
      <t>ミカン（</t>
    </r>
    <r>
      <rPr>
        <i/>
        <sz val="11"/>
        <color theme="1"/>
        <rFont val="ＭＳ Ｐゴシック"/>
        <family val="3"/>
        <charset val="128"/>
      </rPr>
      <t>Citrus</t>
    </r>
    <r>
      <rPr>
        <sz val="11"/>
        <color theme="1"/>
        <rFont val="ＭＳ Ｐゴシック"/>
        <family val="3"/>
        <charset val="128"/>
      </rPr>
      <t>）属、キンカン（</t>
    </r>
    <r>
      <rPr>
        <i/>
        <sz val="11"/>
        <color theme="1"/>
        <rFont val="ＭＳ Ｐゴシック"/>
        <family val="3"/>
        <charset val="128"/>
      </rPr>
      <t>Fortunella</t>
    </r>
    <r>
      <rPr>
        <sz val="11"/>
        <color theme="1"/>
        <rFont val="ＭＳ Ｐゴシック"/>
        <family val="3"/>
        <charset val="128"/>
      </rPr>
      <t>）属、カラタチ（</t>
    </r>
    <r>
      <rPr>
        <i/>
        <sz val="11"/>
        <color theme="1"/>
        <rFont val="ＭＳ Ｐゴシック"/>
        <family val="3"/>
        <charset val="128"/>
      </rPr>
      <t>Poncirus</t>
    </r>
    <r>
      <rPr>
        <sz val="11"/>
        <color theme="1"/>
        <rFont val="ＭＳ Ｐゴシック"/>
        <family val="3"/>
        <charset val="128"/>
      </rPr>
      <t xml:space="preserve">）属又はこれらの交配種で、概ね偏球形、球形又は卵形の果実を収穫するものは、これらの作物群に含まれる。
</t>
    </r>
    <phoneticPr fontId="6"/>
  </si>
  <si>
    <t>かりん</t>
  </si>
  <si>
    <t>果実を収穫するもの</t>
  </si>
  <si>
    <t>仁果類（なしを除く）</t>
    <rPh sb="0" eb="3">
      <t>ジンカルイ</t>
    </rPh>
    <rPh sb="7" eb="8">
      <t>ノゾ</t>
    </rPh>
    <phoneticPr fontId="6"/>
  </si>
  <si>
    <t>なし</t>
  </si>
  <si>
    <t>日本なし、西洋なし、中国なし</t>
  </si>
  <si>
    <t>果樹（棚）</t>
  </si>
  <si>
    <t>びわ</t>
  </si>
  <si>
    <t>マルメロ</t>
  </si>
  <si>
    <t>りんご</t>
  </si>
  <si>
    <t>もも</t>
  </si>
  <si>
    <t>核果類</t>
    <rPh sb="0" eb="1">
      <t>カク</t>
    </rPh>
    <rPh sb="1" eb="3">
      <t>カルイ</t>
    </rPh>
    <phoneticPr fontId="6"/>
  </si>
  <si>
    <t>ネクタリン</t>
  </si>
  <si>
    <t>あんず</t>
  </si>
  <si>
    <t>アプリコット</t>
  </si>
  <si>
    <t>うめ</t>
  </si>
  <si>
    <t>すもも</t>
  </si>
  <si>
    <t>プラム、プルーン</t>
  </si>
  <si>
    <t xml:space="preserve">作物群内の作物間での交配種は、これらの作物群に含まれる。
</t>
    <phoneticPr fontId="6"/>
  </si>
  <si>
    <t>おうとう</t>
  </si>
  <si>
    <t>さくらんぼ</t>
    <phoneticPr fontId="6"/>
  </si>
  <si>
    <t>ぶどう</t>
  </si>
  <si>
    <t>小粒種ぶどう（デラウェア、シラガブドウ、やまぶどう）、大粒種ぶどう（巨峰系４倍体品種、２倍体米国系品種、２倍体欧州系品種、３倍体品種他）　注１）</t>
    <phoneticPr fontId="6"/>
  </si>
  <si>
    <t>ベリー類等の小粒果実類</t>
  </si>
  <si>
    <t>アロニア</t>
  </si>
  <si>
    <t>チョコベリー</t>
  </si>
  <si>
    <t>がまずみ</t>
    <phoneticPr fontId="6"/>
  </si>
  <si>
    <t>ジョミ</t>
    <phoneticPr fontId="6"/>
  </si>
  <si>
    <t>ぐみ</t>
    <phoneticPr fontId="6"/>
  </si>
  <si>
    <t>アキグミ、ダイオウグミ、トウグミ、ナツグミ</t>
    <phoneticPr fontId="6"/>
  </si>
  <si>
    <t>シーベリー</t>
  </si>
  <si>
    <t>サジー、サージ、スナヂグミ</t>
  </si>
  <si>
    <t>食用桑（果実）</t>
  </si>
  <si>
    <t>カラグワ、ヤマグワ</t>
    <phoneticPr fontId="6"/>
  </si>
  <si>
    <t>すぐり</t>
  </si>
  <si>
    <t>グースベリー</t>
  </si>
  <si>
    <t>ハスカップ</t>
  </si>
  <si>
    <t>クロミノウグイスカグラ</t>
  </si>
  <si>
    <t>ふさすぐり</t>
  </si>
  <si>
    <t>カーランツ、カラント、カランツ、アカフサスグリ、クロフサスグリ、カシス</t>
    <phoneticPr fontId="6"/>
  </si>
  <si>
    <t>ブラックベリー</t>
  </si>
  <si>
    <t>ブルーベリー</t>
  </si>
  <si>
    <t>ボイセンベリー</t>
  </si>
  <si>
    <t>やまもも</t>
  </si>
  <si>
    <t>ラズベリー</t>
  </si>
  <si>
    <t>アーモンド</t>
  </si>
  <si>
    <t>仁を収穫するもの</t>
    <phoneticPr fontId="6"/>
  </si>
  <si>
    <t>その他果樹</t>
    <rPh sb="2" eb="3">
      <t>タ</t>
    </rPh>
    <rPh sb="3" eb="5">
      <t>カジュ</t>
    </rPh>
    <phoneticPr fontId="6"/>
  </si>
  <si>
    <t>あけび（果実）</t>
  </si>
  <si>
    <t>アセロラ</t>
  </si>
  <si>
    <t>アテモヤ</t>
  </si>
  <si>
    <t>アボカド</t>
  </si>
  <si>
    <t>いちじく</t>
  </si>
  <si>
    <t>いちょう（種子）</t>
  </si>
  <si>
    <t>ギンナン</t>
  </si>
  <si>
    <t>種子を収穫するもの</t>
  </si>
  <si>
    <t>オリーブ</t>
  </si>
  <si>
    <t>カカオ</t>
    <phoneticPr fontId="3"/>
  </si>
  <si>
    <t>かき</t>
  </si>
  <si>
    <t>カニステル</t>
  </si>
  <si>
    <t>エッグフルーツ、クダモノタマゴ</t>
  </si>
  <si>
    <t>キウイフルーツ</t>
  </si>
  <si>
    <t>グアバ（果実）</t>
  </si>
  <si>
    <t>バンジロウ、バンザクロ</t>
  </si>
  <si>
    <t>くり</t>
  </si>
  <si>
    <t>くるみ</t>
  </si>
  <si>
    <t>コーヒーノキ</t>
    <phoneticPr fontId="3"/>
  </si>
  <si>
    <t>ゴレンシ</t>
  </si>
  <si>
    <t>スターフルーツ</t>
  </si>
  <si>
    <t>ざくろ</t>
  </si>
  <si>
    <t>サポジラ</t>
  </si>
  <si>
    <t>さるなし</t>
  </si>
  <si>
    <t>こくわ、香粋</t>
  </si>
  <si>
    <t>さんしょう（果実）</t>
  </si>
  <si>
    <t>ジャボチカバ</t>
  </si>
  <si>
    <t>食用つばき（種子）</t>
  </si>
  <si>
    <t>ストロベリーグアバ</t>
  </si>
  <si>
    <t>チェリモヤ</t>
  </si>
  <si>
    <t>なつめ</t>
  </si>
  <si>
    <t>パイナップル</t>
  </si>
  <si>
    <t>パッションフルーツ</t>
  </si>
  <si>
    <t>くだものとけいそう</t>
    <phoneticPr fontId="6"/>
  </si>
  <si>
    <t>バナナ</t>
  </si>
  <si>
    <t>パパイヤ</t>
  </si>
  <si>
    <t>青パパイヤ</t>
  </si>
  <si>
    <t>果実を収穫するもの。
完熟していないものを含む。</t>
    <phoneticPr fontId="6"/>
  </si>
  <si>
    <t>はまなす（果実）</t>
  </si>
  <si>
    <t>バンレイシ</t>
  </si>
  <si>
    <t>シャカトウ、アテス、シュガーアップル</t>
  </si>
  <si>
    <t>ピタヤ</t>
  </si>
  <si>
    <t>ホワイトピタヤ、レッドピタヤ、ゴールデンピタヤ、ドラゴンフルーツ</t>
    <phoneticPr fontId="6"/>
  </si>
  <si>
    <t>ピタンガ</t>
  </si>
  <si>
    <t>タチバナアデク、スリナムチェリー、ブラジルチェリー</t>
    <phoneticPr fontId="6"/>
  </si>
  <si>
    <t>フェイジョア</t>
  </si>
  <si>
    <t>パイナップルグアバ</t>
    <phoneticPr fontId="6"/>
  </si>
  <si>
    <t>ペカン</t>
  </si>
  <si>
    <t>ペピーノ</t>
    <phoneticPr fontId="6"/>
  </si>
  <si>
    <t>ポポー</t>
  </si>
  <si>
    <t>アケビガキ</t>
  </si>
  <si>
    <t>ホワイトサポテ</t>
  </si>
  <si>
    <t>マンゴー</t>
  </si>
  <si>
    <t>ミラクルフルーツ</t>
  </si>
  <si>
    <t>むべ</t>
  </si>
  <si>
    <t>リュウガン</t>
  </si>
  <si>
    <t>ロンガン、竜眼</t>
  </si>
  <si>
    <t>レイシ</t>
  </si>
  <si>
    <t>ライチ</t>
  </si>
  <si>
    <t>レンブ</t>
  </si>
  <si>
    <t>ジャワフトモモ</t>
  </si>
  <si>
    <t>アメリカホドイモ</t>
  </si>
  <si>
    <t>アピオス</t>
  </si>
  <si>
    <t>塊根を収穫するもの</t>
  </si>
  <si>
    <t>野菜（平面）</t>
  </si>
  <si>
    <t>いも類</t>
    <rPh sb="2" eb="3">
      <t>ルイ</t>
    </rPh>
    <phoneticPr fontId="6"/>
  </si>
  <si>
    <t>さつまいも、シモンいも</t>
  </si>
  <si>
    <t>きくいも</t>
  </si>
  <si>
    <t>ブタイモ</t>
  </si>
  <si>
    <t>塊茎を収穫するもの</t>
  </si>
  <si>
    <t>キャッサバ</t>
    <phoneticPr fontId="3"/>
  </si>
  <si>
    <t>えびいも、たけのこいも、やつがしら、セレベス</t>
  </si>
  <si>
    <t>ちょろぎ</t>
  </si>
  <si>
    <t>はすいも（塊茎）</t>
  </si>
  <si>
    <t>じゃがいも</t>
  </si>
  <si>
    <t>みずいも</t>
  </si>
  <si>
    <t>田いも</t>
  </si>
  <si>
    <t>ヤーコン</t>
  </si>
  <si>
    <t>やまといも、自然薯、丸いも、ながいも、とっくりいも、いせいも、いちょういも、つくねいも、だいじょ</t>
    <phoneticPr fontId="6"/>
  </si>
  <si>
    <t>うこん</t>
  </si>
  <si>
    <t>秋ウコン、キョウオウ、春ウコン</t>
  </si>
  <si>
    <t>根茎を収穫するもの</t>
  </si>
  <si>
    <t>かえんさい</t>
  </si>
  <si>
    <t>デトロイトダークレッド、レッドビート、ガーデンビート</t>
    <phoneticPr fontId="6"/>
  </si>
  <si>
    <t>根を収穫するもの</t>
  </si>
  <si>
    <t>かのこそう</t>
  </si>
  <si>
    <t>ハルオミナエシ</t>
  </si>
  <si>
    <t>根茎及び根を収穫するもの</t>
    <phoneticPr fontId="6"/>
  </si>
  <si>
    <t>かぶ</t>
  </si>
  <si>
    <t>赤かぶ、赤菜、温海かぶ、稲核菜、大かぶ、鬼首菜、源助カブナ、こかぶ、小牛田菜、聖護院かぶ、清内路あかね、酢茎菜（すぐきな）、長禅寺菜、津田かぶ、天王寺かぶ、鳴沢菜、羽広菜、ひのなかぶ（日野菜）、福島菜、紅かぶ、ゆるぎかぶ（万木かぶ）</t>
    <rPh sb="45" eb="46">
      <t>キヨ</t>
    </rPh>
    <rPh sb="46" eb="47">
      <t>ウチ</t>
    </rPh>
    <phoneticPr fontId="6"/>
  </si>
  <si>
    <t>茎葉及び根を収穫するもの</t>
  </si>
  <si>
    <t>甘草</t>
  </si>
  <si>
    <t>ウラルカンゾウ、スペインカンゾウ</t>
    <phoneticPr fontId="6"/>
  </si>
  <si>
    <t>根及びストロンを収穫するもの</t>
    <phoneticPr fontId="6"/>
  </si>
  <si>
    <t>ごぼう</t>
  </si>
  <si>
    <t>しょうが</t>
  </si>
  <si>
    <t>根しょうが</t>
  </si>
  <si>
    <t>葉しょうが</t>
  </si>
  <si>
    <t>やなかしょうが、はじかみしょうが 、筆ショウガ</t>
  </si>
  <si>
    <t>生葉のついたままの若い根茎を収穫するもの</t>
  </si>
  <si>
    <t>食用あまどころ</t>
  </si>
  <si>
    <t xml:space="preserve">食用ききょう（根）
</t>
    <phoneticPr fontId="6"/>
  </si>
  <si>
    <t>西洋ごぼう</t>
  </si>
  <si>
    <t>サルシファイ、バラモンジン、サルシフィー</t>
    <phoneticPr fontId="6"/>
  </si>
  <si>
    <t>セルリアック</t>
  </si>
  <si>
    <t xml:space="preserve">根セロリ、根セルリ
</t>
    <phoneticPr fontId="6"/>
  </si>
  <si>
    <t>葉だいこん、だいこんな</t>
  </si>
  <si>
    <t>チコリ（根株）</t>
    <phoneticPr fontId="3"/>
  </si>
  <si>
    <t>キクニガナ</t>
  </si>
  <si>
    <t>根を収穫するもの</t>
    <phoneticPr fontId="6"/>
  </si>
  <si>
    <t>その他野菜</t>
    <rPh sb="2" eb="3">
      <t>タ</t>
    </rPh>
    <rPh sb="3" eb="5">
      <t>ヤサイ</t>
    </rPh>
    <phoneticPr fontId="6"/>
  </si>
  <si>
    <t>てんさい</t>
    <phoneticPr fontId="6"/>
  </si>
  <si>
    <t>サトウダイコン</t>
  </si>
  <si>
    <t>根を採糖目的に収穫するもの</t>
  </si>
  <si>
    <t>金時にんじん、西洋にんじん、島にんじん</t>
  </si>
  <si>
    <t>にんじん（葉）</t>
  </si>
  <si>
    <t>葉にんじん</t>
  </si>
  <si>
    <t>比較的若い葉を根とともに収穫するもの</t>
    <phoneticPr fontId="6"/>
  </si>
  <si>
    <t>パースニップ</t>
    <phoneticPr fontId="3"/>
  </si>
  <si>
    <t>はつかだいこん</t>
  </si>
  <si>
    <t xml:space="preserve">廿日大根、ラディッシュ、二十日大根
</t>
    <phoneticPr fontId="6"/>
  </si>
  <si>
    <t>紫うこん</t>
  </si>
  <si>
    <t>ガジュツ</t>
  </si>
  <si>
    <t>もりあざみ</t>
  </si>
  <si>
    <t>やまごぼう、ごぼうあざみ</t>
  </si>
  <si>
    <t>薬用にんじん</t>
  </si>
  <si>
    <t>おたねにんじん、チョウセンニンジン、コウライニンジン</t>
    <phoneticPr fontId="6"/>
  </si>
  <si>
    <t>わさびだいこん</t>
  </si>
  <si>
    <t>ホースラディッシュ 、西洋わさび</t>
  </si>
  <si>
    <t>たまねぎ</t>
  </si>
  <si>
    <t>鱗茎を収穫するもの</t>
    <phoneticPr fontId="6"/>
  </si>
  <si>
    <t>鱗茎野菜</t>
    <rPh sb="0" eb="2">
      <t>リンケイ</t>
    </rPh>
    <rPh sb="2" eb="4">
      <t>ヤサイ</t>
    </rPh>
    <phoneticPr fontId="6"/>
  </si>
  <si>
    <t>葉たまねぎ</t>
  </si>
  <si>
    <t>葉玉葱</t>
  </si>
  <si>
    <t>たまねぎの比較的若い段階（鱗茎が太り始める頃）の葉及び鱗茎を収穫するもの</t>
  </si>
  <si>
    <t>食用ゆり</t>
  </si>
  <si>
    <t>ゆりね</t>
  </si>
  <si>
    <t>にんにく</t>
  </si>
  <si>
    <t>ジャンボニンニク、エレファントガーリック、グレートヘッドガーリック</t>
    <phoneticPr fontId="6"/>
  </si>
  <si>
    <t>葉にんにく</t>
  </si>
  <si>
    <t>にんにくの比較的若い段階の葉及び鱗茎を収穫するもの</t>
  </si>
  <si>
    <t>のびる</t>
  </si>
  <si>
    <t>葉及び鱗茎を収穫するもの</t>
  </si>
  <si>
    <t>ベルギーエシャロット</t>
  </si>
  <si>
    <t>シャロット</t>
  </si>
  <si>
    <t>鱗茎を収穫するもの</t>
  </si>
  <si>
    <t>らっきょう</t>
  </si>
  <si>
    <t>らっきょう（エシャレット栽培）、らっきょう（エシャロット栽培）</t>
    <phoneticPr fontId="6"/>
  </si>
  <si>
    <t>あさつき</t>
  </si>
  <si>
    <t>イトネギ、センボンワケギ</t>
  </si>
  <si>
    <t xml:space="preserve">ぎょうじゃにんにく
</t>
    <phoneticPr fontId="6"/>
  </si>
  <si>
    <t>チャイブ</t>
  </si>
  <si>
    <t>エゾネギ、セイヨウアサツキ、シブレット</t>
    <phoneticPr fontId="6"/>
  </si>
  <si>
    <t>葉を収穫するもの</t>
  </si>
  <si>
    <t>にら</t>
  </si>
  <si>
    <t>黄にら</t>
  </si>
  <si>
    <t>にら（花茎）</t>
  </si>
  <si>
    <t>花にら</t>
  </si>
  <si>
    <t>花蕾及び花茎を収穫するもの</t>
  </si>
  <si>
    <t>にんにく（花茎）</t>
  </si>
  <si>
    <t>花茎を収穫するもの</t>
  </si>
  <si>
    <t>九条ねぎ、加賀太ねぎ、千住ねぎ、やぐらねぎ、下仁田ねぎ、リーキ、わけねぎ</t>
    <phoneticPr fontId="6"/>
  </si>
  <si>
    <t>茎葉を収穫するもの</t>
  </si>
  <si>
    <t>わけぎ</t>
  </si>
  <si>
    <t>葉及び鱗茎を収穫するもの</t>
    <phoneticPr fontId="6"/>
  </si>
  <si>
    <t xml:space="preserve">作物群内の作物間での交配種は、これらの作物群に含まれる。
</t>
    <rPh sb="0" eb="2">
      <t>サクモツ</t>
    </rPh>
    <rPh sb="2" eb="3">
      <t>グン</t>
    </rPh>
    <rPh sb="3" eb="4">
      <t>ナイ</t>
    </rPh>
    <rPh sb="5" eb="7">
      <t>サクモツ</t>
    </rPh>
    <rPh sb="7" eb="8">
      <t>カン</t>
    </rPh>
    <rPh sb="10" eb="13">
      <t>コウハイシュ</t>
    </rPh>
    <rPh sb="19" eb="21">
      <t>サクモツ</t>
    </rPh>
    <rPh sb="21" eb="22">
      <t>グン</t>
    </rPh>
    <rPh sb="23" eb="24">
      <t>フク</t>
    </rPh>
    <phoneticPr fontId="6"/>
  </si>
  <si>
    <t xml:space="preserve">葉及び鱗茎を収穫するもの
</t>
    <rPh sb="0" eb="1">
      <t>ハ</t>
    </rPh>
    <rPh sb="1" eb="2">
      <t>オヨ</t>
    </rPh>
    <rPh sb="3" eb="4">
      <t>ウロコ</t>
    </rPh>
    <rPh sb="4" eb="5">
      <t>クキ</t>
    </rPh>
    <rPh sb="6" eb="8">
      <t>シュウカク</t>
    </rPh>
    <phoneticPr fontId="6"/>
  </si>
  <si>
    <t>大納言</t>
  </si>
  <si>
    <t>成熟した種子を収穫するもの</t>
  </si>
  <si>
    <t>だいず、あずき</t>
  </si>
  <si>
    <t>いんげん、きんときまめ、とらまめ、うずらまめ</t>
  </si>
  <si>
    <t>豆類（だいず、あずきを除く）</t>
    <rPh sb="0" eb="2">
      <t>マメルイ</t>
    </rPh>
    <rPh sb="11" eb="12">
      <t>ノゾ</t>
    </rPh>
    <phoneticPr fontId="6"/>
  </si>
  <si>
    <t>えんどうまめ</t>
  </si>
  <si>
    <t>ささげ</t>
  </si>
  <si>
    <t>そらまめ</t>
  </si>
  <si>
    <t>だいず</t>
    <phoneticPr fontId="6"/>
  </si>
  <si>
    <t>なたまめ</t>
  </si>
  <si>
    <t>ふじまめ</t>
  </si>
  <si>
    <t>千石豆、カガツルマメ、ツルマメ</t>
  </si>
  <si>
    <t>べにばないんげん</t>
  </si>
  <si>
    <t>はなまめ</t>
  </si>
  <si>
    <t>らっかせい</t>
  </si>
  <si>
    <t>なんきんまめ、ピーナッツ</t>
  </si>
  <si>
    <t>未成熟なさや付き豆を収穫するもの</t>
    <phoneticPr fontId="6"/>
  </si>
  <si>
    <t>ヒラザヤインゲン、モロッコインゲン</t>
    <phoneticPr fontId="6"/>
  </si>
  <si>
    <t>さやえんどう</t>
  </si>
  <si>
    <t>きぬさやえんどう、スナックえんどう、砂糖えんどう、スナップエンドウ</t>
    <phoneticPr fontId="6"/>
  </si>
  <si>
    <t>うすいえんどう、グリーンピース</t>
    <phoneticPr fontId="6"/>
  </si>
  <si>
    <t>未成熟な種子（さや付で収穫されるものを含む）を収穫するもの</t>
    <phoneticPr fontId="6"/>
  </si>
  <si>
    <t>未成熟ささげ</t>
  </si>
  <si>
    <t>十六ささげ、あきしまささげ</t>
    <phoneticPr fontId="6"/>
  </si>
  <si>
    <t>未成熟しかくまめ</t>
  </si>
  <si>
    <t>ウリズン、トウサイ</t>
    <phoneticPr fontId="6"/>
  </si>
  <si>
    <t>未成熟そらまめ</t>
  </si>
  <si>
    <t>未成熟なたまめ</t>
  </si>
  <si>
    <t>未成熟ふじまめ</t>
  </si>
  <si>
    <t xml:space="preserve">未成熟千石豆、未成熟カガツルマメ、未成熟ツルマメ
</t>
    <phoneticPr fontId="6"/>
  </si>
  <si>
    <t xml:space="preserve">赤毛ウリ    </t>
  </si>
  <si>
    <t>モーウィ</t>
  </si>
  <si>
    <t>野菜（立体）</t>
  </si>
  <si>
    <t>エホバク</t>
    <phoneticPr fontId="3"/>
  </si>
  <si>
    <t>韓国カボチャ</t>
    <phoneticPr fontId="3"/>
  </si>
  <si>
    <t>乙事赤うり</t>
  </si>
  <si>
    <t>きゅうり（花）</t>
  </si>
  <si>
    <t>花丸きゅうり</t>
  </si>
  <si>
    <t>きゅうりの雌花を収穫するもの</t>
    <phoneticPr fontId="6"/>
  </si>
  <si>
    <t>食用ひょうたん</t>
  </si>
  <si>
    <t>食用へちま</t>
  </si>
  <si>
    <t>あおうり、カリモリ、はぐらうり、青しまうり、くろうり、桂うり</t>
    <phoneticPr fontId="6"/>
  </si>
  <si>
    <t>ズッキーニ</t>
  </si>
  <si>
    <t>ズッキーニ（花）</t>
  </si>
  <si>
    <t>花ズッキーニ</t>
  </si>
  <si>
    <t>花を収穫するもの</t>
  </si>
  <si>
    <t>とうがん</t>
  </si>
  <si>
    <t>かもうり、冬瓜</t>
  </si>
  <si>
    <t>にがうり</t>
  </si>
  <si>
    <t>つるれいし</t>
  </si>
  <si>
    <t>はやとうり</t>
  </si>
  <si>
    <t>ゆうがお</t>
  </si>
  <si>
    <t>かんぴょう</t>
  </si>
  <si>
    <t>日本かぼちゃ、西洋かぼちゃ、ぺぽかぼちゃ（ズッキーニを除く）</t>
    <phoneticPr fontId="6"/>
  </si>
  <si>
    <t>成熟した果実を収穫するもの</t>
    <phoneticPr fontId="6"/>
  </si>
  <si>
    <t xml:space="preserve">漬物用すいか </t>
  </si>
  <si>
    <t>源吾兵衛西瓜</t>
  </si>
  <si>
    <t>未成熟な果実を収穫するもの</t>
    <phoneticPr fontId="6"/>
  </si>
  <si>
    <t>ツノニガウリ</t>
    <phoneticPr fontId="3"/>
  </si>
  <si>
    <t>キワノ</t>
    <phoneticPr fontId="3"/>
  </si>
  <si>
    <t>まくわうり</t>
  </si>
  <si>
    <t>菊メロン、銀泉、金太郎、金俵、タイガーメロン、ニューメロン、悠紀メロン</t>
    <phoneticPr fontId="6"/>
  </si>
  <si>
    <t>成熟した果実を収穫するもの</t>
  </si>
  <si>
    <t>漬物用まくわうり</t>
  </si>
  <si>
    <t>ぺっちんうり</t>
  </si>
  <si>
    <t>未成熟な果実を収穫するもの</t>
  </si>
  <si>
    <t>メロン</t>
  </si>
  <si>
    <t>アールスメロン、アムスメロン、アンデスメロン、エリザベスメロン、キンショウメロン、キンショーメロン、クインシーメロン、タカミメロン、ハニーデューメロン、パパイヤメロン、プリンスメロン、ハミウリ</t>
    <phoneticPr fontId="6"/>
  </si>
  <si>
    <t>漬物用メロン</t>
  </si>
  <si>
    <t>しょくようほおずき</t>
  </si>
  <si>
    <t>ゴールデンベリー、トマティロ、グランドチェリー</t>
    <phoneticPr fontId="6"/>
  </si>
  <si>
    <t>トマト</t>
  </si>
  <si>
    <t>果実を収穫するもの。
直径３cm以下のものは含まない。</t>
    <phoneticPr fontId="6"/>
  </si>
  <si>
    <t>ミニトマト</t>
  </si>
  <si>
    <t>果実を収穫するもの。
直径３cm以下のもの。</t>
    <phoneticPr fontId="6"/>
  </si>
  <si>
    <t xml:space="preserve">甘長とうがらし  </t>
  </si>
  <si>
    <t xml:space="preserve">伏見とうがらし、万願寺とうがらし、三宝とうがらし、ひもとうがらし
</t>
    <phoneticPr fontId="6"/>
  </si>
  <si>
    <t>果実を収穫するもの。
未成熟の状態で利用する甘味種。</t>
    <phoneticPr fontId="6"/>
  </si>
  <si>
    <t>かぐらなんばん</t>
  </si>
  <si>
    <t>きだちとうがらし</t>
  </si>
  <si>
    <t>ししとう</t>
  </si>
  <si>
    <t>ししとうがらし、獅子唐、葵ししとう</t>
    <phoneticPr fontId="6"/>
  </si>
  <si>
    <t>とうがらし</t>
  </si>
  <si>
    <t>鷹の爪、八房、日光とうがらし、札幌大長とうがらし</t>
    <phoneticPr fontId="6"/>
  </si>
  <si>
    <t>果実を収穫するもの。
未成熟の状態で、あるいは完熟させて利用する辛味種。</t>
    <phoneticPr fontId="6"/>
  </si>
  <si>
    <t>ハバネロ</t>
  </si>
  <si>
    <t>ピーマン</t>
  </si>
  <si>
    <t>大獅子、カリフォルニアワンダー、カラーピーマン、オランダパプリカ</t>
  </si>
  <si>
    <t>ピカンテ</t>
  </si>
  <si>
    <t>カリフラワー</t>
  </si>
  <si>
    <t>はなやさい、さんごしょう、ロマネスコ、カリフローレ</t>
    <phoneticPr fontId="6"/>
  </si>
  <si>
    <t>花蕾及び花茎を収穫するもの</t>
    <phoneticPr fontId="6"/>
  </si>
  <si>
    <t>あぶらな属野菜（葉菜類、根菜類を除く）</t>
    <rPh sb="16" eb="17">
      <t>ノゾ</t>
    </rPh>
    <phoneticPr fontId="6"/>
  </si>
  <si>
    <t>茎ブロッコリー</t>
  </si>
  <si>
    <t>スティックセニョール</t>
    <phoneticPr fontId="6"/>
  </si>
  <si>
    <t>ブロッコリー</t>
  </si>
  <si>
    <t>コールラビ</t>
  </si>
  <si>
    <t>球茎カンラン、蕪キャベツ</t>
    <phoneticPr fontId="6"/>
  </si>
  <si>
    <t>肥大した茎を収穫するもの</t>
    <phoneticPr fontId="6"/>
  </si>
  <si>
    <t>ザーサイ</t>
  </si>
  <si>
    <t>茎タカナ、海野（肥大茎）、四川搾菜（肥大茎）</t>
    <phoneticPr fontId="6"/>
  </si>
  <si>
    <t>あざみな</t>
    <phoneticPr fontId="6"/>
  </si>
  <si>
    <t>チリメンカラシ、ハゴロモカラシナ</t>
    <phoneticPr fontId="6"/>
  </si>
  <si>
    <t>茎葉（花茎がのびだす前のもの）を収穫するもの</t>
    <phoneticPr fontId="6"/>
  </si>
  <si>
    <t>あじみな</t>
    <phoneticPr fontId="6"/>
  </si>
  <si>
    <t>味美菜</t>
    <phoneticPr fontId="6"/>
  </si>
  <si>
    <t>あぶらな</t>
    <phoneticPr fontId="9"/>
  </si>
  <si>
    <t>仙台芭蕉菜、はたけな（畑菜）、姫路若菜、やまとまな（大和真菜）</t>
    <phoneticPr fontId="9"/>
  </si>
  <si>
    <t>飯田冬菜</t>
    <phoneticPr fontId="3"/>
  </si>
  <si>
    <t>潮江菜</t>
    <phoneticPr fontId="3"/>
  </si>
  <si>
    <t>海野（茎葉）</t>
  </si>
  <si>
    <t>大高菜</t>
    <phoneticPr fontId="6"/>
  </si>
  <si>
    <t>大山そだち</t>
  </si>
  <si>
    <t>カーボロネロ</t>
    <phoneticPr fontId="6"/>
  </si>
  <si>
    <t>黒キャベツ</t>
    <phoneticPr fontId="6"/>
  </si>
  <si>
    <t>かぶな</t>
    <phoneticPr fontId="9"/>
  </si>
  <si>
    <t>木曽菜、なかじまな（中島菜）</t>
    <phoneticPr fontId="9"/>
  </si>
  <si>
    <t>かほくな</t>
    <phoneticPr fontId="6"/>
  </si>
  <si>
    <t>河北菜</t>
    <phoneticPr fontId="6"/>
  </si>
  <si>
    <t>からしな</t>
  </si>
  <si>
    <t>黄からしな、葉からしな、やましおな、レッドアジアンマスタード、グリーンマスタード、セリフォン</t>
    <phoneticPr fontId="6"/>
  </si>
  <si>
    <t>ケール</t>
    <phoneticPr fontId="6"/>
  </si>
  <si>
    <t>ハゴロモカンラン、リョクヨウカンラン</t>
    <phoneticPr fontId="6"/>
  </si>
  <si>
    <t>ケールッコラ</t>
    <phoneticPr fontId="6"/>
  </si>
  <si>
    <t>こまつな</t>
    <phoneticPr fontId="6"/>
  </si>
  <si>
    <t>小松菜</t>
    <phoneticPr fontId="6"/>
  </si>
  <si>
    <t>さがみグリーン</t>
  </si>
  <si>
    <t>さぬきな</t>
    <phoneticPr fontId="6"/>
  </si>
  <si>
    <t>四川搾菜（茎葉）</t>
  </si>
  <si>
    <t>たけのこたかな</t>
    <phoneticPr fontId="6"/>
  </si>
  <si>
    <t>千宝菜</t>
    <rPh sb="0" eb="1">
      <t>セン</t>
    </rPh>
    <rPh sb="1" eb="2">
      <t>タカラ</t>
    </rPh>
    <rPh sb="2" eb="3">
      <t>ナ</t>
    </rPh>
    <phoneticPr fontId="9"/>
  </si>
  <si>
    <t>千宝菜１号（せんぽうさい１号）、千宝菜２号（せんぽうさい２号）</t>
    <phoneticPr fontId="9"/>
  </si>
  <si>
    <t>タアサイ</t>
    <phoneticPr fontId="6"/>
  </si>
  <si>
    <t>仙台雪菜、タアサイ（ターサイ、ターツァイ、如月菜、きさらぎな、瓢菜、ひさごな、縮み菜、ちぢみな）</t>
    <phoneticPr fontId="9"/>
  </si>
  <si>
    <t>体中菜</t>
    <phoneticPr fontId="6"/>
  </si>
  <si>
    <t>ハオチィ菜</t>
    <phoneticPr fontId="6"/>
  </si>
  <si>
    <t>たかな</t>
  </si>
  <si>
    <t>高菜、かつおな、せいさい、山形青菜、三池たかな</t>
    <phoneticPr fontId="6"/>
  </si>
  <si>
    <t>食べて菜</t>
    <phoneticPr fontId="6"/>
  </si>
  <si>
    <t>チンゲンサイ</t>
    <phoneticPr fontId="6"/>
  </si>
  <si>
    <t>青梗菜</t>
    <phoneticPr fontId="6"/>
  </si>
  <si>
    <t>チンゲンルッコラ</t>
    <phoneticPr fontId="6"/>
  </si>
  <si>
    <t>てごろ菜</t>
    <phoneticPr fontId="6"/>
  </si>
  <si>
    <t>なずな</t>
  </si>
  <si>
    <t>茎葉を収穫するもの。
春の七草の一種。</t>
    <phoneticPr fontId="6"/>
  </si>
  <si>
    <t>なばな類</t>
    <rPh sb="3" eb="4">
      <t>ルイ</t>
    </rPh>
    <phoneticPr fontId="6"/>
  </si>
  <si>
    <t>あさまこな（朝熊小菜）、あすっこ、アレッタ、おおさきな （大崎菜、芹田菜）、太田かぶ（やる菜）、オータムポエム（アスパラ菜、愛味菜）、大月菜、大野菜、かいらん、かきな（かき菜、宮内菜、宮崎菜、ＣＯ菜、川流れ菜、五月菜、芯切菜）、勝山水菜（平泉寺水菜、郡水菜、さんまい水菜、北市水菜）、くきたちな（会津茎立菜、カブレ菜、縮緬茎立菜）、ケールッコラ（なばな的栽培）、こうさいたい（紅菜苔）、こまつな（なばな的栽培）、さいしん（菜芯、油菜芯）、三景雪菜、四川児菜（子持たかな、祝蕾）、たべたい菜、チーマデラーパ、チンゲンサイ（なばな的栽培）、チンゲンルッコラ（なばな的栽培）、摘菜花、つぼみな（つぼみ菜、三陸つぼみ菜、あでやかつぼみ菜）、なばな（なのはな、はなな）、のらぼうな（のらぼう菜）、博多蕾菜、はくさい（なばな的栽培）（ふくたち）、はたけな（畑菜）（なばな的栽培）、はなっこりー、みずかけな（水掛菜）、めいけな（女池菜、新潟なばな、角田冬菜、新潟小松菜）</t>
    <phoneticPr fontId="6"/>
  </si>
  <si>
    <t>茎葉及び花蕾を収穫するもの</t>
    <phoneticPr fontId="6"/>
  </si>
  <si>
    <t>のざわな</t>
    <phoneticPr fontId="6"/>
  </si>
  <si>
    <t>野沢菜</t>
    <phoneticPr fontId="6"/>
  </si>
  <si>
    <t>パクチョイ</t>
    <phoneticPr fontId="6"/>
  </si>
  <si>
    <t>畑わさび</t>
    <phoneticPr fontId="6"/>
  </si>
  <si>
    <t>おかわさび</t>
    <phoneticPr fontId="6"/>
  </si>
  <si>
    <t>葉、花茎、根茎及び根を収穫するもの。
畑地で栽培されるもの。</t>
    <phoneticPr fontId="6"/>
  </si>
  <si>
    <t>畑わさび（根茎）</t>
    <phoneticPr fontId="6"/>
  </si>
  <si>
    <t>根茎を収穫するもの。
畑地で栽培されるもの。</t>
    <phoneticPr fontId="6"/>
  </si>
  <si>
    <t>畑わさび（葉）</t>
    <phoneticPr fontId="6"/>
  </si>
  <si>
    <t>葉わさび</t>
    <phoneticPr fontId="6"/>
  </si>
  <si>
    <t>葉を収穫するもの。
畑地で栽培されるもの。</t>
    <phoneticPr fontId="6"/>
  </si>
  <si>
    <t>非結球はくさい</t>
    <rPh sb="0" eb="1">
      <t>ヒ</t>
    </rPh>
    <rPh sb="1" eb="3">
      <t>ケッキュウ</t>
    </rPh>
    <phoneticPr fontId="9"/>
  </si>
  <si>
    <t>小倉はくさい菜、さんとうさい（山東菜、べかな、非結球はくさい、半結球はくさい、いがむらさき）、しろな（大阪しろな、なにわ菜、京の里しろな、いなみ菜）、たいさい（体菜、たいな、雪白体菜、二貫目体菜、しゃくし菜、長岡菜、下北春まな）、長崎はくさい（長崎白菜、唐人菜、唐菜）、博多白菜、ひこしまはるな（彦島春菜）、ビタミン菜、ひろしまな（広島菜）、優愛菜</t>
    <phoneticPr fontId="9"/>
  </si>
  <si>
    <t>茎葉（花茎がのびだす前のもの）を収穫するもの</t>
    <phoneticPr fontId="9"/>
  </si>
  <si>
    <t>非結球メキャベツ</t>
    <phoneticPr fontId="6"/>
  </si>
  <si>
    <t>プチヴェール、ミニベール</t>
    <phoneticPr fontId="6"/>
  </si>
  <si>
    <t>茎葉及び脇芽を収穫するもの</t>
    <phoneticPr fontId="6"/>
  </si>
  <si>
    <t>べんり菜</t>
    <phoneticPr fontId="6"/>
  </si>
  <si>
    <t>みずな</t>
    <phoneticPr fontId="9"/>
  </si>
  <si>
    <t>みずな（京菜、水菜、京水菜）、みぶな（壬生菜）</t>
    <phoneticPr fontId="9"/>
  </si>
  <si>
    <t>餅菜</t>
    <phoneticPr fontId="6"/>
  </si>
  <si>
    <t>正月菜</t>
    <phoneticPr fontId="6"/>
  </si>
  <si>
    <t>山形みどりな</t>
  </si>
  <si>
    <t>ラファノブラシカ</t>
    <phoneticPr fontId="6"/>
  </si>
  <si>
    <t>茎葉及び花蕾を収穫するもの</t>
    <rPh sb="5" eb="6">
      <t>ツボミ</t>
    </rPh>
    <phoneticPr fontId="6"/>
  </si>
  <si>
    <t>ルッコラ</t>
  </si>
  <si>
    <t>ロケット、セルバチコ、ガルギール、エルーカ</t>
    <phoneticPr fontId="6"/>
  </si>
  <si>
    <t>わさびな</t>
  </si>
  <si>
    <t xml:space="preserve">茎葉（花茎がのびだす前のもの）又は茎葉及び花茎を収穫するもの
</t>
    <rPh sb="15" eb="16">
      <t>マタ</t>
    </rPh>
    <rPh sb="17" eb="18">
      <t>クキ</t>
    </rPh>
    <rPh sb="18" eb="19">
      <t>ハ</t>
    </rPh>
    <rPh sb="19" eb="20">
      <t>オヨ</t>
    </rPh>
    <rPh sb="21" eb="22">
      <t>ハナ</t>
    </rPh>
    <rPh sb="22" eb="23">
      <t>クキ</t>
    </rPh>
    <phoneticPr fontId="6"/>
  </si>
  <si>
    <t>キャベツ</t>
  </si>
  <si>
    <t>チリメンキャベツ、サボイキャベツ</t>
    <phoneticPr fontId="6"/>
  </si>
  <si>
    <t>結球した茎葉を収穫するもの</t>
  </si>
  <si>
    <t>はくさい</t>
  </si>
  <si>
    <t>メキャベツ</t>
  </si>
  <si>
    <t>芽キャベツ、こもちかんらん</t>
  </si>
  <si>
    <t>結球した腋芽（脇芽）を収穫するもの</t>
  </si>
  <si>
    <t>結球した茎葉を収穫するもの</t>
    <rPh sb="0" eb="2">
      <t>ケッキュウ</t>
    </rPh>
    <phoneticPr fontId="6"/>
  </si>
  <si>
    <t>あしたば</t>
  </si>
  <si>
    <t>キャラウエイ（葉）</t>
  </si>
  <si>
    <t>ヒメウイキョウ</t>
  </si>
  <si>
    <t>きんさい</t>
  </si>
  <si>
    <t>スープセルリー、シャンサイ、中国ゼリ、キンツァイ、ミニホワイト</t>
    <phoneticPr fontId="6"/>
  </si>
  <si>
    <t>コリアンダー（葉）</t>
  </si>
  <si>
    <t>香菜、シャンツァイ、パクチー、コエンドロ</t>
    <phoneticPr fontId="6"/>
  </si>
  <si>
    <t>せり</t>
  </si>
  <si>
    <t>セルリー</t>
  </si>
  <si>
    <t>チャービル</t>
  </si>
  <si>
    <t>ウイキョウゼリ、セルフィーユ</t>
  </si>
  <si>
    <t xml:space="preserve">ディル（葉） </t>
  </si>
  <si>
    <t>イノンド、時蘿</t>
  </si>
  <si>
    <t>とうき（葉）</t>
  </si>
  <si>
    <t>パセリ</t>
  </si>
  <si>
    <t>モスカールドパセリ、イタリアンパセリ</t>
    <phoneticPr fontId="6"/>
  </si>
  <si>
    <t>はまぼうふう（葉）</t>
  </si>
  <si>
    <t>フェンネル（葉）</t>
  </si>
  <si>
    <t>ういきょう、スティッキオ</t>
  </si>
  <si>
    <t>茎葉を収穫するもの</t>
    <phoneticPr fontId="6"/>
  </si>
  <si>
    <t>ぼたんぼうふう</t>
  </si>
  <si>
    <t>長命草、サクナ、チョーミーグサ</t>
  </si>
  <si>
    <t>青みつば、切りみつば、根みつば</t>
  </si>
  <si>
    <t>エンダイブ</t>
  </si>
  <si>
    <t>ニガヂシャ、キクヂシャ</t>
    <phoneticPr fontId="6"/>
  </si>
  <si>
    <t>トレビス</t>
  </si>
  <si>
    <t>トレビツ</t>
  </si>
  <si>
    <t>結球した茎葉を収穫するもの</t>
    <phoneticPr fontId="6"/>
  </si>
  <si>
    <t>非結球レタス</t>
    <rPh sb="0" eb="1">
      <t>ヒ</t>
    </rPh>
    <rPh sb="1" eb="3">
      <t>ケッキュウ</t>
    </rPh>
    <phoneticPr fontId="6"/>
  </si>
  <si>
    <t>かきちしゃ（サンチュ、チマサンチュ）</t>
    <phoneticPr fontId="6"/>
  </si>
  <si>
    <t>葉を収穫するもの</t>
    <phoneticPr fontId="6"/>
  </si>
  <si>
    <t>サラダ菜（バターヘッド型レタス、バターヘッド型たまぢしゃ）、立ちちしゃ（ロメインレタス、コスレタス）、美味タス（ビミタス）、リーフレタス（葉ちしゃ、チリメンチシャ、サニーレタス、シルクレタス、フリルレタス、オークリーフレタス、バタビアレタス、ロロロッサ）</t>
    <phoneticPr fontId="6"/>
  </si>
  <si>
    <t>プンタレッラ</t>
  </si>
  <si>
    <t>花茎及び葉を収穫するもの</t>
  </si>
  <si>
    <t>レタス</t>
  </si>
  <si>
    <t xml:space="preserve">クリスプヘッド型たまちしゃ      </t>
  </si>
  <si>
    <t>カレープラント</t>
  </si>
  <si>
    <t>きく（葉）</t>
  </si>
  <si>
    <t>きく葉</t>
  </si>
  <si>
    <t>こおにたびらこ</t>
  </si>
  <si>
    <t>茎葉を収穫するもの。
春の七草では、ほとけのざといわれているもの。</t>
    <phoneticPr fontId="6"/>
  </si>
  <si>
    <t>ごまな</t>
    <phoneticPr fontId="3"/>
  </si>
  <si>
    <t>さわあざみ</t>
  </si>
  <si>
    <t>まあざみ</t>
  </si>
  <si>
    <t>しゅんぎく</t>
  </si>
  <si>
    <t>菊菜、スティックシュンギク</t>
    <phoneticPr fontId="6"/>
  </si>
  <si>
    <t>食用西洋たんぽぽ</t>
  </si>
  <si>
    <t>食用タンポポ、ダンデライオン</t>
    <phoneticPr fontId="6"/>
  </si>
  <si>
    <t>すいぜんじな</t>
  </si>
  <si>
    <t>金時草、ハンダマ</t>
  </si>
  <si>
    <t>タラゴン</t>
  </si>
  <si>
    <t>エストラゴン、フレンチタラゴン、ロシアンタラゴン</t>
    <phoneticPr fontId="6"/>
  </si>
  <si>
    <t>葉ごぼう</t>
  </si>
  <si>
    <t>比較的若い葉を根とともに収穫するもの</t>
  </si>
  <si>
    <t>ははこぐさ</t>
  </si>
  <si>
    <t>ごぎょう、おぎょう</t>
  </si>
  <si>
    <t>ほそばわだん</t>
  </si>
  <si>
    <t>にがな、ンジャナ</t>
  </si>
  <si>
    <t>もみじがさ</t>
  </si>
  <si>
    <t>しどけ、モミジクサ、タイコウナ、トウキチナ</t>
  </si>
  <si>
    <t>ヤーコン（茎葉）</t>
  </si>
  <si>
    <t>よぶすまそう</t>
  </si>
  <si>
    <t>ぼんな、ホンナ</t>
  </si>
  <si>
    <t>よめな</t>
  </si>
  <si>
    <t>はぎな</t>
  </si>
  <si>
    <t>よもぎ</t>
  </si>
  <si>
    <t>えごま（葉）</t>
  </si>
  <si>
    <t>オレガノ</t>
  </si>
  <si>
    <t>ハナハッカ、ワイルドマジョラム</t>
    <phoneticPr fontId="6"/>
  </si>
  <si>
    <t>しそ</t>
  </si>
  <si>
    <t>セージ</t>
  </si>
  <si>
    <t>コモンセージ、パイナップルセージ、チェリーセージ、レッドセージ</t>
    <phoneticPr fontId="6"/>
  </si>
  <si>
    <t>タイム</t>
  </si>
  <si>
    <t>コモンタイム、クリーピングタイム、レモンタイム、カピタートゥス（ペルシアン・ヒソップ）、オレンジタイム、ジギス（ソースタイム）</t>
    <phoneticPr fontId="6"/>
  </si>
  <si>
    <t>バジル</t>
  </si>
  <si>
    <t>スイートバジル、ダークオパールバジル、メボウキ</t>
    <phoneticPr fontId="6"/>
  </si>
  <si>
    <t>はっか</t>
  </si>
  <si>
    <t>ミント、スペアミント、ペパーミント、アップルミント</t>
    <phoneticPr fontId="6"/>
  </si>
  <si>
    <t>マジョラム</t>
  </si>
  <si>
    <t>スイートマージョラム、ポットマジョラム、ゴールデンマジョラム、マヨラナ</t>
    <phoneticPr fontId="6"/>
  </si>
  <si>
    <t>レモンバーム</t>
  </si>
  <si>
    <t>セイヨウヤマハッカ</t>
    <phoneticPr fontId="6"/>
  </si>
  <si>
    <t>ローズマリー</t>
  </si>
  <si>
    <t>マンネンロウ</t>
    <phoneticPr fontId="6"/>
  </si>
  <si>
    <t>アマランサス（茎葉）</t>
  </si>
  <si>
    <t>ハゲイトウ、アオビユ、ホナガイヌビユ、ひゆな</t>
    <phoneticPr fontId="6"/>
  </si>
  <si>
    <t>その他穀類</t>
    <rPh sb="2" eb="3">
      <t>タ</t>
    </rPh>
    <rPh sb="3" eb="5">
      <t>コクルイ</t>
    </rPh>
    <phoneticPr fontId="6"/>
  </si>
  <si>
    <t>おかひじき</t>
  </si>
  <si>
    <t>クサヒジキ、オカミル、ミルナ</t>
    <phoneticPr fontId="6"/>
  </si>
  <si>
    <t>ふだんそう</t>
  </si>
  <si>
    <t>ベトラーブ、あかふだんそう、スイスチャード、デトロイト</t>
    <phoneticPr fontId="6"/>
  </si>
  <si>
    <t>アイスプラント</t>
  </si>
  <si>
    <t>うこぎ</t>
  </si>
  <si>
    <t>ウコギ（ヤマウコギ）、ヒメウコギ</t>
    <phoneticPr fontId="6"/>
  </si>
  <si>
    <t>えびすぐさ（茎葉）</t>
  </si>
  <si>
    <t>ロッカクソウ</t>
  </si>
  <si>
    <t>地上部の全草を収穫するもの</t>
  </si>
  <si>
    <t>エルバステラ</t>
    <phoneticPr fontId="3"/>
  </si>
  <si>
    <t>野菜（平面）</t>
    <rPh sb="0" eb="2">
      <t>ヤサイ</t>
    </rPh>
    <rPh sb="3" eb="5">
      <t>ヘイメン</t>
    </rPh>
    <phoneticPr fontId="3"/>
  </si>
  <si>
    <t>葉菜類</t>
    <rPh sb="0" eb="3">
      <t>ヨウサイルイ</t>
    </rPh>
    <phoneticPr fontId="3"/>
  </si>
  <si>
    <t>エンサイ</t>
  </si>
  <si>
    <t>エンツァイ、あさがおな、空心菜、通菜、ヨウサイ</t>
    <phoneticPr fontId="6"/>
  </si>
  <si>
    <t>おかのり</t>
  </si>
  <si>
    <t xml:space="preserve">おらんだわれもこう
</t>
    <phoneticPr fontId="6"/>
  </si>
  <si>
    <t>サラダバーネット</t>
    <phoneticPr fontId="6"/>
  </si>
  <si>
    <t>かわらけつめい</t>
  </si>
  <si>
    <t>地上部全草（茎葉及び豆果）を収穫するもの</t>
    <phoneticPr fontId="6"/>
  </si>
  <si>
    <t>かんしょ（茎葉）</t>
  </si>
  <si>
    <t>きゅうり（葉）</t>
  </si>
  <si>
    <t>きゅうりの葉を収穫するもの</t>
    <phoneticPr fontId="6"/>
  </si>
  <si>
    <t>食用すいば</t>
  </si>
  <si>
    <t>ソレル、オゼイユ</t>
    <phoneticPr fontId="6"/>
  </si>
  <si>
    <t>食用すべりひゆ</t>
    <phoneticPr fontId="3"/>
  </si>
  <si>
    <t>ストリドーロ</t>
    <phoneticPr fontId="3"/>
  </si>
  <si>
    <t>シラタマソウ</t>
    <phoneticPr fontId="3"/>
  </si>
  <si>
    <t>つるな</t>
  </si>
  <si>
    <t>はまな、はまぢしゃ</t>
    <phoneticPr fontId="6"/>
  </si>
  <si>
    <t>つるむらさき</t>
  </si>
  <si>
    <t>シンツルムラサキ</t>
  </si>
  <si>
    <t>とうがらし（葉）</t>
  </si>
  <si>
    <t>どくだみ</t>
  </si>
  <si>
    <t>地上部全草を収穫するもの</t>
    <phoneticPr fontId="6"/>
  </si>
  <si>
    <t>はこべ</t>
  </si>
  <si>
    <t>こはこべ、みどりはこべ</t>
  </si>
  <si>
    <t>はぶそう（茎葉）</t>
  </si>
  <si>
    <t>地上部全草を収穫するもの</t>
  </si>
  <si>
    <t>ボリジ</t>
  </si>
  <si>
    <t>ルリジサ</t>
  </si>
  <si>
    <t>茎葉及び花を収穫するもの</t>
  </si>
  <si>
    <t>マーシュ</t>
  </si>
  <si>
    <t>コーンサラダ、マーシュレタス</t>
    <phoneticPr fontId="6"/>
  </si>
  <si>
    <t>モロヘイヤ</t>
  </si>
  <si>
    <t>タイワンツナソ、シマツナソ</t>
  </si>
  <si>
    <t>やなぎたで</t>
  </si>
  <si>
    <t>アユタデ、ほんたで、マタデ</t>
  </si>
  <si>
    <t>ゆきのした</t>
  </si>
  <si>
    <t>レモングラス</t>
  </si>
  <si>
    <t>メリッサグラス、レモンガヤ、レモンソウ、フィーバーグラス</t>
    <phoneticPr fontId="6"/>
  </si>
  <si>
    <t>レモンバーベナ</t>
  </si>
  <si>
    <t>コウスイボク</t>
  </si>
  <si>
    <t>さといも(葉柄）</t>
  </si>
  <si>
    <t>ずいき、だついも</t>
  </si>
  <si>
    <t>葉柄を収穫するもの</t>
  </si>
  <si>
    <t>はすいも（葉柄）</t>
  </si>
  <si>
    <t>みずいも（葉柄）</t>
  </si>
  <si>
    <t>タイモ</t>
  </si>
  <si>
    <t>つわぶき</t>
  </si>
  <si>
    <t>ふき</t>
  </si>
  <si>
    <t>アスパラガス</t>
  </si>
  <si>
    <t>新芽を収穫するもの</t>
  </si>
  <si>
    <t>いたどり（芽）</t>
  </si>
  <si>
    <t>芽を収穫するもの</t>
  </si>
  <si>
    <t>うど</t>
  </si>
  <si>
    <t>若い茎葉部を収穫するもの</t>
  </si>
  <si>
    <t>くきちしゃ</t>
  </si>
  <si>
    <t>やまくらげ、トムシャ、ステムレタス</t>
    <phoneticPr fontId="6"/>
  </si>
  <si>
    <t>茎及び上部の若い葉を併せて収穫するもの</t>
    <phoneticPr fontId="6"/>
  </si>
  <si>
    <t>くさそてつ</t>
  </si>
  <si>
    <t>こごみ、ガンソク、コゴメ、クグミ、ニワソテツ</t>
    <phoneticPr fontId="6"/>
  </si>
  <si>
    <t>ぜんまい</t>
  </si>
  <si>
    <t>フローレンスフェンネル</t>
  </si>
  <si>
    <t>葉柄の基部の肥大した部分を収穫するもの</t>
  </si>
  <si>
    <t>ルバーブ</t>
  </si>
  <si>
    <t>ショクヨウダイオウ</t>
  </si>
  <si>
    <t>わらび</t>
  </si>
  <si>
    <t>かんぞう（花）</t>
  </si>
  <si>
    <t>シナカンゾウ、ノカンゾウ、ヤブカンゾウ、黄花菜、金針菜</t>
    <phoneticPr fontId="6"/>
  </si>
  <si>
    <t>蕾を収穫するもの</t>
  </si>
  <si>
    <t>食用あさがお</t>
    <phoneticPr fontId="3"/>
  </si>
  <si>
    <t>野菜（平面）</t>
    <phoneticPr fontId="3"/>
  </si>
  <si>
    <t>その他野菜</t>
    <phoneticPr fontId="3"/>
  </si>
  <si>
    <t xml:space="preserve">食用アスター  </t>
  </si>
  <si>
    <t>えぞぎく</t>
  </si>
  <si>
    <t>食用アリッサム</t>
    <phoneticPr fontId="3"/>
  </si>
  <si>
    <t>食用インパチェンス</t>
  </si>
  <si>
    <t>アフリカホウセンカ、ニューギニア・インパチェンス</t>
    <phoneticPr fontId="6"/>
  </si>
  <si>
    <t>食用エキザカム</t>
  </si>
  <si>
    <t>食用カーネーション</t>
    <phoneticPr fontId="6"/>
  </si>
  <si>
    <t>食用ぎく</t>
  </si>
  <si>
    <t>食用金魚草</t>
  </si>
  <si>
    <t>スナップドラゴン</t>
  </si>
  <si>
    <t>食用きんせんか</t>
  </si>
  <si>
    <t>カレンジュラ</t>
  </si>
  <si>
    <t>食用コスモス</t>
  </si>
  <si>
    <t>食用シネラリア</t>
  </si>
  <si>
    <t>フウキギク、サイネリア</t>
    <phoneticPr fontId="6"/>
  </si>
  <si>
    <t>食用ストック</t>
  </si>
  <si>
    <t>食用せんにちこう</t>
  </si>
  <si>
    <t>千日紅</t>
  </si>
  <si>
    <t>花を収穫するもの</t>
    <phoneticPr fontId="6"/>
  </si>
  <si>
    <t>食用トルコギキョウ</t>
    <phoneticPr fontId="3"/>
  </si>
  <si>
    <t>食用トレニア</t>
  </si>
  <si>
    <t>食用ナスタチウム</t>
  </si>
  <si>
    <t>ノウゼンハレン、キンレンカ</t>
    <phoneticPr fontId="6"/>
  </si>
  <si>
    <t>食用なでしこ</t>
  </si>
  <si>
    <t>食用パンジー</t>
  </si>
  <si>
    <t>食用ヒメヒマワリ</t>
    <phoneticPr fontId="3"/>
  </si>
  <si>
    <t>食用プリムラ</t>
    <phoneticPr fontId="3"/>
  </si>
  <si>
    <t xml:space="preserve">食用さくらそう  </t>
  </si>
  <si>
    <t>食用ベゴニア</t>
    <phoneticPr fontId="3"/>
  </si>
  <si>
    <t>食用ペチュニア</t>
  </si>
  <si>
    <t>食用べにばな（花）</t>
  </si>
  <si>
    <t>食用ペンタス</t>
    <rPh sb="0" eb="2">
      <t>ショクヨウ</t>
    </rPh>
    <phoneticPr fontId="6"/>
  </si>
  <si>
    <t>食用ミニバラ</t>
  </si>
  <si>
    <t>食用バラ</t>
    <phoneticPr fontId="3"/>
  </si>
  <si>
    <t>食用モモイロタンポポ</t>
    <phoneticPr fontId="3"/>
  </si>
  <si>
    <t>クレピス</t>
  </si>
  <si>
    <t>食用やぐるまぎく</t>
  </si>
  <si>
    <t>花を収穫するもの（山野草のやぐるまそうとは別種）</t>
    <phoneticPr fontId="6"/>
  </si>
  <si>
    <t>食用ラベンダー</t>
    <phoneticPr fontId="3"/>
  </si>
  <si>
    <t>イングリッシュ・ラベンダー</t>
    <phoneticPr fontId="6"/>
  </si>
  <si>
    <t>食用リナリア</t>
  </si>
  <si>
    <t>食用ルドベキア</t>
  </si>
  <si>
    <t>オオハンゴンソウ</t>
    <phoneticPr fontId="6"/>
  </si>
  <si>
    <t>花オクラ</t>
  </si>
  <si>
    <t xml:space="preserve">                </t>
  </si>
  <si>
    <t>アーティチョーク</t>
  </si>
  <si>
    <t>ちょうせんあざみ</t>
  </si>
  <si>
    <t>花蕾を収穫するもの</t>
  </si>
  <si>
    <t>あけび（茎葉）</t>
  </si>
  <si>
    <t>キノメ</t>
  </si>
  <si>
    <t>茎葉（若芽）を収穫するもの</t>
  </si>
  <si>
    <t>あまちゃ</t>
  </si>
  <si>
    <t>いちご</t>
  </si>
  <si>
    <t>オランダイチゴ</t>
  </si>
  <si>
    <t>いちょう(葉)</t>
  </si>
  <si>
    <t>オクラ</t>
  </si>
  <si>
    <t>オリーブ（葉）</t>
  </si>
  <si>
    <t>ガーデンハックルベリー</t>
    <phoneticPr fontId="6"/>
  </si>
  <si>
    <t>かき（葉）</t>
  </si>
  <si>
    <t>カモミール</t>
  </si>
  <si>
    <t>カモマイル、カミツレ、ジャーマンカモミール、ローマンカモミール</t>
    <phoneticPr fontId="6"/>
  </si>
  <si>
    <t>ぎぼうし</t>
  </si>
  <si>
    <t>うるい</t>
  </si>
  <si>
    <t>グアバ（葉）</t>
  </si>
  <si>
    <t>くこ（果実）</t>
  </si>
  <si>
    <t>枸杞子（クコシ）</t>
  </si>
  <si>
    <t>くこ（葉）</t>
  </si>
  <si>
    <t xml:space="preserve">枸杞葉（クコヨウ）
</t>
    <phoneticPr fontId="6"/>
  </si>
  <si>
    <t>クレソン</t>
  </si>
  <si>
    <t>ウォータークレス</t>
  </si>
  <si>
    <t>サフラン</t>
  </si>
  <si>
    <t>めしべを収穫するもの</t>
  </si>
  <si>
    <t>さんしょう（葉）</t>
  </si>
  <si>
    <t>木の芽</t>
  </si>
  <si>
    <t>しそ（花穂）</t>
  </si>
  <si>
    <t>花穂を収穫するもの</t>
  </si>
  <si>
    <t>じゅんさい</t>
  </si>
  <si>
    <t>食用アジアンタム</t>
  </si>
  <si>
    <t>食用アロエ</t>
  </si>
  <si>
    <t>キュラソーアロエ、ケープアロエ</t>
    <phoneticPr fontId="6"/>
  </si>
  <si>
    <t>食用かえで（葉）</t>
  </si>
  <si>
    <t>食用おやまぼくち</t>
    <rPh sb="0" eb="2">
      <t>ショクヨウ</t>
    </rPh>
    <phoneticPr fontId="6"/>
  </si>
  <si>
    <t>食用桑（葉）</t>
  </si>
  <si>
    <t>食用月桂樹</t>
  </si>
  <si>
    <t>ローリエ</t>
  </si>
  <si>
    <t>食用さくら（葉）</t>
  </si>
  <si>
    <t>さくら葉</t>
  </si>
  <si>
    <t>食用さくら（花）</t>
  </si>
  <si>
    <t>食用サボテン</t>
    <phoneticPr fontId="3"/>
  </si>
  <si>
    <t>ウチワサボテン、ノパール</t>
    <phoneticPr fontId="3"/>
  </si>
  <si>
    <t>食用べにばな（茎葉）</t>
    <rPh sb="7" eb="9">
      <t>ケイヨウ</t>
    </rPh>
    <phoneticPr fontId="6"/>
  </si>
  <si>
    <t>食用ほおのき（葉）</t>
  </si>
  <si>
    <t>たけのこ</t>
  </si>
  <si>
    <t>マダケ、モウソウチク、ハチク、ねまがりだけ</t>
    <phoneticPr fontId="6"/>
  </si>
  <si>
    <t>若い桿を収穫するもの</t>
  </si>
  <si>
    <t>たらのき</t>
  </si>
  <si>
    <t>たらのめ</t>
  </si>
  <si>
    <t>チコリ</t>
  </si>
  <si>
    <t>茎葉（軟化させた芽）を収穫するもの</t>
    <phoneticPr fontId="6"/>
  </si>
  <si>
    <t>とちゅう（葉）</t>
  </si>
  <si>
    <t>なんてん（葉）</t>
  </si>
  <si>
    <t>その他果樹</t>
    <rPh sb="2" eb="3">
      <t>タ</t>
    </rPh>
    <rPh sb="3" eb="5">
      <t>カジュ</t>
    </rPh>
    <phoneticPr fontId="2"/>
  </si>
  <si>
    <t>バニラ</t>
  </si>
  <si>
    <t>ひきおこし</t>
    <phoneticPr fontId="6"/>
  </si>
  <si>
    <t>えんめいそう</t>
    <phoneticPr fontId="6"/>
  </si>
  <si>
    <t>ひし</t>
  </si>
  <si>
    <t>種子を収穫するもの</t>
    <phoneticPr fontId="6"/>
  </si>
  <si>
    <t>びわ(葉)</t>
  </si>
  <si>
    <t>ふき（ふきのとう）</t>
  </si>
  <si>
    <t>ふきのとう</t>
  </si>
  <si>
    <t>ふきのとうを収穫するもの</t>
  </si>
  <si>
    <t>ほうきぎ</t>
  </si>
  <si>
    <t>とんぶり、ほうきぐさ</t>
  </si>
  <si>
    <t>胞果を収穫するもの</t>
  </si>
  <si>
    <t>まこもたけ</t>
  </si>
  <si>
    <t>まこも</t>
  </si>
  <si>
    <t>マコモクロホ菌の寄生により肥大したまこもの茎を収穫するもの</t>
  </si>
  <si>
    <t>みょうが（茎葉）</t>
  </si>
  <si>
    <t>みょうがたけ</t>
  </si>
  <si>
    <t>軟化させた茎葉を収穫するもの</t>
  </si>
  <si>
    <t>みょうが（花穂）</t>
  </si>
  <si>
    <t>はなみょうが</t>
  </si>
  <si>
    <t>やぶかんぞう（茎葉）</t>
    <rPh sb="7" eb="9">
      <t>ケイヨウ</t>
    </rPh>
    <phoneticPr fontId="6"/>
  </si>
  <si>
    <t>やまのいも（むかご）</t>
  </si>
  <si>
    <t>ナガイモのむかご、ヤマノイモ（ジネンジョ）のむかご</t>
    <phoneticPr fontId="6"/>
  </si>
  <si>
    <t>むかご（肉芽）を収穫するもの</t>
  </si>
  <si>
    <t>ヤングコーン</t>
  </si>
  <si>
    <t>ベビーコーン</t>
  </si>
  <si>
    <t>とうもろこしの幼果（雌穂）を収穫するもの</t>
    <phoneticPr fontId="6"/>
  </si>
  <si>
    <t>わさび</t>
  </si>
  <si>
    <t>みずわさび</t>
  </si>
  <si>
    <t>葉、花茎、根茎及び根を収穫するもの。
水系で栽培されるもの。</t>
    <phoneticPr fontId="6"/>
  </si>
  <si>
    <t>わさび（根茎）</t>
  </si>
  <si>
    <t>根茎を収穫するもの。
水系で栽培されるもの。</t>
    <phoneticPr fontId="6"/>
  </si>
  <si>
    <t>れんこん</t>
  </si>
  <si>
    <t>はす</t>
  </si>
  <si>
    <t>ローゼル</t>
  </si>
  <si>
    <t>えのきたけ</t>
  </si>
  <si>
    <t>子実体（きのこ）を収穫するもの</t>
  </si>
  <si>
    <t>エリンギ</t>
  </si>
  <si>
    <t>カオリヒラタケ</t>
  </si>
  <si>
    <t>しいたけ</t>
  </si>
  <si>
    <t>なめこ</t>
  </si>
  <si>
    <t>ひらたけ</t>
  </si>
  <si>
    <t>ぶなしめじ</t>
  </si>
  <si>
    <t>まいたけ</t>
  </si>
  <si>
    <t>マッシュルーム</t>
  </si>
  <si>
    <t>ツクリタケ</t>
  </si>
  <si>
    <t>稲</t>
    <phoneticPr fontId="6"/>
  </si>
  <si>
    <t>水稲（移植、直播）、陸稲</t>
    <phoneticPr fontId="6"/>
  </si>
  <si>
    <t>種子又は稲わらを収穫するもの</t>
    <rPh sb="2" eb="3">
      <t>マタ</t>
    </rPh>
    <rPh sb="4" eb="5">
      <t>イネ</t>
    </rPh>
    <phoneticPr fontId="6"/>
  </si>
  <si>
    <t>えんばく</t>
    <phoneticPr fontId="6"/>
  </si>
  <si>
    <t>オートムギ、エン麦、カラスムギ</t>
  </si>
  <si>
    <t>大麦</t>
    <phoneticPr fontId="6"/>
  </si>
  <si>
    <t>二条種、六条種、はだか麦</t>
  </si>
  <si>
    <t>小麦</t>
    <phoneticPr fontId="6"/>
  </si>
  <si>
    <t>ライ麦</t>
    <phoneticPr fontId="6"/>
  </si>
  <si>
    <t>アマランサス（種子）</t>
  </si>
  <si>
    <t>ヒモゲイトウ、センニンコク、スギモリケイトウ、フジゲイトウ、繁穂ヒユ、種粒ヒユ</t>
    <phoneticPr fontId="6"/>
  </si>
  <si>
    <t>キノア</t>
  </si>
  <si>
    <t>あわ</t>
  </si>
  <si>
    <t>きび</t>
  </si>
  <si>
    <t>食用ソルガム</t>
    <phoneticPr fontId="6"/>
  </si>
  <si>
    <t>もろこし、たかきび、こうりゃん</t>
    <phoneticPr fontId="6"/>
  </si>
  <si>
    <t>はとむぎ</t>
    <phoneticPr fontId="6"/>
  </si>
  <si>
    <t>ひえ</t>
  </si>
  <si>
    <t>とうもろこし（子実）</t>
    <phoneticPr fontId="6"/>
  </si>
  <si>
    <t>未成熟とうもろこし</t>
    <phoneticPr fontId="6"/>
  </si>
  <si>
    <t>スィートコーン</t>
  </si>
  <si>
    <t>種子（ある程度成熟した雌穂）を収穫するもの</t>
  </si>
  <si>
    <t>そば</t>
    <phoneticPr fontId="6"/>
  </si>
  <si>
    <t>だったんそば</t>
    <phoneticPr fontId="6"/>
  </si>
  <si>
    <t>えごま（種子）</t>
  </si>
  <si>
    <t>えびすぐさ（種子）</t>
  </si>
  <si>
    <t>キャラウエイ（果実）</t>
  </si>
  <si>
    <t>からしな(種子)</t>
    <phoneticPr fontId="6"/>
  </si>
  <si>
    <t>ごま</t>
    <phoneticPr fontId="6"/>
  </si>
  <si>
    <t>コリアンダー（果実）</t>
  </si>
  <si>
    <t>コエンドロ</t>
  </si>
  <si>
    <t>さとうきび</t>
  </si>
  <si>
    <t>茎を採糖目的に収穫するもの</t>
  </si>
  <si>
    <t>しそ（種子）</t>
  </si>
  <si>
    <t>食用亜麻</t>
  </si>
  <si>
    <t>食用おおばこ（種子）</t>
  </si>
  <si>
    <t>シャゼンシ</t>
  </si>
  <si>
    <t>食用べにばな（種子）</t>
  </si>
  <si>
    <t>食用綿実</t>
  </si>
  <si>
    <t>茶</t>
  </si>
  <si>
    <t>ディル（種子）</t>
  </si>
  <si>
    <t>なたね</t>
    <phoneticPr fontId="6"/>
  </si>
  <si>
    <t>はぶそう（種子）</t>
  </si>
  <si>
    <t>ひまわり（種子）</t>
  </si>
  <si>
    <t>フェンネル（種子）</t>
    <phoneticPr fontId="6"/>
  </si>
  <si>
    <t>ういきょう（種子）</t>
    <phoneticPr fontId="6"/>
  </si>
  <si>
    <t>ぺぽかぼちゃ（種子）</t>
  </si>
  <si>
    <t>ホップ</t>
  </si>
  <si>
    <t>セイヨウカラハナソウ</t>
  </si>
  <si>
    <t>雌花穂を収穫するもの</t>
  </si>
  <si>
    <t>いね科牧草</t>
  </si>
  <si>
    <t>オーチャードグラス、チモシー、イタリアンライグラス、トールフェスク、ペレニアルライグラス、バヒアグラス</t>
    <phoneticPr fontId="6"/>
  </si>
  <si>
    <t>家畜飼料用に茎葉を収穫するもの</t>
    <phoneticPr fontId="6"/>
  </si>
  <si>
    <t>まめ科牧草</t>
  </si>
  <si>
    <t>赤クローバー、白クローバー、アルファルファ</t>
  </si>
  <si>
    <t>飼料用さとうきび</t>
  </si>
  <si>
    <t>飼料用とうもろこし</t>
    <phoneticPr fontId="6"/>
  </si>
  <si>
    <t>家畜飼料用に茎葉及び雌穂を収穫するもの</t>
  </si>
  <si>
    <t>ソルガム</t>
  </si>
  <si>
    <t>スーダングラス</t>
  </si>
  <si>
    <t>家畜飼料用に茎葉を収穫するもの</t>
  </si>
  <si>
    <t>作物群</t>
    <rPh sb="0" eb="2">
      <t>サクモツ</t>
    </rPh>
    <rPh sb="2" eb="3">
      <t>グン</t>
    </rPh>
    <phoneticPr fontId="3"/>
  </si>
  <si>
    <t>だいず、あずき</t>
    <phoneticPr fontId="3"/>
  </si>
  <si>
    <t>頭部</t>
    <rPh sb="0" eb="2">
      <t>トウブ</t>
    </rPh>
    <phoneticPr fontId="3"/>
  </si>
  <si>
    <t>防護装備</t>
    <rPh sb="0" eb="4">
      <t>ボウゴソウビ</t>
    </rPh>
    <phoneticPr fontId="3"/>
  </si>
  <si>
    <t>透過率</t>
    <rPh sb="0" eb="3">
      <t>トウカリツ</t>
    </rPh>
    <phoneticPr fontId="3"/>
  </si>
  <si>
    <t>身体</t>
    <rPh sb="0" eb="2">
      <t>シンタイ</t>
    </rPh>
    <phoneticPr fontId="3"/>
  </si>
  <si>
    <r>
      <rPr>
        <sz val="10"/>
        <color theme="1"/>
        <rFont val="ＭＳ 明朝"/>
        <family val="1"/>
        <charset val="128"/>
      </rPr>
      <t>粒数
（粒数</t>
    </r>
    <r>
      <rPr>
        <sz val="10"/>
        <color theme="1"/>
        <rFont val="Times New Roman"/>
        <family val="1"/>
      </rPr>
      <t>/10a</t>
    </r>
    <r>
      <rPr>
        <sz val="10"/>
        <color theme="1"/>
        <rFont val="ＭＳ 明朝"/>
        <family val="1"/>
        <charset val="128"/>
      </rPr>
      <t>）</t>
    </r>
    <phoneticPr fontId="3"/>
  </si>
  <si>
    <r>
      <t>g</t>
    </r>
    <r>
      <rPr>
        <sz val="10"/>
        <color theme="1"/>
        <rFont val="ＭＳ 明朝"/>
        <family val="1"/>
        <charset val="128"/>
      </rPr>
      <t>当たりの粒数
（粒数</t>
    </r>
    <r>
      <rPr>
        <sz val="10"/>
        <color theme="1"/>
        <rFont val="Times New Roman"/>
        <family val="1"/>
      </rPr>
      <t>/g</t>
    </r>
    <r>
      <rPr>
        <sz val="10"/>
        <color theme="1"/>
        <rFont val="ＭＳ 明朝"/>
        <family val="1"/>
        <charset val="128"/>
      </rPr>
      <t>）</t>
    </r>
    <phoneticPr fontId="3"/>
  </si>
  <si>
    <r>
      <rPr>
        <sz val="10"/>
        <color theme="1"/>
        <rFont val="ＭＳ 明朝"/>
        <family val="1"/>
        <charset val="128"/>
      </rPr>
      <t>は種量
（</t>
    </r>
    <r>
      <rPr>
        <sz val="10"/>
        <color theme="1"/>
        <rFont val="Times New Roman"/>
        <family val="1"/>
      </rPr>
      <t>g /10a</t>
    </r>
    <r>
      <rPr>
        <sz val="10"/>
        <color theme="1"/>
        <rFont val="ＭＳ 明朝"/>
        <family val="1"/>
        <charset val="128"/>
      </rPr>
      <t>）</t>
    </r>
    <phoneticPr fontId="3"/>
  </si>
  <si>
    <r>
      <rPr>
        <sz val="10"/>
        <color theme="1"/>
        <rFont val="ＭＳ 明朝"/>
        <family val="1"/>
        <charset val="128"/>
      </rPr>
      <t>は種量
（</t>
    </r>
    <r>
      <rPr>
        <sz val="10"/>
        <color theme="1"/>
        <rFont val="Times New Roman"/>
        <family val="1"/>
      </rPr>
      <t>g /a</t>
    </r>
    <r>
      <rPr>
        <sz val="10"/>
        <color theme="1"/>
        <rFont val="ＭＳ 明朝"/>
        <family val="1"/>
        <charset val="128"/>
      </rPr>
      <t>）</t>
    </r>
    <phoneticPr fontId="3"/>
  </si>
  <si>
    <t>調製時</t>
    <rPh sb="0" eb="2">
      <t>チョウセイ</t>
    </rPh>
    <rPh sb="2" eb="3">
      <t>ジ</t>
    </rPh>
    <phoneticPr fontId="3"/>
  </si>
  <si>
    <t>施用時</t>
    <rPh sb="0" eb="3">
      <t>セヨウジ</t>
    </rPh>
    <phoneticPr fontId="3"/>
  </si>
  <si>
    <t>１日種子重量_g</t>
    <rPh sb="1" eb="2">
      <t>ニチ</t>
    </rPh>
    <rPh sb="2" eb="4">
      <t>シュシ</t>
    </rPh>
    <rPh sb="4" eb="6">
      <t>ジュウリョウ</t>
    </rPh>
    <phoneticPr fontId="3"/>
  </si>
  <si>
    <t>うすばさいしん</t>
  </si>
  <si>
    <t>さいしん</t>
    <phoneticPr fontId="6"/>
  </si>
  <si>
    <t>全草を収穫するもの</t>
    <rPh sb="0" eb="2">
      <t>ゼンソウ</t>
    </rPh>
    <phoneticPr fontId="6"/>
  </si>
  <si>
    <t>おうぎ</t>
    <phoneticPr fontId="6"/>
  </si>
  <si>
    <t>キバナオウギ、ナイモウオウギ</t>
  </si>
  <si>
    <t>おうれん</t>
    <phoneticPr fontId="6"/>
  </si>
  <si>
    <t>おけら</t>
  </si>
  <si>
    <t>オオバナオケラ、ホソバオケラ</t>
    <phoneticPr fontId="6"/>
  </si>
  <si>
    <t>げんのしょうこ</t>
    <phoneticPr fontId="6"/>
  </si>
  <si>
    <t>こがねばな</t>
  </si>
  <si>
    <t>おうごん</t>
    <phoneticPr fontId="6"/>
  </si>
  <si>
    <t>じおう</t>
  </si>
  <si>
    <t>しゃくやく（薬用）</t>
    <rPh sb="6" eb="8">
      <t>ヤクヨウ</t>
    </rPh>
    <phoneticPr fontId="6"/>
  </si>
  <si>
    <t>根を収穫するもの</t>
    <rPh sb="0" eb="1">
      <t>ネ</t>
    </rPh>
    <rPh sb="2" eb="4">
      <t>シュウカク</t>
    </rPh>
    <phoneticPr fontId="6"/>
  </si>
  <si>
    <t>セネガ</t>
  </si>
  <si>
    <t>ヒロハセネガ</t>
  </si>
  <si>
    <t>せんきゅう</t>
  </si>
  <si>
    <t>せんぶり</t>
  </si>
  <si>
    <t>だいおう</t>
  </si>
  <si>
    <t>信州大黄</t>
  </si>
  <si>
    <t>とうき</t>
  </si>
  <si>
    <t>とうすけぼうふう</t>
    <phoneticPr fontId="6"/>
  </si>
  <si>
    <t>とりかぶと（薬用）</t>
  </si>
  <si>
    <t>みしまさいこ</t>
  </si>
  <si>
    <t>薬用アロエ</t>
    <rPh sb="0" eb="2">
      <t>ヤクヨウ</t>
    </rPh>
    <phoneticPr fontId="6"/>
  </si>
  <si>
    <t>葉の液汁を利用するもの</t>
    <rPh sb="2" eb="4">
      <t>エキジュウ</t>
    </rPh>
    <rPh sb="5" eb="7">
      <t>リヨウ</t>
    </rPh>
    <phoneticPr fontId="6"/>
  </si>
  <si>
    <t>薬用いぐさ</t>
    <rPh sb="0" eb="2">
      <t>ヤクヨウ</t>
    </rPh>
    <phoneticPr fontId="6"/>
  </si>
  <si>
    <t>とうしんそう</t>
    <phoneticPr fontId="6"/>
  </si>
  <si>
    <t>全草を収穫するもの</t>
    <rPh sb="0" eb="2">
      <t>ゼンソウ</t>
    </rPh>
    <rPh sb="3" eb="5">
      <t>シュウカク</t>
    </rPh>
    <phoneticPr fontId="6"/>
  </si>
  <si>
    <t>薬用いちい</t>
    <phoneticPr fontId="6"/>
  </si>
  <si>
    <t>果実以外の地上部を収穫するもの</t>
    <rPh sb="0" eb="2">
      <t>カジツ</t>
    </rPh>
    <rPh sb="2" eb="4">
      <t>イガイ</t>
    </rPh>
    <rPh sb="5" eb="8">
      <t>チジョウブ</t>
    </rPh>
    <rPh sb="9" eb="11">
      <t>シュウカク</t>
    </rPh>
    <phoneticPr fontId="6"/>
  </si>
  <si>
    <t>薬用うど</t>
    <rPh sb="0" eb="2">
      <t>ヤクヨウ</t>
    </rPh>
    <phoneticPr fontId="6"/>
  </si>
  <si>
    <t>根茎を収穫するもの（軟化茎を除く）</t>
    <rPh sb="0" eb="2">
      <t>コンケイ</t>
    </rPh>
    <rPh sb="3" eb="5">
      <t>シュウカク</t>
    </rPh>
    <rPh sb="10" eb="12">
      <t>ナンカ</t>
    </rPh>
    <rPh sb="12" eb="13">
      <t>クキ</t>
    </rPh>
    <rPh sb="14" eb="15">
      <t>ノゾ</t>
    </rPh>
    <phoneticPr fontId="6"/>
  </si>
  <si>
    <t>薬用おもと</t>
    <phoneticPr fontId="6"/>
  </si>
  <si>
    <t>薬用カロライナジャスミン</t>
    <rPh sb="0" eb="2">
      <t>ヤクヨウ</t>
    </rPh>
    <phoneticPr fontId="6"/>
  </si>
  <si>
    <t>薬用ごぼう</t>
    <rPh sb="0" eb="2">
      <t>ヤクヨウ</t>
    </rPh>
    <phoneticPr fontId="6"/>
  </si>
  <si>
    <t>果実を収穫するもの</t>
    <rPh sb="0" eb="2">
      <t>カジツ</t>
    </rPh>
    <rPh sb="3" eb="5">
      <t>シュウカク</t>
    </rPh>
    <phoneticPr fontId="6"/>
  </si>
  <si>
    <t>薬用さわぎきょう</t>
    <phoneticPr fontId="6"/>
  </si>
  <si>
    <t>薬用すずらん</t>
    <phoneticPr fontId="6"/>
  </si>
  <si>
    <t>薬用そてつ</t>
    <phoneticPr fontId="6"/>
  </si>
  <si>
    <t>種子を収穫するもの</t>
    <rPh sb="0" eb="2">
      <t>シュシ</t>
    </rPh>
    <rPh sb="3" eb="5">
      <t>シュウカク</t>
    </rPh>
    <phoneticPr fontId="6"/>
  </si>
  <si>
    <t>薬用デンドロビウム</t>
    <rPh sb="0" eb="2">
      <t>ヤクヨウ</t>
    </rPh>
    <phoneticPr fontId="6"/>
  </si>
  <si>
    <t>セッコク</t>
    <phoneticPr fontId="6"/>
  </si>
  <si>
    <t>茎を収穫するもの</t>
    <rPh sb="0" eb="1">
      <t>クキ</t>
    </rPh>
    <rPh sb="2" eb="4">
      <t>シュウカク</t>
    </rPh>
    <phoneticPr fontId="6"/>
  </si>
  <si>
    <t>薬用なんてん</t>
    <rPh sb="0" eb="2">
      <t>ヤクヨウ</t>
    </rPh>
    <phoneticPr fontId="6"/>
  </si>
  <si>
    <t>薬用ほうせんか</t>
    <rPh sb="0" eb="2">
      <t>ヤクヨウ</t>
    </rPh>
    <phoneticPr fontId="6"/>
  </si>
  <si>
    <t>薬用ほおずき</t>
    <rPh sb="0" eb="2">
      <t>ヤクヨウ</t>
    </rPh>
    <phoneticPr fontId="6"/>
  </si>
  <si>
    <t>薬用りんどう</t>
    <rPh sb="0" eb="2">
      <t>ヤクヨウ</t>
    </rPh>
    <phoneticPr fontId="6"/>
  </si>
  <si>
    <t>根茎を収穫するもの</t>
    <rPh sb="0" eb="2">
      <t>コンケイ</t>
    </rPh>
    <rPh sb="3" eb="5">
      <t>シュウカク</t>
    </rPh>
    <phoneticPr fontId="6"/>
  </si>
  <si>
    <t>薬用ロベリア</t>
    <rPh sb="0" eb="2">
      <t>ヤクヨウ</t>
    </rPh>
    <phoneticPr fontId="6"/>
  </si>
  <si>
    <t>ロベリアソウ</t>
    <phoneticPr fontId="6"/>
  </si>
  <si>
    <t>アイスランドポピー</t>
  </si>
  <si>
    <t>アイビーゼラニウム</t>
  </si>
  <si>
    <t>アイリス</t>
  </si>
  <si>
    <t>アガパンサス</t>
  </si>
  <si>
    <t>アゲラタム</t>
  </si>
  <si>
    <t>あさがお</t>
  </si>
  <si>
    <t>あざみ</t>
  </si>
  <si>
    <t>アジアンタム</t>
  </si>
  <si>
    <t>アジュガ</t>
  </si>
  <si>
    <t>アスター</t>
  </si>
  <si>
    <t>アスチルベ</t>
  </si>
  <si>
    <t>アッツザクラ</t>
  </si>
  <si>
    <t>アナナス</t>
  </si>
  <si>
    <t>アネモネ</t>
  </si>
  <si>
    <t>あま</t>
  </si>
  <si>
    <t>アマゾンリリー</t>
  </si>
  <si>
    <t>アマドコロ</t>
  </si>
  <si>
    <t>アメリカンブルー</t>
  </si>
  <si>
    <t>アリウム</t>
  </si>
  <si>
    <t>アルストロメリア</t>
  </si>
  <si>
    <t>アロエ</t>
  </si>
  <si>
    <t>アンスリウム</t>
  </si>
  <si>
    <t>インパチェンス</t>
  </si>
  <si>
    <t>うつぼかずら</t>
  </si>
  <si>
    <t>エキザカム</t>
  </si>
  <si>
    <t>エレムルス</t>
  </si>
  <si>
    <t>おかめざさ</t>
  </si>
  <si>
    <t>オドントグロッサム</t>
  </si>
  <si>
    <t>おみなえし</t>
  </si>
  <si>
    <t>おもと</t>
  </si>
  <si>
    <t>オンシジウム</t>
  </si>
  <si>
    <t>カーネーション</t>
  </si>
  <si>
    <t>ガーベラ</t>
  </si>
  <si>
    <t>花月</t>
  </si>
  <si>
    <t>フチベニベンケイ、カネノナルキ</t>
    <phoneticPr fontId="3"/>
  </si>
  <si>
    <t>ガザニア</t>
  </si>
  <si>
    <t>かすみそう</t>
  </si>
  <si>
    <t>カトレア</t>
  </si>
  <si>
    <t>カラー</t>
  </si>
  <si>
    <t>カラジウム</t>
  </si>
  <si>
    <t>カランコエ</t>
  </si>
  <si>
    <t>カルセオラリア</t>
  </si>
  <si>
    <t>カンガルーポー</t>
  </si>
  <si>
    <t>観賞用アスパラガス</t>
  </si>
  <si>
    <t>観賞用ナス</t>
  </si>
  <si>
    <t>観賞用もうそうちく</t>
    <phoneticPr fontId="6"/>
  </si>
  <si>
    <t>カンパニュラ</t>
  </si>
  <si>
    <t>ききょう</t>
  </si>
  <si>
    <t>きく</t>
  </si>
  <si>
    <t>金魚草</t>
  </si>
  <si>
    <t>きんせんか</t>
  </si>
  <si>
    <t>グラジオラス</t>
  </si>
  <si>
    <t>クリサンセマム</t>
  </si>
  <si>
    <t>クリスマスローズ</t>
  </si>
  <si>
    <t>クルクマ</t>
  </si>
  <si>
    <t>クレマチス</t>
  </si>
  <si>
    <t>グロキシニア</t>
  </si>
  <si>
    <t>クロッカス</t>
  </si>
  <si>
    <t>グロリオサ</t>
  </si>
  <si>
    <t>けいとう</t>
  </si>
  <si>
    <t>げっとう</t>
  </si>
  <si>
    <t>ゴールデンクラッカー</t>
  </si>
  <si>
    <t>コスモス</t>
  </si>
  <si>
    <t>こちょうらん</t>
  </si>
  <si>
    <t>ゴデチア</t>
  </si>
  <si>
    <t>コリウス</t>
  </si>
  <si>
    <t>コレオプシス</t>
  </si>
  <si>
    <t>さくらそう</t>
  </si>
  <si>
    <t>サポナリア</t>
  </si>
  <si>
    <t>サルビア</t>
  </si>
  <si>
    <t>さわぎきょう</t>
  </si>
  <si>
    <t>サンセベリア</t>
  </si>
  <si>
    <t>サンダーソニア</t>
  </si>
  <si>
    <t>シーマニア</t>
  </si>
  <si>
    <t>シクラメン</t>
  </si>
  <si>
    <t>シネラリア</t>
  </si>
  <si>
    <t>しばざくら</t>
  </si>
  <si>
    <t>しゃくやく</t>
  </si>
  <si>
    <t>しゅうめいぎく</t>
  </si>
  <si>
    <t>宿根アスター</t>
  </si>
  <si>
    <t>宿根かすみそう</t>
  </si>
  <si>
    <t>宿根スターチス</t>
  </si>
  <si>
    <t>しらん</t>
  </si>
  <si>
    <t>シンビジウム</t>
  </si>
  <si>
    <t>すいせん</t>
  </si>
  <si>
    <t>スイトピー</t>
  </si>
  <si>
    <t>すずらん</t>
  </si>
  <si>
    <t>スターチス</t>
  </si>
  <si>
    <t>ストック</t>
  </si>
  <si>
    <t>ストレプトカーパス</t>
  </si>
  <si>
    <t>ストレリチア</t>
  </si>
  <si>
    <t>すなごけ</t>
  </si>
  <si>
    <t>スパティフィラム</t>
  </si>
  <si>
    <t>スピードリオン</t>
  </si>
  <si>
    <t>すみれ</t>
  </si>
  <si>
    <t>ゼラニウム</t>
  </si>
  <si>
    <t>セントポーリア</t>
  </si>
  <si>
    <t>せんにちこう</t>
  </si>
  <si>
    <t>ソリダゴ</t>
  </si>
  <si>
    <t>ソリダスター</t>
  </si>
  <si>
    <t>だいもんじそう</t>
  </si>
  <si>
    <t>たであい</t>
  </si>
  <si>
    <t>たにわたり</t>
  </si>
  <si>
    <t>ダリア</t>
  </si>
  <si>
    <t>チューベローズ</t>
  </si>
  <si>
    <t>チューリップ</t>
  </si>
  <si>
    <t>つる日々草</t>
  </si>
  <si>
    <t>ディサ</t>
  </si>
  <si>
    <t>ディフェンバキア</t>
  </si>
  <si>
    <t>ディモルホセカ</t>
  </si>
  <si>
    <t>デージー</t>
  </si>
  <si>
    <t>デルフィニウム</t>
  </si>
  <si>
    <t>デンドロビウム</t>
  </si>
  <si>
    <t>デンマークカクタス</t>
  </si>
  <si>
    <t>とりかぶと</t>
  </si>
  <si>
    <t>トルコギキョウ</t>
  </si>
  <si>
    <t>トレニア</t>
  </si>
  <si>
    <t>ナスタチウム</t>
  </si>
  <si>
    <t>なでしこ</t>
  </si>
  <si>
    <t>ニーレンベルギア</t>
  </si>
  <si>
    <t>ニゲラ</t>
  </si>
  <si>
    <t>日々草</t>
  </si>
  <si>
    <t>ネモフィラ</t>
  </si>
  <si>
    <t>ノラナ</t>
  </si>
  <si>
    <t>バーベナ</t>
  </si>
  <si>
    <t>はげいとう</t>
  </si>
  <si>
    <t>バコパ</t>
  </si>
  <si>
    <t>はなしょうぶ</t>
  </si>
  <si>
    <t>はなとりかぶと</t>
  </si>
  <si>
    <t>花はす</t>
  </si>
  <si>
    <t>はなびしそう</t>
  </si>
  <si>
    <t>はぼたん</t>
  </si>
  <si>
    <t>ばら</t>
  </si>
  <si>
    <t>パンジー</t>
  </si>
  <si>
    <t>バンダ</t>
  </si>
  <si>
    <t>ひおうぎ</t>
  </si>
  <si>
    <t>ヒポエステス</t>
  </si>
  <si>
    <t>ひまわり</t>
  </si>
  <si>
    <t>ひめのぼたん</t>
  </si>
  <si>
    <t>ひめひまわり</t>
  </si>
  <si>
    <t>百日草</t>
  </si>
  <si>
    <t>ヒヤシンス</t>
  </si>
  <si>
    <t>フィカス・プミラ</t>
  </si>
  <si>
    <t>斑入りアマドコロ</t>
  </si>
  <si>
    <t>フィロデンドロン</t>
  </si>
  <si>
    <t>ブータンルリマツリ</t>
  </si>
  <si>
    <t>ブプレウラム</t>
  </si>
  <si>
    <t>ブライダルベール</t>
  </si>
  <si>
    <t>ブラキカム</t>
  </si>
  <si>
    <t>フリージア</t>
  </si>
  <si>
    <t>プリムラ</t>
  </si>
  <si>
    <t>ブルーサルビア</t>
  </si>
  <si>
    <t>ブルースター</t>
  </si>
  <si>
    <t>ブルーデージー</t>
  </si>
  <si>
    <t>ブルーレースフラワー</t>
  </si>
  <si>
    <t>フロックス</t>
  </si>
  <si>
    <t>ブロワリア</t>
  </si>
  <si>
    <t>ベゴニア</t>
  </si>
  <si>
    <t>ペチュニア</t>
  </si>
  <si>
    <t>ヘデラ</t>
  </si>
  <si>
    <t>べにばな</t>
  </si>
  <si>
    <t>ベビーローズ</t>
  </si>
  <si>
    <t>ペラルゴニウム</t>
  </si>
  <si>
    <t>ヘリクリサム</t>
  </si>
  <si>
    <t>ヘルコニア</t>
  </si>
  <si>
    <t>ベロニカ</t>
  </si>
  <si>
    <t>ほうせんか</t>
  </si>
  <si>
    <t>ほおずき</t>
  </si>
  <si>
    <t>ポーチュラカ</t>
  </si>
  <si>
    <t>ぼたん</t>
  </si>
  <si>
    <t>ポトス</t>
  </si>
  <si>
    <t>ホワイトレースフラワー</t>
  </si>
  <si>
    <t>マーガレット</t>
  </si>
  <si>
    <t>まつばぼたん</t>
  </si>
  <si>
    <t>マトリカリア</t>
  </si>
  <si>
    <t>マリーゴールド</t>
  </si>
  <si>
    <t>ミムラス</t>
  </si>
  <si>
    <t>みやこわすれ</t>
  </si>
  <si>
    <t>ミルトニア</t>
  </si>
  <si>
    <t>ムスカリ</t>
  </si>
  <si>
    <t>モンステラ</t>
  </si>
  <si>
    <t>やぐるまぎく</t>
  </si>
  <si>
    <t>ゆうぜんぎく</t>
  </si>
  <si>
    <t>ユーフォルビア・フルゲンス</t>
  </si>
  <si>
    <t>ゆり</t>
  </si>
  <si>
    <t>ユリオプスデージー</t>
  </si>
  <si>
    <t>ラークスパー</t>
  </si>
  <si>
    <t>ライスフラワー</t>
  </si>
  <si>
    <t>ラナンキュラス</t>
  </si>
  <si>
    <t>ラバテラ</t>
  </si>
  <si>
    <t>ラベンダー</t>
  </si>
  <si>
    <t>リアトリス</t>
  </si>
  <si>
    <t>リシマキア</t>
  </si>
  <si>
    <t>リムナンテス</t>
  </si>
  <si>
    <t>りんどう</t>
  </si>
  <si>
    <t>ルドベキア</t>
  </si>
  <si>
    <t>ルピナス</t>
  </si>
  <si>
    <t>レザーファン</t>
  </si>
  <si>
    <t>レッドジンジャー</t>
  </si>
  <si>
    <t>れんげ</t>
  </si>
  <si>
    <t>ローレンティア</t>
  </si>
  <si>
    <t>ロケア</t>
  </si>
  <si>
    <t>ロベリア</t>
  </si>
  <si>
    <t>わすれなぐさ</t>
  </si>
  <si>
    <t>わた</t>
  </si>
  <si>
    <t>われもこう</t>
  </si>
  <si>
    <t>あかがし</t>
  </si>
  <si>
    <t>あらかし</t>
  </si>
  <si>
    <t>うばめがし</t>
  </si>
  <si>
    <t>うらじろがし</t>
  </si>
  <si>
    <t>しらかし</t>
  </si>
  <si>
    <t>すだじい</t>
  </si>
  <si>
    <t>いたじい、しい</t>
  </si>
  <si>
    <t>つぶらじい</t>
  </si>
  <si>
    <t>こじい、しい</t>
  </si>
  <si>
    <t>アザレア</t>
  </si>
  <si>
    <t>おおむらさき</t>
  </si>
  <si>
    <t>くるめつつじ</t>
  </si>
  <si>
    <t>さつき</t>
  </si>
  <si>
    <t>しゃくなげ</t>
  </si>
  <si>
    <t>さざんか</t>
  </si>
  <si>
    <t>とうつばき</t>
  </si>
  <si>
    <t>やぶつばき</t>
  </si>
  <si>
    <t>ゆきつばき</t>
  </si>
  <si>
    <t>あべまき</t>
  </si>
  <si>
    <t>かしわ</t>
  </si>
  <si>
    <t>くぬぎ</t>
  </si>
  <si>
    <t>こなら</t>
  </si>
  <si>
    <t>みずなら</t>
  </si>
  <si>
    <t>かいづかいぶき</t>
  </si>
  <si>
    <t>はいびゃくしん</t>
  </si>
  <si>
    <t>あかまつ</t>
  </si>
  <si>
    <t>くろまつ</t>
  </si>
  <si>
    <t>ごようまつ</t>
  </si>
  <si>
    <t>だいおうしょう</t>
  </si>
  <si>
    <t>だいおうまつ</t>
  </si>
  <si>
    <t>アレカヤシ</t>
  </si>
  <si>
    <t>かんのんちく</t>
  </si>
  <si>
    <t>ケンチャヤシ</t>
  </si>
  <si>
    <t>シュロ</t>
  </si>
  <si>
    <t>ワジュロ</t>
  </si>
  <si>
    <t>シュロチク</t>
  </si>
  <si>
    <t>テーブルヤシ</t>
  </si>
  <si>
    <t>ナツメヤシ</t>
  </si>
  <si>
    <t>フェニックス・ロベレニー</t>
  </si>
  <si>
    <t>シンノウヤシ</t>
  </si>
  <si>
    <t>あおき</t>
  </si>
  <si>
    <t>アカシア</t>
  </si>
  <si>
    <t>あじさい</t>
  </si>
  <si>
    <t>ハイドランジア</t>
  </si>
  <si>
    <t>アッサムニオイザクラ</t>
  </si>
  <si>
    <t>アフェランドラ</t>
  </si>
  <si>
    <t>アベリア</t>
  </si>
  <si>
    <t>アラレア</t>
  </si>
  <si>
    <t>いちい</t>
  </si>
  <si>
    <t>いちょう</t>
  </si>
  <si>
    <t>いぬつげ</t>
  </si>
  <si>
    <t>まめつげ</t>
  </si>
  <si>
    <t>いぬまき</t>
  </si>
  <si>
    <t>うめもどき</t>
  </si>
  <si>
    <t>うるし</t>
  </si>
  <si>
    <t>えぞまつ</t>
  </si>
  <si>
    <t>エリカ</t>
  </si>
  <si>
    <t>おうごんくじゃくひば</t>
  </si>
  <si>
    <t>かえで</t>
  </si>
  <si>
    <t>いたやかえで、いろはもみじ、おおもみじ、とうかえで</t>
    <phoneticPr fontId="6"/>
  </si>
  <si>
    <t>かくれみの</t>
  </si>
  <si>
    <t>ガジュマル</t>
  </si>
  <si>
    <t>かなめもち</t>
  </si>
  <si>
    <t>かばのき</t>
  </si>
  <si>
    <t>かば、かんば、しらかんば、だけかんば</t>
    <phoneticPr fontId="6"/>
  </si>
  <si>
    <t>からまつ</t>
  </si>
  <si>
    <t>カロライナジャスミン</t>
  </si>
  <si>
    <t>きり</t>
  </si>
  <si>
    <t>きづた</t>
  </si>
  <si>
    <t>きんぽうじゅ</t>
  </si>
  <si>
    <t>くちなし</t>
  </si>
  <si>
    <t>クロサンドラ</t>
  </si>
  <si>
    <t>クロトン</t>
  </si>
  <si>
    <t>げっきつ</t>
  </si>
  <si>
    <t>げっけいじゅ</t>
  </si>
  <si>
    <t>けやき</t>
  </si>
  <si>
    <t>こうぞ</t>
  </si>
  <si>
    <t>こうやまき</t>
  </si>
  <si>
    <t>ゴールドクレスト</t>
  </si>
  <si>
    <t>こでまり</t>
  </si>
  <si>
    <t>コトネアスター</t>
  </si>
  <si>
    <t>ゴムノキ</t>
  </si>
  <si>
    <t>コルディリネ</t>
  </si>
  <si>
    <t>コンロンカ</t>
  </si>
  <si>
    <t>さかき</t>
  </si>
  <si>
    <t>さくら</t>
  </si>
  <si>
    <t>さるすべり</t>
  </si>
  <si>
    <t>さんごじゅ</t>
  </si>
  <si>
    <t>さんごみずき</t>
  </si>
  <si>
    <t>さんざし</t>
  </si>
  <si>
    <t>さんしゅゆ</t>
  </si>
  <si>
    <t>さんたんか</t>
  </si>
  <si>
    <t>シェフレラ</t>
  </si>
  <si>
    <t>しきみ</t>
  </si>
  <si>
    <t>ジャカランダ</t>
  </si>
  <si>
    <t>ジャスミナム・ポリアンサ</t>
  </si>
  <si>
    <t>しゃりんばい</t>
  </si>
  <si>
    <t>じんちょうげ</t>
  </si>
  <si>
    <t>すぎ</t>
  </si>
  <si>
    <t>せいよういわなんてん</t>
  </si>
  <si>
    <t>せいようばくちのき</t>
  </si>
  <si>
    <t>せんりょう</t>
  </si>
  <si>
    <t>そてつ</t>
  </si>
  <si>
    <t>ちょうせんまき</t>
  </si>
  <si>
    <t>つげ</t>
  </si>
  <si>
    <t>デイゴ</t>
  </si>
  <si>
    <t>デュランタ</t>
  </si>
  <si>
    <t>どうだんつつじ</t>
  </si>
  <si>
    <t>とっくりらん</t>
  </si>
  <si>
    <t>とちのき</t>
  </si>
  <si>
    <t>とどまつ</t>
  </si>
  <si>
    <t>とべら</t>
  </si>
  <si>
    <t>ドラセナ</t>
  </si>
  <si>
    <t>ななかまど</t>
  </si>
  <si>
    <t>なんてん</t>
  </si>
  <si>
    <t>にしきぎ</t>
  </si>
  <si>
    <t>にれ</t>
  </si>
  <si>
    <t>のうぜんかずら</t>
  </si>
  <si>
    <t>のぼたん</t>
  </si>
  <si>
    <t>ハイビスカス</t>
  </si>
  <si>
    <t>パキラ</t>
  </si>
  <si>
    <t>はなみずき</t>
  </si>
  <si>
    <t>ひいらぎなんてん</t>
  </si>
  <si>
    <t>ひいらぎもくせい</t>
  </si>
  <si>
    <t>ひさかき</t>
  </si>
  <si>
    <t>ひのき</t>
  </si>
  <si>
    <t>ビブルナム</t>
  </si>
  <si>
    <t>ヒペリカム</t>
  </si>
  <si>
    <t>おとぎりそう、きんしばい、せいようきんしばい</t>
  </si>
  <si>
    <t>ヒマラヤスギ</t>
  </si>
  <si>
    <t>ヒマラヤシーダー</t>
  </si>
  <si>
    <t>ふう</t>
  </si>
  <si>
    <t>ブーゲンビリア</t>
  </si>
  <si>
    <t>ぶな</t>
  </si>
  <si>
    <t>ふっきそう</t>
  </si>
  <si>
    <t>ブバルディア</t>
  </si>
  <si>
    <t>プラタナス</t>
  </si>
  <si>
    <t>ベンジャミン</t>
  </si>
  <si>
    <t>ポインセチア</t>
  </si>
  <si>
    <t>ホクシャ</t>
  </si>
  <si>
    <t>ぼけ</t>
  </si>
  <si>
    <t>ポプラ</t>
  </si>
  <si>
    <t>ポリシャス</t>
  </si>
  <si>
    <t>ボロニア</t>
  </si>
  <si>
    <t>まさき</t>
  </si>
  <si>
    <t>まてばしい</t>
  </si>
  <si>
    <t>まんさく</t>
  </si>
  <si>
    <t>マンデビラ</t>
  </si>
  <si>
    <t>みずき</t>
  </si>
  <si>
    <t>みつまた</t>
  </si>
  <si>
    <t>もくせい</t>
  </si>
  <si>
    <t>きんもくせい、ぎんもくせい</t>
  </si>
  <si>
    <t>もくれん</t>
  </si>
  <si>
    <t>もちのき</t>
  </si>
  <si>
    <t>もっこく</t>
  </si>
  <si>
    <t>やなぎ</t>
  </si>
  <si>
    <t>やぶさんざし</t>
  </si>
  <si>
    <t>ユーカリ</t>
  </si>
  <si>
    <t>ゆきやなぎ</t>
  </si>
  <si>
    <t>ユッカ</t>
  </si>
  <si>
    <t>ゆりのき</t>
  </si>
  <si>
    <t>ランタナ</t>
  </si>
  <si>
    <t>ルリマツリ</t>
  </si>
  <si>
    <t>れんぎょう</t>
  </si>
  <si>
    <t>いぐさ</t>
  </si>
  <si>
    <t>ケナフ</t>
  </si>
  <si>
    <t>しちとうい</t>
  </si>
  <si>
    <t>センチピードグラス</t>
    <phoneticPr fontId="6"/>
  </si>
  <si>
    <t>たばこ</t>
  </si>
  <si>
    <t>西洋芝（オーチャードグラス）</t>
  </si>
  <si>
    <t>芝</t>
  </si>
  <si>
    <t>西洋芝（ケンタッキーブルーグラス）</t>
    <phoneticPr fontId="6"/>
  </si>
  <si>
    <t>西洋芝（ティフトン）</t>
  </si>
  <si>
    <t>西洋芝（バーミューダグラス）</t>
  </si>
  <si>
    <t>西洋芝（フェスク）</t>
    <phoneticPr fontId="6"/>
  </si>
  <si>
    <t>西洋芝（ブルーグラス）</t>
  </si>
  <si>
    <t>西洋芝（ペレニアルライグラス）</t>
  </si>
  <si>
    <t>西洋芝（ベントグラス）</t>
  </si>
  <si>
    <t>西洋芝（ライグラス）</t>
  </si>
  <si>
    <t>日本芝（こうらいしば）</t>
  </si>
  <si>
    <t>日本芝（ひめこうらいしば）</t>
  </si>
  <si>
    <t>日本芝（のしば）</t>
  </si>
  <si>
    <t>桑</t>
  </si>
  <si>
    <t>その他野菜</t>
    <rPh sb="3" eb="5">
      <t>ヤサイ</t>
    </rPh>
    <phoneticPr fontId="3"/>
  </si>
  <si>
    <t>あけび</t>
    <phoneticPr fontId="3"/>
  </si>
  <si>
    <t>あすっこ</t>
  </si>
  <si>
    <t>あぶらな科野菜</t>
  </si>
  <si>
    <t>アマランサス</t>
    <phoneticPr fontId="3"/>
  </si>
  <si>
    <t>アメリカフウ</t>
  </si>
  <si>
    <t>イチイ</t>
  </si>
  <si>
    <t>いも類</t>
  </si>
  <si>
    <t>いんちんこう</t>
  </si>
  <si>
    <t>うこん</t>
    <phoneticPr fontId="3"/>
  </si>
  <si>
    <t>うり科野菜</t>
    <phoneticPr fontId="3"/>
  </si>
  <si>
    <t>うり科野菜類</t>
  </si>
  <si>
    <t>うり類</t>
  </si>
  <si>
    <t>えごま</t>
    <phoneticPr fontId="3"/>
  </si>
  <si>
    <t>おうぎ</t>
  </si>
  <si>
    <t>おうごん</t>
  </si>
  <si>
    <t>おおさきな</t>
  </si>
  <si>
    <t>オータムポエム</t>
  </si>
  <si>
    <t>かし</t>
  </si>
  <si>
    <t>かんきつ</t>
  </si>
  <si>
    <t>かんば</t>
  </si>
  <si>
    <t>グアバ</t>
    <phoneticPr fontId="3"/>
  </si>
  <si>
    <t>ケール</t>
  </si>
  <si>
    <t>ケナフ</t>
    <phoneticPr fontId="3"/>
  </si>
  <si>
    <t>こちょうらん</t>
    <phoneticPr fontId="3"/>
  </si>
  <si>
    <t>ごま</t>
  </si>
  <si>
    <t>こまつな</t>
  </si>
  <si>
    <t>コリアンダー</t>
    <phoneticPr fontId="3"/>
  </si>
  <si>
    <t>サラダ菜</t>
  </si>
  <si>
    <t>さんしょう</t>
    <phoneticPr fontId="3"/>
  </si>
  <si>
    <t>さんとうさい</t>
  </si>
  <si>
    <t>しそ科葉菜類</t>
  </si>
  <si>
    <t>しろな</t>
  </si>
  <si>
    <t>シンフォリカルポス</t>
    <phoneticPr fontId="3"/>
  </si>
  <si>
    <t>すいかの接木用のゆうがお</t>
  </si>
  <si>
    <t>せいようきんしばい</t>
  </si>
  <si>
    <t>せり科葉菜類</t>
  </si>
  <si>
    <t>センチピードグラス</t>
  </si>
  <si>
    <t>ソテツ</t>
  </si>
  <si>
    <t>そば</t>
  </si>
  <si>
    <t>タアサイ</t>
  </si>
  <si>
    <t>たいさい</t>
  </si>
  <si>
    <t>だいず</t>
  </si>
  <si>
    <t>チンゲンサイ</t>
  </si>
  <si>
    <t>つつじ類</t>
  </si>
  <si>
    <t>つばき類</t>
  </si>
  <si>
    <t>ディル</t>
    <phoneticPr fontId="3"/>
  </si>
  <si>
    <t>てっぽうゆり</t>
    <phoneticPr fontId="3"/>
  </si>
  <si>
    <t>てんさい</t>
  </si>
  <si>
    <t>とうかえで</t>
  </si>
  <si>
    <t>とうがらし類</t>
  </si>
  <si>
    <t>とうもろこし</t>
  </si>
  <si>
    <t>なす科野菜</t>
  </si>
  <si>
    <t>なたね</t>
  </si>
  <si>
    <t>なつみかん</t>
  </si>
  <si>
    <t>なばな</t>
  </si>
  <si>
    <t>なばな類</t>
  </si>
  <si>
    <t>なら類</t>
  </si>
  <si>
    <t>ねぎ類</t>
  </si>
  <si>
    <t>のざわな</t>
  </si>
  <si>
    <t>はすいも</t>
    <phoneticPr fontId="3"/>
  </si>
  <si>
    <t>はとむぎ</t>
  </si>
  <si>
    <t>はなっこりー</t>
  </si>
  <si>
    <t>はまぼうふう</t>
    <phoneticPr fontId="3"/>
  </si>
  <si>
    <t>バンジロウ</t>
  </si>
  <si>
    <t>ひこしまはるな</t>
  </si>
  <si>
    <t>ひば</t>
    <phoneticPr fontId="3"/>
  </si>
  <si>
    <t>ヒマラヤシーダ</t>
  </si>
  <si>
    <t>びゃくし</t>
  </si>
  <si>
    <t>びゃくしん</t>
  </si>
  <si>
    <t>びゃくしん類</t>
  </si>
  <si>
    <t>ひろしまな</t>
  </si>
  <si>
    <t>ぺぽかぼちゃ</t>
    <phoneticPr fontId="3"/>
  </si>
  <si>
    <t>ぼうふう</t>
  </si>
  <si>
    <t>ほだ木</t>
  </si>
  <si>
    <t>ほだ木用笠木</t>
  </si>
  <si>
    <t>まおう</t>
  </si>
  <si>
    <t>まつ</t>
  </si>
  <si>
    <t>まつ類</t>
  </si>
  <si>
    <t>まめ科牧草等</t>
  </si>
  <si>
    <t>みずかけな</t>
  </si>
  <si>
    <t>みずな</t>
  </si>
  <si>
    <t>みぶな</t>
  </si>
  <si>
    <t>みょうが</t>
    <phoneticPr fontId="3"/>
  </si>
  <si>
    <t>むくげ</t>
  </si>
  <si>
    <t>ヤシ</t>
  </si>
  <si>
    <t>ヤシ類</t>
  </si>
  <si>
    <t>リーフレタス</t>
  </si>
  <si>
    <t>レタス類</t>
  </si>
  <si>
    <t>ワシントンネーブル</t>
  </si>
  <si>
    <t>移植水稲</t>
  </si>
  <si>
    <t>温州みかん</t>
  </si>
  <si>
    <t>果樹類</t>
  </si>
  <si>
    <t>花き</t>
  </si>
  <si>
    <t>花き類</t>
  </si>
  <si>
    <t>花き類・観葉植物</t>
  </si>
  <si>
    <t>花木</t>
  </si>
  <si>
    <t>開墾後に栽培する樹木類</t>
  </si>
  <si>
    <t>開墾後に栽培する農作物等</t>
  </si>
  <si>
    <t>乾田直播水稲</t>
  </si>
  <si>
    <t>甘長とうがらし</t>
  </si>
  <si>
    <t>観賞用ジャノヒゲ</t>
  </si>
  <si>
    <t>球根花き</t>
  </si>
  <si>
    <t>桑園</t>
  </si>
  <si>
    <t>結球あぶらな科葉菜類</t>
  </si>
  <si>
    <t>紅まどんな</t>
  </si>
  <si>
    <t>穀類</t>
  </si>
  <si>
    <t>採種用とうき</t>
  </si>
  <si>
    <t>採種用小麦</t>
  </si>
  <si>
    <t>雑穀類</t>
  </si>
  <si>
    <t>飼料作物</t>
  </si>
  <si>
    <t>飼料用とうもろこし</t>
  </si>
  <si>
    <t>種いも用ばれいしょ</t>
  </si>
  <si>
    <t>樹木等</t>
  </si>
  <si>
    <t>樹木類</t>
  </si>
  <si>
    <t>小倉はくさい菜</t>
  </si>
  <si>
    <t>小麦</t>
  </si>
  <si>
    <t>小粒核果類</t>
  </si>
  <si>
    <t>小粒種ぶどう</t>
  </si>
  <si>
    <t>食用おおばこ</t>
    <phoneticPr fontId="3"/>
  </si>
  <si>
    <t>食用カーネーション</t>
  </si>
  <si>
    <t>食用かえで</t>
    <phoneticPr fontId="3"/>
  </si>
  <si>
    <t>食用さくら</t>
    <phoneticPr fontId="3"/>
  </si>
  <si>
    <t>食用ソルガム</t>
  </si>
  <si>
    <t>食用プリムラ</t>
  </si>
  <si>
    <t>食用ペンタス</t>
  </si>
  <si>
    <t>食用べにばな</t>
    <phoneticPr fontId="3"/>
  </si>
  <si>
    <t>食用ほおのき</t>
    <phoneticPr fontId="3"/>
  </si>
  <si>
    <t>食用桑</t>
    <phoneticPr fontId="3"/>
  </si>
  <si>
    <t>針葉樹</t>
  </si>
  <si>
    <t>水田作物</t>
  </si>
  <si>
    <t>水田作物、畑作物</t>
    <phoneticPr fontId="3"/>
  </si>
  <si>
    <t>水田作物、畑作物等</t>
  </si>
  <si>
    <t>西洋なし</t>
  </si>
  <si>
    <t>大麦</t>
  </si>
  <si>
    <t>大粒種ぶどう</t>
  </si>
  <si>
    <t>湛水直播水稲</t>
  </si>
  <si>
    <t>長崎はくさい</t>
  </si>
  <si>
    <t>直播水稲</t>
  </si>
  <si>
    <t>漬物用すいか</t>
  </si>
  <si>
    <t>庭園樹</t>
    <phoneticPr fontId="3"/>
  </si>
  <si>
    <t>庭木</t>
  </si>
  <si>
    <t>豆類</t>
  </si>
  <si>
    <t>日本なし</t>
  </si>
  <si>
    <t>日本芝</t>
  </si>
  <si>
    <t>麦</t>
  </si>
  <si>
    <t>畑わさび</t>
  </si>
  <si>
    <t>畑作物</t>
  </si>
  <si>
    <t>晩柑類</t>
    <phoneticPr fontId="3"/>
  </si>
  <si>
    <t>非結球あぶらな科葉菜類</t>
  </si>
  <si>
    <t>非結球はくさい</t>
  </si>
  <si>
    <t>非結球メキャベツ</t>
  </si>
  <si>
    <t>非結球レタス</t>
  </si>
  <si>
    <t>牧草</t>
  </si>
  <si>
    <t>未成熟とうもろこし</t>
  </si>
  <si>
    <t>木材</t>
  </si>
  <si>
    <t>野菜類</t>
  </si>
  <si>
    <t>葉たばこ</t>
  </si>
  <si>
    <t>落葉果樹</t>
  </si>
  <si>
    <t>落葉性庭木類</t>
  </si>
  <si>
    <t>陸稲</t>
  </si>
  <si>
    <t>立ちちしゃ</t>
  </si>
  <si>
    <t>林木</t>
  </si>
  <si>
    <t>希釈倍数</t>
    <rPh sb="0" eb="2">
      <t>キシャク</t>
    </rPh>
    <rPh sb="2" eb="4">
      <t>バイスウ</t>
    </rPh>
    <phoneticPr fontId="3"/>
  </si>
  <si>
    <t>調製時</t>
    <rPh sb="0" eb="3">
      <t>チョウセイジ</t>
    </rPh>
    <phoneticPr fontId="3"/>
  </si>
  <si>
    <t>単位暴露量(μg/g)</t>
    <rPh sb="0" eb="2">
      <t>タンイ</t>
    </rPh>
    <rPh sb="2" eb="5">
      <t>バクロリョウ</t>
    </rPh>
    <phoneticPr fontId="3"/>
  </si>
  <si>
    <r>
      <t>単位暴露量</t>
    </r>
    <r>
      <rPr>
        <sz val="11"/>
        <color theme="1"/>
        <rFont val="Times New Roman"/>
        <family val="1"/>
      </rPr>
      <t>(μg/g)</t>
    </r>
    <phoneticPr fontId="3"/>
  </si>
  <si>
    <t>暴露量(μg)</t>
    <rPh sb="0" eb="3">
      <t>バクロリョウ</t>
    </rPh>
    <phoneticPr fontId="3"/>
  </si>
  <si>
    <t>単位変換（μg→mg）</t>
    <rPh sb="0" eb="2">
      <t>タンイ</t>
    </rPh>
    <rPh sb="2" eb="4">
      <t>ヘンカン</t>
    </rPh>
    <phoneticPr fontId="3"/>
  </si>
  <si>
    <r>
      <rPr>
        <sz val="10"/>
        <color theme="1"/>
        <rFont val="ＭＳ 明朝"/>
        <family val="1"/>
        <charset val="128"/>
      </rPr>
      <t>農業経営体当たりの作付面積</t>
    </r>
    <r>
      <rPr>
        <sz val="10"/>
        <color theme="1"/>
        <rFont val="Times New Roman"/>
        <family val="1"/>
      </rPr>
      <t>(a)</t>
    </r>
    <r>
      <rPr>
        <sz val="10"/>
        <color theme="1"/>
        <rFont val="ＭＳ 明朝"/>
        <family val="1"/>
        <charset val="128"/>
      </rPr>
      <t>の</t>
    </r>
    <r>
      <rPr>
        <sz val="10"/>
        <color theme="1"/>
        <rFont val="Times New Roman"/>
        <family val="1"/>
      </rPr>
      <t xml:space="preserve">75%ile
</t>
    </r>
    <r>
      <rPr>
        <sz val="10"/>
        <color theme="1"/>
        <rFont val="ＭＳ 明朝"/>
        <family val="1"/>
        <charset val="128"/>
      </rPr>
      <t>（</t>
    </r>
    <r>
      <rPr>
        <sz val="10"/>
        <color theme="1"/>
        <rFont val="Times New Roman"/>
        <family val="1"/>
      </rPr>
      <t>a/</t>
    </r>
    <r>
      <rPr>
        <sz val="10"/>
        <color theme="1"/>
        <rFont val="ＭＳ 明朝"/>
        <family val="1"/>
        <charset val="128"/>
      </rPr>
      <t>日）</t>
    </r>
    <rPh sb="27" eb="28">
      <t>ニチ</t>
    </rPh>
    <phoneticPr fontId="3"/>
  </si>
  <si>
    <t>ー</t>
    <phoneticPr fontId="3"/>
  </si>
  <si>
    <t>括弧内</t>
    <phoneticPr fontId="3"/>
  </si>
  <si>
    <t>希釈液（試験結果）</t>
  </si>
  <si>
    <t>希釈液（試験結果）</t>
    <phoneticPr fontId="3"/>
  </si>
  <si>
    <t>剤型</t>
    <rPh sb="0" eb="2">
      <t>ザイケイ</t>
    </rPh>
    <phoneticPr fontId="3"/>
  </si>
  <si>
    <t>防護装備のパターン</t>
    <rPh sb="0" eb="4">
      <t>ボウゴソウビ</t>
    </rPh>
    <phoneticPr fontId="3"/>
  </si>
  <si>
    <t>固体</t>
    <rPh sb="0" eb="2">
      <t>コタイ</t>
    </rPh>
    <phoneticPr fontId="3"/>
  </si>
  <si>
    <t>液体</t>
  </si>
  <si>
    <t>液体</t>
    <rPh sb="0" eb="2">
      <t>エキタイ</t>
    </rPh>
    <phoneticPr fontId="3"/>
  </si>
  <si>
    <r>
      <rPr>
        <sz val="11"/>
        <color theme="1"/>
        <rFont val="ＭＳ 明朝"/>
        <family val="1"/>
        <charset val="128"/>
      </rPr>
      <t>固形剤</t>
    </r>
    <rPh sb="0" eb="2">
      <t>コケイ</t>
    </rPh>
    <rPh sb="2" eb="3">
      <t>ザイ</t>
    </rPh>
    <phoneticPr fontId="3"/>
  </si>
  <si>
    <r>
      <rPr>
        <sz val="14"/>
        <color theme="1"/>
        <rFont val="ＭＳ 明朝"/>
        <family val="1"/>
        <charset val="128"/>
      </rPr>
      <t>農薬の種類</t>
    </r>
    <rPh sb="0" eb="2">
      <t>ノウヤク</t>
    </rPh>
    <rPh sb="3" eb="5">
      <t>シュルイ</t>
    </rPh>
    <phoneticPr fontId="3"/>
  </si>
  <si>
    <r>
      <rPr>
        <sz val="14"/>
        <color theme="1"/>
        <rFont val="ＭＳ 明朝"/>
        <family val="1"/>
        <charset val="128"/>
      </rPr>
      <t>農薬の名称</t>
    </r>
    <rPh sb="0" eb="2">
      <t>ノウヤク</t>
    </rPh>
    <rPh sb="3" eb="5">
      <t>メイショウ</t>
    </rPh>
    <phoneticPr fontId="3"/>
  </si>
  <si>
    <r>
      <rPr>
        <sz val="14"/>
        <color theme="1"/>
        <rFont val="ＭＳ 明朝"/>
        <family val="1"/>
        <charset val="128"/>
      </rPr>
      <t>評価対象有効成分名</t>
    </r>
    <rPh sb="0" eb="2">
      <t>ヒョウカ</t>
    </rPh>
    <rPh sb="2" eb="4">
      <t>タイショウ</t>
    </rPh>
    <rPh sb="4" eb="8">
      <t>ユウコウセイブン</t>
    </rPh>
    <rPh sb="8" eb="9">
      <t>メイ</t>
    </rPh>
    <phoneticPr fontId="3"/>
  </si>
  <si>
    <r>
      <rPr>
        <sz val="14"/>
        <color theme="1"/>
        <rFont val="ＭＳ 明朝"/>
        <family val="1"/>
        <charset val="128"/>
      </rPr>
      <t>有効成分濃度</t>
    </r>
    <rPh sb="0" eb="4">
      <t>ユウコウセイブン</t>
    </rPh>
    <rPh sb="4" eb="6">
      <t>ノウド</t>
    </rPh>
    <phoneticPr fontId="3"/>
  </si>
  <si>
    <r>
      <t xml:space="preserve">mg/kg </t>
    </r>
    <r>
      <rPr>
        <sz val="14"/>
        <color theme="1"/>
        <rFont val="ＭＳ 明朝"/>
        <family val="1"/>
        <charset val="128"/>
      </rPr>
      <t>体重</t>
    </r>
    <rPh sb="6" eb="8">
      <t>タイジュウ</t>
    </rPh>
    <phoneticPr fontId="3"/>
  </si>
  <si>
    <r>
      <rPr>
        <sz val="14"/>
        <color theme="1"/>
        <rFont val="ＭＳ 明朝"/>
        <family val="1"/>
        <charset val="128"/>
      </rPr>
      <t>経皮吸収率</t>
    </r>
    <rPh sb="0" eb="2">
      <t>ケイヒ</t>
    </rPh>
    <rPh sb="2" eb="5">
      <t>キュウシュウリツ</t>
    </rPh>
    <phoneticPr fontId="3"/>
  </si>
  <si>
    <r>
      <rPr>
        <sz val="14"/>
        <color theme="1"/>
        <rFont val="ＭＳ 明朝"/>
        <family val="1"/>
        <charset val="128"/>
      </rPr>
      <t>原液等</t>
    </r>
    <r>
      <rPr>
        <sz val="14"/>
        <color theme="1"/>
        <rFont val="Times New Roman"/>
        <family val="1"/>
      </rPr>
      <t>(</t>
    </r>
    <r>
      <rPr>
        <sz val="14"/>
        <color theme="1"/>
        <rFont val="ＭＳ 明朝"/>
        <family val="1"/>
        <charset val="128"/>
      </rPr>
      <t>デフォルト）</t>
    </r>
    <rPh sb="0" eb="2">
      <t>ゲンエキ</t>
    </rPh>
    <rPh sb="2" eb="3">
      <t>トウ</t>
    </rPh>
    <phoneticPr fontId="3"/>
  </si>
  <si>
    <r>
      <rPr>
        <sz val="14"/>
        <color theme="1"/>
        <rFont val="ＭＳ 明朝"/>
        <family val="1"/>
        <charset val="128"/>
      </rPr>
      <t>原液等（試験結果）</t>
    </r>
    <rPh sb="0" eb="2">
      <t>ゲンエキ</t>
    </rPh>
    <rPh sb="2" eb="3">
      <t>トウ</t>
    </rPh>
    <rPh sb="4" eb="6">
      <t>シケン</t>
    </rPh>
    <rPh sb="6" eb="8">
      <t>ケッカ</t>
    </rPh>
    <phoneticPr fontId="3"/>
  </si>
  <si>
    <r>
      <rPr>
        <sz val="14"/>
        <color theme="1"/>
        <rFont val="ＭＳ 明朝"/>
        <family val="1"/>
        <charset val="128"/>
      </rPr>
      <t>希釈液（デフォルト）</t>
    </r>
    <rPh sb="0" eb="2">
      <t>キシャク</t>
    </rPh>
    <rPh sb="2" eb="3">
      <t>エキ</t>
    </rPh>
    <phoneticPr fontId="3"/>
  </si>
  <si>
    <r>
      <rPr>
        <sz val="14"/>
        <color theme="1"/>
        <rFont val="ＭＳ 明朝"/>
        <family val="1"/>
        <charset val="128"/>
      </rPr>
      <t>希釈液（試験結果）</t>
    </r>
    <phoneticPr fontId="3"/>
  </si>
  <si>
    <r>
      <rPr>
        <sz val="14"/>
        <color theme="1"/>
        <rFont val="ＭＳ 明朝"/>
        <family val="1"/>
        <charset val="128"/>
      </rPr>
      <t>体重</t>
    </r>
    <rPh sb="0" eb="2">
      <t>タイジュウ</t>
    </rPh>
    <phoneticPr fontId="3"/>
  </si>
  <si>
    <r>
      <rPr>
        <sz val="14"/>
        <color theme="1"/>
        <rFont val="ＭＳ 明朝"/>
        <family val="1"/>
        <charset val="128"/>
      </rPr>
      <t>調製時</t>
    </r>
    <rPh sb="0" eb="2">
      <t>チョウセイ</t>
    </rPh>
    <rPh sb="2" eb="3">
      <t>ジ</t>
    </rPh>
    <phoneticPr fontId="3"/>
  </si>
  <si>
    <r>
      <rPr>
        <sz val="14"/>
        <color theme="1"/>
        <rFont val="ＭＳ 明朝"/>
        <family val="1"/>
        <charset val="128"/>
      </rPr>
      <t>作物名</t>
    </r>
    <rPh sb="0" eb="3">
      <t>サクモツメイ</t>
    </rPh>
    <phoneticPr fontId="3"/>
  </si>
  <si>
    <r>
      <rPr>
        <sz val="14"/>
        <color theme="1"/>
        <rFont val="ＭＳ 明朝"/>
        <family val="1"/>
        <charset val="128"/>
      </rPr>
      <t>括弧内</t>
    </r>
    <rPh sb="0" eb="3">
      <t>カッコナイ</t>
    </rPh>
    <phoneticPr fontId="3"/>
  </si>
  <si>
    <r>
      <rPr>
        <sz val="14"/>
        <color theme="1"/>
        <rFont val="ＭＳ 明朝"/>
        <family val="1"/>
        <charset val="128"/>
      </rPr>
      <t>使用方法</t>
    </r>
    <rPh sb="0" eb="4">
      <t>シヨウホウホウ</t>
    </rPh>
    <phoneticPr fontId="3"/>
  </si>
  <si>
    <r>
      <rPr>
        <sz val="14"/>
        <color theme="1"/>
        <rFont val="ＭＳ 明朝"/>
        <family val="1"/>
        <charset val="128"/>
      </rPr>
      <t>希釈倍数</t>
    </r>
    <rPh sb="0" eb="2">
      <t>キシャク</t>
    </rPh>
    <rPh sb="2" eb="4">
      <t>バイスウ</t>
    </rPh>
    <phoneticPr fontId="3"/>
  </si>
  <si>
    <r>
      <rPr>
        <sz val="14"/>
        <color theme="1"/>
        <rFont val="ＭＳ 明朝"/>
        <family val="1"/>
        <charset val="128"/>
      </rPr>
      <t>種子</t>
    </r>
    <r>
      <rPr>
        <sz val="14"/>
        <color theme="1"/>
        <rFont val="Times New Roman"/>
        <family val="1"/>
      </rPr>
      <t>/</t>
    </r>
    <r>
      <rPr>
        <sz val="14"/>
        <color theme="1"/>
        <rFont val="ＭＳ 明朝"/>
        <family val="1"/>
        <charset val="128"/>
      </rPr>
      <t>種いも当たり使用量</t>
    </r>
    <rPh sb="0" eb="2">
      <t>シュシ</t>
    </rPh>
    <rPh sb="3" eb="4">
      <t>タネ</t>
    </rPh>
    <rPh sb="6" eb="7">
      <t>ア</t>
    </rPh>
    <rPh sb="9" eb="12">
      <t>シヨウリョウ</t>
    </rPh>
    <phoneticPr fontId="3"/>
  </si>
  <si>
    <r>
      <rPr>
        <sz val="14"/>
        <color theme="1"/>
        <rFont val="ＭＳ 明朝"/>
        <family val="1"/>
        <charset val="128"/>
      </rPr>
      <t>単位暴露量
（調製時）</t>
    </r>
    <rPh sb="0" eb="2">
      <t>タンイ</t>
    </rPh>
    <rPh sb="2" eb="5">
      <t>バクロリョウ</t>
    </rPh>
    <rPh sb="7" eb="9">
      <t>チョウセイ</t>
    </rPh>
    <rPh sb="9" eb="10">
      <t>ジ</t>
    </rPh>
    <phoneticPr fontId="3"/>
  </si>
  <si>
    <r>
      <rPr>
        <sz val="14"/>
        <color theme="1"/>
        <rFont val="ＭＳ 明朝"/>
        <family val="1"/>
        <charset val="128"/>
      </rPr>
      <t>単位暴露量
（施用時）</t>
    </r>
    <rPh sb="0" eb="2">
      <t>タンイ</t>
    </rPh>
    <rPh sb="2" eb="5">
      <t>バクロリョウ</t>
    </rPh>
    <rPh sb="7" eb="10">
      <t>セヨウジ</t>
    </rPh>
    <phoneticPr fontId="3"/>
  </si>
  <si>
    <r>
      <rPr>
        <sz val="14"/>
        <color theme="1"/>
        <rFont val="ＭＳ 明朝"/>
        <family val="1"/>
        <charset val="128"/>
      </rPr>
      <t>経皮
吸収率</t>
    </r>
    <rPh sb="0" eb="1">
      <t>キョウ</t>
    </rPh>
    <rPh sb="1" eb="2">
      <t>カワ</t>
    </rPh>
    <rPh sb="3" eb="5">
      <t>キュウシュウ</t>
    </rPh>
    <rPh sb="5" eb="6">
      <t>リツ</t>
    </rPh>
    <phoneticPr fontId="3"/>
  </si>
  <si>
    <r>
      <rPr>
        <sz val="14"/>
        <color theme="1"/>
        <rFont val="ＭＳ 明朝"/>
        <family val="1"/>
        <charset val="128"/>
      </rPr>
      <t>防護装備</t>
    </r>
    <rPh sb="0" eb="4">
      <t>ボウゴソウビ</t>
    </rPh>
    <phoneticPr fontId="3"/>
  </si>
  <si>
    <t>記入事項</t>
    <rPh sb="0" eb="4">
      <t>キニュウジコウ</t>
    </rPh>
    <phoneticPr fontId="3"/>
  </si>
  <si>
    <r>
      <rPr>
        <sz val="11"/>
        <color theme="1"/>
        <rFont val="ＭＳ 明朝"/>
        <family val="1"/>
        <charset val="128"/>
      </rPr>
      <t>デフォルト値</t>
    </r>
    <rPh sb="5" eb="6">
      <t>アタイ</t>
    </rPh>
    <phoneticPr fontId="3"/>
  </si>
  <si>
    <r>
      <rPr>
        <sz val="11"/>
        <color theme="1"/>
        <rFont val="ＭＳ 明朝"/>
        <family val="1"/>
        <charset val="128"/>
      </rPr>
      <t>シナリオ（調製時）</t>
    </r>
    <rPh sb="5" eb="7">
      <t>チョウセイ</t>
    </rPh>
    <rPh sb="7" eb="8">
      <t>ジ</t>
    </rPh>
    <phoneticPr fontId="3"/>
  </si>
  <si>
    <r>
      <rPr>
        <sz val="11"/>
        <color theme="1"/>
        <rFont val="ＭＳ 明朝"/>
        <family val="1"/>
        <charset val="128"/>
      </rPr>
      <t>頭</t>
    </r>
    <rPh sb="0" eb="1">
      <t>アタマ</t>
    </rPh>
    <phoneticPr fontId="3"/>
  </si>
  <si>
    <r>
      <rPr>
        <sz val="11"/>
        <color theme="1"/>
        <rFont val="ＭＳ 明朝"/>
        <family val="1"/>
        <charset val="128"/>
      </rPr>
      <t>その他</t>
    </r>
    <rPh sb="2" eb="3">
      <t>タ</t>
    </rPh>
    <phoneticPr fontId="3"/>
  </si>
  <si>
    <r>
      <rPr>
        <sz val="11"/>
        <color theme="1"/>
        <rFont val="ＭＳ 明朝"/>
        <family val="1"/>
        <charset val="128"/>
      </rPr>
      <t>手</t>
    </r>
    <rPh sb="0" eb="1">
      <t>テ</t>
    </rPh>
    <phoneticPr fontId="3"/>
  </si>
  <si>
    <r>
      <rPr>
        <sz val="11"/>
        <color theme="1"/>
        <rFont val="ＭＳ 明朝"/>
        <family val="1"/>
        <charset val="128"/>
      </rPr>
      <t>吸気</t>
    </r>
    <rPh sb="0" eb="2">
      <t>キュウキ</t>
    </rPh>
    <phoneticPr fontId="3"/>
  </si>
  <si>
    <r>
      <rPr>
        <sz val="11"/>
        <color theme="1"/>
        <rFont val="ＭＳ 明朝"/>
        <family val="1"/>
        <charset val="128"/>
      </rPr>
      <t>乳剤等</t>
    </r>
    <rPh sb="0" eb="2">
      <t>ニュウザイ</t>
    </rPh>
    <rPh sb="2" eb="3">
      <t>トウ</t>
    </rPh>
    <phoneticPr fontId="3"/>
  </si>
  <si>
    <r>
      <rPr>
        <sz val="11"/>
        <color theme="1"/>
        <rFont val="ＭＳ 明朝"/>
        <family val="1"/>
        <charset val="128"/>
      </rPr>
      <t>フロアブル剤等</t>
    </r>
    <rPh sb="5" eb="6">
      <t>ザイ</t>
    </rPh>
    <rPh sb="6" eb="7">
      <t>トウ</t>
    </rPh>
    <phoneticPr fontId="3"/>
  </si>
  <si>
    <r>
      <rPr>
        <sz val="11"/>
        <color theme="1"/>
        <rFont val="ＭＳ 明朝"/>
        <family val="1"/>
        <charset val="128"/>
      </rPr>
      <t>水和剤等</t>
    </r>
    <rPh sb="0" eb="3">
      <t>スイワザイ</t>
    </rPh>
    <rPh sb="3" eb="4">
      <t>トウ</t>
    </rPh>
    <phoneticPr fontId="3"/>
  </si>
  <si>
    <r>
      <rPr>
        <sz val="11"/>
        <color theme="1"/>
        <rFont val="ＭＳ 明朝"/>
        <family val="1"/>
        <charset val="128"/>
      </rPr>
      <t>顆粒水和剤等</t>
    </r>
    <rPh sb="0" eb="2">
      <t>カリュウ</t>
    </rPh>
    <rPh sb="2" eb="4">
      <t>スイワ</t>
    </rPh>
    <rPh sb="4" eb="5">
      <t>ザイ</t>
    </rPh>
    <rPh sb="5" eb="6">
      <t>トウ</t>
    </rPh>
    <phoneticPr fontId="3"/>
  </si>
  <si>
    <r>
      <rPr>
        <sz val="11"/>
        <color theme="1"/>
        <rFont val="ＭＳ 明朝"/>
        <family val="1"/>
        <charset val="128"/>
      </rPr>
      <t>シナリオ（施用時）</t>
    </r>
    <rPh sb="5" eb="8">
      <t>セヨウジ</t>
    </rPh>
    <phoneticPr fontId="3"/>
  </si>
  <si>
    <r>
      <rPr>
        <sz val="11"/>
        <color theme="1"/>
        <rFont val="ＭＳ 明朝"/>
        <family val="1"/>
        <charset val="128"/>
      </rPr>
      <t>－</t>
    </r>
    <phoneticPr fontId="3"/>
  </si>
  <si>
    <r>
      <rPr>
        <sz val="11"/>
        <color theme="1"/>
        <rFont val="ＭＳ 明朝"/>
        <family val="1"/>
        <charset val="128"/>
      </rPr>
      <t>製剤の種類</t>
    </r>
  </si>
  <si>
    <r>
      <rPr>
        <sz val="11"/>
        <color theme="1"/>
        <rFont val="ＭＳ 明朝"/>
        <family val="1"/>
        <charset val="128"/>
      </rPr>
      <t>製剤の状態</t>
    </r>
    <rPh sb="0" eb="2">
      <t>セイザイ</t>
    </rPh>
    <rPh sb="3" eb="5">
      <t>ジョウタイ</t>
    </rPh>
    <phoneticPr fontId="3"/>
  </si>
  <si>
    <r>
      <rPr>
        <sz val="8"/>
        <color theme="1"/>
        <rFont val="ＭＳ 明朝"/>
        <family val="1"/>
        <charset val="128"/>
      </rPr>
      <t>液体製剤（有機溶剤ベース）
その他製剤</t>
    </r>
    <rPh sb="0" eb="2">
      <t>エキタイ</t>
    </rPh>
    <rPh sb="2" eb="4">
      <t>セイザイ</t>
    </rPh>
    <rPh sb="5" eb="7">
      <t>ユウキ</t>
    </rPh>
    <rPh sb="7" eb="9">
      <t>ヨウザイ</t>
    </rPh>
    <rPh sb="16" eb="17">
      <t>タ</t>
    </rPh>
    <rPh sb="17" eb="19">
      <t>セイザイ</t>
    </rPh>
    <phoneticPr fontId="3"/>
  </si>
  <si>
    <r>
      <rPr>
        <sz val="11"/>
        <color theme="1"/>
        <rFont val="ＭＳ 明朝"/>
        <family val="1"/>
        <charset val="128"/>
      </rPr>
      <t>原液等</t>
    </r>
    <rPh sb="0" eb="2">
      <t>ゲンエキ</t>
    </rPh>
    <rPh sb="2" eb="3">
      <t>トウ</t>
    </rPh>
    <phoneticPr fontId="3"/>
  </si>
  <si>
    <r>
      <rPr>
        <sz val="8"/>
        <color theme="1"/>
        <rFont val="ＭＳ 明朝"/>
        <family val="1"/>
        <charset val="128"/>
      </rPr>
      <t>液体製剤（水ベース）
固体製剤</t>
    </r>
    <rPh sb="0" eb="2">
      <t>エキタイ</t>
    </rPh>
    <rPh sb="2" eb="4">
      <t>セイザイ</t>
    </rPh>
    <rPh sb="5" eb="6">
      <t>ミズ</t>
    </rPh>
    <rPh sb="11" eb="13">
      <t>コタイ</t>
    </rPh>
    <rPh sb="13" eb="15">
      <t>セイザイ</t>
    </rPh>
    <phoneticPr fontId="3"/>
  </si>
  <si>
    <r>
      <rPr>
        <sz val="11"/>
        <color theme="1"/>
        <rFont val="ＭＳ 明朝"/>
        <family val="1"/>
        <charset val="128"/>
      </rPr>
      <t>乳剤等</t>
    </r>
    <phoneticPr fontId="3"/>
  </si>
  <si>
    <r>
      <rPr>
        <sz val="8"/>
        <color theme="1"/>
        <rFont val="ＭＳ 明朝"/>
        <family val="1"/>
        <charset val="128"/>
      </rPr>
      <t>液体製剤（有機溶剤ベース）
その他製剤</t>
    </r>
    <phoneticPr fontId="3"/>
  </si>
  <si>
    <r>
      <rPr>
        <sz val="11"/>
        <color theme="1"/>
        <rFont val="ＭＳ 明朝"/>
        <family val="1"/>
        <charset val="128"/>
      </rPr>
      <t>希釈液</t>
    </r>
    <rPh sb="0" eb="2">
      <t>キシャク</t>
    </rPh>
    <rPh sb="2" eb="3">
      <t>エキ</t>
    </rPh>
    <phoneticPr fontId="3"/>
  </si>
  <si>
    <r>
      <rPr>
        <sz val="8"/>
        <color theme="1"/>
        <rFont val="ＭＳ 明朝"/>
        <family val="1"/>
        <charset val="128"/>
      </rPr>
      <t>液体製剤（水ベース）
固体製剤</t>
    </r>
    <phoneticPr fontId="3"/>
  </si>
  <si>
    <r>
      <rPr>
        <sz val="11"/>
        <color theme="1"/>
        <rFont val="ＭＳ 明朝"/>
        <family val="1"/>
        <charset val="128"/>
      </rPr>
      <t>芝</t>
    </r>
    <r>
      <rPr>
        <sz val="11"/>
        <color theme="1"/>
        <rFont val="Times New Roman"/>
        <family val="1"/>
      </rPr>
      <t>_</t>
    </r>
    <r>
      <rPr>
        <sz val="11"/>
        <color theme="1"/>
        <rFont val="ＭＳ 明朝"/>
        <family val="1"/>
        <charset val="128"/>
      </rPr>
      <t>手散布</t>
    </r>
    <rPh sb="0" eb="1">
      <t>シバ</t>
    </rPh>
    <phoneticPr fontId="3"/>
  </si>
  <si>
    <t>水和剤等</t>
    <phoneticPr fontId="3"/>
  </si>
  <si>
    <r>
      <rPr>
        <sz val="10"/>
        <color theme="1"/>
        <rFont val="ＭＳ 明朝"/>
        <family val="1"/>
        <charset val="128"/>
      </rPr>
      <t>作物群</t>
    </r>
    <rPh sb="0" eb="3">
      <t>サクモツグン</t>
    </rPh>
    <phoneticPr fontId="3"/>
  </si>
  <si>
    <t>水和剤等</t>
    <rPh sb="0" eb="3">
      <t>スイワザイ</t>
    </rPh>
    <rPh sb="3" eb="4">
      <t>トウ</t>
    </rPh>
    <phoneticPr fontId="3"/>
  </si>
  <si>
    <t>μg/kg・bw</t>
    <phoneticPr fontId="3"/>
  </si>
  <si>
    <r>
      <rPr>
        <sz val="14"/>
        <color theme="1"/>
        <rFont val="ＭＳ Ｐ明朝"/>
        <family val="1"/>
        <charset val="128"/>
      </rPr>
      <t xml:space="preserve">急性
</t>
    </r>
    <r>
      <rPr>
        <sz val="14"/>
        <color theme="1"/>
        <rFont val="Times New Roman"/>
        <family val="1"/>
      </rPr>
      <t>μg/kg</t>
    </r>
    <r>
      <rPr>
        <sz val="14"/>
        <color theme="1"/>
        <rFont val="ＭＳ Ｐ明朝"/>
        <family val="1"/>
        <charset val="128"/>
      </rPr>
      <t>体重</t>
    </r>
    <rPh sb="0" eb="2">
      <t>キュウセイ</t>
    </rPh>
    <phoneticPr fontId="3"/>
  </si>
  <si>
    <t>μg</t>
    <phoneticPr fontId="3"/>
  </si>
  <si>
    <t>調製時＋施用時の暴露量</t>
    <rPh sb="0" eb="2">
      <t>チョウセイ</t>
    </rPh>
    <rPh sb="2" eb="3">
      <t>ジ</t>
    </rPh>
    <rPh sb="4" eb="6">
      <t>セヨウ</t>
    </rPh>
    <rPh sb="6" eb="7">
      <t>ジ</t>
    </rPh>
    <rPh sb="8" eb="10">
      <t>バクロ</t>
    </rPh>
    <rPh sb="10" eb="11">
      <t>リョウ</t>
    </rPh>
    <phoneticPr fontId="3"/>
  </si>
  <si>
    <t>－</t>
  </si>
  <si>
    <t>（球根等に処理する場合）</t>
  </si>
  <si>
    <r>
      <rPr>
        <sz val="11"/>
        <color theme="1"/>
        <rFont val="ＭＳ 明朝"/>
        <family val="1"/>
        <charset val="128"/>
      </rPr>
      <t>稲</t>
    </r>
  </si>
  <si>
    <r>
      <rPr>
        <sz val="11"/>
        <color theme="1"/>
        <rFont val="ＭＳ 明朝"/>
        <family val="1"/>
        <charset val="128"/>
      </rPr>
      <t>－</t>
    </r>
  </si>
  <si>
    <r>
      <rPr>
        <sz val="11"/>
        <color theme="1"/>
        <rFont val="ＭＳ 明朝"/>
        <family val="1"/>
        <charset val="128"/>
      </rPr>
      <t>麦類</t>
    </r>
  </si>
  <si>
    <r>
      <rPr>
        <sz val="11"/>
        <color theme="1"/>
        <rFont val="ＭＳ 明朝"/>
        <family val="1"/>
        <charset val="128"/>
      </rPr>
      <t>その他</t>
    </r>
    <r>
      <rPr>
        <sz val="11"/>
        <color theme="1"/>
        <rFont val="ＭＳ Ｐ明朝"/>
        <family val="1"/>
        <charset val="128"/>
      </rPr>
      <t>穀類</t>
    </r>
    <rPh sb="3" eb="5">
      <t>コクルイ</t>
    </rPh>
    <phoneticPr fontId="3"/>
  </si>
  <si>
    <r>
      <rPr>
        <sz val="11"/>
        <color theme="1"/>
        <rFont val="ＭＳ 明朝"/>
        <family val="1"/>
        <charset val="128"/>
      </rPr>
      <t>いも類</t>
    </r>
  </si>
  <si>
    <r>
      <rPr>
        <sz val="11"/>
        <color theme="1"/>
        <rFont val="ＭＳ 明朝"/>
        <family val="1"/>
        <charset val="128"/>
      </rPr>
      <t>鱗茎野菜</t>
    </r>
  </si>
  <si>
    <r>
      <rPr>
        <sz val="11"/>
        <color theme="1"/>
        <rFont val="ＭＳ 明朝"/>
        <family val="1"/>
        <charset val="128"/>
      </rPr>
      <t>だいず、あずき</t>
    </r>
    <phoneticPr fontId="3"/>
  </si>
  <si>
    <r>
      <rPr>
        <sz val="11"/>
        <color theme="1"/>
        <rFont val="ＭＳ 明朝"/>
        <family val="1"/>
        <charset val="128"/>
      </rPr>
      <t>豆類（だいず、あずきを除く）</t>
    </r>
    <phoneticPr fontId="3"/>
  </si>
  <si>
    <r>
      <rPr>
        <sz val="11"/>
        <color theme="1"/>
        <rFont val="ＭＳ 明朝"/>
        <family val="1"/>
        <charset val="128"/>
      </rPr>
      <t>うり科果菜類</t>
    </r>
  </si>
  <si>
    <r>
      <rPr>
        <sz val="11"/>
        <color theme="1"/>
        <rFont val="ＭＳ 明朝"/>
        <family val="1"/>
        <charset val="128"/>
      </rPr>
      <t>なす科果菜類</t>
    </r>
  </si>
  <si>
    <r>
      <rPr>
        <sz val="11"/>
        <color theme="1"/>
        <rFont val="ＭＳ 明朝"/>
        <family val="1"/>
        <charset val="128"/>
      </rPr>
      <t>葉菜類</t>
    </r>
  </si>
  <si>
    <r>
      <rPr>
        <sz val="11"/>
        <color theme="1"/>
        <rFont val="ＭＳ 明朝"/>
        <family val="1"/>
        <charset val="128"/>
      </rPr>
      <t>根菜類</t>
    </r>
  </si>
  <si>
    <r>
      <rPr>
        <sz val="11"/>
        <color theme="1"/>
        <rFont val="ＭＳ 明朝"/>
        <family val="1"/>
        <charset val="128"/>
      </rPr>
      <t>あぶらな属野菜
（葉菜類、根菜類を除く）</t>
    </r>
    <phoneticPr fontId="3"/>
  </si>
  <si>
    <r>
      <rPr>
        <sz val="10"/>
        <color theme="1"/>
        <rFont val="ＭＳ 明朝"/>
        <family val="1"/>
        <charset val="128"/>
      </rPr>
      <t>植付け量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ＭＳ 明朝"/>
        <family val="1"/>
        <charset val="128"/>
      </rPr>
      <t>（</t>
    </r>
    <r>
      <rPr>
        <sz val="10"/>
        <color theme="1"/>
        <rFont val="Times New Roman"/>
        <family val="1"/>
      </rPr>
      <t>g /10a</t>
    </r>
    <r>
      <rPr>
        <sz val="10"/>
        <color theme="1"/>
        <rFont val="ＭＳ 明朝"/>
        <family val="1"/>
        <charset val="128"/>
      </rPr>
      <t>）</t>
    </r>
    <rPh sb="0" eb="2">
      <t>ウエツ</t>
    </rPh>
    <phoneticPr fontId="3"/>
  </si>
  <si>
    <r>
      <rPr>
        <sz val="10"/>
        <color theme="1"/>
        <rFont val="ＭＳ 明朝"/>
        <family val="1"/>
        <charset val="128"/>
      </rPr>
      <t>植付け量
（</t>
    </r>
    <r>
      <rPr>
        <sz val="10"/>
        <color theme="1"/>
        <rFont val="Times New Roman"/>
        <family val="1"/>
      </rPr>
      <t>g /a</t>
    </r>
    <r>
      <rPr>
        <sz val="10"/>
        <color theme="1"/>
        <rFont val="ＭＳ 明朝"/>
        <family val="1"/>
        <charset val="128"/>
      </rPr>
      <t>）</t>
    </r>
    <rPh sb="0" eb="2">
      <t>ウエツ</t>
    </rPh>
    <phoneticPr fontId="3"/>
  </si>
  <si>
    <t>備考</t>
    <rPh sb="0" eb="2">
      <t>ビコウ</t>
    </rPh>
    <phoneticPr fontId="3"/>
  </si>
  <si>
    <t>希釈なし</t>
    <rPh sb="0" eb="2">
      <t>キシャク</t>
    </rPh>
    <phoneticPr fontId="3"/>
  </si>
  <si>
    <r>
      <rPr>
        <sz val="10"/>
        <color theme="1"/>
        <rFont val="ＭＳ 明朝"/>
        <family val="1"/>
        <charset val="128"/>
      </rPr>
      <t>１日植付け量
（ｇ</t>
    </r>
    <r>
      <rPr>
        <sz val="10"/>
        <color theme="1"/>
        <rFont val="Times New Roman"/>
        <family val="1"/>
      </rPr>
      <t>/</t>
    </r>
    <r>
      <rPr>
        <sz val="10"/>
        <color theme="1"/>
        <rFont val="ＭＳ 明朝"/>
        <family val="1"/>
        <charset val="128"/>
      </rPr>
      <t>日）</t>
    </r>
    <rPh sb="1" eb="2">
      <t>ニチ</t>
    </rPh>
    <rPh sb="2" eb="4">
      <t>ウエツ</t>
    </rPh>
    <rPh sb="5" eb="6">
      <t>リョウ</t>
    </rPh>
    <rPh sb="10" eb="11">
      <t>ニチ</t>
    </rPh>
    <phoneticPr fontId="3"/>
  </si>
  <si>
    <r>
      <rPr>
        <sz val="10"/>
        <color theme="1"/>
        <rFont val="ＭＳ 明朝"/>
        <family val="1"/>
        <charset val="128"/>
      </rPr>
      <t>１日は種量
（ｇ</t>
    </r>
    <r>
      <rPr>
        <sz val="10"/>
        <color theme="1"/>
        <rFont val="Times New Roman"/>
        <family val="1"/>
      </rPr>
      <t>/</t>
    </r>
    <r>
      <rPr>
        <sz val="10"/>
        <color theme="1"/>
        <rFont val="ＭＳ 明朝"/>
        <family val="1"/>
        <charset val="128"/>
      </rPr>
      <t>日）</t>
    </r>
    <rPh sb="1" eb="2">
      <t>ニチ</t>
    </rPh>
    <rPh sb="3" eb="4">
      <t>タネ</t>
    </rPh>
    <rPh sb="4" eb="5">
      <t>リョウ</t>
    </rPh>
    <rPh sb="9" eb="10">
      <t>ニチ</t>
    </rPh>
    <phoneticPr fontId="3"/>
  </si>
  <si>
    <t>バージョン</t>
    <phoneticPr fontId="3"/>
  </si>
  <si>
    <t>変更点</t>
    <rPh sb="0" eb="3">
      <t>ヘンコウテン</t>
    </rPh>
    <phoneticPr fontId="3"/>
  </si>
  <si>
    <t>ホームページ掲載日</t>
    <rPh sb="6" eb="8">
      <t>ケイサイ</t>
    </rPh>
    <rPh sb="8" eb="9">
      <t>ビ</t>
    </rPh>
    <phoneticPr fontId="3"/>
  </si>
  <si>
    <t>v1</t>
    <phoneticPr fontId="3"/>
  </si>
  <si>
    <t>－</t>
    <phoneticPr fontId="3"/>
  </si>
  <si>
    <t>使用量/使用液量</t>
    <rPh sb="0" eb="3">
      <t>シヨウリョウ</t>
    </rPh>
    <rPh sb="4" eb="8">
      <t>シヨウエキリョウ</t>
    </rPh>
    <phoneticPr fontId="3"/>
  </si>
  <si>
    <t>不浸透性手袋/マスク１</t>
  </si>
  <si>
    <t>不浸透性手袋/マスク１</t>
    <phoneticPr fontId="3"/>
  </si>
  <si>
    <t>不浸透性手袋/マスク２</t>
    <phoneticPr fontId="3"/>
  </si>
  <si>
    <t>長ズボン・長袖の作業衣/不浸透性手袋/マスク１</t>
    <rPh sb="0" eb="1">
      <t>ナガ</t>
    </rPh>
    <rPh sb="5" eb="7">
      <t>ナガソデ</t>
    </rPh>
    <rPh sb="8" eb="10">
      <t>サギョウ</t>
    </rPh>
    <rPh sb="10" eb="11">
      <t>コロモ</t>
    </rPh>
    <rPh sb="12" eb="13">
      <t>フ</t>
    </rPh>
    <rPh sb="13" eb="16">
      <t>シントウセイ</t>
    </rPh>
    <rPh sb="16" eb="18">
      <t>テブクロ</t>
    </rPh>
    <phoneticPr fontId="3"/>
  </si>
  <si>
    <t>長ズボン・長袖の作業衣/不浸透性手袋/マスク２</t>
    <rPh sb="0" eb="1">
      <t>ナガ</t>
    </rPh>
    <rPh sb="5" eb="7">
      <t>ナガソデ</t>
    </rPh>
    <rPh sb="8" eb="10">
      <t>サギョウ</t>
    </rPh>
    <rPh sb="10" eb="11">
      <t>コロモ</t>
    </rPh>
    <rPh sb="12" eb="13">
      <t>フ</t>
    </rPh>
    <rPh sb="13" eb="16">
      <t>シントウセイ</t>
    </rPh>
    <rPh sb="16" eb="18">
      <t>テブクロ</t>
    </rPh>
    <phoneticPr fontId="3"/>
  </si>
  <si>
    <t>不浸透性防除衣/不浸透性手袋/マスク１</t>
    <rPh sb="0" eb="4">
      <t>フシントウセイ</t>
    </rPh>
    <rPh sb="4" eb="6">
      <t>ボウジョ</t>
    </rPh>
    <rPh sb="6" eb="7">
      <t>コロモ</t>
    </rPh>
    <phoneticPr fontId="3"/>
  </si>
  <si>
    <t>不浸透性防除衣/不浸透性手袋/マスク２</t>
    <rPh sb="0" eb="4">
      <t>フシントウセイ</t>
    </rPh>
    <rPh sb="4" eb="6">
      <t>ボウジョ</t>
    </rPh>
    <rPh sb="6" eb="7">
      <t>コロモ</t>
    </rPh>
    <phoneticPr fontId="3"/>
  </si>
  <si>
    <t>不浸透性防除衣＋フード/不浸透性手袋/マスク１</t>
    <rPh sb="0" eb="4">
      <t>フシントウセイ</t>
    </rPh>
    <rPh sb="4" eb="6">
      <t>ボウジョ</t>
    </rPh>
    <rPh sb="6" eb="7">
      <t>コロモ</t>
    </rPh>
    <phoneticPr fontId="3"/>
  </si>
  <si>
    <t>不浸透性防除衣＋フード/不浸透性手袋/マスク２</t>
    <rPh sb="0" eb="4">
      <t>フシントウセイ</t>
    </rPh>
    <rPh sb="4" eb="6">
      <t>ボウジョ</t>
    </rPh>
    <rPh sb="6" eb="7">
      <t>コロモ</t>
    </rPh>
    <phoneticPr fontId="3"/>
  </si>
  <si>
    <t>製剤の形態</t>
    <phoneticPr fontId="3"/>
  </si>
  <si>
    <t>製剤の形態</t>
    <rPh sb="0" eb="2">
      <t>セイザイ</t>
    </rPh>
    <rPh sb="3" eb="5">
      <t>ケイタイ</t>
    </rPh>
    <phoneticPr fontId="3"/>
  </si>
  <si>
    <t>野菜類（いも類を除く）</t>
    <rPh sb="6" eb="7">
      <t>ルイ</t>
    </rPh>
    <rPh sb="8" eb="9">
      <t>ノゾ</t>
    </rPh>
    <phoneticPr fontId="3"/>
  </si>
  <si>
    <t>使い方の説明</t>
    <rPh sb="0" eb="1">
      <t>ツカ</t>
    </rPh>
    <rPh sb="2" eb="3">
      <t>カタ</t>
    </rPh>
    <rPh sb="4" eb="6">
      <t>セツメイ</t>
    </rPh>
    <phoneticPr fontId="3"/>
  </si>
  <si>
    <t>種子処理の農薬使用者の暴露量算出シート</t>
    <rPh sb="0" eb="4">
      <t>シュシショリ</t>
    </rPh>
    <rPh sb="5" eb="7">
      <t>ノウヤク</t>
    </rPh>
    <rPh sb="7" eb="10">
      <t>シヨウシャ</t>
    </rPh>
    <rPh sb="11" eb="14">
      <t>バクロリョウ</t>
    </rPh>
    <rPh sb="14" eb="16">
      <t>サンシュツ</t>
    </rPh>
    <phoneticPr fontId="3"/>
  </si>
  <si>
    <t>・「入力・結果シート」の緑セルに必要事項を入力して下さい。基本的には登録内容のとおり入力下さい。</t>
    <rPh sb="2" eb="4">
      <t>ニュウリョク</t>
    </rPh>
    <rPh sb="5" eb="7">
      <t>ケッカ</t>
    </rPh>
    <rPh sb="12" eb="13">
      <t>ミドリ</t>
    </rPh>
    <rPh sb="16" eb="18">
      <t>ヒツヨウ</t>
    </rPh>
    <rPh sb="18" eb="20">
      <t>ジコウ</t>
    </rPh>
    <rPh sb="21" eb="23">
      <t>ニュウリョク</t>
    </rPh>
    <rPh sb="25" eb="26">
      <t>クダ</t>
    </rPh>
    <rPh sb="29" eb="32">
      <t>キホンテキ</t>
    </rPh>
    <rPh sb="34" eb="36">
      <t>トウロク</t>
    </rPh>
    <rPh sb="36" eb="38">
      <t>ナイヨウ</t>
    </rPh>
    <rPh sb="42" eb="44">
      <t>ニュウリョク</t>
    </rPh>
    <rPh sb="44" eb="45">
      <t>クダ</t>
    </rPh>
    <phoneticPr fontId="3"/>
  </si>
  <si>
    <t>・「入力・結果シート」の青セルでは、プルダウンから選択して下さい。</t>
    <rPh sb="2" eb="4">
      <t>ニュウリョク</t>
    </rPh>
    <rPh sb="5" eb="7">
      <t>ケッカ</t>
    </rPh>
    <rPh sb="12" eb="13">
      <t>アオ</t>
    </rPh>
    <rPh sb="25" eb="27">
      <t>センタク</t>
    </rPh>
    <rPh sb="29" eb="30">
      <t>クダ</t>
    </rPh>
    <phoneticPr fontId="3"/>
  </si>
  <si>
    <t>・「入力・結果シート」のセルにメモを記載していますのでご確認ください（右上に赤印のあるセル）。入力規則や例を示しています。</t>
    <rPh sb="2" eb="4">
      <t>ニュウリョク</t>
    </rPh>
    <rPh sb="5" eb="7">
      <t>ケッカ</t>
    </rPh>
    <rPh sb="18" eb="20">
      <t>キサイ</t>
    </rPh>
    <rPh sb="28" eb="30">
      <t>カクニン</t>
    </rPh>
    <rPh sb="35" eb="37">
      <t>ミギウエ</t>
    </rPh>
    <rPh sb="38" eb="39">
      <t>アカ</t>
    </rPh>
    <rPh sb="39" eb="40">
      <t>シルシ</t>
    </rPh>
    <rPh sb="47" eb="49">
      <t>ニュウリョク</t>
    </rPh>
    <rPh sb="49" eb="51">
      <t>キソク</t>
    </rPh>
    <rPh sb="52" eb="53">
      <t>レイ</t>
    </rPh>
    <rPh sb="54" eb="55">
      <t>シメ</t>
    </rPh>
    <phoneticPr fontId="3"/>
  </si>
  <si>
    <t>緑セルは入力、青セルは選択してください。</t>
    <rPh sb="0" eb="1">
      <t>ミドリ</t>
    </rPh>
    <rPh sb="4" eb="6">
      <t>ニュウリョク</t>
    </rPh>
    <rPh sb="7" eb="8">
      <t>アオ</t>
    </rPh>
    <rPh sb="11" eb="13">
      <t>センタク</t>
    </rPh>
    <phoneticPr fontId="3"/>
  </si>
  <si>
    <t>このシートは非表示とする。</t>
    <rPh sb="6" eb="9">
      <t>ヒヒョウジ</t>
    </rPh>
    <phoneticPr fontId="3"/>
  </si>
  <si>
    <t>豆類（だいず、あずきを除く）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</si>
</sst>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(@\)"/>
    <numFmt numFmtId="177" formatCode="#,##0.0_ "/>
    <numFmt numFmtId="178" formatCode="0.0%"/>
  </numFmts>
  <fonts count="3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0"/>
      <color theme="1"/>
      <name val="ＭＳ 明朝"/>
      <family val="1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i/>
      <sz val="11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  <charset val="128"/>
    </font>
    <font>
      <sz val="11"/>
      <color indexed="8"/>
      <name val="ＭＳ Ｐゴシック"/>
      <family val="3"/>
      <charset val="128"/>
    </font>
    <font>
      <sz val="11"/>
      <color theme="1"/>
      <name val="ｔ"/>
      <family val="3"/>
      <charset val="128"/>
    </font>
    <font>
      <sz val="11"/>
      <color theme="1"/>
      <name val="ＭＳ 明朝"/>
      <family val="1"/>
      <charset val="128"/>
    </font>
    <font>
      <sz val="14"/>
      <color theme="1"/>
      <name val="Times New Roman"/>
      <family val="1"/>
    </font>
    <font>
      <sz val="14"/>
      <color theme="1"/>
      <name val="ＭＳ 明朝"/>
      <family val="1"/>
      <charset val="128"/>
    </font>
    <font>
      <sz val="14"/>
      <color theme="1"/>
      <name val="Times New Roman"/>
      <family val="1"/>
      <charset val="128"/>
    </font>
    <font>
      <sz val="8"/>
      <color theme="1"/>
      <name val="ＭＳ 明朝"/>
      <family val="1"/>
      <charset val="128"/>
    </font>
    <font>
      <sz val="8"/>
      <color theme="1"/>
      <name val="Times New Roman"/>
      <family val="1"/>
    </font>
    <font>
      <sz val="14"/>
      <color theme="1"/>
      <name val="Yu Gothic"/>
      <family val="1"/>
      <charset val="128"/>
    </font>
    <font>
      <sz val="14"/>
      <color theme="1"/>
      <name val="ＭＳ Ｐ明朝"/>
      <family val="1"/>
      <charset val="128"/>
    </font>
    <font>
      <sz val="14"/>
      <color theme="1"/>
      <name val="ＭＳ ゴシック"/>
      <family val="1"/>
      <charset val="128"/>
    </font>
    <font>
      <sz val="14"/>
      <color theme="1"/>
      <name val="ＭＳ Ｐゴシック"/>
      <family val="1"/>
      <charset val="128"/>
    </font>
    <font>
      <sz val="11"/>
      <color theme="1"/>
      <name val="Times New Roman"/>
      <family val="1"/>
      <charset val="128"/>
    </font>
    <font>
      <sz val="11"/>
      <color theme="1"/>
      <name val="ＭＳ Ｐ明朝"/>
      <family val="1"/>
      <charset val="128"/>
    </font>
    <font>
      <b/>
      <sz val="14"/>
      <color indexed="81"/>
      <name val="ＭＳ ゴシック"/>
      <family val="3"/>
      <charset val="128"/>
    </font>
    <font>
      <b/>
      <sz val="14"/>
      <color indexed="81"/>
      <name val="MS P ゴシック"/>
      <family val="3"/>
      <charset val="128"/>
    </font>
    <font>
      <b/>
      <sz val="10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00">
    <border>
      <left/>
      <right/>
      <top/>
      <bottom/>
      <diagonal/>
    </border>
    <border>
      <left style="medium">
        <color auto="1"/>
      </left>
      <right style="dashed">
        <color auto="1"/>
      </right>
      <top style="medium">
        <color auto="1"/>
      </top>
      <bottom style="medium">
        <color auto="1"/>
      </bottom>
      <diagonal/>
    </border>
    <border>
      <left style="dashed">
        <color auto="1"/>
      </left>
      <right style="dashed">
        <color auto="1"/>
      </right>
      <top style="medium">
        <color auto="1"/>
      </top>
      <bottom style="medium">
        <color auto="1"/>
      </bottom>
      <diagonal/>
    </border>
    <border>
      <left style="dash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ashed">
        <color auto="1"/>
      </right>
      <top style="medium">
        <color auto="1"/>
      </top>
      <bottom style="thin">
        <color auto="1"/>
      </bottom>
      <diagonal/>
    </border>
    <border>
      <left style="dashed">
        <color auto="1"/>
      </left>
      <right style="dashed">
        <color auto="1"/>
      </right>
      <top style="medium">
        <color auto="1"/>
      </top>
      <bottom style="thin">
        <color auto="1"/>
      </bottom>
      <diagonal/>
    </border>
    <border>
      <left style="dashed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dashed">
        <color auto="1"/>
      </right>
      <top style="thin">
        <color auto="1"/>
      </top>
      <bottom style="thin">
        <color auto="1"/>
      </bottom>
      <diagonal/>
    </border>
    <border>
      <left style="dashed">
        <color auto="1"/>
      </left>
      <right style="dashed">
        <color auto="1"/>
      </right>
      <top style="thin">
        <color auto="1"/>
      </top>
      <bottom style="thin">
        <color auto="1"/>
      </bottom>
      <diagonal/>
    </border>
    <border>
      <left style="dashed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ashed">
        <color auto="1"/>
      </right>
      <top style="thin">
        <color auto="1"/>
      </top>
      <bottom style="medium">
        <color auto="1"/>
      </bottom>
      <diagonal/>
    </border>
    <border>
      <left style="dashed">
        <color auto="1"/>
      </left>
      <right style="dashed">
        <color auto="1"/>
      </right>
      <top style="thin">
        <color auto="1"/>
      </top>
      <bottom style="medium">
        <color auto="1"/>
      </bottom>
      <diagonal/>
    </border>
    <border>
      <left style="dashed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ashed">
        <color auto="1"/>
      </left>
      <right/>
      <top style="medium">
        <color auto="1"/>
      </top>
      <bottom style="medium">
        <color auto="1"/>
      </bottom>
      <diagonal/>
    </border>
    <border>
      <left style="dashed">
        <color auto="1"/>
      </left>
      <right/>
      <top style="medium">
        <color auto="1"/>
      </top>
      <bottom style="thin">
        <color auto="1"/>
      </bottom>
      <diagonal/>
    </border>
    <border>
      <left style="dashed">
        <color auto="1"/>
      </left>
      <right/>
      <top style="thin">
        <color auto="1"/>
      </top>
      <bottom style="thin">
        <color auto="1"/>
      </bottom>
      <diagonal/>
    </border>
    <border>
      <left style="dashed">
        <color auto="1"/>
      </left>
      <right/>
      <top style="thin">
        <color auto="1"/>
      </top>
      <bottom style="medium">
        <color auto="1"/>
      </bottom>
      <diagonal/>
    </border>
    <border>
      <left/>
      <right style="dashed">
        <color auto="1"/>
      </right>
      <top style="medium">
        <color auto="1"/>
      </top>
      <bottom style="medium">
        <color auto="1"/>
      </bottom>
      <diagonal/>
    </border>
    <border>
      <left/>
      <right style="dashed">
        <color auto="1"/>
      </right>
      <top style="medium">
        <color auto="1"/>
      </top>
      <bottom style="thin">
        <color auto="1"/>
      </bottom>
      <diagonal/>
    </border>
    <border>
      <left/>
      <right style="dashed">
        <color auto="1"/>
      </right>
      <top style="thin">
        <color auto="1"/>
      </top>
      <bottom style="thin">
        <color auto="1"/>
      </bottom>
      <diagonal/>
    </border>
    <border>
      <left/>
      <right style="dashed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ashed">
        <color auto="1"/>
      </left>
      <right style="dashed">
        <color auto="1"/>
      </right>
      <top style="thin">
        <color auto="1"/>
      </top>
      <bottom style="thin">
        <color auto="1"/>
      </bottom>
      <diagonal/>
    </border>
    <border>
      <left style="dashed">
        <color auto="1"/>
      </left>
      <right style="dashed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dashed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ashed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dashed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ashed">
        <color auto="1"/>
      </left>
      <right style="medium">
        <color auto="1"/>
      </right>
      <top style="thin">
        <color auto="1"/>
      </top>
      <bottom/>
      <diagonal/>
    </border>
    <border>
      <left style="dashed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auto="1"/>
      </left>
      <right style="dotted">
        <color indexed="64"/>
      </right>
      <top/>
      <bottom style="thin">
        <color auto="1"/>
      </bottom>
      <diagonal/>
    </border>
    <border>
      <left style="dashed">
        <color auto="1"/>
      </left>
      <right style="dotted">
        <color indexed="64"/>
      </right>
      <top style="thin">
        <color auto="1"/>
      </top>
      <bottom style="thin">
        <color auto="1"/>
      </bottom>
      <diagonal/>
    </border>
    <border>
      <left style="dashed">
        <color auto="1"/>
      </left>
      <right style="dotted">
        <color indexed="64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/>
      <right style="dotted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medium">
        <color indexed="64"/>
      </bottom>
      <diagonal/>
    </border>
    <border>
      <left style="dotted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auto="1"/>
      </right>
      <top style="double">
        <color indexed="64"/>
      </top>
      <bottom style="thin">
        <color auto="1"/>
      </bottom>
      <diagonal/>
    </border>
    <border diagonalUp="1">
      <left style="medium">
        <color auto="1"/>
      </left>
      <right/>
      <top style="thin">
        <color auto="1"/>
      </top>
      <bottom/>
      <diagonal style="thin">
        <color auto="1"/>
      </diagonal>
    </border>
    <border>
      <left/>
      <right style="medium">
        <color auto="1"/>
      </right>
      <top style="double">
        <color indexed="64"/>
      </top>
      <bottom style="thin">
        <color auto="1"/>
      </bottom>
      <diagonal/>
    </border>
    <border>
      <left/>
      <right style="dotted">
        <color auto="1"/>
      </right>
      <top style="double">
        <color indexed="64"/>
      </top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dotted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medium">
        <color auto="1"/>
      </bottom>
      <diagonal/>
    </border>
    <border>
      <left style="thin">
        <color auto="1"/>
      </left>
      <right style="dotted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dotted">
        <color auto="1"/>
      </right>
      <top/>
      <bottom style="thin">
        <color indexed="64"/>
      </bottom>
      <diagonal/>
    </border>
    <border>
      <left style="thin">
        <color auto="1"/>
      </left>
      <right style="dotted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dotted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3" fillId="0" borderId="0"/>
  </cellStyleXfs>
  <cellXfs count="353">
    <xf numFmtId="0" fontId="0" fillId="0" borderId="0" xfId="0"/>
    <xf numFmtId="0" fontId="0" fillId="0" borderId="0" xfId="0" applyAlignment="1">
      <alignment shrinkToFit="1"/>
    </xf>
    <xf numFmtId="0" fontId="5" fillId="0" borderId="27" xfId="1" applyFont="1" applyBorder="1" applyAlignment="1">
      <alignment horizontal="left" vertical="top" wrapText="1"/>
    </xf>
    <xf numFmtId="0" fontId="5" fillId="0" borderId="26" xfId="1" applyFont="1" applyBorder="1" applyAlignment="1">
      <alignment vertical="center" wrapText="1"/>
    </xf>
    <xf numFmtId="0" fontId="5" fillId="0" borderId="26" xfId="1" applyFont="1" applyBorder="1">
      <alignment vertical="center"/>
    </xf>
    <xf numFmtId="0" fontId="5" fillId="0" borderId="26" xfId="1" applyFont="1" applyBorder="1" applyAlignment="1">
      <alignment horizontal="left" vertical="top" wrapText="1"/>
    </xf>
    <xf numFmtId="0" fontId="5" fillId="0" borderId="28" xfId="1" applyFont="1" applyBorder="1" applyAlignment="1">
      <alignment horizontal="left" vertical="top" wrapText="1"/>
    </xf>
    <xf numFmtId="0" fontId="5" fillId="0" borderId="30" xfId="1" applyFont="1" applyBorder="1" applyAlignment="1">
      <alignment horizontal="left" vertical="top" wrapText="1"/>
    </xf>
    <xf numFmtId="0" fontId="5" fillId="0" borderId="30" xfId="1" applyFont="1" applyBorder="1" applyAlignment="1">
      <alignment vertical="top" wrapText="1"/>
    </xf>
    <xf numFmtId="0" fontId="5" fillId="0" borderId="29" xfId="1" applyFont="1" applyBorder="1" applyAlignment="1">
      <alignment horizontal="left" vertical="top" wrapText="1"/>
    </xf>
    <xf numFmtId="0" fontId="5" fillId="0" borderId="28" xfId="1" applyFont="1" applyBorder="1" applyAlignment="1">
      <alignment vertical="top" wrapText="1"/>
    </xf>
    <xf numFmtId="0" fontId="5" fillId="0" borderId="31" xfId="1" applyFont="1" applyBorder="1" applyAlignment="1">
      <alignment horizontal="left" vertical="top" wrapText="1"/>
    </xf>
    <xf numFmtId="0" fontId="5" fillId="3" borderId="26" xfId="1" applyFont="1" applyFill="1" applyBorder="1" applyAlignment="1">
      <alignment horizontal="left" vertical="top" wrapText="1"/>
    </xf>
    <xf numFmtId="0" fontId="5" fillId="0" borderId="27" xfId="1" applyFont="1" applyBorder="1" applyAlignment="1">
      <alignment horizontal="center" vertical="top" wrapText="1"/>
    </xf>
    <xf numFmtId="0" fontId="5" fillId="0" borderId="29" xfId="2" applyFont="1" applyBorder="1" applyAlignment="1">
      <alignment horizontal="left" vertical="top" wrapText="1"/>
    </xf>
    <xf numFmtId="0" fontId="5" fillId="0" borderId="26" xfId="2" applyFont="1" applyBorder="1" applyAlignment="1">
      <alignment vertical="center" wrapText="1"/>
    </xf>
    <xf numFmtId="0" fontId="5" fillId="0" borderId="26" xfId="2" applyFont="1" applyBorder="1">
      <alignment vertical="center"/>
    </xf>
    <xf numFmtId="49" fontId="5" fillId="0" borderId="28" xfId="1" applyNumberFormat="1" applyFont="1" applyBorder="1" applyAlignment="1">
      <alignment horizontal="left" vertical="center" wrapText="1"/>
    </xf>
    <xf numFmtId="49" fontId="5" fillId="3" borderId="26" xfId="1" applyNumberFormat="1" applyFont="1" applyFill="1" applyBorder="1" applyAlignment="1">
      <alignment vertical="center" wrapText="1"/>
    </xf>
    <xf numFmtId="49" fontId="5" fillId="3" borderId="27" xfId="1" applyNumberFormat="1" applyFont="1" applyFill="1" applyBorder="1" applyAlignment="1">
      <alignment vertical="center" wrapText="1"/>
    </xf>
    <xf numFmtId="49" fontId="5" fillId="3" borderId="26" xfId="1" applyNumberFormat="1" applyFont="1" applyFill="1" applyBorder="1" applyAlignment="1">
      <alignment vertical="top" wrapText="1"/>
    </xf>
    <xf numFmtId="0" fontId="5" fillId="0" borderId="28" xfId="1" applyFont="1" applyBorder="1" applyAlignment="1">
      <alignment horizontal="left" vertical="top"/>
    </xf>
    <xf numFmtId="49" fontId="5" fillId="0" borderId="26" xfId="1" applyNumberFormat="1" applyFont="1" applyBorder="1" applyAlignment="1">
      <alignment vertical="top" wrapText="1"/>
    </xf>
    <xf numFmtId="0" fontId="5" fillId="0" borderId="26" xfId="1" applyFont="1" applyBorder="1" applyAlignment="1">
      <alignment vertical="top" wrapText="1"/>
    </xf>
    <xf numFmtId="0" fontId="5" fillId="0" borderId="32" xfId="1" applyFont="1" applyBorder="1" applyAlignment="1">
      <alignment horizontal="left" vertical="top" wrapText="1"/>
    </xf>
    <xf numFmtId="0" fontId="5" fillId="0" borderId="27" xfId="1" applyFont="1" applyBorder="1" applyAlignment="1">
      <alignment vertical="top" wrapText="1"/>
    </xf>
    <xf numFmtId="9" fontId="0" fillId="0" borderId="0" xfId="0" applyNumberFormat="1"/>
    <xf numFmtId="0" fontId="10" fillId="0" borderId="41" xfId="0" applyFont="1" applyBorder="1" applyAlignment="1">
      <alignment horizontal="center" vertical="center" wrapText="1"/>
    </xf>
    <xf numFmtId="0" fontId="10" fillId="0" borderId="42" xfId="0" applyFont="1" applyBorder="1" applyAlignment="1">
      <alignment horizontal="center" vertical="center" wrapText="1"/>
    </xf>
    <xf numFmtId="0" fontId="11" fillId="0" borderId="45" xfId="0" applyFont="1" applyBorder="1"/>
    <xf numFmtId="0" fontId="11" fillId="0" borderId="26" xfId="0" applyFont="1" applyBorder="1"/>
    <xf numFmtId="0" fontId="11" fillId="0" borderId="52" xfId="0" applyFont="1" applyBorder="1"/>
    <xf numFmtId="0" fontId="0" fillId="0" borderId="0" xfId="0" applyAlignment="1">
      <alignment horizontal="centerContinuous" vertical="center"/>
    </xf>
    <xf numFmtId="0" fontId="0" fillId="0" borderId="17" xfId="0" applyBorder="1" applyAlignment="1">
      <alignment horizontal="center" vertical="center"/>
    </xf>
    <xf numFmtId="0" fontId="8" fillId="0" borderId="26" xfId="3" applyFont="1" applyBorder="1" applyAlignment="1">
      <alignment horizontal="left" vertical="top" wrapText="1"/>
    </xf>
    <xf numFmtId="0" fontId="8" fillId="0" borderId="26" xfId="3" applyFont="1" applyBorder="1" applyAlignment="1">
      <alignment vertical="center" wrapText="1"/>
    </xf>
    <xf numFmtId="0" fontId="8" fillId="0" borderId="26" xfId="3" applyFont="1" applyBorder="1">
      <alignment vertical="center"/>
    </xf>
    <xf numFmtId="0" fontId="8" fillId="0" borderId="27" xfId="3" applyFont="1" applyBorder="1" applyAlignment="1">
      <alignment horizontal="left" vertical="top" wrapText="1"/>
    </xf>
    <xf numFmtId="0" fontId="8" fillId="0" borderId="28" xfId="3" applyFont="1" applyBorder="1" applyAlignment="1">
      <alignment horizontal="left" vertical="top" wrapText="1"/>
    </xf>
    <xf numFmtId="0" fontId="5" fillId="0" borderId="26" xfId="3" applyFont="1" applyBorder="1" applyAlignment="1">
      <alignment horizontal="left" vertical="top" wrapText="1"/>
    </xf>
    <xf numFmtId="0" fontId="8" fillId="7" borderId="26" xfId="3" applyFont="1" applyFill="1" applyBorder="1">
      <alignment vertical="center"/>
    </xf>
    <xf numFmtId="0" fontId="5" fillId="5" borderId="26" xfId="1" applyFont="1" applyFill="1" applyBorder="1" applyAlignment="1">
      <alignment horizontal="center" vertical="top" wrapText="1"/>
    </xf>
    <xf numFmtId="0" fontId="5" fillId="5" borderId="27" xfId="1" applyFont="1" applyFill="1" applyBorder="1" applyAlignment="1">
      <alignment horizontal="left" vertical="top" wrapText="1"/>
    </xf>
    <xf numFmtId="0" fontId="5" fillId="5" borderId="26" xfId="1" applyFont="1" applyFill="1" applyBorder="1" applyAlignment="1">
      <alignment vertical="center" wrapText="1"/>
    </xf>
    <xf numFmtId="0" fontId="5" fillId="5" borderId="26" xfId="1" applyFont="1" applyFill="1" applyBorder="1">
      <alignment vertical="center"/>
    </xf>
    <xf numFmtId="0" fontId="13" fillId="0" borderId="26" xfId="4" applyBorder="1" applyAlignment="1">
      <alignment vertical="center" wrapText="1"/>
    </xf>
    <xf numFmtId="0" fontId="8" fillId="0" borderId="26" xfId="4" applyFont="1" applyBorder="1" applyAlignment="1">
      <alignment vertical="center" wrapText="1"/>
    </xf>
    <xf numFmtId="0" fontId="8" fillId="0" borderId="26" xfId="3" applyFont="1" applyBorder="1" applyAlignment="1">
      <alignment horizontal="left" vertical="center" wrapText="1"/>
    </xf>
    <xf numFmtId="0" fontId="13" fillId="0" borderId="28" xfId="4" applyBorder="1" applyAlignment="1">
      <alignment vertical="center" wrapText="1"/>
    </xf>
    <xf numFmtId="0" fontId="8" fillId="0" borderId="26" xfId="2" applyFont="1" applyBorder="1" applyAlignment="1">
      <alignment horizontal="left" vertical="top" wrapText="1"/>
    </xf>
    <xf numFmtId="0" fontId="8" fillId="0" borderId="28" xfId="4" applyFont="1" applyBorder="1" applyAlignment="1">
      <alignment vertical="center" wrapText="1"/>
    </xf>
    <xf numFmtId="0" fontId="5" fillId="0" borderId="26" xfId="0" applyFont="1" applyBorder="1" applyAlignment="1">
      <alignment vertical="center" wrapText="1"/>
    </xf>
    <xf numFmtId="0" fontId="5" fillId="0" borderId="26" xfId="0" applyFont="1" applyBorder="1" applyAlignment="1">
      <alignment vertical="center"/>
    </xf>
    <xf numFmtId="0" fontId="5" fillId="7" borderId="26" xfId="3" applyFont="1" applyFill="1" applyBorder="1">
      <alignment vertical="center"/>
    </xf>
    <xf numFmtId="0" fontId="5" fillId="0" borderId="26" xfId="3" applyFont="1" applyBorder="1">
      <alignment vertical="center"/>
    </xf>
    <xf numFmtId="0" fontId="8" fillId="0" borderId="26" xfId="2" applyFont="1" applyBorder="1" applyAlignment="1">
      <alignment vertical="center" wrapText="1"/>
    </xf>
    <xf numFmtId="0" fontId="8" fillId="0" borderId="26" xfId="2" applyFont="1" applyBorder="1">
      <alignment vertical="center"/>
    </xf>
    <xf numFmtId="0" fontId="5" fillId="0" borderId="26" xfId="3" applyFont="1" applyBorder="1" applyAlignment="1">
      <alignment vertical="center" wrapText="1"/>
    </xf>
    <xf numFmtId="0" fontId="5" fillId="7" borderId="26" xfId="0" applyFont="1" applyFill="1" applyBorder="1" applyAlignment="1">
      <alignment vertical="center"/>
    </xf>
    <xf numFmtId="0" fontId="8" fillId="0" borderId="26" xfId="0" applyFont="1" applyBorder="1" applyAlignment="1">
      <alignment vertical="center" wrapText="1"/>
    </xf>
    <xf numFmtId="0" fontId="8" fillId="0" borderId="26" xfId="0" applyFont="1" applyBorder="1" applyAlignment="1">
      <alignment vertical="center"/>
    </xf>
    <xf numFmtId="0" fontId="0" fillId="0" borderId="0" xfId="0" applyAlignment="1">
      <alignment horizontal="centerContinuous"/>
    </xf>
    <xf numFmtId="0" fontId="0" fillId="0" borderId="47" xfId="0" applyFill="1" applyBorder="1" applyAlignment="1">
      <alignment horizontal="center" vertical="center"/>
    </xf>
    <xf numFmtId="176" fontId="0" fillId="0" borderId="5" xfId="0" applyNumberFormat="1" applyFill="1" applyBorder="1" applyAlignment="1">
      <alignment horizontal="center" vertical="center" shrinkToFit="1"/>
    </xf>
    <xf numFmtId="176" fontId="0" fillId="0" borderId="33" xfId="0" applyNumberFormat="1" applyFill="1" applyBorder="1" applyAlignment="1">
      <alignment horizontal="center" vertical="center" shrinkToFit="1"/>
    </xf>
    <xf numFmtId="176" fontId="0" fillId="0" borderId="34" xfId="0" applyNumberFormat="1" applyFill="1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 shrinkToFit="1"/>
    </xf>
    <xf numFmtId="10" fontId="0" fillId="0" borderId="5" xfId="0" applyNumberFormat="1" applyFill="1" applyBorder="1" applyAlignment="1">
      <alignment horizontal="center" vertical="center" shrinkToFit="1"/>
    </xf>
    <xf numFmtId="0" fontId="0" fillId="0" borderId="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1" xfId="0" applyNumberFormat="1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 shrinkToFit="1"/>
    </xf>
    <xf numFmtId="0" fontId="0" fillId="0" borderId="33" xfId="0" applyFill="1" applyBorder="1" applyAlignment="1">
      <alignment horizontal="center" vertical="center" shrinkToFit="1"/>
    </xf>
    <xf numFmtId="10" fontId="0" fillId="0" borderId="8" xfId="0" applyNumberFormat="1" applyFill="1" applyBorder="1" applyAlignment="1">
      <alignment horizontal="center" vertical="center"/>
    </xf>
    <xf numFmtId="10" fontId="0" fillId="0" borderId="33" xfId="0" applyNumberForma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47" xfId="0" applyNumberFormat="1" applyBorder="1" applyAlignment="1">
      <alignment horizontal="center" vertical="center"/>
    </xf>
    <xf numFmtId="0" fontId="0" fillId="0" borderId="11" xfId="0" applyFill="1" applyBorder="1" applyAlignment="1">
      <alignment horizontal="center" vertical="center" shrinkToFit="1"/>
    </xf>
    <xf numFmtId="0" fontId="0" fillId="0" borderId="34" xfId="0" applyFill="1" applyBorder="1" applyAlignment="1">
      <alignment horizontal="center" vertical="center" shrinkToFit="1"/>
    </xf>
    <xf numFmtId="10" fontId="0" fillId="0" borderId="11" xfId="0" applyNumberForma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50" xfId="0" applyNumberFormat="1" applyBorder="1" applyAlignment="1">
      <alignment horizontal="center" vertical="center"/>
    </xf>
    <xf numFmtId="0" fontId="0" fillId="0" borderId="50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8" borderId="54" xfId="0" applyFill="1" applyBorder="1" applyAlignment="1">
      <alignment horizontal="centerContinuous" vertical="center"/>
    </xf>
    <xf numFmtId="0" fontId="0" fillId="8" borderId="0" xfId="0" applyFill="1" applyAlignment="1">
      <alignment horizontal="centerContinuous" vertical="center"/>
    </xf>
    <xf numFmtId="0" fontId="0" fillId="8" borderId="55" xfId="0" applyFill="1" applyBorder="1" applyAlignment="1">
      <alignment horizontal="centerContinuous" vertical="center"/>
    </xf>
    <xf numFmtId="0" fontId="14" fillId="8" borderId="39" xfId="0" applyFont="1" applyFill="1" applyBorder="1" applyAlignment="1">
      <alignment horizontal="centerContinuous" vertical="center"/>
    </xf>
    <xf numFmtId="0" fontId="0" fillId="8" borderId="25" xfId="0" applyFill="1" applyBorder="1" applyAlignment="1">
      <alignment horizontal="center" vertical="center"/>
    </xf>
    <xf numFmtId="0" fontId="0" fillId="8" borderId="25" xfId="0" applyFill="1" applyBorder="1" applyAlignment="1">
      <alignment horizontal="centerContinuous" vertical="center"/>
    </xf>
    <xf numFmtId="0" fontId="0" fillId="8" borderId="1" xfId="0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8" borderId="40" xfId="0" applyFill="1" applyBorder="1" applyAlignment="1">
      <alignment horizontal="center" vertical="center"/>
    </xf>
    <xf numFmtId="0" fontId="0" fillId="8" borderId="17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9" fontId="0" fillId="8" borderId="21" xfId="0" applyNumberFormat="1" applyFill="1" applyBorder="1" applyAlignment="1">
      <alignment horizontal="center" vertical="center"/>
    </xf>
    <xf numFmtId="9" fontId="0" fillId="8" borderId="18" xfId="0" applyNumberFormat="1" applyFill="1" applyBorder="1" applyAlignment="1">
      <alignment horizontal="center" vertical="center"/>
    </xf>
    <xf numFmtId="9" fontId="0" fillId="8" borderId="6" xfId="0" applyNumberFormat="1" applyFill="1" applyBorder="1" applyAlignment="1">
      <alignment horizontal="center" vertical="center"/>
    </xf>
    <xf numFmtId="0" fontId="0" fillId="8" borderId="18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0" fillId="8" borderId="9" xfId="0" applyFill="1" applyBorder="1" applyAlignment="1">
      <alignment horizontal="center" vertical="center"/>
    </xf>
    <xf numFmtId="9" fontId="0" fillId="8" borderId="47" xfId="0" applyNumberFormat="1" applyFill="1" applyBorder="1" applyAlignment="1">
      <alignment horizontal="center" vertical="center"/>
    </xf>
    <xf numFmtId="9" fontId="0" fillId="8" borderId="19" xfId="0" applyNumberFormat="1" applyFill="1" applyBorder="1" applyAlignment="1">
      <alignment horizontal="center" vertical="center"/>
    </xf>
    <xf numFmtId="9" fontId="0" fillId="8" borderId="9" xfId="0" applyNumberFormat="1" applyFill="1" applyBorder="1" applyAlignment="1">
      <alignment horizontal="center" vertical="center"/>
    </xf>
    <xf numFmtId="0" fontId="0" fillId="8" borderId="19" xfId="0" applyFill="1" applyBorder="1" applyAlignment="1">
      <alignment horizontal="center" vertical="center"/>
    </xf>
    <xf numFmtId="0" fontId="0" fillId="8" borderId="37" xfId="0" applyFill="1" applyBorder="1" applyAlignment="1">
      <alignment horizontal="center" vertical="center"/>
    </xf>
    <xf numFmtId="0" fontId="0" fillId="8" borderId="57" xfId="0" applyFill="1" applyBorder="1" applyAlignment="1">
      <alignment horizontal="center" vertical="center"/>
    </xf>
    <xf numFmtId="0" fontId="0" fillId="8" borderId="35" xfId="0" applyFill="1" applyBorder="1" applyAlignment="1">
      <alignment horizontal="center" vertical="center"/>
    </xf>
    <xf numFmtId="0" fontId="0" fillId="8" borderId="36" xfId="0" applyFill="1" applyBorder="1" applyAlignment="1">
      <alignment horizontal="center" vertical="center"/>
    </xf>
    <xf numFmtId="0" fontId="0" fillId="8" borderId="12" xfId="0" applyFill="1" applyBorder="1" applyAlignment="1">
      <alignment horizontal="center" vertical="center"/>
    </xf>
    <xf numFmtId="9" fontId="0" fillId="8" borderId="50" xfId="0" applyNumberFormat="1" applyFill="1" applyBorder="1" applyAlignment="1">
      <alignment horizontal="center" vertical="center"/>
    </xf>
    <xf numFmtId="9" fontId="0" fillId="8" borderId="20" xfId="0" applyNumberFormat="1" applyFill="1" applyBorder="1" applyAlignment="1">
      <alignment horizontal="center" vertical="center"/>
    </xf>
    <xf numFmtId="9" fontId="0" fillId="8" borderId="12" xfId="0" applyNumberFormat="1" applyFill="1" applyBorder="1" applyAlignment="1">
      <alignment horizontal="center" vertical="center"/>
    </xf>
    <xf numFmtId="0" fontId="0" fillId="8" borderId="20" xfId="0" applyFill="1" applyBorder="1" applyAlignment="1">
      <alignment horizontal="center" vertical="center"/>
    </xf>
    <xf numFmtId="0" fontId="0" fillId="9" borderId="0" xfId="0" applyFill="1" applyAlignment="1">
      <alignment horizontal="centerContinuous" vertical="center"/>
    </xf>
    <xf numFmtId="0" fontId="0" fillId="9" borderId="55" xfId="0" applyFill="1" applyBorder="1" applyAlignment="1">
      <alignment horizontal="centerContinuous" vertical="center"/>
    </xf>
    <xf numFmtId="0" fontId="0" fillId="9" borderId="25" xfId="0" applyFill="1" applyBorder="1" applyAlignment="1">
      <alignment horizontal="centerContinuous" vertical="center"/>
    </xf>
    <xf numFmtId="0" fontId="0" fillId="9" borderId="25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9" borderId="2" xfId="0" applyFill="1" applyBorder="1" applyAlignment="1">
      <alignment horizontal="center" vertical="center"/>
    </xf>
    <xf numFmtId="0" fontId="0" fillId="9" borderId="3" xfId="0" applyFill="1" applyBorder="1" applyAlignment="1">
      <alignment horizontal="center" vertical="center"/>
    </xf>
    <xf numFmtId="0" fontId="0" fillId="9" borderId="40" xfId="0" applyFill="1" applyBorder="1" applyAlignment="1">
      <alignment horizontal="center" vertical="center"/>
    </xf>
    <xf numFmtId="0" fontId="0" fillId="9" borderId="17" xfId="0" applyFill="1" applyBorder="1" applyAlignment="1">
      <alignment horizontal="center" vertical="center"/>
    </xf>
    <xf numFmtId="0" fontId="0" fillId="9" borderId="4" xfId="0" applyFill="1" applyBorder="1" applyAlignment="1">
      <alignment horizontal="center" vertical="center"/>
    </xf>
    <xf numFmtId="0" fontId="0" fillId="9" borderId="5" xfId="0" applyFill="1" applyBorder="1" applyAlignment="1">
      <alignment horizontal="center" vertical="center"/>
    </xf>
    <xf numFmtId="0" fontId="0" fillId="9" borderId="6" xfId="0" applyFill="1" applyBorder="1" applyAlignment="1">
      <alignment horizontal="center" vertical="center"/>
    </xf>
    <xf numFmtId="9" fontId="0" fillId="9" borderId="21" xfId="0" applyNumberFormat="1" applyFill="1" applyBorder="1" applyAlignment="1">
      <alignment horizontal="center" vertical="center"/>
    </xf>
    <xf numFmtId="9" fontId="0" fillId="9" borderId="18" xfId="0" applyNumberFormat="1" applyFill="1" applyBorder="1" applyAlignment="1">
      <alignment horizontal="center" vertical="center"/>
    </xf>
    <xf numFmtId="9" fontId="0" fillId="9" borderId="5" xfId="0" applyNumberFormat="1" applyFill="1" applyBorder="1" applyAlignment="1">
      <alignment horizontal="center" vertical="center"/>
    </xf>
    <xf numFmtId="9" fontId="0" fillId="9" borderId="6" xfId="0" applyNumberFormat="1" applyFill="1" applyBorder="1" applyAlignment="1">
      <alignment horizontal="center" vertical="center"/>
    </xf>
    <xf numFmtId="0" fontId="0" fillId="9" borderId="18" xfId="0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9" borderId="8" xfId="0" applyFill="1" applyBorder="1" applyAlignment="1">
      <alignment horizontal="center" vertical="center"/>
    </xf>
    <xf numFmtId="0" fontId="0" fillId="9" borderId="9" xfId="0" applyFill="1" applyBorder="1" applyAlignment="1">
      <alignment horizontal="center" vertical="center"/>
    </xf>
    <xf numFmtId="9" fontId="0" fillId="9" borderId="47" xfId="0" applyNumberFormat="1" applyFill="1" applyBorder="1" applyAlignment="1">
      <alignment horizontal="center" vertical="center"/>
    </xf>
    <xf numFmtId="9" fontId="0" fillId="9" borderId="19" xfId="0" applyNumberFormat="1" applyFill="1" applyBorder="1" applyAlignment="1">
      <alignment horizontal="center" vertical="center"/>
    </xf>
    <xf numFmtId="9" fontId="0" fillId="9" borderId="8" xfId="0" applyNumberFormat="1" applyFill="1" applyBorder="1" applyAlignment="1">
      <alignment horizontal="center" vertical="center"/>
    </xf>
    <xf numFmtId="9" fontId="0" fillId="9" borderId="9" xfId="0" applyNumberFormat="1" applyFill="1" applyBorder="1" applyAlignment="1">
      <alignment horizontal="center" vertical="center"/>
    </xf>
    <xf numFmtId="0" fontId="0" fillId="9" borderId="19" xfId="0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0" fillId="9" borderId="11" xfId="0" applyFill="1" applyBorder="1" applyAlignment="1">
      <alignment horizontal="center" vertical="center"/>
    </xf>
    <xf numFmtId="0" fontId="0" fillId="9" borderId="12" xfId="0" applyFill="1" applyBorder="1" applyAlignment="1">
      <alignment horizontal="center" vertical="center"/>
    </xf>
    <xf numFmtId="9" fontId="0" fillId="9" borderId="50" xfId="0" applyNumberFormat="1" applyFill="1" applyBorder="1" applyAlignment="1">
      <alignment horizontal="center" vertical="center"/>
    </xf>
    <xf numFmtId="9" fontId="0" fillId="9" borderId="20" xfId="0" applyNumberFormat="1" applyFill="1" applyBorder="1" applyAlignment="1">
      <alignment horizontal="center" vertical="center"/>
    </xf>
    <xf numFmtId="9" fontId="0" fillId="9" borderId="11" xfId="0" applyNumberFormat="1" applyFill="1" applyBorder="1" applyAlignment="1">
      <alignment horizontal="center" vertical="center"/>
    </xf>
    <xf numFmtId="9" fontId="0" fillId="9" borderId="12" xfId="0" applyNumberFormat="1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/>
    </xf>
    <xf numFmtId="0" fontId="0" fillId="10" borderId="0" xfId="0" applyFill="1" applyAlignment="1">
      <alignment horizontal="center" vertical="center"/>
    </xf>
    <xf numFmtId="0" fontId="0" fillId="10" borderId="40" xfId="0" applyFill="1" applyBorder="1" applyAlignment="1">
      <alignment horizontal="center" vertical="center"/>
    </xf>
    <xf numFmtId="0" fontId="0" fillId="10" borderId="21" xfId="0" applyNumberFormat="1" applyFill="1" applyBorder="1" applyAlignment="1">
      <alignment horizontal="center" vertical="center"/>
    </xf>
    <xf numFmtId="0" fontId="0" fillId="10" borderId="47" xfId="0" applyNumberFormat="1" applyFill="1" applyBorder="1" applyAlignment="1">
      <alignment horizontal="center" vertical="center"/>
    </xf>
    <xf numFmtId="0" fontId="0" fillId="10" borderId="50" xfId="0" applyNumberFormat="1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11" fillId="0" borderId="0" xfId="0" applyFont="1"/>
    <xf numFmtId="0" fontId="16" fillId="5" borderId="22" xfId="0" applyFont="1" applyFill="1" applyBorder="1" applyAlignment="1">
      <alignment horizontal="centerContinuous" vertical="center"/>
    </xf>
    <xf numFmtId="0" fontId="16" fillId="0" borderId="0" xfId="0" applyFont="1"/>
    <xf numFmtId="0" fontId="16" fillId="0" borderId="47" xfId="0" applyFont="1" applyFill="1" applyBorder="1" applyAlignment="1">
      <alignment horizontal="center" vertical="center"/>
    </xf>
    <xf numFmtId="0" fontId="16" fillId="0" borderId="47" xfId="0" applyFont="1" applyBorder="1" applyAlignment="1">
      <alignment horizontal="center" vertical="center"/>
    </xf>
    <xf numFmtId="0" fontId="16" fillId="0" borderId="47" xfId="0" applyFont="1" applyBorder="1" applyAlignment="1">
      <alignment horizontal="centerContinuous" vertical="center"/>
    </xf>
    <xf numFmtId="0" fontId="16" fillId="4" borderId="56" xfId="0" applyFont="1" applyFill="1" applyBorder="1" applyAlignment="1">
      <alignment horizontal="center" vertical="center"/>
    </xf>
    <xf numFmtId="0" fontId="16" fillId="4" borderId="70" xfId="0" applyFont="1" applyFill="1" applyBorder="1" applyAlignment="1">
      <alignment vertical="center"/>
    </xf>
    <xf numFmtId="10" fontId="16" fillId="4" borderId="25" xfId="0" applyNumberFormat="1" applyFont="1" applyFill="1" applyBorder="1" applyAlignment="1">
      <alignment vertical="center"/>
    </xf>
    <xf numFmtId="0" fontId="16" fillId="0" borderId="0" xfId="0" applyFont="1" applyAlignment="1">
      <alignment shrinkToFit="1"/>
    </xf>
    <xf numFmtId="0" fontId="16" fillId="0" borderId="63" xfId="0" applyFont="1" applyBorder="1" applyAlignment="1">
      <alignment horizontal="center" vertical="center" shrinkToFit="1"/>
    </xf>
    <xf numFmtId="0" fontId="16" fillId="0" borderId="60" xfId="0" applyFont="1" applyBorder="1" applyAlignment="1">
      <alignment horizontal="center" vertical="center" shrinkToFit="1"/>
    </xf>
    <xf numFmtId="0" fontId="16" fillId="0" borderId="42" xfId="0" applyFont="1" applyBorder="1" applyAlignment="1">
      <alignment horizontal="center" vertical="center"/>
    </xf>
    <xf numFmtId="0" fontId="16" fillId="0" borderId="42" xfId="0" applyFont="1" applyBorder="1" applyAlignment="1">
      <alignment horizontal="center" vertical="center" shrinkToFit="1"/>
    </xf>
    <xf numFmtId="0" fontId="16" fillId="0" borderId="42" xfId="0" applyFont="1" applyBorder="1" applyAlignment="1">
      <alignment horizontal="center" vertical="center" wrapText="1"/>
    </xf>
    <xf numFmtId="0" fontId="16" fillId="0" borderId="4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9" fontId="16" fillId="0" borderId="75" xfId="0" applyNumberFormat="1" applyFont="1" applyFill="1" applyBorder="1" applyAlignment="1">
      <alignment horizontal="center" vertical="center"/>
    </xf>
    <xf numFmtId="0" fontId="16" fillId="0" borderId="58" xfId="0" applyFont="1" applyBorder="1" applyAlignment="1">
      <alignment horizontal="center" vertical="center"/>
    </xf>
    <xf numFmtId="9" fontId="16" fillId="0" borderId="48" xfId="0" applyNumberFormat="1" applyFont="1" applyFill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0" xfId="0" applyFont="1" applyFill="1"/>
    <xf numFmtId="9" fontId="16" fillId="0" borderId="51" xfId="0" applyNumberFormat="1" applyFont="1" applyFill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8" borderId="41" xfId="0" applyFont="1" applyFill="1" applyBorder="1" applyAlignment="1">
      <alignment horizontal="center" vertical="center" wrapText="1"/>
    </xf>
    <xf numFmtId="0" fontId="16" fillId="8" borderId="72" xfId="0" applyFont="1" applyFill="1" applyBorder="1" applyAlignment="1">
      <alignment horizontal="center" vertical="center"/>
    </xf>
    <xf numFmtId="0" fontId="17" fillId="0" borderId="47" xfId="0" applyFont="1" applyBorder="1" applyAlignment="1">
      <alignment horizontal="centerContinuous" vertical="center"/>
    </xf>
    <xf numFmtId="0" fontId="16" fillId="8" borderId="70" xfId="0" applyFont="1" applyFill="1" applyBorder="1" applyAlignment="1">
      <alignment horizontal="centerContinuous" vertical="center"/>
    </xf>
    <xf numFmtId="0" fontId="16" fillId="5" borderId="21" xfId="0" applyFont="1" applyFill="1" applyBorder="1" applyAlignment="1">
      <alignment horizontal="centerContinuous" vertical="center"/>
    </xf>
    <xf numFmtId="10" fontId="16" fillId="5" borderId="76" xfId="0" applyNumberFormat="1" applyFont="1" applyFill="1" applyBorder="1" applyAlignment="1">
      <alignment horizontal="centerContinuous" vertical="center"/>
    </xf>
    <xf numFmtId="0" fontId="16" fillId="5" borderId="77" xfId="0" applyFont="1" applyFill="1" applyBorder="1" applyAlignment="1">
      <alignment horizontal="centerContinuous"/>
    </xf>
    <xf numFmtId="10" fontId="16" fillId="5" borderId="23" xfId="0" applyNumberFormat="1" applyFont="1" applyFill="1" applyBorder="1" applyAlignment="1">
      <alignment horizontal="centerContinuous" vertical="center"/>
    </xf>
    <xf numFmtId="0" fontId="17" fillId="0" borderId="67" xfId="0" applyFont="1" applyBorder="1" applyAlignment="1">
      <alignment horizontal="centerContinuous" vertical="center"/>
    </xf>
    <xf numFmtId="0" fontId="16" fillId="0" borderId="78" xfId="0" applyFont="1" applyBorder="1" applyAlignment="1">
      <alignment horizontal="centerContinuous" vertical="center"/>
    </xf>
    <xf numFmtId="0" fontId="16" fillId="0" borderId="79" xfId="0" applyFont="1" applyBorder="1" applyAlignment="1">
      <alignment horizontal="centerContinuous" vertical="center"/>
    </xf>
    <xf numFmtId="0" fontId="16" fillId="0" borderId="38" xfId="0" applyFont="1" applyBorder="1" applyAlignment="1">
      <alignment horizontal="centerContinuous"/>
    </xf>
    <xf numFmtId="0" fontId="16" fillId="0" borderId="68" xfId="0" applyFont="1" applyBorder="1" applyAlignment="1">
      <alignment horizontal="centerContinuous" vertical="center"/>
    </xf>
    <xf numFmtId="0" fontId="16" fillId="0" borderId="74" xfId="0" applyFont="1" applyBorder="1" applyAlignment="1">
      <alignment horizontal="centerContinuous" vertical="center"/>
    </xf>
    <xf numFmtId="0" fontId="15" fillId="0" borderId="26" xfId="0" applyFont="1" applyBorder="1" applyAlignment="1">
      <alignment vertical="center"/>
    </xf>
    <xf numFmtId="0" fontId="11" fillId="7" borderId="26" xfId="0" applyFont="1" applyFill="1" applyBorder="1" applyAlignment="1">
      <alignment horizontal="center" vertical="center"/>
    </xf>
    <xf numFmtId="0" fontId="11" fillId="7" borderId="26" xfId="0" applyFont="1" applyFill="1" applyBorder="1" applyAlignment="1">
      <alignment horizontal="centerContinuous" vertical="center"/>
    </xf>
    <xf numFmtId="0" fontId="11" fillId="0" borderId="26" xfId="0" applyFont="1" applyBorder="1" applyAlignment="1">
      <alignment vertical="center"/>
    </xf>
    <xf numFmtId="0" fontId="20" fillId="0" borderId="26" xfId="0" applyFont="1" applyBorder="1" applyAlignment="1">
      <alignment vertical="center" wrapText="1"/>
    </xf>
    <xf numFmtId="0" fontId="11" fillId="0" borderId="26" xfId="0" applyFont="1" applyBorder="1" applyAlignment="1">
      <alignment horizontal="center" vertical="center"/>
    </xf>
    <xf numFmtId="9" fontId="11" fillId="0" borderId="26" xfId="0" applyNumberFormat="1" applyFont="1" applyBorder="1" applyAlignment="1">
      <alignment horizontal="center" vertical="center"/>
    </xf>
    <xf numFmtId="0" fontId="16" fillId="2" borderId="82" xfId="0" applyFont="1" applyFill="1" applyBorder="1" applyAlignment="1">
      <alignment vertical="center"/>
    </xf>
    <xf numFmtId="0" fontId="11" fillId="0" borderId="26" xfId="0" applyFont="1" applyBorder="1" applyAlignment="1">
      <alignment horizontal="right" vertical="center"/>
    </xf>
    <xf numFmtId="0" fontId="10" fillId="0" borderId="40" xfId="0" applyFont="1" applyBorder="1" applyAlignment="1">
      <alignment horizontal="center" vertical="center" wrapText="1"/>
    </xf>
    <xf numFmtId="0" fontId="12" fillId="8" borderId="43" xfId="0" applyFont="1" applyFill="1" applyBorder="1" applyAlignment="1">
      <alignment horizontal="center" vertical="center" wrapText="1"/>
    </xf>
    <xf numFmtId="177" fontId="11" fillId="8" borderId="46" xfId="0" applyNumberFormat="1" applyFont="1" applyFill="1" applyBorder="1"/>
    <xf numFmtId="177" fontId="11" fillId="8" borderId="49" xfId="0" applyNumberFormat="1" applyFont="1" applyFill="1" applyBorder="1"/>
    <xf numFmtId="177" fontId="11" fillId="8" borderId="49" xfId="0" applyNumberFormat="1" applyFont="1" applyFill="1" applyBorder="1" applyAlignment="1">
      <alignment horizontal="right" vertical="center"/>
    </xf>
    <xf numFmtId="177" fontId="11" fillId="8" borderId="53" xfId="0" applyNumberFormat="1" applyFont="1" applyFill="1" applyBorder="1"/>
    <xf numFmtId="9" fontId="16" fillId="0" borderId="68" xfId="0" applyNumberFormat="1" applyFont="1" applyFill="1" applyBorder="1" applyAlignment="1">
      <alignment vertical="center"/>
    </xf>
    <xf numFmtId="10" fontId="16" fillId="0" borderId="78" xfId="0" applyNumberFormat="1" applyFont="1" applyFill="1" applyBorder="1" applyAlignment="1">
      <alignment horizontal="centerContinuous" vertical="center"/>
    </xf>
    <xf numFmtId="0" fontId="16" fillId="0" borderId="84" xfId="0" applyFont="1" applyBorder="1"/>
    <xf numFmtId="0" fontId="16" fillId="0" borderId="83" xfId="0" applyFont="1" applyBorder="1" applyAlignment="1">
      <alignment horizontal="centerContinuous" vertical="center"/>
    </xf>
    <xf numFmtId="0" fontId="16" fillId="0" borderId="85" xfId="0" applyFont="1" applyBorder="1" applyAlignment="1">
      <alignment horizontal="centerContinuous"/>
    </xf>
    <xf numFmtId="9" fontId="16" fillId="0" borderId="85" xfId="0" applyNumberFormat="1" applyFont="1" applyFill="1" applyBorder="1" applyAlignment="1">
      <alignment vertical="center"/>
    </xf>
    <xf numFmtId="0" fontId="0" fillId="10" borderId="0" xfId="0" applyFill="1" applyAlignment="1">
      <alignment horizontal="centerContinuous" vertical="center"/>
    </xf>
    <xf numFmtId="0" fontId="17" fillId="10" borderId="0" xfId="0" applyFont="1" applyFill="1" applyAlignment="1">
      <alignment horizontal="centerContinuous" vertical="center"/>
    </xf>
    <xf numFmtId="0" fontId="16" fillId="10" borderId="70" xfId="0" applyFont="1" applyFill="1" applyBorder="1" applyAlignment="1">
      <alignment horizontal="centerContinuous" vertical="center"/>
    </xf>
    <xf numFmtId="0" fontId="16" fillId="10" borderId="41" xfId="0" applyFont="1" applyFill="1" applyBorder="1" applyAlignment="1">
      <alignment horizontal="center" vertical="center" wrapText="1"/>
    </xf>
    <xf numFmtId="0" fontId="16" fillId="10" borderId="72" xfId="0" applyFont="1" applyFill="1" applyBorder="1" applyAlignment="1">
      <alignment horizontal="center" vertical="center"/>
    </xf>
    <xf numFmtId="0" fontId="22" fillId="7" borderId="0" xfId="0" applyFont="1" applyFill="1" applyBorder="1" applyAlignment="1">
      <alignment horizontal="centerContinuous" vertical="center"/>
    </xf>
    <xf numFmtId="0" fontId="16" fillId="7" borderId="72" xfId="0" applyFont="1" applyFill="1" applyBorder="1" applyAlignment="1">
      <alignment horizontal="center" vertical="center" wrapText="1"/>
    </xf>
    <xf numFmtId="0" fontId="16" fillId="0" borderId="38" xfId="0" applyFont="1" applyBorder="1" applyAlignment="1">
      <alignment horizontal="centerContinuous" vertical="center"/>
    </xf>
    <xf numFmtId="0" fontId="16" fillId="0" borderId="85" xfId="0" applyFont="1" applyBorder="1" applyAlignment="1">
      <alignment horizontal="centerContinuous" vertical="center"/>
    </xf>
    <xf numFmtId="0" fontId="17" fillId="0" borderId="69" xfId="0" applyFont="1" applyBorder="1" applyAlignment="1">
      <alignment horizontal="centerContinuous" vertical="center"/>
    </xf>
    <xf numFmtId="0" fontId="17" fillId="0" borderId="68" xfId="0" applyFont="1" applyBorder="1" applyAlignment="1">
      <alignment horizontal="centerContinuous" vertical="center"/>
    </xf>
    <xf numFmtId="0" fontId="16" fillId="0" borderId="87" xfId="0" applyFont="1" applyBorder="1" applyAlignment="1">
      <alignment horizontal="centerContinuous" vertical="center"/>
    </xf>
    <xf numFmtId="0" fontId="16" fillId="0" borderId="73" xfId="0" applyNumberFormat="1" applyFont="1" applyFill="1" applyBorder="1" applyAlignment="1">
      <alignment horizontal="center" vertical="center" wrapText="1"/>
    </xf>
    <xf numFmtId="0" fontId="11" fillId="0" borderId="28" xfId="0" applyFont="1" applyBorder="1"/>
    <xf numFmtId="177" fontId="11" fillId="8" borderId="88" xfId="0" applyNumberFormat="1" applyFont="1" applyFill="1" applyBorder="1"/>
    <xf numFmtId="0" fontId="11" fillId="0" borderId="89" xfId="0" applyFont="1" applyBorder="1"/>
    <xf numFmtId="177" fontId="11" fillId="8" borderId="90" xfId="0" applyNumberFormat="1" applyFont="1" applyFill="1" applyBorder="1"/>
    <xf numFmtId="0" fontId="11" fillId="0" borderId="21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11" fillId="0" borderId="45" xfId="0" applyFont="1" applyBorder="1" applyAlignment="1">
      <alignment horizontal="center" vertical="center" wrapText="1"/>
    </xf>
    <xf numFmtId="0" fontId="11" fillId="0" borderId="45" xfId="0" applyFont="1" applyBorder="1" applyAlignment="1">
      <alignment horizontal="right" vertical="center" wrapText="1"/>
    </xf>
    <xf numFmtId="0" fontId="11" fillId="0" borderId="47" xfId="0" applyFont="1" applyBorder="1" applyAlignment="1">
      <alignment vertical="center" wrapText="1"/>
    </xf>
    <xf numFmtId="0" fontId="11" fillId="0" borderId="48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right" vertical="center" wrapText="1"/>
    </xf>
    <xf numFmtId="3" fontId="11" fillId="0" borderId="26" xfId="0" applyNumberFormat="1" applyFont="1" applyBorder="1" applyAlignment="1">
      <alignment horizontal="right" vertical="center" wrapText="1"/>
    </xf>
    <xf numFmtId="0" fontId="25" fillId="0" borderId="47" xfId="0" applyFont="1" applyBorder="1" applyAlignment="1">
      <alignment vertical="center" wrapText="1"/>
    </xf>
    <xf numFmtId="0" fontId="11" fillId="0" borderId="48" xfId="0" applyFont="1" applyBorder="1" applyAlignment="1">
      <alignment horizontal="right" vertical="center" wrapText="1"/>
    </xf>
    <xf numFmtId="0" fontId="11" fillId="0" borderId="48" xfId="0" applyFont="1" applyBorder="1" applyAlignment="1">
      <alignment vertical="center" wrapText="1"/>
    </xf>
    <xf numFmtId="0" fontId="11" fillId="0" borderId="26" xfId="0" applyFont="1" applyBorder="1" applyAlignment="1">
      <alignment vertical="center" wrapText="1"/>
    </xf>
    <xf numFmtId="0" fontId="15" fillId="0" borderId="78" xfId="0" applyFont="1" applyBorder="1" applyAlignment="1">
      <alignment vertical="center" wrapText="1"/>
    </xf>
    <xf numFmtId="0" fontId="11" fillId="0" borderId="91" xfId="0" applyFont="1" applyBorder="1" applyAlignment="1">
      <alignment horizontal="right" vertical="center" wrapText="1"/>
    </xf>
    <xf numFmtId="0" fontId="11" fillId="0" borderId="28" xfId="0" applyFont="1" applyBorder="1" applyAlignment="1">
      <alignment horizontal="right" vertical="center" wrapText="1"/>
    </xf>
    <xf numFmtId="3" fontId="11" fillId="0" borderId="28" xfId="0" applyNumberFormat="1" applyFont="1" applyBorder="1" applyAlignment="1">
      <alignment horizontal="right" vertical="center" wrapText="1"/>
    </xf>
    <xf numFmtId="0" fontId="15" fillId="0" borderId="92" xfId="0" applyFont="1" applyBorder="1"/>
    <xf numFmtId="0" fontId="11" fillId="0" borderId="93" xfId="0" applyFont="1" applyBorder="1"/>
    <xf numFmtId="0" fontId="11" fillId="0" borderId="89" xfId="0" applyFont="1" applyBorder="1" applyAlignment="1">
      <alignment horizontal="right" vertical="center" wrapText="1"/>
    </xf>
    <xf numFmtId="0" fontId="15" fillId="0" borderId="50" xfId="0" applyFont="1" applyBorder="1" applyAlignment="1">
      <alignment vertical="center" wrapText="1"/>
    </xf>
    <xf numFmtId="0" fontId="11" fillId="0" borderId="52" xfId="0" applyFont="1" applyBorder="1" applyAlignment="1">
      <alignment horizontal="right" vertical="center" wrapText="1"/>
    </xf>
    <xf numFmtId="3" fontId="11" fillId="0" borderId="52" xfId="0" applyNumberFormat="1" applyFont="1" applyBorder="1" applyAlignment="1">
      <alignment horizontal="right" vertical="center" wrapText="1"/>
    </xf>
    <xf numFmtId="0" fontId="12" fillId="0" borderId="42" xfId="0" applyFont="1" applyBorder="1" applyAlignment="1">
      <alignment horizontal="center" vertical="center" wrapText="1"/>
    </xf>
    <xf numFmtId="0" fontId="0" fillId="7" borderId="31" xfId="0" applyFill="1" applyBorder="1" applyAlignment="1">
      <alignment horizontal="center"/>
    </xf>
    <xf numFmtId="0" fontId="0" fillId="0" borderId="26" xfId="0" applyBorder="1"/>
    <xf numFmtId="0" fontId="17" fillId="10" borderId="21" xfId="0" applyFont="1" applyFill="1" applyBorder="1" applyAlignment="1">
      <alignment horizontal="center" vertical="center"/>
    </xf>
    <xf numFmtId="0" fontId="16" fillId="10" borderId="23" xfId="0" applyFont="1" applyFill="1" applyBorder="1" applyAlignment="1">
      <alignment horizontal="centerContinuous" vertical="center"/>
    </xf>
    <xf numFmtId="0" fontId="16" fillId="0" borderId="0" xfId="0" applyFont="1" applyBorder="1" applyAlignment="1">
      <alignment horizontal="centerContinuous" vertical="center"/>
    </xf>
    <xf numFmtId="0" fontId="16" fillId="0" borderId="0" xfId="0" applyNumberFormat="1" applyFont="1" applyFill="1" applyBorder="1"/>
    <xf numFmtId="9" fontId="16" fillId="0" borderId="77" xfId="0" applyNumberFormat="1" applyFont="1" applyFill="1" applyBorder="1"/>
    <xf numFmtId="0" fontId="16" fillId="0" borderId="60" xfId="0" applyFont="1" applyBorder="1" applyAlignment="1">
      <alignment horizontal="center" vertical="center" wrapText="1"/>
    </xf>
    <xf numFmtId="0" fontId="23" fillId="0" borderId="94" xfId="0" applyFont="1" applyBorder="1" applyAlignment="1">
      <alignment horizontal="center" vertical="center" wrapText="1"/>
    </xf>
    <xf numFmtId="0" fontId="0" fillId="11" borderId="26" xfId="0" applyFill="1" applyBorder="1" applyAlignment="1">
      <alignment horizontal="center" vertical="center"/>
    </xf>
    <xf numFmtId="178" fontId="16" fillId="0" borderId="75" xfId="0" applyNumberFormat="1" applyFont="1" applyFill="1" applyBorder="1" applyAlignment="1">
      <alignment horizontal="center" vertical="center"/>
    </xf>
    <xf numFmtId="178" fontId="16" fillId="0" borderId="48" xfId="0" applyNumberFormat="1" applyFont="1" applyFill="1" applyBorder="1" applyAlignment="1">
      <alignment horizontal="center" vertical="center"/>
    </xf>
    <xf numFmtId="178" fontId="16" fillId="0" borderId="51" xfId="0" applyNumberFormat="1" applyFont="1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17" fillId="0" borderId="47" xfId="0" applyFont="1" applyFill="1" applyBorder="1" applyAlignment="1">
      <alignment horizontal="center" vertical="center"/>
    </xf>
    <xf numFmtId="0" fontId="22" fillId="0" borderId="40" xfId="0" applyFont="1" applyBorder="1" applyAlignment="1">
      <alignment horizontal="center" vertical="center"/>
    </xf>
    <xf numFmtId="0" fontId="22" fillId="0" borderId="0" xfId="0" applyFont="1"/>
    <xf numFmtId="0" fontId="13" fillId="0" borderId="26" xfId="4" applyFill="1" applyBorder="1" applyAlignment="1">
      <alignment vertical="center" wrapText="1"/>
    </xf>
    <xf numFmtId="0" fontId="0" fillId="0" borderId="0" xfId="0" applyFill="1"/>
    <xf numFmtId="0" fontId="8" fillId="0" borderId="26" xfId="3" applyFont="1" applyFill="1" applyBorder="1" applyAlignment="1">
      <alignment vertical="center" wrapText="1"/>
    </xf>
    <xf numFmtId="0" fontId="8" fillId="0" borderId="26" xfId="3" applyFont="1" applyFill="1" applyBorder="1">
      <alignment vertical="center"/>
    </xf>
    <xf numFmtId="0" fontId="29" fillId="10" borderId="22" xfId="0" applyFont="1" applyFill="1" applyBorder="1" applyAlignment="1">
      <alignment horizontal="centerContinuous" vertical="center"/>
    </xf>
    <xf numFmtId="0" fontId="30" fillId="0" borderId="0" xfId="0" applyFont="1"/>
    <xf numFmtId="14" fontId="0" fillId="0" borderId="26" xfId="0" applyNumberFormat="1" applyBorder="1" applyAlignment="1">
      <alignment horizontal="center" vertical="center"/>
    </xf>
    <xf numFmtId="0" fontId="17" fillId="2" borderId="64" xfId="0" applyFont="1" applyFill="1" applyBorder="1" applyAlignment="1" applyProtection="1">
      <alignment horizontal="center" vertical="center" wrapText="1" shrinkToFit="1"/>
      <protection locked="0"/>
    </xf>
    <xf numFmtId="176" fontId="16" fillId="2" borderId="61" xfId="0" applyNumberFormat="1" applyFont="1" applyFill="1" applyBorder="1" applyAlignment="1" applyProtection="1">
      <alignment horizontal="center" vertical="center" wrapText="1" shrinkToFit="1"/>
      <protection locked="0"/>
    </xf>
    <xf numFmtId="0" fontId="21" fillId="2" borderId="45" xfId="0" applyFont="1" applyFill="1" applyBorder="1" applyAlignment="1" applyProtection="1">
      <alignment horizontal="left" vertical="center" wrapText="1" shrinkToFit="1"/>
      <protection locked="0"/>
    </xf>
    <xf numFmtId="0" fontId="16" fillId="2" borderId="30" xfId="0" applyFont="1" applyFill="1" applyBorder="1" applyAlignment="1" applyProtection="1">
      <alignment horizontal="center" vertical="center" shrinkToFit="1"/>
      <protection locked="0"/>
    </xf>
    <xf numFmtId="0" fontId="16" fillId="2" borderId="96" xfId="0" applyNumberFormat="1" applyFont="1" applyFill="1" applyBorder="1" applyAlignment="1" applyProtection="1">
      <alignment horizontal="center" vertical="center" shrinkToFit="1"/>
      <protection locked="0"/>
    </xf>
    <xf numFmtId="10" fontId="22" fillId="2" borderId="95" xfId="0" applyNumberFormat="1" applyFont="1" applyFill="1" applyBorder="1" applyAlignment="1" applyProtection="1">
      <alignment horizontal="center" vertical="center" shrinkToFit="1"/>
      <protection locked="0"/>
    </xf>
    <xf numFmtId="10" fontId="17" fillId="6" borderId="30" xfId="0" applyNumberFormat="1" applyFont="1" applyFill="1" applyBorder="1" applyAlignment="1" applyProtection="1">
      <alignment horizontal="center" vertical="center"/>
      <protection locked="0"/>
    </xf>
    <xf numFmtId="10" fontId="17" fillId="6" borderId="59" xfId="0" applyNumberFormat="1" applyFont="1" applyFill="1" applyBorder="1" applyAlignment="1" applyProtection="1">
      <alignment horizontal="center" vertical="center"/>
      <protection locked="0"/>
    </xf>
    <xf numFmtId="0" fontId="22" fillId="2" borderId="65" xfId="0" applyFont="1" applyFill="1" applyBorder="1" applyAlignment="1" applyProtection="1">
      <alignment horizontal="center" vertical="center" shrinkToFit="1"/>
      <protection locked="0"/>
    </xf>
    <xf numFmtId="176" fontId="22" fillId="2" borderId="31" xfId="0" applyNumberFormat="1" applyFont="1" applyFill="1" applyBorder="1" applyAlignment="1" applyProtection="1">
      <alignment horizontal="center" vertical="center" wrapText="1" shrinkToFit="1"/>
      <protection locked="0"/>
    </xf>
    <xf numFmtId="0" fontId="16" fillId="2" borderId="26" xfId="0" applyFont="1" applyFill="1" applyBorder="1" applyAlignment="1" applyProtection="1">
      <alignment horizontal="left" vertical="center" wrapText="1"/>
      <protection locked="0"/>
    </xf>
    <xf numFmtId="0" fontId="16" fillId="2" borderId="26" xfId="0" applyFont="1" applyFill="1" applyBorder="1" applyAlignment="1" applyProtection="1">
      <alignment horizontal="center" vertical="center" shrinkToFit="1"/>
      <protection locked="0"/>
    </xf>
    <xf numFmtId="0" fontId="16" fillId="2" borderId="97" xfId="0" applyNumberFormat="1" applyFont="1" applyFill="1" applyBorder="1" applyAlignment="1" applyProtection="1">
      <alignment horizontal="center" vertical="center"/>
      <protection locked="0"/>
    </xf>
    <xf numFmtId="10" fontId="22" fillId="2" borderId="31" xfId="0" applyNumberFormat="1" applyFont="1" applyFill="1" applyBorder="1" applyAlignment="1" applyProtection="1">
      <alignment horizontal="center" vertical="center"/>
      <protection locked="0"/>
    </xf>
    <xf numFmtId="10" fontId="17" fillId="6" borderId="26" xfId="0" applyNumberFormat="1" applyFont="1" applyFill="1" applyBorder="1" applyAlignment="1" applyProtection="1">
      <alignment horizontal="center" vertical="center"/>
      <protection locked="0"/>
    </xf>
    <xf numFmtId="10" fontId="17" fillId="6" borderId="49" xfId="0" applyNumberFormat="1" applyFont="1" applyFill="1" applyBorder="1" applyAlignment="1" applyProtection="1">
      <alignment horizontal="center" vertical="center"/>
      <protection locked="0"/>
    </xf>
    <xf numFmtId="10" fontId="16" fillId="2" borderId="31" xfId="0" applyNumberFormat="1" applyFont="1" applyFill="1" applyBorder="1" applyAlignment="1" applyProtection="1">
      <alignment horizontal="center" vertical="center"/>
      <protection locked="0"/>
    </xf>
    <xf numFmtId="0" fontId="16" fillId="2" borderId="65" xfId="0" applyFont="1" applyFill="1" applyBorder="1" applyAlignment="1" applyProtection="1">
      <alignment horizontal="center" vertical="center" shrinkToFit="1"/>
      <protection locked="0"/>
    </xf>
    <xf numFmtId="176" fontId="16" fillId="2" borderId="31" xfId="0" applyNumberFormat="1" applyFont="1" applyFill="1" applyBorder="1" applyAlignment="1" applyProtection="1">
      <alignment horizontal="center" vertical="center" wrapText="1" shrinkToFit="1"/>
      <protection locked="0"/>
    </xf>
    <xf numFmtId="0" fontId="16" fillId="2" borderId="66" xfId="0" applyFont="1" applyFill="1" applyBorder="1" applyAlignment="1" applyProtection="1">
      <alignment horizontal="center" vertical="center" shrinkToFit="1"/>
      <protection locked="0"/>
    </xf>
    <xf numFmtId="176" fontId="16" fillId="2" borderId="62" xfId="0" applyNumberFormat="1" applyFont="1" applyFill="1" applyBorder="1" applyAlignment="1" applyProtection="1">
      <alignment horizontal="center" vertical="center" wrapText="1" shrinkToFit="1"/>
      <protection locked="0"/>
    </xf>
    <xf numFmtId="0" fontId="16" fillId="2" borderId="52" xfId="0" applyFont="1" applyFill="1" applyBorder="1" applyAlignment="1" applyProtection="1">
      <alignment horizontal="left" vertical="center" wrapText="1"/>
      <protection locked="0"/>
    </xf>
    <xf numFmtId="0" fontId="16" fillId="2" borderId="52" xfId="0" applyFont="1" applyFill="1" applyBorder="1" applyAlignment="1" applyProtection="1">
      <alignment horizontal="center" vertical="center" shrinkToFit="1"/>
      <protection locked="0"/>
    </xf>
    <xf numFmtId="0" fontId="16" fillId="2" borderId="98" xfId="0" applyNumberFormat="1" applyFont="1" applyFill="1" applyBorder="1" applyAlignment="1" applyProtection="1">
      <alignment horizontal="center" vertical="center"/>
      <protection locked="0"/>
    </xf>
    <xf numFmtId="10" fontId="16" fillId="2" borderId="62" xfId="0" applyNumberFormat="1" applyFont="1" applyFill="1" applyBorder="1" applyAlignment="1" applyProtection="1">
      <alignment horizontal="center" vertical="center"/>
      <protection locked="0"/>
    </xf>
    <xf numFmtId="10" fontId="17" fillId="6" borderId="52" xfId="0" applyNumberFormat="1" applyFont="1" applyFill="1" applyBorder="1" applyAlignment="1" applyProtection="1">
      <alignment horizontal="center" vertical="center"/>
      <protection locked="0"/>
    </xf>
    <xf numFmtId="10" fontId="17" fillId="6" borderId="53" xfId="0" applyNumberFormat="1" applyFont="1" applyFill="1" applyBorder="1" applyAlignment="1" applyProtection="1">
      <alignment horizontal="center" vertical="center"/>
      <protection locked="0"/>
    </xf>
    <xf numFmtId="9" fontId="18" fillId="6" borderId="73" xfId="0" applyNumberFormat="1" applyFont="1" applyFill="1" applyBorder="1" applyAlignment="1" applyProtection="1">
      <alignment horizontal="center" vertical="center" wrapText="1"/>
      <protection locked="0"/>
    </xf>
    <xf numFmtId="9" fontId="16" fillId="6" borderId="68" xfId="0" applyNumberFormat="1" applyFont="1" applyFill="1" applyBorder="1" applyAlignment="1" applyProtection="1">
      <alignment horizontal="center" vertical="center" wrapText="1" shrinkToFit="1"/>
      <protection locked="0"/>
    </xf>
    <xf numFmtId="9" fontId="16" fillId="6" borderId="74" xfId="0" applyNumberFormat="1" applyFont="1" applyFill="1" applyBorder="1" applyAlignment="1" applyProtection="1">
      <alignment horizontal="center" vertical="center" wrapText="1" shrinkToFit="1"/>
      <protection locked="0"/>
    </xf>
    <xf numFmtId="9" fontId="17" fillId="6" borderId="73" xfId="0" applyNumberFormat="1" applyFont="1" applyFill="1" applyBorder="1" applyAlignment="1" applyProtection="1">
      <alignment horizontal="left" vertical="center" wrapText="1"/>
      <protection locked="0"/>
    </xf>
    <xf numFmtId="9" fontId="16" fillId="6" borderId="68" xfId="0" applyNumberFormat="1" applyFont="1" applyFill="1" applyBorder="1" applyAlignment="1" applyProtection="1">
      <alignment horizontal="left" vertical="center" wrapText="1" shrinkToFit="1"/>
      <protection locked="0"/>
    </xf>
    <xf numFmtId="9" fontId="16" fillId="6" borderId="74" xfId="0" applyNumberFormat="1" applyFont="1" applyFill="1" applyBorder="1" applyAlignment="1" applyProtection="1">
      <alignment horizontal="left" vertical="center" wrapText="1" shrinkToFit="1"/>
      <protection locked="0"/>
    </xf>
    <xf numFmtId="0" fontId="16" fillId="0" borderId="99" xfId="0" applyFont="1" applyBorder="1" applyProtection="1">
      <protection locked="0"/>
    </xf>
    <xf numFmtId="0" fontId="16" fillId="0" borderId="47" xfId="0" applyFont="1" applyBorder="1" applyProtection="1">
      <protection locked="0"/>
    </xf>
    <xf numFmtId="0" fontId="16" fillId="0" borderId="50" xfId="0" applyFont="1" applyBorder="1" applyProtection="1">
      <protection locked="0"/>
    </xf>
    <xf numFmtId="0" fontId="16" fillId="2" borderId="69" xfId="0" applyFont="1" applyFill="1" applyBorder="1" applyAlignment="1" applyProtection="1">
      <alignment vertical="center"/>
      <protection locked="0"/>
    </xf>
    <xf numFmtId="10" fontId="16" fillId="6" borderId="80" xfId="0" applyNumberFormat="1" applyFont="1" applyFill="1" applyBorder="1" applyAlignment="1" applyProtection="1">
      <alignment horizontal="center" vertical="center"/>
      <protection locked="0"/>
    </xf>
    <xf numFmtId="10" fontId="18" fillId="6" borderId="86" xfId="0" applyNumberFormat="1" applyFont="1" applyFill="1" applyBorder="1" applyAlignment="1" applyProtection="1">
      <alignment horizontal="center" vertical="center"/>
      <protection locked="0"/>
    </xf>
    <xf numFmtId="9" fontId="16" fillId="2" borderId="38" xfId="0" applyNumberFormat="1" applyFont="1" applyFill="1" applyBorder="1" applyAlignment="1" applyProtection="1">
      <alignment vertical="center"/>
      <protection locked="0"/>
    </xf>
    <xf numFmtId="0" fontId="16" fillId="2" borderId="71" xfId="0" applyNumberFormat="1" applyFont="1" applyFill="1" applyBorder="1" applyAlignment="1" applyProtection="1">
      <alignment vertical="center"/>
      <protection locked="0"/>
    </xf>
    <xf numFmtId="178" fontId="16" fillId="2" borderId="68" xfId="0" applyNumberFormat="1" applyFont="1" applyFill="1" applyBorder="1" applyAlignment="1" applyProtection="1">
      <alignment vertical="center"/>
      <protection locked="0"/>
    </xf>
    <xf numFmtId="0" fontId="16" fillId="2" borderId="71" xfId="0" applyNumberFormat="1" applyFont="1" applyFill="1" applyBorder="1" applyProtection="1">
      <protection locked="0"/>
    </xf>
    <xf numFmtId="178" fontId="16" fillId="2" borderId="68" xfId="0" applyNumberFormat="1" applyFont="1" applyFill="1" applyBorder="1" applyProtection="1">
      <protection locked="0"/>
    </xf>
    <xf numFmtId="0" fontId="16" fillId="2" borderId="81" xfId="0" applyNumberFormat="1" applyFont="1" applyFill="1" applyBorder="1" applyProtection="1">
      <protection locked="0"/>
    </xf>
    <xf numFmtId="178" fontId="16" fillId="2" borderId="74" xfId="0" applyNumberFormat="1" applyFont="1" applyFill="1" applyBorder="1" applyProtection="1">
      <protection locked="0"/>
    </xf>
    <xf numFmtId="0" fontId="24" fillId="2" borderId="67" xfId="0" applyFont="1" applyFill="1" applyBorder="1" applyAlignment="1" applyProtection="1">
      <alignment horizontal="center" vertical="center" shrinkToFit="1"/>
      <protection locked="0"/>
    </xf>
    <xf numFmtId="0" fontId="24" fillId="2" borderId="68" xfId="0" applyFont="1" applyFill="1" applyBorder="1" applyAlignment="1" applyProtection="1">
      <alignment horizontal="center" vertical="center" shrinkToFit="1"/>
      <protection locked="0"/>
    </xf>
    <xf numFmtId="0" fontId="24" fillId="6" borderId="67" xfId="0" applyFont="1" applyFill="1" applyBorder="1" applyAlignment="1" applyProtection="1">
      <alignment horizontal="center" vertical="center" shrinkToFit="1"/>
      <protection locked="0"/>
    </xf>
    <xf numFmtId="0" fontId="24" fillId="6" borderId="68" xfId="0" applyFont="1" applyFill="1" applyBorder="1" applyAlignment="1" applyProtection="1">
      <alignment horizontal="center" vertical="center" shrinkToFit="1"/>
      <protection locked="0"/>
    </xf>
    <xf numFmtId="10" fontId="16" fillId="2" borderId="67" xfId="0" applyNumberFormat="1" applyFont="1" applyFill="1" applyBorder="1" applyAlignment="1" applyProtection="1">
      <alignment horizontal="center" vertical="center" shrinkToFit="1"/>
      <protection locked="0"/>
    </xf>
    <xf numFmtId="10" fontId="16" fillId="2" borderId="68" xfId="0" applyNumberFormat="1" applyFont="1" applyFill="1" applyBorder="1" applyAlignment="1" applyProtection="1">
      <alignment horizontal="center" vertical="center" shrinkToFit="1"/>
      <protection locked="0"/>
    </xf>
    <xf numFmtId="0" fontId="5" fillId="0" borderId="28" xfId="1" applyFont="1" applyBorder="1" applyAlignment="1">
      <alignment horizontal="left" vertical="top" wrapText="1"/>
    </xf>
    <xf numFmtId="0" fontId="5" fillId="0" borderId="30" xfId="1" applyFont="1" applyBorder="1" applyAlignment="1">
      <alignment horizontal="left" vertical="top" wrapText="1"/>
    </xf>
    <xf numFmtId="0" fontId="5" fillId="0" borderId="29" xfId="1" applyFont="1" applyBorder="1" applyAlignment="1">
      <alignment horizontal="left" vertical="top" wrapText="1"/>
    </xf>
    <xf numFmtId="0" fontId="8" fillId="0" borderId="27" xfId="2" applyFont="1" applyBorder="1" applyAlignment="1">
      <alignment horizontal="left" vertical="top" wrapText="1"/>
    </xf>
    <xf numFmtId="0" fontId="8" fillId="0" borderId="31" xfId="2" applyFont="1" applyBorder="1" applyAlignment="1">
      <alignment horizontal="left" vertical="top" wrapText="1"/>
    </xf>
    <xf numFmtId="0" fontId="5" fillId="0" borderId="27" xfId="1" applyFont="1" applyBorder="1" applyAlignment="1">
      <alignment horizontal="left" vertical="top" wrapText="1"/>
    </xf>
    <xf numFmtId="0" fontId="5" fillId="0" borderId="31" xfId="1" applyFont="1" applyBorder="1" applyAlignment="1">
      <alignment horizontal="left" vertical="top" wrapText="1"/>
    </xf>
    <xf numFmtId="0" fontId="5" fillId="0" borderId="26" xfId="1" applyFont="1" applyBorder="1" applyAlignment="1">
      <alignment horizontal="left" vertical="top" wrapText="1"/>
    </xf>
  </cellXfs>
  <cellStyles count="5">
    <cellStyle name="標準" xfId="0" builtinId="0"/>
    <cellStyle name="標準 5" xfId="3" xr:uid="{2D0DEA34-BC54-4EDD-B79A-18F380E722B7}"/>
    <cellStyle name="標準 5 2" xfId="1" xr:uid="{85756785-D734-4F9C-918A-81E9E9A010CA}"/>
    <cellStyle name="標準 5 2 2 2" xfId="2" xr:uid="{A2CE2D28-3C3B-4AA1-A902-60FC7D060915}"/>
    <cellStyle name="標準_Sheet1" xfId="4" xr:uid="{1151E390-2223-4060-9532-B3230E8B1ED0}"/>
  </cellStyles>
  <dxfs count="2"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489857</xdr:colOff>
      <xdr:row>0</xdr:row>
      <xdr:rowOff>40821</xdr:rowOff>
    </xdr:from>
    <xdr:to>
      <xdr:col>2</xdr:col>
      <xdr:colOff>898071</xdr:colOff>
      <xdr:row>1</xdr:row>
      <xdr:rowOff>149678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667BDC87-77A4-7FE4-1661-D1C26A45ED31}"/>
            </a:ext>
          </a:extLst>
        </xdr:cNvPr>
        <xdr:cNvSpPr/>
      </xdr:nvSpPr>
      <xdr:spPr>
        <a:xfrm>
          <a:off x="489857" y="40821"/>
          <a:ext cx="2857500" cy="35378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 w="285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200">
              <a:solidFill>
                <a:srgbClr val="FF0000"/>
              </a:solidFill>
            </a:rPr>
            <a:t>こちらのシートには入力事項はなし。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95C89C-5190-4E30-96D1-B94EBC2A9B47}">
  <sheetPr>
    <tabColor theme="7"/>
    <pageSetUpPr fitToPage="1"/>
  </sheetPr>
  <dimension ref="A1:T52"/>
  <sheetViews>
    <sheetView tabSelected="1" view="pageBreakPreview" zoomScale="85" zoomScaleNormal="70" zoomScaleSheetLayoutView="85" workbookViewId="0">
      <selection activeCell="L6" sqref="L6"/>
    </sheetView>
  </sheetViews>
  <sheetFormatPr defaultRowHeight="18.75"/>
  <cols>
    <col min="1" max="1" width="25.25" style="178" customWidth="1"/>
    <col min="2" max="2" width="22.375" style="178" customWidth="1"/>
    <col min="3" max="3" width="23" style="171" customWidth="1"/>
    <col min="4" max="4" width="10.25" style="171" customWidth="1"/>
    <col min="5" max="5" width="26.25" style="171" customWidth="1"/>
    <col min="6" max="6" width="16" style="171" customWidth="1"/>
    <col min="7" max="8" width="13.625" style="171" customWidth="1"/>
    <col min="9" max="9" width="9.125" style="171" customWidth="1"/>
    <col min="10" max="10" width="35.625" style="171" customWidth="1"/>
    <col min="11" max="11" width="9.125" style="171" customWidth="1"/>
    <col min="12" max="12" width="35.625" style="171" customWidth="1"/>
    <col min="13" max="13" width="14.625" style="171" customWidth="1"/>
    <col min="14" max="14" width="10.625" style="171" customWidth="1"/>
    <col min="15" max="16384" width="9" style="171"/>
  </cols>
  <sheetData>
    <row r="1" spans="1:17" ht="24.95" customHeight="1">
      <c r="A1" s="271" t="s">
        <v>1533</v>
      </c>
      <c r="B1" s="290" t="s">
        <v>1607</v>
      </c>
      <c r="C1" s="272"/>
      <c r="E1" s="197" t="s">
        <v>1517</v>
      </c>
      <c r="F1" s="170"/>
      <c r="G1" s="198"/>
      <c r="H1" s="199"/>
      <c r="I1" s="200"/>
    </row>
    <row r="2" spans="1:17" ht="24.95" customHeight="1">
      <c r="A2" s="172" t="s">
        <v>1512</v>
      </c>
      <c r="B2" s="339"/>
      <c r="C2" s="340"/>
      <c r="E2" s="174" t="s">
        <v>1518</v>
      </c>
      <c r="F2" s="235"/>
      <c r="G2" s="204"/>
      <c r="H2" s="330"/>
      <c r="I2" s="222" t="e">
        <f>VLOOKUP(H2,単位暴露量・経皮吸収率!A13:D15,4,FALSE)</f>
        <v>#N/A</v>
      </c>
      <c r="Q2" s="285" t="s">
        <v>1600</v>
      </c>
    </row>
    <row r="3" spans="1:17" ht="24.95" customHeight="1" thickBot="1">
      <c r="A3" s="172" t="s">
        <v>1513</v>
      </c>
      <c r="B3" s="339"/>
      <c r="C3" s="340"/>
      <c r="E3" s="202" t="s">
        <v>1519</v>
      </c>
      <c r="F3" s="202"/>
      <c r="G3" s="223"/>
      <c r="H3" s="224"/>
      <c r="I3" s="332"/>
      <c r="Q3" s="285" t="s">
        <v>1508</v>
      </c>
    </row>
    <row r="4" spans="1:17" ht="24.95" customHeight="1" thickTop="1">
      <c r="A4" s="283" t="s">
        <v>1599</v>
      </c>
      <c r="B4" s="341"/>
      <c r="C4" s="342"/>
      <c r="E4" s="225" t="s">
        <v>1520</v>
      </c>
      <c r="F4" s="236"/>
      <c r="G4" s="226"/>
      <c r="H4" s="331"/>
      <c r="I4" s="227" t="e">
        <f>VLOOKUP(H4,単位暴露量・経皮吸収率!A16:D17,4,FALSE)</f>
        <v>#N/A</v>
      </c>
      <c r="Q4" s="285" t="s">
        <v>1510</v>
      </c>
    </row>
    <row r="5" spans="1:17" ht="24.95" customHeight="1">
      <c r="A5" s="173" t="s">
        <v>1514</v>
      </c>
      <c r="B5" s="339"/>
      <c r="C5" s="340"/>
      <c r="E5" s="201" t="s">
        <v>1505</v>
      </c>
      <c r="F5" s="237"/>
      <c r="G5" s="205"/>
      <c r="H5" s="333"/>
      <c r="I5" s="334"/>
    </row>
    <row r="6" spans="1:17" ht="24.95" customHeight="1">
      <c r="A6" s="173" t="s">
        <v>1515</v>
      </c>
      <c r="B6" s="343"/>
      <c r="C6" s="344"/>
      <c r="E6" s="201" t="s">
        <v>1505</v>
      </c>
      <c r="F6" s="237"/>
      <c r="G6" s="205"/>
      <c r="H6" s="333"/>
      <c r="I6" s="334"/>
    </row>
    <row r="7" spans="1:17" ht="24.95" customHeight="1">
      <c r="A7" s="173" t="s">
        <v>34</v>
      </c>
      <c r="B7" s="329"/>
      <c r="C7" s="214" t="s">
        <v>1516</v>
      </c>
      <c r="E7" s="195" t="s">
        <v>1505</v>
      </c>
      <c r="F7" s="238"/>
      <c r="G7" s="205"/>
      <c r="H7" s="335"/>
      <c r="I7" s="336"/>
    </row>
    <row r="8" spans="1:17" ht="24.95" customHeight="1" thickBot="1">
      <c r="A8" s="175" t="s">
        <v>1522</v>
      </c>
      <c r="B8" s="176">
        <v>55.1</v>
      </c>
      <c r="C8" s="177" t="s">
        <v>21</v>
      </c>
      <c r="E8" s="174" t="s">
        <v>1521</v>
      </c>
      <c r="F8" s="205"/>
      <c r="G8" s="205"/>
      <c r="H8" s="335"/>
      <c r="I8" s="336"/>
    </row>
    <row r="9" spans="1:17" ht="24.95" customHeight="1" thickBot="1">
      <c r="E9" s="203" t="s">
        <v>1504</v>
      </c>
      <c r="F9" s="239"/>
      <c r="G9" s="206"/>
      <c r="H9" s="337"/>
      <c r="I9" s="338"/>
    </row>
    <row r="10" spans="1:17" ht="24.95" customHeight="1">
      <c r="E10" s="273"/>
      <c r="F10" s="273"/>
      <c r="G10" s="273"/>
      <c r="H10" s="274"/>
      <c r="I10" s="275"/>
    </row>
    <row r="11" spans="1:17" ht="36.75" customHeight="1" thickBot="1">
      <c r="D11" s="178"/>
      <c r="I11" s="196" t="s">
        <v>1523</v>
      </c>
      <c r="J11" s="196"/>
      <c r="K11" s="229" t="s">
        <v>890</v>
      </c>
      <c r="L11" s="230"/>
      <c r="M11" s="233" t="s">
        <v>32</v>
      </c>
    </row>
    <row r="12" spans="1:17" ht="45" customHeight="1" thickBot="1">
      <c r="A12" s="179" t="s">
        <v>1524</v>
      </c>
      <c r="B12" s="180" t="s">
        <v>1525</v>
      </c>
      <c r="C12" s="181" t="s">
        <v>1526</v>
      </c>
      <c r="D12" s="182" t="s">
        <v>1527</v>
      </c>
      <c r="E12" s="277" t="s">
        <v>1589</v>
      </c>
      <c r="F12" s="276" t="s">
        <v>1528</v>
      </c>
      <c r="G12" s="183" t="s">
        <v>1529</v>
      </c>
      <c r="H12" s="184" t="s">
        <v>1530</v>
      </c>
      <c r="I12" s="193" t="s">
        <v>1531</v>
      </c>
      <c r="J12" s="194" t="s">
        <v>1532</v>
      </c>
      <c r="K12" s="231" t="s">
        <v>1531</v>
      </c>
      <c r="L12" s="232" t="s">
        <v>1532</v>
      </c>
      <c r="M12" s="234" t="s">
        <v>1560</v>
      </c>
      <c r="N12" s="185" t="s">
        <v>35</v>
      </c>
      <c r="O12" s="284" t="s">
        <v>1580</v>
      </c>
    </row>
    <row r="13" spans="1:17" ht="50.1" customHeight="1">
      <c r="A13" s="293"/>
      <c r="B13" s="294"/>
      <c r="C13" s="295"/>
      <c r="D13" s="296"/>
      <c r="E13" s="297"/>
      <c r="F13" s="298"/>
      <c r="G13" s="299" t="s">
        <v>1581</v>
      </c>
      <c r="H13" s="300" t="s">
        <v>1563</v>
      </c>
      <c r="I13" s="186" t="e">
        <f>IF($I$3="",$I$2,$I$3)</f>
        <v>#N/A</v>
      </c>
      <c r="J13" s="320" t="s">
        <v>1590</v>
      </c>
      <c r="K13" s="279" t="e">
        <f>IF($I$5="",$I$4,
IF(D13&lt;=$H$5,$I$5,
IF(D13&lt;=$H$6,$I$6,
IF(D13&lt;=$H$7,$I$7,
IF(D13&lt;=$H$8,$I$8,
IF(D13&lt;=$H$9,$I$9,$I$4))))))</f>
        <v>#N/A</v>
      </c>
      <c r="L13" s="323" t="s">
        <v>1593</v>
      </c>
      <c r="M13" s="240" t="e">
        <f>ROUND(計算シート_急性!AD4,-INT(LOG10(計算シート_急性!AD4))+2)</f>
        <v>#N/A</v>
      </c>
      <c r="N13" s="187" t="e">
        <f>ROUND(計算シート_急性!AG4,-INT(LOG10(計算シート_急性!AG4))+2)</f>
        <v>#N/A</v>
      </c>
      <c r="O13" s="326"/>
    </row>
    <row r="14" spans="1:17" ht="50.1" customHeight="1">
      <c r="A14" s="301"/>
      <c r="B14" s="302"/>
      <c r="C14" s="303"/>
      <c r="D14" s="304"/>
      <c r="E14" s="305"/>
      <c r="F14" s="306"/>
      <c r="G14" s="307" t="s">
        <v>1581</v>
      </c>
      <c r="H14" s="308" t="s">
        <v>1563</v>
      </c>
      <c r="I14" s="188" t="e">
        <f t="shared" ref="I14:I52" si="0">IF($I$3="",$I$2,$I$3)</f>
        <v>#N/A</v>
      </c>
      <c r="J14" s="321" t="s">
        <v>1590</v>
      </c>
      <c r="K14" s="280" t="e">
        <f t="shared" ref="K14:K52" si="1">IF($I$5="",$I$4,
IF(D14&lt;=$H$5,$I$5,
IF(D14&lt;=$H$6,$I$6,
IF(D14&lt;=$H$7,$I$7,
IF(D14&lt;=$H$8,$I$8,
IF(D14&lt;=$H$9,$I$9,$I$4))))))</f>
        <v>#N/A</v>
      </c>
      <c r="L14" s="324" t="s">
        <v>1593</v>
      </c>
      <c r="M14" s="240" t="e">
        <f>ROUND(計算シート_急性!AD5,-INT(LOG10(計算シート_急性!AD5))+2)</f>
        <v>#N/A</v>
      </c>
      <c r="N14" s="189" t="e">
        <f>ROUND(計算シート_急性!AG5,-INT(LOG10(計算シート_急性!AG5))+2)</f>
        <v>#N/A</v>
      </c>
      <c r="O14" s="327"/>
    </row>
    <row r="15" spans="1:17" ht="50.1" customHeight="1">
      <c r="A15" s="301"/>
      <c r="B15" s="302"/>
      <c r="C15" s="303"/>
      <c r="D15" s="304"/>
      <c r="E15" s="305"/>
      <c r="F15" s="309"/>
      <c r="G15" s="307" t="s">
        <v>1581</v>
      </c>
      <c r="H15" s="308" t="s">
        <v>1563</v>
      </c>
      <c r="I15" s="188" t="e">
        <f t="shared" si="0"/>
        <v>#N/A</v>
      </c>
      <c r="J15" s="321" t="s">
        <v>1590</v>
      </c>
      <c r="K15" s="280" t="e">
        <f t="shared" si="1"/>
        <v>#N/A</v>
      </c>
      <c r="L15" s="324" t="s">
        <v>1593</v>
      </c>
      <c r="M15" s="240" t="e">
        <f>ROUND(計算シート_急性!AD6,-INT(LOG10(計算シート_急性!AD6))+2)</f>
        <v>#N/A</v>
      </c>
      <c r="N15" s="189" t="e">
        <f>ROUND(計算シート_急性!AG6,-INT(LOG10(計算シート_急性!AG6))+2)</f>
        <v>#N/A</v>
      </c>
      <c r="O15" s="327"/>
    </row>
    <row r="16" spans="1:17" ht="50.1" customHeight="1">
      <c r="A16" s="301"/>
      <c r="B16" s="302"/>
      <c r="C16" s="303"/>
      <c r="D16" s="304"/>
      <c r="E16" s="305"/>
      <c r="F16" s="309"/>
      <c r="G16" s="307" t="s">
        <v>1581</v>
      </c>
      <c r="H16" s="308" t="s">
        <v>1563</v>
      </c>
      <c r="I16" s="188" t="e">
        <f t="shared" si="0"/>
        <v>#N/A</v>
      </c>
      <c r="J16" s="321" t="s">
        <v>1590</v>
      </c>
      <c r="K16" s="280" t="e">
        <f t="shared" si="1"/>
        <v>#N/A</v>
      </c>
      <c r="L16" s="324" t="s">
        <v>1593</v>
      </c>
      <c r="M16" s="240" t="e">
        <f>ROUND(計算シート_急性!AD7,-INT(LOG10(計算シート_急性!AD7))+2)</f>
        <v>#N/A</v>
      </c>
      <c r="N16" s="189" t="e">
        <f>ROUND(計算シート_急性!AG7,-INT(LOG10(計算シート_急性!AG7))+2)</f>
        <v>#N/A</v>
      </c>
      <c r="O16" s="327"/>
    </row>
    <row r="17" spans="1:20" ht="50.1" customHeight="1">
      <c r="A17" s="310"/>
      <c r="B17" s="311"/>
      <c r="C17" s="303"/>
      <c r="D17" s="304"/>
      <c r="E17" s="305"/>
      <c r="F17" s="309"/>
      <c r="G17" s="307" t="s">
        <v>1581</v>
      </c>
      <c r="H17" s="308" t="s">
        <v>1563</v>
      </c>
      <c r="I17" s="188" t="e">
        <f t="shared" si="0"/>
        <v>#N/A</v>
      </c>
      <c r="J17" s="321" t="s">
        <v>1590</v>
      </c>
      <c r="K17" s="280" t="e">
        <f t="shared" si="1"/>
        <v>#N/A</v>
      </c>
      <c r="L17" s="324" t="s">
        <v>1593</v>
      </c>
      <c r="M17" s="240" t="e">
        <f>ROUND(計算シート_急性!AD8,-INT(LOG10(計算シート_急性!AD8))+2)</f>
        <v>#N/A</v>
      </c>
      <c r="N17" s="189" t="e">
        <f>ROUND(計算シート_急性!AG8,-INT(LOG10(計算シート_急性!AG8))+2)</f>
        <v>#N/A</v>
      </c>
      <c r="O17" s="327"/>
    </row>
    <row r="18" spans="1:20" ht="50.1" customHeight="1">
      <c r="A18" s="310"/>
      <c r="B18" s="311"/>
      <c r="C18" s="303"/>
      <c r="D18" s="304"/>
      <c r="E18" s="305"/>
      <c r="F18" s="309"/>
      <c r="G18" s="307" t="s">
        <v>1581</v>
      </c>
      <c r="H18" s="308" t="s">
        <v>1563</v>
      </c>
      <c r="I18" s="188" t="e">
        <f t="shared" si="0"/>
        <v>#N/A</v>
      </c>
      <c r="J18" s="321" t="s">
        <v>1590</v>
      </c>
      <c r="K18" s="280" t="e">
        <f t="shared" si="1"/>
        <v>#N/A</v>
      </c>
      <c r="L18" s="324" t="s">
        <v>1593</v>
      </c>
      <c r="M18" s="240" t="e">
        <f>ROUND(計算シート_急性!AD9,-INT(LOG10(計算シート_急性!AD9))+2)</f>
        <v>#N/A</v>
      </c>
      <c r="N18" s="189" t="e">
        <f>ROUND(計算シート_急性!AG9,-INT(LOG10(計算シート_急性!AG9))+2)</f>
        <v>#N/A</v>
      </c>
      <c r="O18" s="327"/>
    </row>
    <row r="19" spans="1:20" ht="50.1" customHeight="1">
      <c r="A19" s="310"/>
      <c r="B19" s="311"/>
      <c r="C19" s="303"/>
      <c r="D19" s="304"/>
      <c r="E19" s="305"/>
      <c r="F19" s="309"/>
      <c r="G19" s="307" t="s">
        <v>1581</v>
      </c>
      <c r="H19" s="308" t="s">
        <v>1563</v>
      </c>
      <c r="I19" s="188" t="e">
        <f t="shared" si="0"/>
        <v>#N/A</v>
      </c>
      <c r="J19" s="321" t="s">
        <v>1590</v>
      </c>
      <c r="K19" s="280" t="e">
        <f t="shared" si="1"/>
        <v>#N/A</v>
      </c>
      <c r="L19" s="324" t="s">
        <v>1593</v>
      </c>
      <c r="M19" s="240" t="e">
        <f>ROUND(計算シート_急性!AD10,-INT(LOG10(計算シート_急性!AD10))+2)</f>
        <v>#N/A</v>
      </c>
      <c r="N19" s="189" t="e">
        <f>ROUND(計算シート_急性!AG10,-INT(LOG10(計算シート_急性!AG10))+2)</f>
        <v>#N/A</v>
      </c>
      <c r="O19" s="327"/>
    </row>
    <row r="20" spans="1:20" ht="50.1" customHeight="1">
      <c r="A20" s="310"/>
      <c r="B20" s="311"/>
      <c r="C20" s="303"/>
      <c r="D20" s="304"/>
      <c r="E20" s="305"/>
      <c r="F20" s="309"/>
      <c r="G20" s="307" t="s">
        <v>1581</v>
      </c>
      <c r="H20" s="308" t="s">
        <v>1563</v>
      </c>
      <c r="I20" s="188" t="e">
        <f t="shared" si="0"/>
        <v>#N/A</v>
      </c>
      <c r="J20" s="321" t="s">
        <v>1590</v>
      </c>
      <c r="K20" s="280" t="e">
        <f t="shared" si="1"/>
        <v>#N/A</v>
      </c>
      <c r="L20" s="324" t="s">
        <v>1593</v>
      </c>
      <c r="M20" s="240" t="e">
        <f>ROUND(計算シート_急性!AD11,-INT(LOG10(計算シート_急性!AD11))+2)</f>
        <v>#N/A</v>
      </c>
      <c r="N20" s="189" t="e">
        <f>ROUND(計算シート_急性!AG11,-INT(LOG10(計算シート_急性!AG11))+2)</f>
        <v>#N/A</v>
      </c>
      <c r="O20" s="327"/>
      <c r="T20" s="190"/>
    </row>
    <row r="21" spans="1:20" ht="50.1" customHeight="1">
      <c r="A21" s="310"/>
      <c r="B21" s="311"/>
      <c r="C21" s="303"/>
      <c r="D21" s="304"/>
      <c r="E21" s="305"/>
      <c r="F21" s="309"/>
      <c r="G21" s="307" t="s">
        <v>1581</v>
      </c>
      <c r="H21" s="308" t="s">
        <v>1563</v>
      </c>
      <c r="I21" s="188" t="e">
        <f t="shared" si="0"/>
        <v>#N/A</v>
      </c>
      <c r="J21" s="321" t="s">
        <v>1590</v>
      </c>
      <c r="K21" s="280" t="e">
        <f t="shared" si="1"/>
        <v>#N/A</v>
      </c>
      <c r="L21" s="324" t="s">
        <v>1593</v>
      </c>
      <c r="M21" s="240" t="e">
        <f>ROUND(計算シート_急性!AD12,-INT(LOG10(計算シート_急性!AD12))+2)</f>
        <v>#N/A</v>
      </c>
      <c r="N21" s="189" t="e">
        <f>ROUND(計算シート_急性!AG12,-INT(LOG10(計算シート_急性!AG12))+2)</f>
        <v>#N/A</v>
      </c>
      <c r="O21" s="327"/>
    </row>
    <row r="22" spans="1:20" ht="50.1" customHeight="1">
      <c r="A22" s="310"/>
      <c r="B22" s="311"/>
      <c r="C22" s="303"/>
      <c r="D22" s="304"/>
      <c r="E22" s="305"/>
      <c r="F22" s="309"/>
      <c r="G22" s="307" t="s">
        <v>1581</v>
      </c>
      <c r="H22" s="308" t="s">
        <v>1563</v>
      </c>
      <c r="I22" s="188" t="e">
        <f t="shared" si="0"/>
        <v>#N/A</v>
      </c>
      <c r="J22" s="321" t="s">
        <v>1590</v>
      </c>
      <c r="K22" s="280" t="e">
        <f t="shared" si="1"/>
        <v>#N/A</v>
      </c>
      <c r="L22" s="324" t="s">
        <v>1593</v>
      </c>
      <c r="M22" s="240" t="e">
        <f>ROUND(計算シート_急性!AD13,-INT(LOG10(計算シート_急性!AD13))+2)</f>
        <v>#N/A</v>
      </c>
      <c r="N22" s="189" t="e">
        <f>ROUND(計算シート_急性!AG13,-INT(LOG10(計算シート_急性!AG13))+2)</f>
        <v>#N/A</v>
      </c>
      <c r="O22" s="327"/>
    </row>
    <row r="23" spans="1:20" ht="50.1" customHeight="1">
      <c r="A23" s="310"/>
      <c r="B23" s="311"/>
      <c r="C23" s="303"/>
      <c r="D23" s="304"/>
      <c r="E23" s="305"/>
      <c r="F23" s="309"/>
      <c r="G23" s="307" t="s">
        <v>1581</v>
      </c>
      <c r="H23" s="308" t="s">
        <v>1563</v>
      </c>
      <c r="I23" s="188" t="e">
        <f t="shared" si="0"/>
        <v>#N/A</v>
      </c>
      <c r="J23" s="321" t="s">
        <v>1590</v>
      </c>
      <c r="K23" s="280" t="e">
        <f t="shared" si="1"/>
        <v>#N/A</v>
      </c>
      <c r="L23" s="324" t="s">
        <v>1593</v>
      </c>
      <c r="M23" s="240" t="e">
        <f>ROUND(計算シート_急性!AD14,-INT(LOG10(計算シート_急性!AD14))+2)</f>
        <v>#N/A</v>
      </c>
      <c r="N23" s="189" t="e">
        <f>ROUND(計算シート_急性!AG14,-INT(LOG10(計算シート_急性!AG14))+2)</f>
        <v>#N/A</v>
      </c>
      <c r="O23" s="327"/>
    </row>
    <row r="24" spans="1:20" ht="50.1" customHeight="1">
      <c r="A24" s="310"/>
      <c r="B24" s="311"/>
      <c r="C24" s="303"/>
      <c r="D24" s="304"/>
      <c r="E24" s="305"/>
      <c r="F24" s="309"/>
      <c r="G24" s="307" t="s">
        <v>1581</v>
      </c>
      <c r="H24" s="308" t="s">
        <v>1563</v>
      </c>
      <c r="I24" s="188" t="e">
        <f t="shared" si="0"/>
        <v>#N/A</v>
      </c>
      <c r="J24" s="321" t="s">
        <v>1590</v>
      </c>
      <c r="K24" s="280" t="e">
        <f t="shared" si="1"/>
        <v>#N/A</v>
      </c>
      <c r="L24" s="324" t="s">
        <v>1593</v>
      </c>
      <c r="M24" s="240" t="e">
        <f>ROUND(計算シート_急性!AD15,-INT(LOG10(計算シート_急性!AD15))+2)</f>
        <v>#N/A</v>
      </c>
      <c r="N24" s="189" t="e">
        <f>ROUND(計算シート_急性!AG15,-INT(LOG10(計算シート_急性!AG15))+2)</f>
        <v>#N/A</v>
      </c>
      <c r="O24" s="327"/>
    </row>
    <row r="25" spans="1:20" ht="50.1" customHeight="1">
      <c r="A25" s="310"/>
      <c r="B25" s="311"/>
      <c r="C25" s="303"/>
      <c r="D25" s="304"/>
      <c r="E25" s="305"/>
      <c r="F25" s="309"/>
      <c r="G25" s="307" t="s">
        <v>1581</v>
      </c>
      <c r="H25" s="308" t="s">
        <v>1563</v>
      </c>
      <c r="I25" s="188" t="e">
        <f t="shared" si="0"/>
        <v>#N/A</v>
      </c>
      <c r="J25" s="321" t="s">
        <v>1590</v>
      </c>
      <c r="K25" s="280" t="e">
        <f t="shared" si="1"/>
        <v>#N/A</v>
      </c>
      <c r="L25" s="324" t="s">
        <v>1593</v>
      </c>
      <c r="M25" s="240" t="e">
        <f>ROUND(計算シート_急性!AD16,-INT(LOG10(計算シート_急性!AD16))+2)</f>
        <v>#N/A</v>
      </c>
      <c r="N25" s="189" t="e">
        <f>ROUND(計算シート_急性!AG16,-INT(LOG10(計算シート_急性!AG16))+2)</f>
        <v>#N/A</v>
      </c>
      <c r="O25" s="327"/>
    </row>
    <row r="26" spans="1:20" ht="50.1" customHeight="1">
      <c r="A26" s="310"/>
      <c r="B26" s="311"/>
      <c r="C26" s="303"/>
      <c r="D26" s="304"/>
      <c r="E26" s="305"/>
      <c r="F26" s="309"/>
      <c r="G26" s="307" t="s">
        <v>1581</v>
      </c>
      <c r="H26" s="308" t="s">
        <v>1563</v>
      </c>
      <c r="I26" s="188" t="e">
        <f t="shared" si="0"/>
        <v>#N/A</v>
      </c>
      <c r="J26" s="321" t="s">
        <v>1590</v>
      </c>
      <c r="K26" s="280" t="e">
        <f t="shared" si="1"/>
        <v>#N/A</v>
      </c>
      <c r="L26" s="324" t="s">
        <v>1593</v>
      </c>
      <c r="M26" s="240" t="e">
        <f>ROUND(計算シート_急性!AD17,-INT(LOG10(計算シート_急性!AD17))+2)</f>
        <v>#N/A</v>
      </c>
      <c r="N26" s="189" t="e">
        <f>ROUND(計算シート_急性!AG17,-INT(LOG10(計算シート_急性!AG17))+2)</f>
        <v>#N/A</v>
      </c>
      <c r="O26" s="327"/>
    </row>
    <row r="27" spans="1:20" ht="50.1" customHeight="1">
      <c r="A27" s="310"/>
      <c r="B27" s="311"/>
      <c r="C27" s="303"/>
      <c r="D27" s="304"/>
      <c r="E27" s="305"/>
      <c r="F27" s="309"/>
      <c r="G27" s="307" t="s">
        <v>1581</v>
      </c>
      <c r="H27" s="308" t="s">
        <v>1563</v>
      </c>
      <c r="I27" s="188" t="e">
        <f t="shared" si="0"/>
        <v>#N/A</v>
      </c>
      <c r="J27" s="321" t="s">
        <v>1590</v>
      </c>
      <c r="K27" s="280" t="e">
        <f t="shared" si="1"/>
        <v>#N/A</v>
      </c>
      <c r="L27" s="324" t="s">
        <v>1593</v>
      </c>
      <c r="M27" s="240" t="e">
        <f>ROUND(計算シート_急性!AD18,-INT(LOG10(計算シート_急性!AD18))+2)</f>
        <v>#N/A</v>
      </c>
      <c r="N27" s="189" t="e">
        <f>ROUND(計算シート_急性!AG18,-INT(LOG10(計算シート_急性!AG18))+2)</f>
        <v>#N/A</v>
      </c>
      <c r="O27" s="327"/>
    </row>
    <row r="28" spans="1:20" ht="50.1" customHeight="1">
      <c r="A28" s="310"/>
      <c r="B28" s="311"/>
      <c r="C28" s="303"/>
      <c r="D28" s="304"/>
      <c r="E28" s="305"/>
      <c r="F28" s="309"/>
      <c r="G28" s="307" t="s">
        <v>1581</v>
      </c>
      <c r="H28" s="308" t="s">
        <v>1563</v>
      </c>
      <c r="I28" s="188" t="e">
        <f t="shared" si="0"/>
        <v>#N/A</v>
      </c>
      <c r="J28" s="321" t="s">
        <v>1590</v>
      </c>
      <c r="K28" s="280" t="e">
        <f t="shared" si="1"/>
        <v>#N/A</v>
      </c>
      <c r="L28" s="324" t="s">
        <v>1593</v>
      </c>
      <c r="M28" s="240" t="e">
        <f>ROUND(計算シート_急性!AD19,-INT(LOG10(計算シート_急性!AD19))+2)</f>
        <v>#N/A</v>
      </c>
      <c r="N28" s="189" t="e">
        <f>ROUND(計算シート_急性!AG19,-INT(LOG10(計算シート_急性!AG19))+2)</f>
        <v>#N/A</v>
      </c>
      <c r="O28" s="327"/>
    </row>
    <row r="29" spans="1:20" ht="50.1" customHeight="1">
      <c r="A29" s="310"/>
      <c r="B29" s="311"/>
      <c r="C29" s="303"/>
      <c r="D29" s="304"/>
      <c r="E29" s="305"/>
      <c r="F29" s="309"/>
      <c r="G29" s="307" t="s">
        <v>1581</v>
      </c>
      <c r="H29" s="308" t="s">
        <v>1563</v>
      </c>
      <c r="I29" s="188" t="e">
        <f t="shared" si="0"/>
        <v>#N/A</v>
      </c>
      <c r="J29" s="321" t="s">
        <v>1590</v>
      </c>
      <c r="K29" s="280" t="e">
        <f t="shared" si="1"/>
        <v>#N/A</v>
      </c>
      <c r="L29" s="324" t="s">
        <v>1593</v>
      </c>
      <c r="M29" s="240" t="e">
        <f>ROUND(計算シート_急性!AD20,-INT(LOG10(計算シート_急性!AD20))+2)</f>
        <v>#N/A</v>
      </c>
      <c r="N29" s="189" t="e">
        <f>ROUND(計算シート_急性!AG20,-INT(LOG10(計算シート_急性!AG20))+2)</f>
        <v>#N/A</v>
      </c>
      <c r="O29" s="327"/>
    </row>
    <row r="30" spans="1:20" ht="50.1" customHeight="1">
      <c r="A30" s="310"/>
      <c r="B30" s="311"/>
      <c r="C30" s="303"/>
      <c r="D30" s="304"/>
      <c r="E30" s="305"/>
      <c r="F30" s="309"/>
      <c r="G30" s="307" t="s">
        <v>1581</v>
      </c>
      <c r="H30" s="308" t="s">
        <v>1563</v>
      </c>
      <c r="I30" s="188" t="e">
        <f t="shared" si="0"/>
        <v>#N/A</v>
      </c>
      <c r="J30" s="321" t="s">
        <v>1590</v>
      </c>
      <c r="K30" s="280" t="e">
        <f t="shared" si="1"/>
        <v>#N/A</v>
      </c>
      <c r="L30" s="324" t="s">
        <v>1593</v>
      </c>
      <c r="M30" s="240" t="e">
        <f>ROUND(計算シート_急性!AD21,-INT(LOG10(計算シート_急性!AD21))+2)</f>
        <v>#N/A</v>
      </c>
      <c r="N30" s="189" t="e">
        <f>ROUND(計算シート_急性!AG21,-INT(LOG10(計算シート_急性!AG21))+2)</f>
        <v>#N/A</v>
      </c>
      <c r="O30" s="327"/>
    </row>
    <row r="31" spans="1:20" ht="50.1" customHeight="1">
      <c r="A31" s="310"/>
      <c r="B31" s="311"/>
      <c r="C31" s="303"/>
      <c r="D31" s="304"/>
      <c r="E31" s="305"/>
      <c r="F31" s="309"/>
      <c r="G31" s="307" t="s">
        <v>1581</v>
      </c>
      <c r="H31" s="308" t="s">
        <v>1563</v>
      </c>
      <c r="I31" s="188" t="e">
        <f t="shared" si="0"/>
        <v>#N/A</v>
      </c>
      <c r="J31" s="321" t="s">
        <v>1590</v>
      </c>
      <c r="K31" s="280" t="e">
        <f t="shared" si="1"/>
        <v>#N/A</v>
      </c>
      <c r="L31" s="324" t="s">
        <v>1593</v>
      </c>
      <c r="M31" s="240" t="e">
        <f>ROUND(計算シート_急性!AD22,-INT(LOG10(計算シート_急性!AD22))+2)</f>
        <v>#N/A</v>
      </c>
      <c r="N31" s="189" t="e">
        <f>ROUND(計算シート_急性!AG22,-INT(LOG10(計算シート_急性!AG22))+2)</f>
        <v>#N/A</v>
      </c>
      <c r="O31" s="327"/>
    </row>
    <row r="32" spans="1:20" ht="50.1" customHeight="1">
      <c r="A32" s="310"/>
      <c r="B32" s="311"/>
      <c r="C32" s="303"/>
      <c r="D32" s="304"/>
      <c r="E32" s="305"/>
      <c r="F32" s="309"/>
      <c r="G32" s="307" t="s">
        <v>1581</v>
      </c>
      <c r="H32" s="308" t="s">
        <v>1563</v>
      </c>
      <c r="I32" s="188" t="e">
        <f t="shared" si="0"/>
        <v>#N/A</v>
      </c>
      <c r="J32" s="321" t="s">
        <v>1590</v>
      </c>
      <c r="K32" s="280" t="e">
        <f t="shared" si="1"/>
        <v>#N/A</v>
      </c>
      <c r="L32" s="324" t="s">
        <v>1593</v>
      </c>
      <c r="M32" s="240" t="e">
        <f>ROUND(計算シート_急性!AD23,-INT(LOG10(計算シート_急性!AD23))+2)</f>
        <v>#N/A</v>
      </c>
      <c r="N32" s="189" t="e">
        <f>ROUND(計算シート_急性!AG23,-INT(LOG10(計算シート_急性!AG23))+2)</f>
        <v>#N/A</v>
      </c>
      <c r="O32" s="327"/>
    </row>
    <row r="33" spans="1:15" ht="50.1" customHeight="1">
      <c r="A33" s="310"/>
      <c r="B33" s="311"/>
      <c r="C33" s="303"/>
      <c r="D33" s="304"/>
      <c r="E33" s="305"/>
      <c r="F33" s="309"/>
      <c r="G33" s="307" t="s">
        <v>1581</v>
      </c>
      <c r="H33" s="308" t="s">
        <v>1563</v>
      </c>
      <c r="I33" s="188" t="e">
        <f t="shared" si="0"/>
        <v>#N/A</v>
      </c>
      <c r="J33" s="321" t="s">
        <v>1590</v>
      </c>
      <c r="K33" s="280" t="e">
        <f t="shared" si="1"/>
        <v>#N/A</v>
      </c>
      <c r="L33" s="324" t="s">
        <v>1593</v>
      </c>
      <c r="M33" s="240" t="e">
        <f>ROUND(計算シート_急性!AD24,-INT(LOG10(計算シート_急性!AD24))+2)</f>
        <v>#N/A</v>
      </c>
      <c r="N33" s="189" t="e">
        <f>ROUND(計算シート_急性!AG24,-INT(LOG10(計算シート_急性!AG24))+2)</f>
        <v>#N/A</v>
      </c>
      <c r="O33" s="327"/>
    </row>
    <row r="34" spans="1:15" ht="50.1" customHeight="1">
      <c r="A34" s="310"/>
      <c r="B34" s="311"/>
      <c r="C34" s="303"/>
      <c r="D34" s="304"/>
      <c r="E34" s="305"/>
      <c r="F34" s="309"/>
      <c r="G34" s="307" t="s">
        <v>1581</v>
      </c>
      <c r="H34" s="308" t="s">
        <v>1563</v>
      </c>
      <c r="I34" s="188" t="e">
        <f t="shared" si="0"/>
        <v>#N/A</v>
      </c>
      <c r="J34" s="321" t="s">
        <v>1590</v>
      </c>
      <c r="K34" s="280" t="e">
        <f t="shared" si="1"/>
        <v>#N/A</v>
      </c>
      <c r="L34" s="324" t="s">
        <v>1593</v>
      </c>
      <c r="M34" s="240" t="e">
        <f>ROUND(計算シート_急性!AD25,-INT(LOG10(計算シート_急性!AD25))+2)</f>
        <v>#N/A</v>
      </c>
      <c r="N34" s="189" t="e">
        <f>ROUND(計算シート_急性!AG25,-INT(LOG10(計算シート_急性!AG25))+2)</f>
        <v>#N/A</v>
      </c>
      <c r="O34" s="327"/>
    </row>
    <row r="35" spans="1:15" ht="50.1" customHeight="1">
      <c r="A35" s="310"/>
      <c r="B35" s="311"/>
      <c r="C35" s="303"/>
      <c r="D35" s="304"/>
      <c r="E35" s="305"/>
      <c r="F35" s="309"/>
      <c r="G35" s="307" t="s">
        <v>1581</v>
      </c>
      <c r="H35" s="308" t="s">
        <v>1563</v>
      </c>
      <c r="I35" s="188" t="e">
        <f t="shared" si="0"/>
        <v>#N/A</v>
      </c>
      <c r="J35" s="321" t="s">
        <v>1590</v>
      </c>
      <c r="K35" s="280" t="e">
        <f t="shared" si="1"/>
        <v>#N/A</v>
      </c>
      <c r="L35" s="324" t="s">
        <v>1593</v>
      </c>
      <c r="M35" s="240" t="e">
        <f>ROUND(計算シート_急性!AD26,-INT(LOG10(計算シート_急性!AD26))+2)</f>
        <v>#N/A</v>
      </c>
      <c r="N35" s="189" t="e">
        <f>ROUND(計算シート_急性!AG26,-INT(LOG10(計算シート_急性!AG26))+2)</f>
        <v>#N/A</v>
      </c>
      <c r="O35" s="327"/>
    </row>
    <row r="36" spans="1:15" ht="50.1" customHeight="1">
      <c r="A36" s="310"/>
      <c r="B36" s="311"/>
      <c r="C36" s="303"/>
      <c r="D36" s="304"/>
      <c r="E36" s="305"/>
      <c r="F36" s="309"/>
      <c r="G36" s="307" t="s">
        <v>1581</v>
      </c>
      <c r="H36" s="308" t="s">
        <v>1563</v>
      </c>
      <c r="I36" s="188" t="e">
        <f t="shared" si="0"/>
        <v>#N/A</v>
      </c>
      <c r="J36" s="321" t="s">
        <v>1590</v>
      </c>
      <c r="K36" s="280" t="e">
        <f t="shared" si="1"/>
        <v>#N/A</v>
      </c>
      <c r="L36" s="324" t="s">
        <v>1593</v>
      </c>
      <c r="M36" s="240" t="e">
        <f>ROUND(計算シート_急性!AD27,-INT(LOG10(計算シート_急性!AD27))+2)</f>
        <v>#N/A</v>
      </c>
      <c r="N36" s="189" t="e">
        <f>ROUND(計算シート_急性!AG27,-INT(LOG10(計算シート_急性!AG27))+2)</f>
        <v>#N/A</v>
      </c>
      <c r="O36" s="327"/>
    </row>
    <row r="37" spans="1:15" ht="50.1" customHeight="1">
      <c r="A37" s="310"/>
      <c r="B37" s="311"/>
      <c r="C37" s="303"/>
      <c r="D37" s="304"/>
      <c r="E37" s="305"/>
      <c r="F37" s="309"/>
      <c r="G37" s="307" t="s">
        <v>1581</v>
      </c>
      <c r="H37" s="308" t="s">
        <v>1563</v>
      </c>
      <c r="I37" s="188" t="e">
        <f t="shared" si="0"/>
        <v>#N/A</v>
      </c>
      <c r="J37" s="321" t="s">
        <v>1590</v>
      </c>
      <c r="K37" s="280" t="e">
        <f t="shared" si="1"/>
        <v>#N/A</v>
      </c>
      <c r="L37" s="324" t="s">
        <v>1593</v>
      </c>
      <c r="M37" s="240" t="e">
        <f>ROUND(計算シート_急性!AD28,-INT(LOG10(計算シート_急性!AD28))+2)</f>
        <v>#N/A</v>
      </c>
      <c r="N37" s="189" t="e">
        <f>ROUND(計算シート_急性!AG28,-INT(LOG10(計算シート_急性!AG28))+2)</f>
        <v>#N/A</v>
      </c>
      <c r="O37" s="327"/>
    </row>
    <row r="38" spans="1:15" ht="50.1" customHeight="1">
      <c r="A38" s="310"/>
      <c r="B38" s="311"/>
      <c r="C38" s="303"/>
      <c r="D38" s="304"/>
      <c r="E38" s="305"/>
      <c r="F38" s="309"/>
      <c r="G38" s="307" t="s">
        <v>1581</v>
      </c>
      <c r="H38" s="308" t="s">
        <v>1563</v>
      </c>
      <c r="I38" s="188" t="e">
        <f t="shared" si="0"/>
        <v>#N/A</v>
      </c>
      <c r="J38" s="321" t="s">
        <v>1590</v>
      </c>
      <c r="K38" s="280" t="e">
        <f t="shared" si="1"/>
        <v>#N/A</v>
      </c>
      <c r="L38" s="324" t="s">
        <v>1593</v>
      </c>
      <c r="M38" s="240" t="e">
        <f>ROUND(計算シート_急性!AD29,-INT(LOG10(計算シート_急性!AD29))+2)</f>
        <v>#N/A</v>
      </c>
      <c r="N38" s="189" t="e">
        <f>ROUND(計算シート_急性!AG29,-INT(LOG10(計算シート_急性!AG29))+2)</f>
        <v>#N/A</v>
      </c>
      <c r="O38" s="327"/>
    </row>
    <row r="39" spans="1:15" ht="50.1" customHeight="1">
      <c r="A39" s="310"/>
      <c r="B39" s="311"/>
      <c r="C39" s="303"/>
      <c r="D39" s="304"/>
      <c r="E39" s="305"/>
      <c r="F39" s="309"/>
      <c r="G39" s="307" t="s">
        <v>1581</v>
      </c>
      <c r="H39" s="308" t="s">
        <v>1563</v>
      </c>
      <c r="I39" s="188" t="e">
        <f t="shared" si="0"/>
        <v>#N/A</v>
      </c>
      <c r="J39" s="321" t="s">
        <v>1590</v>
      </c>
      <c r="K39" s="280" t="e">
        <f t="shared" si="1"/>
        <v>#N/A</v>
      </c>
      <c r="L39" s="324" t="s">
        <v>1593</v>
      </c>
      <c r="M39" s="240" t="e">
        <f>ROUND(計算シート_急性!AD30,-INT(LOG10(計算シート_急性!AD30))+2)</f>
        <v>#N/A</v>
      </c>
      <c r="N39" s="189" t="e">
        <f>ROUND(計算シート_急性!AG30,-INT(LOG10(計算シート_急性!AG30))+2)</f>
        <v>#N/A</v>
      </c>
      <c r="O39" s="327"/>
    </row>
    <row r="40" spans="1:15" ht="50.1" customHeight="1">
      <c r="A40" s="310"/>
      <c r="B40" s="311"/>
      <c r="C40" s="303"/>
      <c r="D40" s="304"/>
      <c r="E40" s="305"/>
      <c r="F40" s="309"/>
      <c r="G40" s="307" t="s">
        <v>1581</v>
      </c>
      <c r="H40" s="308" t="s">
        <v>1563</v>
      </c>
      <c r="I40" s="188" t="e">
        <f t="shared" si="0"/>
        <v>#N/A</v>
      </c>
      <c r="J40" s="321" t="s">
        <v>1590</v>
      </c>
      <c r="K40" s="280" t="e">
        <f t="shared" si="1"/>
        <v>#N/A</v>
      </c>
      <c r="L40" s="324" t="s">
        <v>1593</v>
      </c>
      <c r="M40" s="240" t="e">
        <f>ROUND(計算シート_急性!AD31,-INT(LOG10(計算シート_急性!AD31))+2)</f>
        <v>#N/A</v>
      </c>
      <c r="N40" s="189" t="e">
        <f>ROUND(計算シート_急性!AG31,-INT(LOG10(計算シート_急性!AG31))+2)</f>
        <v>#N/A</v>
      </c>
      <c r="O40" s="327"/>
    </row>
    <row r="41" spans="1:15" ht="50.1" customHeight="1">
      <c r="A41" s="310"/>
      <c r="B41" s="311"/>
      <c r="C41" s="303"/>
      <c r="D41" s="304"/>
      <c r="E41" s="305"/>
      <c r="F41" s="309"/>
      <c r="G41" s="307" t="s">
        <v>1581</v>
      </c>
      <c r="H41" s="308" t="s">
        <v>1563</v>
      </c>
      <c r="I41" s="188" t="e">
        <f t="shared" si="0"/>
        <v>#N/A</v>
      </c>
      <c r="J41" s="321" t="s">
        <v>1590</v>
      </c>
      <c r="K41" s="280" t="e">
        <f t="shared" si="1"/>
        <v>#N/A</v>
      </c>
      <c r="L41" s="324" t="s">
        <v>1593</v>
      </c>
      <c r="M41" s="240" t="e">
        <f>ROUND(計算シート_急性!AD32,-INT(LOG10(計算シート_急性!AD32))+2)</f>
        <v>#N/A</v>
      </c>
      <c r="N41" s="189" t="e">
        <f>ROUND(計算シート_急性!AG32,-INT(LOG10(計算シート_急性!AG32))+2)</f>
        <v>#N/A</v>
      </c>
      <c r="O41" s="327"/>
    </row>
    <row r="42" spans="1:15" ht="50.1" customHeight="1">
      <c r="A42" s="310"/>
      <c r="B42" s="311"/>
      <c r="C42" s="303"/>
      <c r="D42" s="304"/>
      <c r="E42" s="305"/>
      <c r="F42" s="309"/>
      <c r="G42" s="307" t="s">
        <v>1581</v>
      </c>
      <c r="H42" s="308" t="s">
        <v>1563</v>
      </c>
      <c r="I42" s="188" t="e">
        <f t="shared" si="0"/>
        <v>#N/A</v>
      </c>
      <c r="J42" s="321" t="s">
        <v>1590</v>
      </c>
      <c r="K42" s="280" t="e">
        <f t="shared" si="1"/>
        <v>#N/A</v>
      </c>
      <c r="L42" s="324" t="s">
        <v>1593</v>
      </c>
      <c r="M42" s="240" t="e">
        <f>ROUND(計算シート_急性!AD33,-INT(LOG10(計算シート_急性!AD33))+2)</f>
        <v>#N/A</v>
      </c>
      <c r="N42" s="189" t="e">
        <f>ROUND(計算シート_急性!AG33,-INT(LOG10(計算シート_急性!AG33))+2)</f>
        <v>#N/A</v>
      </c>
      <c r="O42" s="327"/>
    </row>
    <row r="43" spans="1:15" ht="50.1" customHeight="1">
      <c r="A43" s="310"/>
      <c r="B43" s="311"/>
      <c r="C43" s="303"/>
      <c r="D43" s="304"/>
      <c r="E43" s="305"/>
      <c r="F43" s="309"/>
      <c r="G43" s="307" t="s">
        <v>1581</v>
      </c>
      <c r="H43" s="308" t="s">
        <v>1563</v>
      </c>
      <c r="I43" s="188" t="e">
        <f t="shared" si="0"/>
        <v>#N/A</v>
      </c>
      <c r="J43" s="321" t="s">
        <v>1590</v>
      </c>
      <c r="K43" s="280" t="e">
        <f t="shared" si="1"/>
        <v>#N/A</v>
      </c>
      <c r="L43" s="324" t="s">
        <v>1593</v>
      </c>
      <c r="M43" s="240" t="e">
        <f>ROUND(計算シート_急性!AD34,-INT(LOG10(計算シート_急性!AD34))+2)</f>
        <v>#N/A</v>
      </c>
      <c r="N43" s="189" t="e">
        <f>ROUND(計算シート_急性!AG34,-INT(LOG10(計算シート_急性!AG34))+2)</f>
        <v>#N/A</v>
      </c>
      <c r="O43" s="327"/>
    </row>
    <row r="44" spans="1:15" ht="50.1" customHeight="1">
      <c r="A44" s="310"/>
      <c r="B44" s="311"/>
      <c r="C44" s="303"/>
      <c r="D44" s="304"/>
      <c r="E44" s="305"/>
      <c r="F44" s="309"/>
      <c r="G44" s="307" t="s">
        <v>1581</v>
      </c>
      <c r="H44" s="308" t="s">
        <v>1563</v>
      </c>
      <c r="I44" s="188" t="e">
        <f t="shared" si="0"/>
        <v>#N/A</v>
      </c>
      <c r="J44" s="321" t="s">
        <v>1590</v>
      </c>
      <c r="K44" s="280" t="e">
        <f t="shared" si="1"/>
        <v>#N/A</v>
      </c>
      <c r="L44" s="324" t="s">
        <v>1593</v>
      </c>
      <c r="M44" s="240" t="e">
        <f>ROUND(計算シート_急性!AD35,-INT(LOG10(計算シート_急性!AD35))+2)</f>
        <v>#N/A</v>
      </c>
      <c r="N44" s="189" t="e">
        <f>ROUND(計算シート_急性!AG35,-INT(LOG10(計算シート_急性!AG35))+2)</f>
        <v>#N/A</v>
      </c>
      <c r="O44" s="327"/>
    </row>
    <row r="45" spans="1:15" ht="50.1" customHeight="1">
      <c r="A45" s="310"/>
      <c r="B45" s="311"/>
      <c r="C45" s="303"/>
      <c r="D45" s="304"/>
      <c r="E45" s="305"/>
      <c r="F45" s="309"/>
      <c r="G45" s="307" t="s">
        <v>1581</v>
      </c>
      <c r="H45" s="308" t="s">
        <v>1563</v>
      </c>
      <c r="I45" s="188" t="e">
        <f t="shared" si="0"/>
        <v>#N/A</v>
      </c>
      <c r="J45" s="321" t="s">
        <v>1590</v>
      </c>
      <c r="K45" s="280" t="e">
        <f t="shared" si="1"/>
        <v>#N/A</v>
      </c>
      <c r="L45" s="324" t="s">
        <v>1593</v>
      </c>
      <c r="M45" s="240" t="e">
        <f>ROUND(計算シート_急性!AD36,-INT(LOG10(計算シート_急性!AD36))+2)</f>
        <v>#N/A</v>
      </c>
      <c r="N45" s="189" t="e">
        <f>ROUND(計算シート_急性!AG36,-INT(LOG10(計算シート_急性!AG36))+2)</f>
        <v>#N/A</v>
      </c>
      <c r="O45" s="327"/>
    </row>
    <row r="46" spans="1:15" ht="50.1" customHeight="1">
      <c r="A46" s="310"/>
      <c r="B46" s="311"/>
      <c r="C46" s="303"/>
      <c r="D46" s="304"/>
      <c r="E46" s="305"/>
      <c r="F46" s="309"/>
      <c r="G46" s="307" t="s">
        <v>1581</v>
      </c>
      <c r="H46" s="308" t="s">
        <v>1563</v>
      </c>
      <c r="I46" s="188" t="e">
        <f t="shared" si="0"/>
        <v>#N/A</v>
      </c>
      <c r="J46" s="321" t="s">
        <v>1590</v>
      </c>
      <c r="K46" s="280" t="e">
        <f t="shared" si="1"/>
        <v>#N/A</v>
      </c>
      <c r="L46" s="324" t="s">
        <v>1593</v>
      </c>
      <c r="M46" s="240" t="e">
        <f>ROUND(計算シート_急性!AD37,-INT(LOG10(計算シート_急性!AD37))+2)</f>
        <v>#N/A</v>
      </c>
      <c r="N46" s="189" t="e">
        <f>ROUND(計算シート_急性!AG37,-INT(LOG10(計算シート_急性!AG37))+2)</f>
        <v>#N/A</v>
      </c>
      <c r="O46" s="327"/>
    </row>
    <row r="47" spans="1:15" ht="50.1" customHeight="1">
      <c r="A47" s="310"/>
      <c r="B47" s="311"/>
      <c r="C47" s="303"/>
      <c r="D47" s="304"/>
      <c r="E47" s="305"/>
      <c r="F47" s="309"/>
      <c r="G47" s="307" t="s">
        <v>1581</v>
      </c>
      <c r="H47" s="308" t="s">
        <v>1563</v>
      </c>
      <c r="I47" s="188" t="e">
        <f t="shared" si="0"/>
        <v>#N/A</v>
      </c>
      <c r="J47" s="321" t="s">
        <v>1590</v>
      </c>
      <c r="K47" s="280" t="e">
        <f t="shared" si="1"/>
        <v>#N/A</v>
      </c>
      <c r="L47" s="324" t="s">
        <v>1593</v>
      </c>
      <c r="M47" s="240" t="e">
        <f>ROUND(計算シート_急性!AD38,-INT(LOG10(計算シート_急性!AD38))+2)</f>
        <v>#N/A</v>
      </c>
      <c r="N47" s="189" t="e">
        <f>ROUND(計算シート_急性!AG38,-INT(LOG10(計算シート_急性!AG38))+2)</f>
        <v>#N/A</v>
      </c>
      <c r="O47" s="327"/>
    </row>
    <row r="48" spans="1:15" ht="50.1" customHeight="1">
      <c r="A48" s="310"/>
      <c r="B48" s="311"/>
      <c r="C48" s="303"/>
      <c r="D48" s="304"/>
      <c r="E48" s="305"/>
      <c r="F48" s="309"/>
      <c r="G48" s="307" t="s">
        <v>1581</v>
      </c>
      <c r="H48" s="308" t="s">
        <v>1563</v>
      </c>
      <c r="I48" s="188" t="e">
        <f t="shared" si="0"/>
        <v>#N/A</v>
      </c>
      <c r="J48" s="321" t="s">
        <v>1590</v>
      </c>
      <c r="K48" s="280" t="e">
        <f t="shared" si="1"/>
        <v>#N/A</v>
      </c>
      <c r="L48" s="324" t="s">
        <v>1593</v>
      </c>
      <c r="M48" s="240" t="e">
        <f>ROUND(計算シート_急性!AD39,-INT(LOG10(計算シート_急性!AD39))+2)</f>
        <v>#N/A</v>
      </c>
      <c r="N48" s="189" t="e">
        <f>ROUND(計算シート_急性!AG39,-INT(LOG10(計算シート_急性!AG39))+2)</f>
        <v>#N/A</v>
      </c>
      <c r="O48" s="327"/>
    </row>
    <row r="49" spans="1:15" ht="50.1" customHeight="1">
      <c r="A49" s="310"/>
      <c r="B49" s="311"/>
      <c r="C49" s="303"/>
      <c r="D49" s="304"/>
      <c r="E49" s="305"/>
      <c r="F49" s="309"/>
      <c r="G49" s="307" t="s">
        <v>1581</v>
      </c>
      <c r="H49" s="308" t="s">
        <v>1563</v>
      </c>
      <c r="I49" s="188" t="e">
        <f t="shared" si="0"/>
        <v>#N/A</v>
      </c>
      <c r="J49" s="321" t="s">
        <v>1590</v>
      </c>
      <c r="K49" s="280" t="e">
        <f t="shared" si="1"/>
        <v>#N/A</v>
      </c>
      <c r="L49" s="324" t="s">
        <v>1593</v>
      </c>
      <c r="M49" s="240" t="e">
        <f>ROUND(計算シート_急性!AD40,-INT(LOG10(計算シート_急性!AD40))+2)</f>
        <v>#N/A</v>
      </c>
      <c r="N49" s="189" t="e">
        <f>ROUND(計算シート_急性!AG40,-INT(LOG10(計算シート_急性!AG40))+2)</f>
        <v>#N/A</v>
      </c>
      <c r="O49" s="327"/>
    </row>
    <row r="50" spans="1:15" ht="50.1" customHeight="1">
      <c r="A50" s="310"/>
      <c r="B50" s="311"/>
      <c r="C50" s="303"/>
      <c r="D50" s="304"/>
      <c r="E50" s="305"/>
      <c r="F50" s="309"/>
      <c r="G50" s="307" t="s">
        <v>1581</v>
      </c>
      <c r="H50" s="308" t="s">
        <v>1563</v>
      </c>
      <c r="I50" s="188" t="e">
        <f t="shared" si="0"/>
        <v>#N/A</v>
      </c>
      <c r="J50" s="321" t="s">
        <v>1590</v>
      </c>
      <c r="K50" s="280" t="e">
        <f t="shared" si="1"/>
        <v>#N/A</v>
      </c>
      <c r="L50" s="324" t="s">
        <v>1593</v>
      </c>
      <c r="M50" s="240" t="e">
        <f>ROUND(計算シート_急性!AD41,-INT(LOG10(計算シート_急性!AD41))+2)</f>
        <v>#N/A</v>
      </c>
      <c r="N50" s="189" t="e">
        <f>ROUND(計算シート_急性!AG41,-INT(LOG10(計算シート_急性!AG41))+2)</f>
        <v>#N/A</v>
      </c>
      <c r="O50" s="327"/>
    </row>
    <row r="51" spans="1:15" ht="50.1" customHeight="1">
      <c r="A51" s="310"/>
      <c r="B51" s="311"/>
      <c r="C51" s="303"/>
      <c r="D51" s="304"/>
      <c r="E51" s="305"/>
      <c r="F51" s="309"/>
      <c r="G51" s="307" t="s">
        <v>1581</v>
      </c>
      <c r="H51" s="308" t="s">
        <v>1563</v>
      </c>
      <c r="I51" s="188" t="e">
        <f t="shared" si="0"/>
        <v>#N/A</v>
      </c>
      <c r="J51" s="321" t="s">
        <v>1590</v>
      </c>
      <c r="K51" s="280" t="e">
        <f t="shared" si="1"/>
        <v>#N/A</v>
      </c>
      <c r="L51" s="324" t="s">
        <v>1593</v>
      </c>
      <c r="M51" s="240" t="e">
        <f>ROUND(計算シート_急性!AD42,-INT(LOG10(計算シート_急性!AD42))+2)</f>
        <v>#N/A</v>
      </c>
      <c r="N51" s="189" t="e">
        <f>ROUND(計算シート_急性!AG42,-INT(LOG10(計算シート_急性!AG42))+2)</f>
        <v>#N/A</v>
      </c>
      <c r="O51" s="327"/>
    </row>
    <row r="52" spans="1:15" ht="50.1" customHeight="1" thickBot="1">
      <c r="A52" s="312"/>
      <c r="B52" s="313"/>
      <c r="C52" s="314"/>
      <c r="D52" s="315"/>
      <c r="E52" s="316"/>
      <c r="F52" s="317"/>
      <c r="G52" s="318" t="s">
        <v>1581</v>
      </c>
      <c r="H52" s="319" t="s">
        <v>1563</v>
      </c>
      <c r="I52" s="191" t="e">
        <f t="shared" si="0"/>
        <v>#N/A</v>
      </c>
      <c r="J52" s="322" t="s">
        <v>1590</v>
      </c>
      <c r="K52" s="281" t="e">
        <f t="shared" si="1"/>
        <v>#N/A</v>
      </c>
      <c r="L52" s="325" t="s">
        <v>1593</v>
      </c>
      <c r="M52" s="240" t="e">
        <f>ROUND(計算シート_急性!AD43,-INT(LOG10(計算シート_急性!AD43))+2)</f>
        <v>#N/A</v>
      </c>
      <c r="N52" s="192" t="e">
        <f>ROUND(計算シート_急性!AG43,-INT(LOG10(計算シート_急性!AG43))+2)</f>
        <v>#N/A</v>
      </c>
      <c r="O52" s="328"/>
    </row>
  </sheetData>
  <sheetProtection algorithmName="SHA-512" hashValue="0McaAJRhPZztU5bItr9jwvJOftpht4CqHR7pKU0apBf5Iq31Ni97lK8UwopIr7/6jScNjYwEqyuAHfaM3xnsvw==" saltValue="hiUekRxvv1j4uBRQgiFhIw==" spinCount="100000" sheet="1" objects="1" scenarios="1"/>
  <mergeCells count="5">
    <mergeCell ref="B2:C2"/>
    <mergeCell ref="B3:C3"/>
    <mergeCell ref="B4:C4"/>
    <mergeCell ref="B5:C5"/>
    <mergeCell ref="B6:C6"/>
  </mergeCells>
  <phoneticPr fontId="3"/>
  <conditionalFormatting sqref="N13:N52">
    <cfRule type="cellIs" dxfId="1" priority="1" operator="greaterThan">
      <formula>100</formula>
    </cfRule>
  </conditionalFormatting>
  <dataValidations count="1">
    <dataValidation type="list" allowBlank="1" showInputMessage="1" showErrorMessage="1" sqref="B4:C4" xr:uid="{99B5ED21-F2EC-43A8-869D-8AA17FD3C16B}">
      <formula1>$Q$3:$Q$4</formula1>
    </dataValidation>
  </dataValidations>
  <pageMargins left="0.70866141732283472" right="0.70866141732283472" top="0.74803149606299213" bottom="0.74803149606299213" header="0.31496062992125984" footer="0.31496062992125984"/>
  <pageSetup paperSize="9" scale="44" fitToHeight="0" orientation="landscape" cellComments="asDisplayed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1BD95431-AE6B-46D1-BE46-1336740F5363}">
          <x14:formula1>
            <xm:f>単位暴露量・経皮吸収率!$A$10:$A$11</xm:f>
          </x14:formula1>
          <xm:sqref>H13:H52</xm:sqref>
        </x14:dataValidation>
        <x14:dataValidation type="list" allowBlank="1" showInputMessage="1" showErrorMessage="1" xr:uid="{9BF7FC38-D85C-435E-BABF-7008969C275C}">
          <x14:formula1>
            <xm:f>単位暴露量・経皮吸収率!$A$14:$A$15</xm:f>
          </x14:formula1>
          <xm:sqref>H2</xm:sqref>
        </x14:dataValidation>
        <x14:dataValidation type="list" allowBlank="1" showInputMessage="1" showErrorMessage="1" xr:uid="{45671B25-C719-4731-AB4E-A600674D6DF1}">
          <x14:formula1>
            <xm:f>単位暴露量・経皮吸収率!$A$16:$A$17</xm:f>
          </x14:formula1>
          <xm:sqref>H4</xm:sqref>
        </x14:dataValidation>
        <x14:dataValidation type="list" allowBlank="1" showInputMessage="1" showErrorMessage="1" xr:uid="{F0859927-A403-4AEA-B658-03ED8FC625EC}">
          <x14:formula1>
            <xm:f>防護装備!$A$3:$A$4</xm:f>
          </x14:formula1>
          <xm:sqref>J13:J52</xm:sqref>
        </x14:dataValidation>
        <x14:dataValidation type="list" allowBlank="1" showInputMessage="1" showErrorMessage="1" xr:uid="{C31067F0-5A1D-4AD0-A172-CE3C811CD99B}">
          <x14:formula1>
            <xm:f>防護装備!$A$9:$A$14</xm:f>
          </x14:formula1>
          <xm:sqref>L13:L52</xm:sqref>
        </x14:dataValidation>
        <x14:dataValidation type="list" allowBlank="1" showInputMessage="1" showErrorMessage="1" xr:uid="{6487845F-51CD-4B5A-9835-5D591816DD11}">
          <x14:formula1>
            <xm:f>単位暴露量・経皮吸収率!$A$3:$A$7</xm:f>
          </x14:formula1>
          <xm:sqref>G13:G52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G43"/>
  <sheetViews>
    <sheetView view="pageBreakPreview" topLeftCell="E1" zoomScale="70" zoomScaleNormal="40" zoomScaleSheetLayoutView="70" workbookViewId="0">
      <selection activeCell="O29" sqref="O29"/>
    </sheetView>
  </sheetViews>
  <sheetFormatPr defaultRowHeight="18.75"/>
  <cols>
    <col min="1" max="1" width="14.375" style="1" customWidth="1"/>
    <col min="2" max="2" width="17.625" style="1" customWidth="1"/>
    <col min="3" max="3" width="12.125" style="1" customWidth="1"/>
    <col min="4" max="4" width="22.875" customWidth="1"/>
    <col min="5" max="5" width="16.125" customWidth="1"/>
    <col min="6" max="6" width="15.125" customWidth="1"/>
    <col min="7" max="7" width="13" customWidth="1"/>
    <col min="8" max="8" width="13.5" customWidth="1"/>
    <col min="9" max="10" width="7.625" customWidth="1"/>
    <col min="11" max="11" width="10.25" customWidth="1"/>
    <col min="12" max="19" width="7.625" customWidth="1"/>
    <col min="20" max="20" width="10.5" customWidth="1"/>
    <col min="21" max="21" width="8.375" customWidth="1"/>
    <col min="22" max="28" width="7.625" customWidth="1"/>
    <col min="29" max="30" width="13.5" customWidth="1"/>
    <col min="31" max="31" width="18.75" customWidth="1"/>
    <col min="32" max="33" width="14.625" customWidth="1"/>
  </cols>
  <sheetData>
    <row r="1" spans="1:33">
      <c r="A1" s="66"/>
      <c r="B1" s="66"/>
      <c r="C1" s="66"/>
      <c r="D1" s="67"/>
      <c r="E1" s="67"/>
      <c r="F1" s="67"/>
      <c r="G1" s="67"/>
      <c r="H1" s="67"/>
      <c r="I1" s="99" t="s">
        <v>1496</v>
      </c>
      <c r="J1" s="100"/>
      <c r="K1" s="100"/>
      <c r="L1" s="100"/>
      <c r="M1" s="100"/>
      <c r="N1" s="100"/>
      <c r="O1" s="101"/>
      <c r="P1" s="130" t="s">
        <v>890</v>
      </c>
      <c r="Q1" s="130"/>
      <c r="R1" s="130"/>
      <c r="S1" s="130"/>
      <c r="T1" s="130"/>
      <c r="U1" s="130"/>
      <c r="V1" s="130"/>
      <c r="W1" s="130"/>
      <c r="X1" s="130"/>
      <c r="Y1" s="130"/>
      <c r="Z1" s="130"/>
      <c r="AA1" s="130"/>
      <c r="AB1" s="131"/>
      <c r="AC1" s="163"/>
      <c r="AD1" s="163"/>
      <c r="AE1" s="68" t="s">
        <v>1500</v>
      </c>
      <c r="AF1" s="68"/>
      <c r="AG1" s="67"/>
    </row>
    <row r="2" spans="1:33" ht="19.5" thickBot="1">
      <c r="A2" s="66"/>
      <c r="B2" s="66"/>
      <c r="C2" s="66"/>
      <c r="D2" s="67"/>
      <c r="E2" s="67"/>
      <c r="F2" s="67"/>
      <c r="G2" s="67"/>
      <c r="H2" s="67"/>
      <c r="I2" s="102" t="s">
        <v>1498</v>
      </c>
      <c r="J2" s="101"/>
      <c r="K2" s="103"/>
      <c r="L2" s="100" t="s">
        <v>882</v>
      </c>
      <c r="M2" s="104"/>
      <c r="N2" s="100" t="s">
        <v>1499</v>
      </c>
      <c r="O2" s="104"/>
      <c r="P2" s="130" t="s">
        <v>1497</v>
      </c>
      <c r="Q2" s="130"/>
      <c r="R2" s="130"/>
      <c r="S2" s="132"/>
      <c r="T2" s="133"/>
      <c r="U2" s="130" t="s">
        <v>882</v>
      </c>
      <c r="V2" s="130"/>
      <c r="W2" s="130"/>
      <c r="X2" s="132"/>
      <c r="Y2" s="130" t="s">
        <v>1499</v>
      </c>
      <c r="Z2" s="130"/>
      <c r="AA2" s="130"/>
      <c r="AB2" s="132"/>
      <c r="AC2" s="228" t="s">
        <v>1562</v>
      </c>
      <c r="AD2" s="228"/>
      <c r="AE2" s="69">
        <v>1000</v>
      </c>
      <c r="AF2" s="69"/>
      <c r="AG2" s="67"/>
    </row>
    <row r="3" spans="1:33" ht="19.5" thickBot="1">
      <c r="A3" s="70" t="s">
        <v>1</v>
      </c>
      <c r="B3" s="70" t="s">
        <v>1503</v>
      </c>
      <c r="C3" s="70" t="s">
        <v>1495</v>
      </c>
      <c r="D3" s="71" t="s">
        <v>36</v>
      </c>
      <c r="E3" s="71" t="s">
        <v>879</v>
      </c>
      <c r="F3" s="71" t="s">
        <v>891</v>
      </c>
      <c r="G3" s="72" t="s">
        <v>37</v>
      </c>
      <c r="H3" s="73" t="s">
        <v>38</v>
      </c>
      <c r="I3" s="105" t="s">
        <v>30</v>
      </c>
      <c r="J3" s="106" t="s">
        <v>31</v>
      </c>
      <c r="K3" s="107" t="s">
        <v>39</v>
      </c>
      <c r="L3" s="108" t="s">
        <v>30</v>
      </c>
      <c r="M3" s="106" t="s">
        <v>31</v>
      </c>
      <c r="N3" s="108" t="s">
        <v>30</v>
      </c>
      <c r="O3" s="106" t="s">
        <v>31</v>
      </c>
      <c r="P3" s="134" t="s">
        <v>28</v>
      </c>
      <c r="Q3" s="135" t="s">
        <v>29</v>
      </c>
      <c r="R3" s="135" t="s">
        <v>30</v>
      </c>
      <c r="S3" s="136" t="s">
        <v>31</v>
      </c>
      <c r="T3" s="137" t="s">
        <v>39</v>
      </c>
      <c r="U3" s="138" t="s">
        <v>881</v>
      </c>
      <c r="V3" s="135" t="s">
        <v>884</v>
      </c>
      <c r="W3" s="135" t="s">
        <v>30</v>
      </c>
      <c r="X3" s="136" t="s">
        <v>31</v>
      </c>
      <c r="Y3" s="138" t="s">
        <v>40</v>
      </c>
      <c r="Z3" s="135" t="s">
        <v>29</v>
      </c>
      <c r="AA3" s="135" t="s">
        <v>30</v>
      </c>
      <c r="AB3" s="136" t="s">
        <v>31</v>
      </c>
      <c r="AC3" s="164" t="s">
        <v>1561</v>
      </c>
      <c r="AD3" s="164" t="s">
        <v>1559</v>
      </c>
      <c r="AE3" s="74" t="s">
        <v>33</v>
      </c>
      <c r="AF3" s="74" t="s">
        <v>34</v>
      </c>
      <c r="AG3" s="33" t="s">
        <v>35</v>
      </c>
    </row>
    <row r="4" spans="1:33" ht="24.95" customHeight="1">
      <c r="A4" s="75">
        <f>入力・結果シート!A13</f>
        <v>0</v>
      </c>
      <c r="B4" s="63">
        <f>入力・結果シート!B13</f>
        <v>0</v>
      </c>
      <c r="C4" s="75">
        <f>入力・結果シート!D13</f>
        <v>0</v>
      </c>
      <c r="D4" s="76">
        <f>入力・結果シート!F13</f>
        <v>0</v>
      </c>
      <c r="E4" s="85" t="e">
        <f>VLOOKUP(A4,作物分類!A:E,5,FALSE)</f>
        <v>#N/A</v>
      </c>
      <c r="F4" s="77" t="e">
        <f>IF(COUNTIF(入力・結果シート!C13,"*球根*"),VLOOKUP(E4,'処理量（球根等）'!$A$1:$E$4,5,FALSE),
IF(COUNTIF(入力・結果シート!C13,"*種球*"),VLOOKUP(E4,'処理量（球根等）'!$A$1:$E$4,5,FALSE),
VLOOKUP(E4,'処理量（種）'!$A$1:$G$14,7,FALSE)))</f>
        <v>#N/A</v>
      </c>
      <c r="G4" s="77" t="e">
        <f>D4*F4/C4</f>
        <v>#N/A</v>
      </c>
      <c r="H4" s="78" t="e">
        <f>G4*入力・結果シート!$B$6</f>
        <v>#N/A</v>
      </c>
      <c r="I4" s="109">
        <f>VLOOKUP(入力・結果シート!G13,単位暴露量・経皮吸収率!$A$2:$F$7,5,FALSE)</f>
        <v>14</v>
      </c>
      <c r="J4" s="110">
        <f>VLOOKUP(入力・結果シート!G13,単位暴露量・経皮吸収率!$A$2:$F$7,6,FALSE)</f>
        <v>8.5999999999999993E-2</v>
      </c>
      <c r="K4" s="111" t="e">
        <f>入力・結果シート!I13</f>
        <v>#N/A</v>
      </c>
      <c r="L4" s="112">
        <f>IF(入力・結果シート!G13="希釈なし",
IF(COUNTIF(入力・結果シート!$B$4,"*液*"),
VLOOKUP(入力・結果シート!J13,防護装備!$A$5:$F$6,5,FALSE),
VLOOKUP(入力・結果シート!J13,防護装備!$A$3:$F$4,5,FALSE)),
VLOOKUP(入力・結果シート!J13,防護装備!$A$5:$F$6,5,FALSE))</f>
        <v>0.05</v>
      </c>
      <c r="M4" s="113">
        <f>IF(入力・結果シート!G13="希釈なし",
VLOOKUP(入力・結果シート!J13,防護装備!$A$3:$F$4,6,FALSE),
VLOOKUP(入力・結果シート!J13,防護装備!$A$5:$F$6,6,FALSE))</f>
        <v>0.25</v>
      </c>
      <c r="N4" s="114" t="e">
        <f>H4*I4*K4*L4</f>
        <v>#N/A</v>
      </c>
      <c r="O4" s="110" t="e">
        <f>H4*J4*M4</f>
        <v>#N/A</v>
      </c>
      <c r="P4" s="139">
        <f>VLOOKUP(入力・結果シート!H13,単位暴露量・経皮吸収率!$A$9:$E$11,2,FALSE)</f>
        <v>0</v>
      </c>
      <c r="Q4" s="140">
        <f>VLOOKUP(入力・結果シート!H13,単位暴露量・経皮吸収率!$A$9:$E$11,3,FALSE)</f>
        <v>0</v>
      </c>
      <c r="R4" s="140">
        <f>VLOOKUP(入力・結果シート!H13,単位暴露量・経皮吸収率!$A$9:$E$11,4,FALSE)</f>
        <v>0</v>
      </c>
      <c r="S4" s="141">
        <f>VLOOKUP(入力・結果シート!H13,単位暴露量・経皮吸収率!$A$9:$E$11,5,FALSE)</f>
        <v>0</v>
      </c>
      <c r="T4" s="142" t="e">
        <f>入力・結果シート!K13</f>
        <v>#N/A</v>
      </c>
      <c r="U4" s="143">
        <f>VLOOKUP(入力・結果シート!L13,防護装備!$A$9:$F$14,3,FALSE)</f>
        <v>0.8</v>
      </c>
      <c r="V4" s="144">
        <f>VLOOKUP(入力・結果シート!L13,防護装備!$A$9:$F$14,4,FALSE)</f>
        <v>0.1</v>
      </c>
      <c r="W4" s="144">
        <f>VLOOKUP(入力・結果シート!L13,防護装備!$A$9:$F$14,5,FALSE)</f>
        <v>0.1</v>
      </c>
      <c r="X4" s="145">
        <f>VLOOKUP(入力・結果シート!L13,防護装備!$A$9:$F$14,6,FALSE)</f>
        <v>0.25</v>
      </c>
      <c r="Y4" s="146" t="e">
        <f>H4*P4*T4*U4</f>
        <v>#N/A</v>
      </c>
      <c r="Z4" s="140" t="e">
        <f>H4*Q4*T4*V4</f>
        <v>#N/A</v>
      </c>
      <c r="AA4" s="140" t="e">
        <f>H4*R4*T4*W4</f>
        <v>#N/A</v>
      </c>
      <c r="AB4" s="141" t="e">
        <f>H4*S4*X4</f>
        <v>#N/A</v>
      </c>
      <c r="AC4" s="165" t="e">
        <f>N4+O4+Y4+Z4+AA4+AB4</f>
        <v>#N/A</v>
      </c>
      <c r="AD4" s="165" t="e">
        <f>AC4/入力・結果シート!$B$8</f>
        <v>#N/A</v>
      </c>
      <c r="AE4" s="80" t="e">
        <f>AC4/$AE$2/入力・結果シート!$B$8</f>
        <v>#N/A</v>
      </c>
      <c r="AF4" s="81">
        <f>入力・結果シート!$B$7</f>
        <v>0</v>
      </c>
      <c r="AG4" s="79" t="e">
        <f t="shared" ref="AG4:AG43" si="0">AE4/AF4*100</f>
        <v>#N/A</v>
      </c>
    </row>
    <row r="5" spans="1:33" ht="24.95" customHeight="1">
      <c r="A5" s="82">
        <f>入力・結果シート!A14</f>
        <v>0</v>
      </c>
      <c r="B5" s="64">
        <f>入力・結果シート!B14</f>
        <v>0</v>
      </c>
      <c r="C5" s="83">
        <f>入力・結果シート!D14</f>
        <v>0</v>
      </c>
      <c r="D5" s="84">
        <f>入力・結果シート!F14</f>
        <v>0</v>
      </c>
      <c r="E5" s="85" t="e">
        <f>VLOOKUP(A5,作物分類!A:E,5,FALSE)</f>
        <v>#N/A</v>
      </c>
      <c r="F5" s="86" t="e">
        <f>IF(COUNTIF(入力・結果シート!C14,"*球根*"),VLOOKUP(E5,'処理量（球根等）'!$A$1:$E$4,5,FALSE),
IF(COUNTIF(入力・結果シート!C14,"*種球*"),VLOOKUP(E5,'処理量（球根等）'!$A$1:$E$4,5,FALSE),
VLOOKUP(E5,'処理量（種）'!$A$1:$G$14,7,FALSE)))</f>
        <v>#N/A</v>
      </c>
      <c r="G5" s="86" t="e">
        <f t="shared" ref="G5:G43" si="1">D5*F5/C5</f>
        <v>#N/A</v>
      </c>
      <c r="H5" s="87" t="e">
        <f>G5*入力・結果シート!$B$6</f>
        <v>#N/A</v>
      </c>
      <c r="I5" s="115">
        <f>VLOOKUP(入力・結果シート!G14,単位暴露量・経皮吸収率!$A$2:$F$7,5,FALSE)</f>
        <v>14</v>
      </c>
      <c r="J5" s="116">
        <f>VLOOKUP(入力・結果シート!G14,単位暴露量・経皮吸収率!$A$2:$F$7,6,FALSE)</f>
        <v>8.5999999999999993E-2</v>
      </c>
      <c r="K5" s="117" t="e">
        <f>入力・結果シート!I14</f>
        <v>#N/A</v>
      </c>
      <c r="L5" s="118">
        <f>IF(入力・結果シート!G14="希釈なし",
IF(COUNTIF(入力・結果シート!$B$4,"*液*"),
VLOOKUP(入力・結果シート!J14,防護装備!$A$5:$F$6,5,FALSE),
VLOOKUP(入力・結果シート!J14,防護装備!$A$3:$F$4,5,FALSE)),
VLOOKUP(入力・結果シート!J14,防護装備!$A$5:$F$6,5,FALSE))</f>
        <v>0.05</v>
      </c>
      <c r="M5" s="119">
        <f>IF(入力・結果シート!G14="希釈なし",
VLOOKUP(入力・結果シート!J14,防護装備!$A$3:$F$4,6,FALSE),
VLOOKUP(入力・結果シート!J14,防護装備!$A$5:$F$6,6,FALSE))</f>
        <v>0.25</v>
      </c>
      <c r="N5" s="120" t="e">
        <f>H5*I5*K5*L5</f>
        <v>#N/A</v>
      </c>
      <c r="O5" s="116" t="e">
        <f t="shared" ref="O5:O43" si="2">H5*J5*M5</f>
        <v>#N/A</v>
      </c>
      <c r="P5" s="147">
        <f>VLOOKUP(入力・結果シート!H14,単位暴露量・経皮吸収率!$A$9:$E$11,2,FALSE)</f>
        <v>0</v>
      </c>
      <c r="Q5" s="148">
        <f>VLOOKUP(入力・結果シート!H14,単位暴露量・経皮吸収率!$A$9:$E$11,3,FALSE)</f>
        <v>0</v>
      </c>
      <c r="R5" s="148">
        <f>VLOOKUP(入力・結果シート!H14,単位暴露量・経皮吸収率!$A$9:$E$11,4,FALSE)</f>
        <v>0</v>
      </c>
      <c r="S5" s="149">
        <f>VLOOKUP(入力・結果シート!H14,単位暴露量・経皮吸収率!$A$9:$E$11,5,FALSE)</f>
        <v>0</v>
      </c>
      <c r="T5" s="150" t="e">
        <f>入力・結果シート!K14</f>
        <v>#N/A</v>
      </c>
      <c r="U5" s="151">
        <f>VLOOKUP(入力・結果シート!L14,防護装備!$A$9:$F$14,3,FALSE)</f>
        <v>0.8</v>
      </c>
      <c r="V5" s="152">
        <f>VLOOKUP(入力・結果シート!L14,防護装備!$A$9:$F$14,4,FALSE)</f>
        <v>0.1</v>
      </c>
      <c r="W5" s="152">
        <f>VLOOKUP(入力・結果シート!L14,防護装備!$A$9:$F$14,5,FALSE)</f>
        <v>0.1</v>
      </c>
      <c r="X5" s="153">
        <f>VLOOKUP(入力・結果シート!L14,防護装備!$A$9:$F$14,6,FALSE)</f>
        <v>0.25</v>
      </c>
      <c r="Y5" s="154" t="e">
        <f t="shared" ref="Y5:Y43" si="3">H5*P5*T5*U5</f>
        <v>#N/A</v>
      </c>
      <c r="Z5" s="148" t="e">
        <f t="shared" ref="Z5:Z43" si="4">H5*Q5*T5*V5</f>
        <v>#N/A</v>
      </c>
      <c r="AA5" s="148" t="e">
        <f t="shared" ref="AA5:AA43" si="5">H5*R5*T5*W5</f>
        <v>#N/A</v>
      </c>
      <c r="AB5" s="149" t="e">
        <f t="shared" ref="AB5:AB43" si="6">H5*S5*X5</f>
        <v>#N/A</v>
      </c>
      <c r="AC5" s="166" t="e">
        <f t="shared" ref="AC5:AC43" si="7">N5+O5+Y5+Z5+AA5+AB5</f>
        <v>#N/A</v>
      </c>
      <c r="AD5" s="166" t="e">
        <f>AC5/入力・結果シート!$B$8</f>
        <v>#N/A</v>
      </c>
      <c r="AE5" s="89" t="e">
        <f>AC5/$AE$2/入力・結果シート!$B$8</f>
        <v>#N/A</v>
      </c>
      <c r="AF5" s="62">
        <f>入力・結果シート!$B$7</f>
        <v>0</v>
      </c>
      <c r="AG5" s="88" t="e">
        <f t="shared" si="0"/>
        <v>#N/A</v>
      </c>
    </row>
    <row r="6" spans="1:33" ht="24.95" customHeight="1">
      <c r="A6" s="82">
        <f>入力・結果シート!A15</f>
        <v>0</v>
      </c>
      <c r="B6" s="64">
        <f>入力・結果シート!B15</f>
        <v>0</v>
      </c>
      <c r="C6" s="83">
        <f>入力・結果シート!D15</f>
        <v>0</v>
      </c>
      <c r="D6" s="84">
        <f>入力・結果シート!F15</f>
        <v>0</v>
      </c>
      <c r="E6" s="85" t="e">
        <f>VLOOKUP(A6,作物分類!A:E,5,FALSE)</f>
        <v>#N/A</v>
      </c>
      <c r="F6" s="86" t="e">
        <f>IF(COUNTIF(入力・結果シート!C15,"*球根*"),VLOOKUP(E6,'処理量（球根等）'!$A$1:$E$4,5,FALSE),
IF(COUNTIF(入力・結果シート!C15,"*種球*"),VLOOKUP(E6,'処理量（球根等）'!$A$1:$E$4,5,FALSE),
VLOOKUP(E6,'処理量（種）'!$A$1:$G$14,7,FALSE)))</f>
        <v>#N/A</v>
      </c>
      <c r="G6" s="86" t="e">
        <f t="shared" si="1"/>
        <v>#N/A</v>
      </c>
      <c r="H6" s="87" t="e">
        <f>G6*入力・結果シート!$B$6</f>
        <v>#N/A</v>
      </c>
      <c r="I6" s="115">
        <f>VLOOKUP(入力・結果シート!G15,単位暴露量・経皮吸収率!$A$2:$F$7,5,FALSE)</f>
        <v>14</v>
      </c>
      <c r="J6" s="116">
        <f>VLOOKUP(入力・結果シート!G15,単位暴露量・経皮吸収率!$A$2:$F$7,6,FALSE)</f>
        <v>8.5999999999999993E-2</v>
      </c>
      <c r="K6" s="117" t="e">
        <f>入力・結果シート!I15</f>
        <v>#N/A</v>
      </c>
      <c r="L6" s="118">
        <f>IF(入力・結果シート!G15="希釈なし",
IF(COUNTIF(入力・結果シート!$B$4,"*液*"),
VLOOKUP(入力・結果シート!J15,防護装備!$A$5:$F$6,5,FALSE),
VLOOKUP(入力・結果シート!J15,防護装備!$A$3:$F$4,5,FALSE)),
VLOOKUP(入力・結果シート!J15,防護装備!$A$5:$F$6,5,FALSE))</f>
        <v>0.05</v>
      </c>
      <c r="M6" s="119">
        <f>IF(入力・結果シート!G15="希釈なし",
VLOOKUP(入力・結果シート!J15,防護装備!$A$3:$F$4,6,FALSE),
VLOOKUP(入力・結果シート!J15,防護装備!$A$5:$F$6,6,FALSE))</f>
        <v>0.25</v>
      </c>
      <c r="N6" s="120" t="e">
        <f t="shared" ref="N6:N43" si="8">H6*I6*K6*L6</f>
        <v>#N/A</v>
      </c>
      <c r="O6" s="116" t="e">
        <f t="shared" si="2"/>
        <v>#N/A</v>
      </c>
      <c r="P6" s="147">
        <f>VLOOKUP(入力・結果シート!H15,単位暴露量・経皮吸収率!$A$9:$E$11,2,FALSE)</f>
        <v>0</v>
      </c>
      <c r="Q6" s="148">
        <f>VLOOKUP(入力・結果シート!H15,単位暴露量・経皮吸収率!$A$9:$E$11,3,FALSE)</f>
        <v>0</v>
      </c>
      <c r="R6" s="148">
        <f>VLOOKUP(入力・結果シート!H15,単位暴露量・経皮吸収率!$A$9:$E$11,4,FALSE)</f>
        <v>0</v>
      </c>
      <c r="S6" s="149">
        <f>VLOOKUP(入力・結果シート!H15,単位暴露量・経皮吸収率!$A$9:$E$11,5,FALSE)</f>
        <v>0</v>
      </c>
      <c r="T6" s="150" t="e">
        <f>入力・結果シート!K15</f>
        <v>#N/A</v>
      </c>
      <c r="U6" s="151">
        <f>VLOOKUP(入力・結果シート!L15,防護装備!$A$9:$F$14,3,FALSE)</f>
        <v>0.8</v>
      </c>
      <c r="V6" s="152">
        <f>VLOOKUP(入力・結果シート!L15,防護装備!$A$9:$F$14,4,FALSE)</f>
        <v>0.1</v>
      </c>
      <c r="W6" s="152">
        <f>VLOOKUP(入力・結果シート!L15,防護装備!$A$9:$F$14,5,FALSE)</f>
        <v>0.1</v>
      </c>
      <c r="X6" s="153">
        <f>VLOOKUP(入力・結果シート!L15,防護装備!$A$9:$F$14,6,FALSE)</f>
        <v>0.25</v>
      </c>
      <c r="Y6" s="154" t="e">
        <f t="shared" si="3"/>
        <v>#N/A</v>
      </c>
      <c r="Z6" s="148" t="e">
        <f t="shared" si="4"/>
        <v>#N/A</v>
      </c>
      <c r="AA6" s="148" t="e">
        <f t="shared" si="5"/>
        <v>#N/A</v>
      </c>
      <c r="AB6" s="149" t="e">
        <f t="shared" si="6"/>
        <v>#N/A</v>
      </c>
      <c r="AC6" s="166" t="e">
        <f t="shared" si="7"/>
        <v>#N/A</v>
      </c>
      <c r="AD6" s="166" t="e">
        <f>AC6/入力・結果シート!$B$8</f>
        <v>#N/A</v>
      </c>
      <c r="AE6" s="89" t="e">
        <f>AC6/$AE$2/入力・結果シート!$B$8</f>
        <v>#N/A</v>
      </c>
      <c r="AF6" s="62">
        <f>入力・結果シート!$B$7</f>
        <v>0</v>
      </c>
      <c r="AG6" s="88" t="e">
        <f t="shared" si="0"/>
        <v>#N/A</v>
      </c>
    </row>
    <row r="7" spans="1:33" ht="24.95" customHeight="1">
      <c r="A7" s="82">
        <f>入力・結果シート!A16</f>
        <v>0</v>
      </c>
      <c r="B7" s="64">
        <f>入力・結果シート!B16</f>
        <v>0</v>
      </c>
      <c r="C7" s="83">
        <f>入力・結果シート!D16</f>
        <v>0</v>
      </c>
      <c r="D7" s="84">
        <f>入力・結果シート!F16</f>
        <v>0</v>
      </c>
      <c r="E7" s="85" t="e">
        <f>VLOOKUP(A7,作物分類!A:E,5,FALSE)</f>
        <v>#N/A</v>
      </c>
      <c r="F7" s="86" t="e">
        <f>IF(COUNTIF(入力・結果シート!C16,"*球根*"),VLOOKUP(E7,'処理量（球根等）'!$A$1:$E$4,5,FALSE),
IF(COUNTIF(入力・結果シート!C16,"*種球*"),VLOOKUP(E7,'処理量（球根等）'!$A$1:$E$4,5,FALSE),
VLOOKUP(E7,'処理量（種）'!$A$1:$G$14,7,FALSE)))</f>
        <v>#N/A</v>
      </c>
      <c r="G7" s="86" t="e">
        <f t="shared" si="1"/>
        <v>#N/A</v>
      </c>
      <c r="H7" s="87" t="e">
        <f>G7*入力・結果シート!$B$6</f>
        <v>#N/A</v>
      </c>
      <c r="I7" s="115">
        <f>VLOOKUP(入力・結果シート!G16,単位暴露量・経皮吸収率!$A$2:$F$7,5,FALSE)</f>
        <v>14</v>
      </c>
      <c r="J7" s="116">
        <f>VLOOKUP(入力・結果シート!G16,単位暴露量・経皮吸収率!$A$2:$F$7,6,FALSE)</f>
        <v>8.5999999999999993E-2</v>
      </c>
      <c r="K7" s="117" t="e">
        <f>入力・結果シート!I16</f>
        <v>#N/A</v>
      </c>
      <c r="L7" s="118">
        <f>IF(入力・結果シート!G16="希釈なし",
IF(COUNTIF(入力・結果シート!$B$4,"*液*"),
VLOOKUP(入力・結果シート!J16,防護装備!$A$5:$F$6,5,FALSE),
VLOOKUP(入力・結果シート!J16,防護装備!$A$3:$F$4,5,FALSE)),
VLOOKUP(入力・結果シート!J16,防護装備!$A$5:$F$6,5,FALSE))</f>
        <v>0.05</v>
      </c>
      <c r="M7" s="119">
        <f>IF(入力・結果シート!G16="希釈なし",
VLOOKUP(入力・結果シート!J16,防護装備!$A$3:$F$4,6,FALSE),
VLOOKUP(入力・結果シート!J16,防護装備!$A$5:$F$6,6,FALSE))</f>
        <v>0.25</v>
      </c>
      <c r="N7" s="120" t="e">
        <f t="shared" si="8"/>
        <v>#N/A</v>
      </c>
      <c r="O7" s="116" t="e">
        <f t="shared" si="2"/>
        <v>#N/A</v>
      </c>
      <c r="P7" s="147">
        <f>VLOOKUP(入力・結果シート!H16,単位暴露量・経皮吸収率!$A$9:$E$11,2,FALSE)</f>
        <v>0</v>
      </c>
      <c r="Q7" s="148">
        <f>VLOOKUP(入力・結果シート!H16,単位暴露量・経皮吸収率!$A$9:$E$11,3,FALSE)</f>
        <v>0</v>
      </c>
      <c r="R7" s="148">
        <f>VLOOKUP(入力・結果シート!H16,単位暴露量・経皮吸収率!$A$9:$E$11,4,FALSE)</f>
        <v>0</v>
      </c>
      <c r="S7" s="149">
        <f>VLOOKUP(入力・結果シート!H16,単位暴露量・経皮吸収率!$A$9:$E$11,5,FALSE)</f>
        <v>0</v>
      </c>
      <c r="T7" s="150" t="e">
        <f>入力・結果シート!K16</f>
        <v>#N/A</v>
      </c>
      <c r="U7" s="151">
        <f>VLOOKUP(入力・結果シート!L16,防護装備!$A$9:$F$14,3,FALSE)</f>
        <v>0.8</v>
      </c>
      <c r="V7" s="152">
        <f>VLOOKUP(入力・結果シート!L16,防護装備!$A$9:$F$14,4,FALSE)</f>
        <v>0.1</v>
      </c>
      <c r="W7" s="152">
        <f>VLOOKUP(入力・結果シート!L16,防護装備!$A$9:$F$14,5,FALSE)</f>
        <v>0.1</v>
      </c>
      <c r="X7" s="153">
        <f>VLOOKUP(入力・結果シート!L16,防護装備!$A$9:$F$14,6,FALSE)</f>
        <v>0.25</v>
      </c>
      <c r="Y7" s="154" t="e">
        <f t="shared" si="3"/>
        <v>#N/A</v>
      </c>
      <c r="Z7" s="148" t="e">
        <f t="shared" si="4"/>
        <v>#N/A</v>
      </c>
      <c r="AA7" s="148" t="e">
        <f t="shared" si="5"/>
        <v>#N/A</v>
      </c>
      <c r="AB7" s="149" t="e">
        <f t="shared" si="6"/>
        <v>#N/A</v>
      </c>
      <c r="AC7" s="166" t="e">
        <f t="shared" si="7"/>
        <v>#N/A</v>
      </c>
      <c r="AD7" s="166" t="e">
        <f>AC7/入力・結果シート!$B$8</f>
        <v>#N/A</v>
      </c>
      <c r="AE7" s="89" t="e">
        <f>AC7/$AE$2/入力・結果シート!$B$8</f>
        <v>#N/A</v>
      </c>
      <c r="AF7" s="62">
        <f>入力・結果シート!$B$7</f>
        <v>0</v>
      </c>
      <c r="AG7" s="88" t="e">
        <f t="shared" si="0"/>
        <v>#N/A</v>
      </c>
    </row>
    <row r="8" spans="1:33" ht="24.95" customHeight="1">
      <c r="A8" s="82">
        <f>入力・結果シート!A17</f>
        <v>0</v>
      </c>
      <c r="B8" s="64">
        <f>入力・結果シート!B17</f>
        <v>0</v>
      </c>
      <c r="C8" s="83">
        <f>入力・結果シート!D17</f>
        <v>0</v>
      </c>
      <c r="D8" s="84">
        <f>入力・結果シート!F17</f>
        <v>0</v>
      </c>
      <c r="E8" s="85" t="e">
        <f>VLOOKUP(A8,作物分類!A:E,5,FALSE)</f>
        <v>#N/A</v>
      </c>
      <c r="F8" s="86" t="e">
        <f>IF(COUNTIF(入力・結果シート!C17,"*球根*"),VLOOKUP(E8,'処理量（球根等）'!$A$1:$E$4,5,FALSE),
IF(COUNTIF(入力・結果シート!C17,"*種球*"),VLOOKUP(E8,'処理量（球根等）'!$A$1:$E$4,5,FALSE),
VLOOKUP(E8,'処理量（種）'!$A$1:$G$14,7,FALSE)))</f>
        <v>#N/A</v>
      </c>
      <c r="G8" s="86" t="e">
        <f t="shared" si="1"/>
        <v>#N/A</v>
      </c>
      <c r="H8" s="87" t="e">
        <f>G8*入力・結果シート!$B$6</f>
        <v>#N/A</v>
      </c>
      <c r="I8" s="115">
        <f>VLOOKUP(入力・結果シート!G17,単位暴露量・経皮吸収率!$A$2:$F$7,5,FALSE)</f>
        <v>14</v>
      </c>
      <c r="J8" s="116">
        <f>VLOOKUP(入力・結果シート!G17,単位暴露量・経皮吸収率!$A$2:$F$7,6,FALSE)</f>
        <v>8.5999999999999993E-2</v>
      </c>
      <c r="K8" s="117" t="e">
        <f>入力・結果シート!I17</f>
        <v>#N/A</v>
      </c>
      <c r="L8" s="118">
        <f>IF(入力・結果シート!G17="希釈なし",
IF(COUNTIF(入力・結果シート!$B$4,"*液*"),
VLOOKUP(入力・結果シート!J17,防護装備!$A$5:$F$6,5,FALSE),
VLOOKUP(入力・結果シート!J17,防護装備!$A$3:$F$4,5,FALSE)),
VLOOKUP(入力・結果シート!J17,防護装備!$A$5:$F$6,5,FALSE))</f>
        <v>0.05</v>
      </c>
      <c r="M8" s="119">
        <f>IF(入力・結果シート!G17="希釈なし",
VLOOKUP(入力・結果シート!J17,防護装備!$A$3:$F$4,6,FALSE),
VLOOKUP(入力・結果シート!J17,防護装備!$A$5:$F$6,6,FALSE))</f>
        <v>0.25</v>
      </c>
      <c r="N8" s="120" t="e">
        <f t="shared" si="8"/>
        <v>#N/A</v>
      </c>
      <c r="O8" s="116" t="e">
        <f t="shared" si="2"/>
        <v>#N/A</v>
      </c>
      <c r="P8" s="147">
        <f>VLOOKUP(入力・結果シート!H17,単位暴露量・経皮吸収率!$A$9:$E$11,2,FALSE)</f>
        <v>0</v>
      </c>
      <c r="Q8" s="148">
        <f>VLOOKUP(入力・結果シート!H17,単位暴露量・経皮吸収率!$A$9:$E$11,3,FALSE)</f>
        <v>0</v>
      </c>
      <c r="R8" s="148">
        <f>VLOOKUP(入力・結果シート!H17,単位暴露量・経皮吸収率!$A$9:$E$11,4,FALSE)</f>
        <v>0</v>
      </c>
      <c r="S8" s="149">
        <f>VLOOKUP(入力・結果シート!H17,単位暴露量・経皮吸収率!$A$9:$E$11,5,FALSE)</f>
        <v>0</v>
      </c>
      <c r="T8" s="150" t="e">
        <f>入力・結果シート!K17</f>
        <v>#N/A</v>
      </c>
      <c r="U8" s="151">
        <f>VLOOKUP(入力・結果シート!L17,防護装備!$A$9:$F$14,3,FALSE)</f>
        <v>0.8</v>
      </c>
      <c r="V8" s="152">
        <f>VLOOKUP(入力・結果シート!L17,防護装備!$A$9:$F$14,4,FALSE)</f>
        <v>0.1</v>
      </c>
      <c r="W8" s="152">
        <f>VLOOKUP(入力・結果シート!L17,防護装備!$A$9:$F$14,5,FALSE)</f>
        <v>0.1</v>
      </c>
      <c r="X8" s="153">
        <f>VLOOKUP(入力・結果シート!L17,防護装備!$A$9:$F$14,6,FALSE)</f>
        <v>0.25</v>
      </c>
      <c r="Y8" s="154" t="e">
        <f t="shared" si="3"/>
        <v>#N/A</v>
      </c>
      <c r="Z8" s="148" t="e">
        <f t="shared" si="4"/>
        <v>#N/A</v>
      </c>
      <c r="AA8" s="148" t="e">
        <f t="shared" si="5"/>
        <v>#N/A</v>
      </c>
      <c r="AB8" s="149" t="e">
        <f t="shared" si="6"/>
        <v>#N/A</v>
      </c>
      <c r="AC8" s="166" t="e">
        <f t="shared" si="7"/>
        <v>#N/A</v>
      </c>
      <c r="AD8" s="166" t="e">
        <f>AC8/入力・結果シート!$B$8</f>
        <v>#N/A</v>
      </c>
      <c r="AE8" s="89" t="e">
        <f>AC8/$AE$2/入力・結果シート!$B$8</f>
        <v>#N/A</v>
      </c>
      <c r="AF8" s="62">
        <f>入力・結果シート!$B$7</f>
        <v>0</v>
      </c>
      <c r="AG8" s="88" t="e">
        <f t="shared" si="0"/>
        <v>#N/A</v>
      </c>
    </row>
    <row r="9" spans="1:33" ht="24.95" customHeight="1">
      <c r="A9" s="82">
        <f>入力・結果シート!A18</f>
        <v>0</v>
      </c>
      <c r="B9" s="64">
        <f>入力・結果シート!B18</f>
        <v>0</v>
      </c>
      <c r="C9" s="83">
        <f>入力・結果シート!D18</f>
        <v>0</v>
      </c>
      <c r="D9" s="84">
        <f>入力・結果シート!F18</f>
        <v>0</v>
      </c>
      <c r="E9" s="85" t="e">
        <f>VLOOKUP(A9,作物分類!A:E,5,FALSE)</f>
        <v>#N/A</v>
      </c>
      <c r="F9" s="86" t="e">
        <f>IF(COUNTIF(入力・結果シート!C18,"*球根*"),VLOOKUP(E9,'処理量（球根等）'!$A$1:$E$4,5,FALSE),
IF(COUNTIF(入力・結果シート!C18,"*種球*"),VLOOKUP(E9,'処理量（球根等）'!$A$1:$E$4,5,FALSE),
VLOOKUP(E9,'処理量（種）'!$A$1:$G$14,7,FALSE)))</f>
        <v>#N/A</v>
      </c>
      <c r="G9" s="86" t="e">
        <f t="shared" si="1"/>
        <v>#N/A</v>
      </c>
      <c r="H9" s="87" t="e">
        <f>G9*入力・結果シート!$B$6</f>
        <v>#N/A</v>
      </c>
      <c r="I9" s="121">
        <f>VLOOKUP(入力・結果シート!G18,単位暴露量・経皮吸収率!$A$2:$F$7,5,FALSE)</f>
        <v>14</v>
      </c>
      <c r="J9" s="122">
        <f>VLOOKUP(入力・結果シート!G18,単位暴露量・経皮吸収率!$A$2:$F$7,6,FALSE)</f>
        <v>8.5999999999999993E-2</v>
      </c>
      <c r="K9" s="117" t="e">
        <f>入力・結果シート!I18</f>
        <v>#N/A</v>
      </c>
      <c r="L9" s="118">
        <f>IF(入力・結果シート!G18="希釈なし",
IF(COUNTIF(入力・結果シート!$B$4,"*液*"),
VLOOKUP(入力・結果シート!J18,防護装備!$A$5:$F$6,5,FALSE),
VLOOKUP(入力・結果シート!J18,防護装備!$A$3:$F$4,5,FALSE)),
VLOOKUP(入力・結果シート!J18,防護装備!$A$5:$F$6,5,FALSE))</f>
        <v>0.05</v>
      </c>
      <c r="M9" s="119">
        <f>IF(入力・結果シート!G18="希釈なし",
VLOOKUP(入力・結果シート!J18,防護装備!$A$3:$F$4,6,FALSE),
VLOOKUP(入力・結果シート!J18,防護装備!$A$5:$F$6,6,FALSE))</f>
        <v>0.25</v>
      </c>
      <c r="N9" s="120" t="e">
        <f t="shared" si="8"/>
        <v>#N/A</v>
      </c>
      <c r="O9" s="116" t="e">
        <f t="shared" si="2"/>
        <v>#N/A</v>
      </c>
      <c r="P9" s="147">
        <f>VLOOKUP(入力・結果シート!H18,単位暴露量・経皮吸収率!$A$9:$E$11,2,FALSE)</f>
        <v>0</v>
      </c>
      <c r="Q9" s="148">
        <f>VLOOKUP(入力・結果シート!H18,単位暴露量・経皮吸収率!$A$9:$E$11,3,FALSE)</f>
        <v>0</v>
      </c>
      <c r="R9" s="148">
        <f>VLOOKUP(入力・結果シート!H18,単位暴露量・経皮吸収率!$A$9:$E$11,4,FALSE)</f>
        <v>0</v>
      </c>
      <c r="S9" s="149">
        <f>VLOOKUP(入力・結果シート!H18,単位暴露量・経皮吸収率!$A$9:$E$11,5,FALSE)</f>
        <v>0</v>
      </c>
      <c r="T9" s="150" t="e">
        <f>入力・結果シート!K18</f>
        <v>#N/A</v>
      </c>
      <c r="U9" s="151">
        <f>VLOOKUP(入力・結果シート!L18,防護装備!$A$9:$F$14,3,FALSE)</f>
        <v>0.8</v>
      </c>
      <c r="V9" s="152">
        <f>VLOOKUP(入力・結果シート!L18,防護装備!$A$9:$F$14,4,FALSE)</f>
        <v>0.1</v>
      </c>
      <c r="W9" s="152">
        <f>VLOOKUP(入力・結果シート!L18,防護装備!$A$9:$F$14,5,FALSE)</f>
        <v>0.1</v>
      </c>
      <c r="X9" s="153">
        <f>VLOOKUP(入力・結果シート!L18,防護装備!$A$9:$F$14,6,FALSE)</f>
        <v>0.25</v>
      </c>
      <c r="Y9" s="154" t="e">
        <f t="shared" si="3"/>
        <v>#N/A</v>
      </c>
      <c r="Z9" s="148" t="e">
        <f t="shared" si="4"/>
        <v>#N/A</v>
      </c>
      <c r="AA9" s="148" t="e">
        <f t="shared" si="5"/>
        <v>#N/A</v>
      </c>
      <c r="AB9" s="149" t="e">
        <f t="shared" si="6"/>
        <v>#N/A</v>
      </c>
      <c r="AC9" s="166" t="e">
        <f t="shared" si="7"/>
        <v>#N/A</v>
      </c>
      <c r="AD9" s="166" t="e">
        <f>AC9/入力・結果シート!$B$8</f>
        <v>#N/A</v>
      </c>
      <c r="AE9" s="89" t="e">
        <f>AC9/$AE$2/入力・結果シート!$B$8</f>
        <v>#N/A</v>
      </c>
      <c r="AF9" s="62">
        <f>入力・結果シート!$B$7</f>
        <v>0</v>
      </c>
      <c r="AG9" s="88" t="e">
        <f t="shared" si="0"/>
        <v>#N/A</v>
      </c>
    </row>
    <row r="10" spans="1:33" ht="24.95" customHeight="1">
      <c r="A10" s="82">
        <f>入力・結果シート!A19</f>
        <v>0</v>
      </c>
      <c r="B10" s="64">
        <f>入力・結果シート!B19</f>
        <v>0</v>
      </c>
      <c r="C10" s="83">
        <f>入力・結果シート!D19</f>
        <v>0</v>
      </c>
      <c r="D10" s="84">
        <f>入力・結果シート!F19</f>
        <v>0</v>
      </c>
      <c r="E10" s="85" t="e">
        <f>VLOOKUP(A10,作物分類!A:E,5,FALSE)</f>
        <v>#N/A</v>
      </c>
      <c r="F10" s="86" t="e">
        <f>IF(COUNTIF(入力・結果シート!C19,"*球根*"),VLOOKUP(E10,'処理量（球根等）'!$A$1:$E$4,5,FALSE),
IF(COUNTIF(入力・結果シート!C19,"*種球*"),VLOOKUP(E10,'処理量（球根等）'!$A$1:$E$4,5,FALSE),
VLOOKUP(E10,'処理量（種）'!$A$1:$G$14,7,FALSE)))</f>
        <v>#N/A</v>
      </c>
      <c r="G10" s="86" t="e">
        <f t="shared" si="1"/>
        <v>#N/A</v>
      </c>
      <c r="H10" s="87" t="e">
        <f>G10*入力・結果シート!$B$6</f>
        <v>#N/A</v>
      </c>
      <c r="I10" s="123">
        <f>VLOOKUP(入力・結果シート!G19,単位暴露量・経皮吸収率!$A$2:$F$7,5,FALSE)</f>
        <v>14</v>
      </c>
      <c r="J10" s="116">
        <f>VLOOKUP(入力・結果シート!G19,単位暴露量・経皮吸収率!$A$2:$F$7,6,FALSE)</f>
        <v>8.5999999999999993E-2</v>
      </c>
      <c r="K10" s="117" t="e">
        <f>入力・結果シート!I19</f>
        <v>#N/A</v>
      </c>
      <c r="L10" s="118">
        <f>IF(入力・結果シート!G19="希釈なし",
IF(COUNTIF(入力・結果シート!$B$4,"*液*"),
VLOOKUP(入力・結果シート!J19,防護装備!$A$5:$F$6,5,FALSE),
VLOOKUP(入力・結果シート!J19,防護装備!$A$3:$F$4,5,FALSE)),
VLOOKUP(入力・結果シート!J19,防護装備!$A$5:$F$6,5,FALSE))</f>
        <v>0.05</v>
      </c>
      <c r="M10" s="119">
        <f>IF(入力・結果シート!G19="希釈なし",
VLOOKUP(入力・結果シート!J19,防護装備!$A$3:$F$4,6,FALSE),
VLOOKUP(入力・結果シート!J19,防護装備!$A$5:$F$6,6,FALSE))</f>
        <v>0.25</v>
      </c>
      <c r="N10" s="120" t="e">
        <f t="shared" si="8"/>
        <v>#N/A</v>
      </c>
      <c r="O10" s="116" t="e">
        <f t="shared" si="2"/>
        <v>#N/A</v>
      </c>
      <c r="P10" s="147">
        <f>VLOOKUP(入力・結果シート!H19,単位暴露量・経皮吸収率!$A$9:$E$11,2,FALSE)</f>
        <v>0</v>
      </c>
      <c r="Q10" s="148">
        <f>VLOOKUP(入力・結果シート!H19,単位暴露量・経皮吸収率!$A$9:$E$11,3,FALSE)</f>
        <v>0</v>
      </c>
      <c r="R10" s="148">
        <f>VLOOKUP(入力・結果シート!H19,単位暴露量・経皮吸収率!$A$9:$E$11,4,FALSE)</f>
        <v>0</v>
      </c>
      <c r="S10" s="149">
        <f>VLOOKUP(入力・結果シート!H19,単位暴露量・経皮吸収率!$A$9:$E$11,5,FALSE)</f>
        <v>0</v>
      </c>
      <c r="T10" s="150" t="e">
        <f>入力・結果シート!K19</f>
        <v>#N/A</v>
      </c>
      <c r="U10" s="151">
        <f>VLOOKUP(入力・結果シート!L19,防護装備!$A$9:$F$14,3,FALSE)</f>
        <v>0.8</v>
      </c>
      <c r="V10" s="152">
        <f>VLOOKUP(入力・結果シート!L19,防護装備!$A$9:$F$14,4,FALSE)</f>
        <v>0.1</v>
      </c>
      <c r="W10" s="152">
        <f>VLOOKUP(入力・結果シート!L19,防護装備!$A$9:$F$14,5,FALSE)</f>
        <v>0.1</v>
      </c>
      <c r="X10" s="153">
        <f>VLOOKUP(入力・結果シート!L19,防護装備!$A$9:$F$14,6,FALSE)</f>
        <v>0.25</v>
      </c>
      <c r="Y10" s="154" t="e">
        <f t="shared" si="3"/>
        <v>#N/A</v>
      </c>
      <c r="Z10" s="148" t="e">
        <f t="shared" si="4"/>
        <v>#N/A</v>
      </c>
      <c r="AA10" s="148" t="e">
        <f t="shared" si="5"/>
        <v>#N/A</v>
      </c>
      <c r="AB10" s="149" t="e">
        <f t="shared" si="6"/>
        <v>#N/A</v>
      </c>
      <c r="AC10" s="166" t="e">
        <f t="shared" si="7"/>
        <v>#N/A</v>
      </c>
      <c r="AD10" s="166" t="e">
        <f>AC10/入力・結果シート!$B$8</f>
        <v>#N/A</v>
      </c>
      <c r="AE10" s="89" t="e">
        <f>AC10/$AE$2/入力・結果シート!$B$8</f>
        <v>#N/A</v>
      </c>
      <c r="AF10" s="62">
        <f>入力・結果シート!$B$7</f>
        <v>0</v>
      </c>
      <c r="AG10" s="88" t="e">
        <f t="shared" si="0"/>
        <v>#N/A</v>
      </c>
    </row>
    <row r="11" spans="1:33" ht="24.95" customHeight="1">
      <c r="A11" s="82">
        <f>入力・結果シート!A20</f>
        <v>0</v>
      </c>
      <c r="B11" s="64">
        <f>入力・結果シート!B20</f>
        <v>0</v>
      </c>
      <c r="C11" s="83">
        <f>入力・結果シート!D20</f>
        <v>0</v>
      </c>
      <c r="D11" s="84">
        <f>入力・結果シート!F20</f>
        <v>0</v>
      </c>
      <c r="E11" s="85" t="e">
        <f>VLOOKUP(A11,作物分類!A:E,5,FALSE)</f>
        <v>#N/A</v>
      </c>
      <c r="F11" s="86" t="e">
        <f>IF(COUNTIF(入力・結果シート!C20,"*球根*"),VLOOKUP(E11,'処理量（球根等）'!$A$1:$E$4,5,FALSE),
IF(COUNTIF(入力・結果シート!C20,"*種球*"),VLOOKUP(E11,'処理量（球根等）'!$A$1:$E$4,5,FALSE),
VLOOKUP(E11,'処理量（種）'!$A$1:$G$14,7,FALSE)))</f>
        <v>#N/A</v>
      </c>
      <c r="G11" s="86" t="e">
        <f t="shared" si="1"/>
        <v>#N/A</v>
      </c>
      <c r="H11" s="87" t="e">
        <f>G11*入力・結果シート!$B$6</f>
        <v>#N/A</v>
      </c>
      <c r="I11" s="123">
        <f>VLOOKUP(入力・結果シート!G20,単位暴露量・経皮吸収率!$A$2:$F$7,5,FALSE)</f>
        <v>14</v>
      </c>
      <c r="J11" s="116">
        <f>VLOOKUP(入力・結果シート!G20,単位暴露量・経皮吸収率!$A$2:$F$7,6,FALSE)</f>
        <v>8.5999999999999993E-2</v>
      </c>
      <c r="K11" s="117" t="e">
        <f>入力・結果シート!I20</f>
        <v>#N/A</v>
      </c>
      <c r="L11" s="118">
        <f>IF(入力・結果シート!G20="希釈なし",
IF(COUNTIF(入力・結果シート!$B$4,"*液*"),
VLOOKUP(入力・結果シート!J20,防護装備!$A$5:$F$6,5,FALSE),
VLOOKUP(入力・結果シート!J20,防護装備!$A$3:$F$4,5,FALSE)),
VLOOKUP(入力・結果シート!J20,防護装備!$A$5:$F$6,5,FALSE))</f>
        <v>0.05</v>
      </c>
      <c r="M11" s="119">
        <f>IF(入力・結果シート!G20="希釈なし",
VLOOKUP(入力・結果シート!J20,防護装備!$A$3:$F$4,6,FALSE),
VLOOKUP(入力・結果シート!J20,防護装備!$A$5:$F$6,6,FALSE))</f>
        <v>0.25</v>
      </c>
      <c r="N11" s="120" t="e">
        <f t="shared" si="8"/>
        <v>#N/A</v>
      </c>
      <c r="O11" s="116" t="e">
        <f t="shared" si="2"/>
        <v>#N/A</v>
      </c>
      <c r="P11" s="147">
        <f>VLOOKUP(入力・結果シート!H20,単位暴露量・経皮吸収率!$A$9:$E$11,2,FALSE)</f>
        <v>0</v>
      </c>
      <c r="Q11" s="148">
        <f>VLOOKUP(入力・結果シート!H20,単位暴露量・経皮吸収率!$A$9:$E$11,3,FALSE)</f>
        <v>0</v>
      </c>
      <c r="R11" s="148">
        <f>VLOOKUP(入力・結果シート!H20,単位暴露量・経皮吸収率!$A$9:$E$11,4,FALSE)</f>
        <v>0</v>
      </c>
      <c r="S11" s="149">
        <f>VLOOKUP(入力・結果シート!H20,単位暴露量・経皮吸収率!$A$9:$E$11,5,FALSE)</f>
        <v>0</v>
      </c>
      <c r="T11" s="150" t="e">
        <f>入力・結果シート!K20</f>
        <v>#N/A</v>
      </c>
      <c r="U11" s="151">
        <f>VLOOKUP(入力・結果シート!L20,防護装備!$A$9:$F$14,3,FALSE)</f>
        <v>0.8</v>
      </c>
      <c r="V11" s="152">
        <f>VLOOKUP(入力・結果シート!L20,防護装備!$A$9:$F$14,4,FALSE)</f>
        <v>0.1</v>
      </c>
      <c r="W11" s="152">
        <f>VLOOKUP(入力・結果シート!L20,防護装備!$A$9:$F$14,5,FALSE)</f>
        <v>0.1</v>
      </c>
      <c r="X11" s="153">
        <f>VLOOKUP(入力・結果シート!L20,防護装備!$A$9:$F$14,6,FALSE)</f>
        <v>0.25</v>
      </c>
      <c r="Y11" s="154" t="e">
        <f t="shared" si="3"/>
        <v>#N/A</v>
      </c>
      <c r="Z11" s="148" t="e">
        <f t="shared" si="4"/>
        <v>#N/A</v>
      </c>
      <c r="AA11" s="148" t="e">
        <f t="shared" si="5"/>
        <v>#N/A</v>
      </c>
      <c r="AB11" s="149" t="e">
        <f t="shared" si="6"/>
        <v>#N/A</v>
      </c>
      <c r="AC11" s="166" t="e">
        <f t="shared" si="7"/>
        <v>#N/A</v>
      </c>
      <c r="AD11" s="166" t="e">
        <f>AC11/入力・結果シート!$B$8</f>
        <v>#N/A</v>
      </c>
      <c r="AE11" s="89" t="e">
        <f>AC11/$AE$2/入力・結果シート!$B$8</f>
        <v>#N/A</v>
      </c>
      <c r="AF11" s="62">
        <f>入力・結果シート!$B$7</f>
        <v>0</v>
      </c>
      <c r="AG11" s="88" t="e">
        <f t="shared" si="0"/>
        <v>#N/A</v>
      </c>
    </row>
    <row r="12" spans="1:33" ht="24.95" customHeight="1">
      <c r="A12" s="82">
        <f>入力・結果シート!A21</f>
        <v>0</v>
      </c>
      <c r="B12" s="64">
        <f>入力・結果シート!B21</f>
        <v>0</v>
      </c>
      <c r="C12" s="83">
        <f>入力・結果シート!D21</f>
        <v>0</v>
      </c>
      <c r="D12" s="84">
        <f>入力・結果シート!F21</f>
        <v>0</v>
      </c>
      <c r="E12" s="85" t="e">
        <f>VLOOKUP(A12,作物分類!A:E,5,FALSE)</f>
        <v>#N/A</v>
      </c>
      <c r="F12" s="86" t="e">
        <f>IF(COUNTIF(入力・結果シート!C21,"*球根*"),VLOOKUP(E12,'処理量（球根等）'!$A$1:$E$4,5,FALSE),
IF(COUNTIF(入力・結果シート!C21,"*種球*"),VLOOKUP(E12,'処理量（球根等）'!$A$1:$E$4,5,FALSE),
VLOOKUP(E12,'処理量（種）'!$A$1:$G$14,7,FALSE)))</f>
        <v>#N/A</v>
      </c>
      <c r="G12" s="86" t="e">
        <f t="shared" si="1"/>
        <v>#N/A</v>
      </c>
      <c r="H12" s="87" t="e">
        <f>G12*入力・結果シート!$B$6</f>
        <v>#N/A</v>
      </c>
      <c r="I12" s="123">
        <f>VLOOKUP(入力・結果シート!G21,単位暴露量・経皮吸収率!$A$2:$F$7,5,FALSE)</f>
        <v>14</v>
      </c>
      <c r="J12" s="116">
        <f>VLOOKUP(入力・結果シート!G21,単位暴露量・経皮吸収率!$A$2:$F$7,6,FALSE)</f>
        <v>8.5999999999999993E-2</v>
      </c>
      <c r="K12" s="117" t="e">
        <f>入力・結果シート!I21</f>
        <v>#N/A</v>
      </c>
      <c r="L12" s="118">
        <f>IF(入力・結果シート!G21="希釈なし",
IF(COUNTIF(入力・結果シート!$B$4,"*液*"),
VLOOKUP(入力・結果シート!J21,防護装備!$A$5:$F$6,5,FALSE),
VLOOKUP(入力・結果シート!J21,防護装備!$A$3:$F$4,5,FALSE)),
VLOOKUP(入力・結果シート!J21,防護装備!$A$5:$F$6,5,FALSE))</f>
        <v>0.05</v>
      </c>
      <c r="M12" s="119">
        <f>IF(入力・結果シート!G21="希釈なし",
VLOOKUP(入力・結果シート!J21,防護装備!$A$3:$F$4,6,FALSE),
VLOOKUP(入力・結果シート!J21,防護装備!$A$5:$F$6,6,FALSE))</f>
        <v>0.25</v>
      </c>
      <c r="N12" s="120" t="e">
        <f t="shared" si="8"/>
        <v>#N/A</v>
      </c>
      <c r="O12" s="116" t="e">
        <f t="shared" si="2"/>
        <v>#N/A</v>
      </c>
      <c r="P12" s="147">
        <f>VLOOKUP(入力・結果シート!H21,単位暴露量・経皮吸収率!$A$9:$E$11,2,FALSE)</f>
        <v>0</v>
      </c>
      <c r="Q12" s="148">
        <f>VLOOKUP(入力・結果シート!H21,単位暴露量・経皮吸収率!$A$9:$E$11,3,FALSE)</f>
        <v>0</v>
      </c>
      <c r="R12" s="148">
        <f>VLOOKUP(入力・結果シート!H21,単位暴露量・経皮吸収率!$A$9:$E$11,4,FALSE)</f>
        <v>0</v>
      </c>
      <c r="S12" s="149">
        <f>VLOOKUP(入力・結果シート!H21,単位暴露量・経皮吸収率!$A$9:$E$11,5,FALSE)</f>
        <v>0</v>
      </c>
      <c r="T12" s="150" t="e">
        <f>入力・結果シート!K21</f>
        <v>#N/A</v>
      </c>
      <c r="U12" s="151">
        <f>VLOOKUP(入力・結果シート!L21,防護装備!$A$9:$F$14,3,FALSE)</f>
        <v>0.8</v>
      </c>
      <c r="V12" s="152">
        <f>VLOOKUP(入力・結果シート!L21,防護装備!$A$9:$F$14,4,FALSE)</f>
        <v>0.1</v>
      </c>
      <c r="W12" s="152">
        <f>VLOOKUP(入力・結果シート!L21,防護装備!$A$9:$F$14,5,FALSE)</f>
        <v>0.1</v>
      </c>
      <c r="X12" s="153">
        <f>VLOOKUP(入力・結果シート!L21,防護装備!$A$9:$F$14,6,FALSE)</f>
        <v>0.25</v>
      </c>
      <c r="Y12" s="154" t="e">
        <f t="shared" si="3"/>
        <v>#N/A</v>
      </c>
      <c r="Z12" s="148" t="e">
        <f t="shared" si="4"/>
        <v>#N/A</v>
      </c>
      <c r="AA12" s="148" t="e">
        <f t="shared" si="5"/>
        <v>#N/A</v>
      </c>
      <c r="AB12" s="149" t="e">
        <f t="shared" si="6"/>
        <v>#N/A</v>
      </c>
      <c r="AC12" s="166" t="e">
        <f t="shared" si="7"/>
        <v>#N/A</v>
      </c>
      <c r="AD12" s="166" t="e">
        <f>AC12/入力・結果シート!$B$8</f>
        <v>#N/A</v>
      </c>
      <c r="AE12" s="89" t="e">
        <f>AC12/$AE$2/入力・結果シート!$B$8</f>
        <v>#N/A</v>
      </c>
      <c r="AF12" s="62">
        <f>入力・結果シート!$B$7</f>
        <v>0</v>
      </c>
      <c r="AG12" s="88" t="e">
        <f t="shared" si="0"/>
        <v>#N/A</v>
      </c>
    </row>
    <row r="13" spans="1:33" ht="24.95" customHeight="1">
      <c r="A13" s="82">
        <f>入力・結果シート!A22</f>
        <v>0</v>
      </c>
      <c r="B13" s="64">
        <f>入力・結果シート!B22</f>
        <v>0</v>
      </c>
      <c r="C13" s="83">
        <f>入力・結果シート!D22</f>
        <v>0</v>
      </c>
      <c r="D13" s="84">
        <f>入力・結果シート!F22</f>
        <v>0</v>
      </c>
      <c r="E13" s="85" t="e">
        <f>VLOOKUP(A13,作物分類!A:E,5,FALSE)</f>
        <v>#N/A</v>
      </c>
      <c r="F13" s="86" t="e">
        <f>IF(COUNTIF(入力・結果シート!C22,"*球根*"),VLOOKUP(E13,'処理量（球根等）'!$A$1:$E$4,5,FALSE),
IF(COUNTIF(入力・結果シート!C22,"*種球*"),VLOOKUP(E13,'処理量（球根等）'!$A$1:$E$4,5,FALSE),
VLOOKUP(E13,'処理量（種）'!$A$1:$G$14,7,FALSE)))</f>
        <v>#N/A</v>
      </c>
      <c r="G13" s="86" t="e">
        <f t="shared" si="1"/>
        <v>#N/A</v>
      </c>
      <c r="H13" s="87" t="e">
        <f>G13*入力・結果シート!$B$6</f>
        <v>#N/A</v>
      </c>
      <c r="I13" s="123">
        <f>VLOOKUP(入力・結果シート!G22,単位暴露量・経皮吸収率!$A$2:$F$7,5,FALSE)</f>
        <v>14</v>
      </c>
      <c r="J13" s="116">
        <f>VLOOKUP(入力・結果シート!G22,単位暴露量・経皮吸収率!$A$2:$F$7,6,FALSE)</f>
        <v>8.5999999999999993E-2</v>
      </c>
      <c r="K13" s="117" t="e">
        <f>入力・結果シート!I22</f>
        <v>#N/A</v>
      </c>
      <c r="L13" s="118">
        <f>IF(入力・結果シート!G22="希釈なし",
IF(COUNTIF(入力・結果シート!$B$4,"*液*"),
VLOOKUP(入力・結果シート!J22,防護装備!$A$5:$F$6,5,FALSE),
VLOOKUP(入力・結果シート!J22,防護装備!$A$3:$F$4,5,FALSE)),
VLOOKUP(入力・結果シート!J22,防護装備!$A$5:$F$6,5,FALSE))</f>
        <v>0.05</v>
      </c>
      <c r="M13" s="119">
        <f>IF(入力・結果シート!G22="希釈なし",
VLOOKUP(入力・結果シート!J22,防護装備!$A$3:$F$4,6,FALSE),
VLOOKUP(入力・結果シート!J22,防護装備!$A$5:$F$6,6,FALSE))</f>
        <v>0.25</v>
      </c>
      <c r="N13" s="120" t="e">
        <f t="shared" si="8"/>
        <v>#N/A</v>
      </c>
      <c r="O13" s="116" t="e">
        <f t="shared" si="2"/>
        <v>#N/A</v>
      </c>
      <c r="P13" s="147">
        <f>VLOOKUP(入力・結果シート!H22,単位暴露量・経皮吸収率!$A$9:$E$11,2,FALSE)</f>
        <v>0</v>
      </c>
      <c r="Q13" s="148">
        <f>VLOOKUP(入力・結果シート!H22,単位暴露量・経皮吸収率!$A$9:$E$11,3,FALSE)</f>
        <v>0</v>
      </c>
      <c r="R13" s="148">
        <f>VLOOKUP(入力・結果シート!H22,単位暴露量・経皮吸収率!$A$9:$E$11,4,FALSE)</f>
        <v>0</v>
      </c>
      <c r="S13" s="149">
        <f>VLOOKUP(入力・結果シート!H22,単位暴露量・経皮吸収率!$A$9:$E$11,5,FALSE)</f>
        <v>0</v>
      </c>
      <c r="T13" s="150" t="e">
        <f>入力・結果シート!K22</f>
        <v>#N/A</v>
      </c>
      <c r="U13" s="151">
        <f>VLOOKUP(入力・結果シート!L22,防護装備!$A$9:$F$14,3,FALSE)</f>
        <v>0.8</v>
      </c>
      <c r="V13" s="152">
        <f>VLOOKUP(入力・結果シート!L22,防護装備!$A$9:$F$14,4,FALSE)</f>
        <v>0.1</v>
      </c>
      <c r="W13" s="152">
        <f>VLOOKUP(入力・結果シート!L22,防護装備!$A$9:$F$14,5,FALSE)</f>
        <v>0.1</v>
      </c>
      <c r="X13" s="153">
        <f>VLOOKUP(入力・結果シート!L22,防護装備!$A$9:$F$14,6,FALSE)</f>
        <v>0.25</v>
      </c>
      <c r="Y13" s="154" t="e">
        <f t="shared" si="3"/>
        <v>#N/A</v>
      </c>
      <c r="Z13" s="148" t="e">
        <f t="shared" si="4"/>
        <v>#N/A</v>
      </c>
      <c r="AA13" s="148" t="e">
        <f t="shared" si="5"/>
        <v>#N/A</v>
      </c>
      <c r="AB13" s="149" t="e">
        <f t="shared" si="6"/>
        <v>#N/A</v>
      </c>
      <c r="AC13" s="166" t="e">
        <f t="shared" si="7"/>
        <v>#N/A</v>
      </c>
      <c r="AD13" s="166" t="e">
        <f>AC13/入力・結果シート!$B$8</f>
        <v>#N/A</v>
      </c>
      <c r="AE13" s="89" t="e">
        <f>AC13/$AE$2/入力・結果シート!$B$8</f>
        <v>#N/A</v>
      </c>
      <c r="AF13" s="62">
        <f>入力・結果シート!$B$7</f>
        <v>0</v>
      </c>
      <c r="AG13" s="88" t="e">
        <f t="shared" si="0"/>
        <v>#N/A</v>
      </c>
    </row>
    <row r="14" spans="1:33" ht="24.95" customHeight="1">
      <c r="A14" s="82">
        <f>入力・結果シート!A23</f>
        <v>0</v>
      </c>
      <c r="B14" s="64">
        <f>入力・結果シート!B23</f>
        <v>0</v>
      </c>
      <c r="C14" s="83">
        <f>入力・結果シート!D23</f>
        <v>0</v>
      </c>
      <c r="D14" s="84">
        <f>入力・結果シート!F23</f>
        <v>0</v>
      </c>
      <c r="E14" s="85" t="e">
        <f>VLOOKUP(A14,作物分類!A:E,5,FALSE)</f>
        <v>#N/A</v>
      </c>
      <c r="F14" s="86" t="e">
        <f>IF(COUNTIF(入力・結果シート!C23,"*球根*"),VLOOKUP(E14,'処理量（球根等）'!$A$1:$E$4,5,FALSE),
IF(COUNTIF(入力・結果シート!C23,"*種球*"),VLOOKUP(E14,'処理量（球根等）'!$A$1:$E$4,5,FALSE),
VLOOKUP(E14,'処理量（種）'!$A$1:$G$14,7,FALSE)))</f>
        <v>#N/A</v>
      </c>
      <c r="G14" s="86" t="e">
        <f t="shared" si="1"/>
        <v>#N/A</v>
      </c>
      <c r="H14" s="87" t="e">
        <f>G14*入力・結果シート!$B$6</f>
        <v>#N/A</v>
      </c>
      <c r="I14" s="123">
        <f>VLOOKUP(入力・結果シート!G23,単位暴露量・経皮吸収率!$A$2:$F$7,5,FALSE)</f>
        <v>14</v>
      </c>
      <c r="J14" s="116">
        <f>VLOOKUP(入力・結果シート!G23,単位暴露量・経皮吸収率!$A$2:$F$7,6,FALSE)</f>
        <v>8.5999999999999993E-2</v>
      </c>
      <c r="K14" s="117" t="e">
        <f>入力・結果シート!I23</f>
        <v>#N/A</v>
      </c>
      <c r="L14" s="118">
        <f>IF(入力・結果シート!G23="希釈なし",
IF(COUNTIF(入力・結果シート!$B$4,"*液*"),
VLOOKUP(入力・結果シート!J23,防護装備!$A$5:$F$6,5,FALSE),
VLOOKUP(入力・結果シート!J23,防護装備!$A$3:$F$4,5,FALSE)),
VLOOKUP(入力・結果シート!J23,防護装備!$A$5:$F$6,5,FALSE))</f>
        <v>0.05</v>
      </c>
      <c r="M14" s="119">
        <f>IF(入力・結果シート!G23="希釈なし",
VLOOKUP(入力・結果シート!J23,防護装備!$A$3:$F$4,6,FALSE),
VLOOKUP(入力・結果シート!J23,防護装備!$A$5:$F$6,6,FALSE))</f>
        <v>0.25</v>
      </c>
      <c r="N14" s="120" t="e">
        <f t="shared" si="8"/>
        <v>#N/A</v>
      </c>
      <c r="O14" s="116" t="e">
        <f t="shared" si="2"/>
        <v>#N/A</v>
      </c>
      <c r="P14" s="147">
        <f>VLOOKUP(入力・結果シート!H23,単位暴露量・経皮吸収率!$A$9:$E$11,2,FALSE)</f>
        <v>0</v>
      </c>
      <c r="Q14" s="148">
        <f>VLOOKUP(入力・結果シート!H23,単位暴露量・経皮吸収率!$A$9:$E$11,3,FALSE)</f>
        <v>0</v>
      </c>
      <c r="R14" s="148">
        <f>VLOOKUP(入力・結果シート!H23,単位暴露量・経皮吸収率!$A$9:$E$11,4,FALSE)</f>
        <v>0</v>
      </c>
      <c r="S14" s="149">
        <f>VLOOKUP(入力・結果シート!H23,単位暴露量・経皮吸収率!$A$9:$E$11,5,FALSE)</f>
        <v>0</v>
      </c>
      <c r="T14" s="150" t="e">
        <f>入力・結果シート!K23</f>
        <v>#N/A</v>
      </c>
      <c r="U14" s="151">
        <f>VLOOKUP(入力・結果シート!L23,防護装備!$A$9:$F$14,3,FALSE)</f>
        <v>0.8</v>
      </c>
      <c r="V14" s="152">
        <f>VLOOKUP(入力・結果シート!L23,防護装備!$A$9:$F$14,4,FALSE)</f>
        <v>0.1</v>
      </c>
      <c r="W14" s="152">
        <f>VLOOKUP(入力・結果シート!L23,防護装備!$A$9:$F$14,5,FALSE)</f>
        <v>0.1</v>
      </c>
      <c r="X14" s="153">
        <f>VLOOKUP(入力・結果シート!L23,防護装備!$A$9:$F$14,6,FALSE)</f>
        <v>0.25</v>
      </c>
      <c r="Y14" s="154" t="e">
        <f t="shared" si="3"/>
        <v>#N/A</v>
      </c>
      <c r="Z14" s="148" t="e">
        <f t="shared" si="4"/>
        <v>#N/A</v>
      </c>
      <c r="AA14" s="148" t="e">
        <f t="shared" si="5"/>
        <v>#N/A</v>
      </c>
      <c r="AB14" s="149" t="e">
        <f t="shared" si="6"/>
        <v>#N/A</v>
      </c>
      <c r="AC14" s="166" t="e">
        <f t="shared" si="7"/>
        <v>#N/A</v>
      </c>
      <c r="AD14" s="166" t="e">
        <f>AC14/入力・結果シート!$B$8</f>
        <v>#N/A</v>
      </c>
      <c r="AE14" s="89" t="e">
        <f>AC14/$AE$2/入力・結果シート!$B$8</f>
        <v>#N/A</v>
      </c>
      <c r="AF14" s="62">
        <f>入力・結果シート!$B$7</f>
        <v>0</v>
      </c>
      <c r="AG14" s="88" t="e">
        <f t="shared" si="0"/>
        <v>#N/A</v>
      </c>
    </row>
    <row r="15" spans="1:33" ht="24.95" customHeight="1">
      <c r="A15" s="82">
        <f>入力・結果シート!A24</f>
        <v>0</v>
      </c>
      <c r="B15" s="64">
        <f>入力・結果シート!B24</f>
        <v>0</v>
      </c>
      <c r="C15" s="83">
        <f>入力・結果シート!D24</f>
        <v>0</v>
      </c>
      <c r="D15" s="84">
        <f>入力・結果シート!F24</f>
        <v>0</v>
      </c>
      <c r="E15" s="85" t="e">
        <f>VLOOKUP(A15,作物分類!A:E,5,FALSE)</f>
        <v>#N/A</v>
      </c>
      <c r="F15" s="86" t="e">
        <f>IF(COUNTIF(入力・結果シート!C24,"*球根*"),VLOOKUP(E15,'処理量（球根等）'!$A$1:$E$4,5,FALSE),
IF(COUNTIF(入力・結果シート!C24,"*種球*"),VLOOKUP(E15,'処理量（球根等）'!$A$1:$E$4,5,FALSE),
VLOOKUP(E15,'処理量（種）'!$A$1:$G$14,7,FALSE)))</f>
        <v>#N/A</v>
      </c>
      <c r="G15" s="86" t="e">
        <f t="shared" si="1"/>
        <v>#N/A</v>
      </c>
      <c r="H15" s="87" t="e">
        <f>G15*入力・結果シート!$B$6</f>
        <v>#N/A</v>
      </c>
      <c r="I15" s="123">
        <f>VLOOKUP(入力・結果シート!G24,単位暴露量・経皮吸収率!$A$2:$F$7,5,FALSE)</f>
        <v>14</v>
      </c>
      <c r="J15" s="116">
        <f>VLOOKUP(入力・結果シート!G24,単位暴露量・経皮吸収率!$A$2:$F$7,6,FALSE)</f>
        <v>8.5999999999999993E-2</v>
      </c>
      <c r="K15" s="117" t="e">
        <f>入力・結果シート!I24</f>
        <v>#N/A</v>
      </c>
      <c r="L15" s="118">
        <f>IF(入力・結果シート!G24="希釈なし",
IF(COUNTIF(入力・結果シート!$B$4,"*液*"),
VLOOKUP(入力・結果シート!J24,防護装備!$A$5:$F$6,5,FALSE),
VLOOKUP(入力・結果シート!J24,防護装備!$A$3:$F$4,5,FALSE)),
VLOOKUP(入力・結果シート!J24,防護装備!$A$5:$F$6,5,FALSE))</f>
        <v>0.05</v>
      </c>
      <c r="M15" s="119">
        <f>IF(入力・結果シート!G24="希釈なし",
VLOOKUP(入力・結果シート!J24,防護装備!$A$3:$F$4,6,FALSE),
VLOOKUP(入力・結果シート!J24,防護装備!$A$5:$F$6,6,FALSE))</f>
        <v>0.25</v>
      </c>
      <c r="N15" s="120" t="e">
        <f t="shared" si="8"/>
        <v>#N/A</v>
      </c>
      <c r="O15" s="116" t="e">
        <f t="shared" si="2"/>
        <v>#N/A</v>
      </c>
      <c r="P15" s="147">
        <f>VLOOKUP(入力・結果シート!H24,単位暴露量・経皮吸収率!$A$9:$E$11,2,FALSE)</f>
        <v>0</v>
      </c>
      <c r="Q15" s="148">
        <f>VLOOKUP(入力・結果シート!H24,単位暴露量・経皮吸収率!$A$9:$E$11,3,FALSE)</f>
        <v>0</v>
      </c>
      <c r="R15" s="148">
        <f>VLOOKUP(入力・結果シート!H24,単位暴露量・経皮吸収率!$A$9:$E$11,4,FALSE)</f>
        <v>0</v>
      </c>
      <c r="S15" s="149">
        <f>VLOOKUP(入力・結果シート!H24,単位暴露量・経皮吸収率!$A$9:$E$11,5,FALSE)</f>
        <v>0</v>
      </c>
      <c r="T15" s="150" t="e">
        <f>入力・結果シート!K24</f>
        <v>#N/A</v>
      </c>
      <c r="U15" s="151">
        <f>VLOOKUP(入力・結果シート!L24,防護装備!$A$9:$F$14,3,FALSE)</f>
        <v>0.8</v>
      </c>
      <c r="V15" s="152">
        <f>VLOOKUP(入力・結果シート!L24,防護装備!$A$9:$F$14,4,FALSE)</f>
        <v>0.1</v>
      </c>
      <c r="W15" s="152">
        <f>VLOOKUP(入力・結果シート!L24,防護装備!$A$9:$F$14,5,FALSE)</f>
        <v>0.1</v>
      </c>
      <c r="X15" s="153">
        <f>VLOOKUP(入力・結果シート!L24,防護装備!$A$9:$F$14,6,FALSE)</f>
        <v>0.25</v>
      </c>
      <c r="Y15" s="154" t="e">
        <f t="shared" si="3"/>
        <v>#N/A</v>
      </c>
      <c r="Z15" s="148" t="e">
        <f t="shared" si="4"/>
        <v>#N/A</v>
      </c>
      <c r="AA15" s="148" t="e">
        <f t="shared" si="5"/>
        <v>#N/A</v>
      </c>
      <c r="AB15" s="149" t="e">
        <f t="shared" si="6"/>
        <v>#N/A</v>
      </c>
      <c r="AC15" s="166" t="e">
        <f t="shared" si="7"/>
        <v>#N/A</v>
      </c>
      <c r="AD15" s="166" t="e">
        <f>AC15/入力・結果シート!$B$8</f>
        <v>#N/A</v>
      </c>
      <c r="AE15" s="89" t="e">
        <f>AC15/$AE$2/入力・結果シート!$B$8</f>
        <v>#N/A</v>
      </c>
      <c r="AF15" s="62">
        <f>入力・結果シート!$B$7</f>
        <v>0</v>
      </c>
      <c r="AG15" s="88" t="e">
        <f t="shared" si="0"/>
        <v>#N/A</v>
      </c>
    </row>
    <row r="16" spans="1:33" ht="24.95" customHeight="1">
      <c r="A16" s="82">
        <f>入力・結果シート!A25</f>
        <v>0</v>
      </c>
      <c r="B16" s="64">
        <f>入力・結果シート!B25</f>
        <v>0</v>
      </c>
      <c r="C16" s="83">
        <f>入力・結果シート!D25</f>
        <v>0</v>
      </c>
      <c r="D16" s="84">
        <f>入力・結果シート!F25</f>
        <v>0</v>
      </c>
      <c r="E16" s="85" t="e">
        <f>VLOOKUP(A16,作物分類!A:E,5,FALSE)</f>
        <v>#N/A</v>
      </c>
      <c r="F16" s="86" t="e">
        <f>IF(COUNTIF(入力・結果シート!C25,"*球根*"),VLOOKUP(E16,'処理量（球根等）'!$A$1:$E$4,5,FALSE),
IF(COUNTIF(入力・結果シート!C25,"*種球*"),VLOOKUP(E16,'処理量（球根等）'!$A$1:$E$4,5,FALSE),
VLOOKUP(E16,'処理量（種）'!$A$1:$G$14,7,FALSE)))</f>
        <v>#N/A</v>
      </c>
      <c r="G16" s="86" t="e">
        <f t="shared" si="1"/>
        <v>#N/A</v>
      </c>
      <c r="H16" s="87" t="e">
        <f>G16*入力・結果シート!$B$6</f>
        <v>#N/A</v>
      </c>
      <c r="I16" s="123">
        <f>VLOOKUP(入力・結果シート!G25,単位暴露量・経皮吸収率!$A$2:$F$7,5,FALSE)</f>
        <v>14</v>
      </c>
      <c r="J16" s="116">
        <f>VLOOKUP(入力・結果シート!G25,単位暴露量・経皮吸収率!$A$2:$F$7,6,FALSE)</f>
        <v>8.5999999999999993E-2</v>
      </c>
      <c r="K16" s="117" t="e">
        <f>入力・結果シート!I25</f>
        <v>#N/A</v>
      </c>
      <c r="L16" s="118">
        <f>IF(入力・結果シート!G25="希釈なし",
IF(COUNTIF(入力・結果シート!$B$4,"*液*"),
VLOOKUP(入力・結果シート!J25,防護装備!$A$5:$F$6,5,FALSE),
VLOOKUP(入力・結果シート!J25,防護装備!$A$3:$F$4,5,FALSE)),
VLOOKUP(入力・結果シート!J25,防護装備!$A$5:$F$6,5,FALSE))</f>
        <v>0.05</v>
      </c>
      <c r="M16" s="119">
        <f>IF(入力・結果シート!G25="希釈なし",
VLOOKUP(入力・結果シート!J25,防護装備!$A$3:$F$4,6,FALSE),
VLOOKUP(入力・結果シート!J25,防護装備!$A$5:$F$6,6,FALSE))</f>
        <v>0.25</v>
      </c>
      <c r="N16" s="120" t="e">
        <f t="shared" si="8"/>
        <v>#N/A</v>
      </c>
      <c r="O16" s="116" t="e">
        <f t="shared" si="2"/>
        <v>#N/A</v>
      </c>
      <c r="P16" s="147">
        <f>VLOOKUP(入力・結果シート!H25,単位暴露量・経皮吸収率!$A$9:$E$11,2,FALSE)</f>
        <v>0</v>
      </c>
      <c r="Q16" s="148">
        <f>VLOOKUP(入力・結果シート!H25,単位暴露量・経皮吸収率!$A$9:$E$11,3,FALSE)</f>
        <v>0</v>
      </c>
      <c r="R16" s="148">
        <f>VLOOKUP(入力・結果シート!H25,単位暴露量・経皮吸収率!$A$9:$E$11,4,FALSE)</f>
        <v>0</v>
      </c>
      <c r="S16" s="149">
        <f>VLOOKUP(入力・結果シート!H25,単位暴露量・経皮吸収率!$A$9:$E$11,5,FALSE)</f>
        <v>0</v>
      </c>
      <c r="T16" s="150" t="e">
        <f>入力・結果シート!K25</f>
        <v>#N/A</v>
      </c>
      <c r="U16" s="151">
        <f>VLOOKUP(入力・結果シート!L25,防護装備!$A$9:$F$14,3,FALSE)</f>
        <v>0.8</v>
      </c>
      <c r="V16" s="152">
        <f>VLOOKUP(入力・結果シート!L25,防護装備!$A$9:$F$14,4,FALSE)</f>
        <v>0.1</v>
      </c>
      <c r="W16" s="152">
        <f>VLOOKUP(入力・結果シート!L25,防護装備!$A$9:$F$14,5,FALSE)</f>
        <v>0.1</v>
      </c>
      <c r="X16" s="153">
        <f>VLOOKUP(入力・結果シート!L25,防護装備!$A$9:$F$14,6,FALSE)</f>
        <v>0.25</v>
      </c>
      <c r="Y16" s="154" t="e">
        <f t="shared" si="3"/>
        <v>#N/A</v>
      </c>
      <c r="Z16" s="148" t="e">
        <f t="shared" si="4"/>
        <v>#N/A</v>
      </c>
      <c r="AA16" s="148" t="e">
        <f t="shared" si="5"/>
        <v>#N/A</v>
      </c>
      <c r="AB16" s="149" t="e">
        <f t="shared" si="6"/>
        <v>#N/A</v>
      </c>
      <c r="AC16" s="166" t="e">
        <f t="shared" si="7"/>
        <v>#N/A</v>
      </c>
      <c r="AD16" s="166" t="e">
        <f>AC16/入力・結果シート!$B$8</f>
        <v>#N/A</v>
      </c>
      <c r="AE16" s="89" t="e">
        <f>AC16/$AE$2/入力・結果シート!$B$8</f>
        <v>#N/A</v>
      </c>
      <c r="AF16" s="62">
        <f>入力・結果シート!$B$7</f>
        <v>0</v>
      </c>
      <c r="AG16" s="88" t="e">
        <f t="shared" si="0"/>
        <v>#N/A</v>
      </c>
    </row>
    <row r="17" spans="1:33" ht="24.95" customHeight="1">
      <c r="A17" s="82">
        <f>入力・結果シート!A26</f>
        <v>0</v>
      </c>
      <c r="B17" s="64">
        <f>入力・結果シート!B26</f>
        <v>0</v>
      </c>
      <c r="C17" s="83">
        <f>入力・結果シート!D26</f>
        <v>0</v>
      </c>
      <c r="D17" s="84">
        <f>入力・結果シート!F26</f>
        <v>0</v>
      </c>
      <c r="E17" s="85" t="e">
        <f>VLOOKUP(A17,作物分類!A:E,5,FALSE)</f>
        <v>#N/A</v>
      </c>
      <c r="F17" s="86" t="e">
        <f>IF(COUNTIF(入力・結果シート!C26,"*球根*"),VLOOKUP(E17,'処理量（球根等）'!$A$1:$E$4,5,FALSE),
IF(COUNTIF(入力・結果シート!C26,"*種球*"),VLOOKUP(E17,'処理量（球根等）'!$A$1:$E$4,5,FALSE),
VLOOKUP(E17,'処理量（種）'!$A$1:$G$14,7,FALSE)))</f>
        <v>#N/A</v>
      </c>
      <c r="G17" s="86" t="e">
        <f t="shared" si="1"/>
        <v>#N/A</v>
      </c>
      <c r="H17" s="87" t="e">
        <f>G17*入力・結果シート!$B$6</f>
        <v>#N/A</v>
      </c>
      <c r="I17" s="123">
        <f>VLOOKUP(入力・結果シート!G26,単位暴露量・経皮吸収率!$A$2:$F$7,5,FALSE)</f>
        <v>14</v>
      </c>
      <c r="J17" s="116">
        <f>VLOOKUP(入力・結果シート!G26,単位暴露量・経皮吸収率!$A$2:$F$7,6,FALSE)</f>
        <v>8.5999999999999993E-2</v>
      </c>
      <c r="K17" s="117" t="e">
        <f>入力・結果シート!I26</f>
        <v>#N/A</v>
      </c>
      <c r="L17" s="118">
        <f>IF(入力・結果シート!G26="希釈なし",
IF(COUNTIF(入力・結果シート!$B$4,"*液*"),
VLOOKUP(入力・結果シート!J26,防護装備!$A$5:$F$6,5,FALSE),
VLOOKUP(入力・結果シート!J26,防護装備!$A$3:$F$4,5,FALSE)),
VLOOKUP(入力・結果シート!J26,防護装備!$A$5:$F$6,5,FALSE))</f>
        <v>0.05</v>
      </c>
      <c r="M17" s="119">
        <f>IF(入力・結果シート!G26="希釈なし",
VLOOKUP(入力・結果シート!J26,防護装備!$A$3:$F$4,6,FALSE),
VLOOKUP(入力・結果シート!J26,防護装備!$A$5:$F$6,6,FALSE))</f>
        <v>0.25</v>
      </c>
      <c r="N17" s="120" t="e">
        <f t="shared" si="8"/>
        <v>#N/A</v>
      </c>
      <c r="O17" s="116" t="e">
        <f t="shared" si="2"/>
        <v>#N/A</v>
      </c>
      <c r="P17" s="147">
        <f>VLOOKUP(入力・結果シート!H26,単位暴露量・経皮吸収率!$A$9:$E$11,2,FALSE)</f>
        <v>0</v>
      </c>
      <c r="Q17" s="148">
        <f>VLOOKUP(入力・結果シート!H26,単位暴露量・経皮吸収率!$A$9:$E$11,3,FALSE)</f>
        <v>0</v>
      </c>
      <c r="R17" s="148">
        <f>VLOOKUP(入力・結果シート!H26,単位暴露量・経皮吸収率!$A$9:$E$11,4,FALSE)</f>
        <v>0</v>
      </c>
      <c r="S17" s="149">
        <f>VLOOKUP(入力・結果シート!H26,単位暴露量・経皮吸収率!$A$9:$E$11,5,FALSE)</f>
        <v>0</v>
      </c>
      <c r="T17" s="150" t="e">
        <f>入力・結果シート!K26</f>
        <v>#N/A</v>
      </c>
      <c r="U17" s="151">
        <f>VLOOKUP(入力・結果シート!L26,防護装備!$A$9:$F$14,3,FALSE)</f>
        <v>0.8</v>
      </c>
      <c r="V17" s="152">
        <f>VLOOKUP(入力・結果シート!L26,防護装備!$A$9:$F$14,4,FALSE)</f>
        <v>0.1</v>
      </c>
      <c r="W17" s="152">
        <f>VLOOKUP(入力・結果シート!L26,防護装備!$A$9:$F$14,5,FALSE)</f>
        <v>0.1</v>
      </c>
      <c r="X17" s="153">
        <f>VLOOKUP(入力・結果シート!L26,防護装備!$A$9:$F$14,6,FALSE)</f>
        <v>0.25</v>
      </c>
      <c r="Y17" s="154" t="e">
        <f t="shared" si="3"/>
        <v>#N/A</v>
      </c>
      <c r="Z17" s="148" t="e">
        <f t="shared" si="4"/>
        <v>#N/A</v>
      </c>
      <c r="AA17" s="148" t="e">
        <f t="shared" si="5"/>
        <v>#N/A</v>
      </c>
      <c r="AB17" s="149" t="e">
        <f t="shared" si="6"/>
        <v>#N/A</v>
      </c>
      <c r="AC17" s="166" t="e">
        <f t="shared" si="7"/>
        <v>#N/A</v>
      </c>
      <c r="AD17" s="166" t="e">
        <f>AC17/入力・結果シート!$B$8</f>
        <v>#N/A</v>
      </c>
      <c r="AE17" s="89" t="e">
        <f>AC17/$AE$2/入力・結果シート!$B$8</f>
        <v>#N/A</v>
      </c>
      <c r="AF17" s="62">
        <f>入力・結果シート!$B$7</f>
        <v>0</v>
      </c>
      <c r="AG17" s="88" t="e">
        <f t="shared" si="0"/>
        <v>#N/A</v>
      </c>
    </row>
    <row r="18" spans="1:33" ht="24.95" customHeight="1">
      <c r="A18" s="82">
        <f>入力・結果シート!A27</f>
        <v>0</v>
      </c>
      <c r="B18" s="64">
        <f>入力・結果シート!B27</f>
        <v>0</v>
      </c>
      <c r="C18" s="83">
        <f>入力・結果シート!D27</f>
        <v>0</v>
      </c>
      <c r="D18" s="84">
        <f>入力・結果シート!F27</f>
        <v>0</v>
      </c>
      <c r="E18" s="85" t="e">
        <f>VLOOKUP(A18,作物分類!A:E,5,FALSE)</f>
        <v>#N/A</v>
      </c>
      <c r="F18" s="86" t="e">
        <f>IF(COUNTIF(入力・結果シート!C27,"*球根*"),VLOOKUP(E18,'処理量（球根等）'!$A$1:$E$4,5,FALSE),
IF(COUNTIF(入力・結果シート!C27,"*種球*"),VLOOKUP(E18,'処理量（球根等）'!$A$1:$E$4,5,FALSE),
VLOOKUP(E18,'処理量（種）'!$A$1:$G$14,7,FALSE)))</f>
        <v>#N/A</v>
      </c>
      <c r="G18" s="86" t="e">
        <f t="shared" si="1"/>
        <v>#N/A</v>
      </c>
      <c r="H18" s="87" t="e">
        <f>G18*入力・結果シート!$B$6</f>
        <v>#N/A</v>
      </c>
      <c r="I18" s="123">
        <f>VLOOKUP(入力・結果シート!G27,単位暴露量・経皮吸収率!$A$2:$F$7,5,FALSE)</f>
        <v>14</v>
      </c>
      <c r="J18" s="116">
        <f>VLOOKUP(入力・結果シート!G27,単位暴露量・経皮吸収率!$A$2:$F$7,6,FALSE)</f>
        <v>8.5999999999999993E-2</v>
      </c>
      <c r="K18" s="117" t="e">
        <f>入力・結果シート!I27</f>
        <v>#N/A</v>
      </c>
      <c r="L18" s="118">
        <f>IF(入力・結果シート!G27="希釈なし",
IF(COUNTIF(入力・結果シート!$B$4,"*液*"),
VLOOKUP(入力・結果シート!J27,防護装備!$A$5:$F$6,5,FALSE),
VLOOKUP(入力・結果シート!J27,防護装備!$A$3:$F$4,5,FALSE)),
VLOOKUP(入力・結果シート!J27,防護装備!$A$5:$F$6,5,FALSE))</f>
        <v>0.05</v>
      </c>
      <c r="M18" s="119">
        <f>IF(入力・結果シート!G27="希釈なし",
VLOOKUP(入力・結果シート!J27,防護装備!$A$3:$F$4,6,FALSE),
VLOOKUP(入力・結果シート!J27,防護装備!$A$5:$F$6,6,FALSE))</f>
        <v>0.25</v>
      </c>
      <c r="N18" s="120" t="e">
        <f t="shared" si="8"/>
        <v>#N/A</v>
      </c>
      <c r="O18" s="116" t="e">
        <f t="shared" si="2"/>
        <v>#N/A</v>
      </c>
      <c r="P18" s="147">
        <f>VLOOKUP(入力・結果シート!H27,単位暴露量・経皮吸収率!$A$9:$E$11,2,FALSE)</f>
        <v>0</v>
      </c>
      <c r="Q18" s="148">
        <f>VLOOKUP(入力・結果シート!H27,単位暴露量・経皮吸収率!$A$9:$E$11,3,FALSE)</f>
        <v>0</v>
      </c>
      <c r="R18" s="148">
        <f>VLOOKUP(入力・結果シート!H27,単位暴露量・経皮吸収率!$A$9:$E$11,4,FALSE)</f>
        <v>0</v>
      </c>
      <c r="S18" s="149">
        <f>VLOOKUP(入力・結果シート!H27,単位暴露量・経皮吸収率!$A$9:$E$11,5,FALSE)</f>
        <v>0</v>
      </c>
      <c r="T18" s="150" t="e">
        <f>入力・結果シート!K27</f>
        <v>#N/A</v>
      </c>
      <c r="U18" s="151">
        <f>VLOOKUP(入力・結果シート!L27,防護装備!$A$9:$F$14,3,FALSE)</f>
        <v>0.8</v>
      </c>
      <c r="V18" s="152">
        <f>VLOOKUP(入力・結果シート!L27,防護装備!$A$9:$F$14,4,FALSE)</f>
        <v>0.1</v>
      </c>
      <c r="W18" s="152">
        <f>VLOOKUP(入力・結果シート!L27,防護装備!$A$9:$F$14,5,FALSE)</f>
        <v>0.1</v>
      </c>
      <c r="X18" s="153">
        <f>VLOOKUP(入力・結果シート!L27,防護装備!$A$9:$F$14,6,FALSE)</f>
        <v>0.25</v>
      </c>
      <c r="Y18" s="154" t="e">
        <f t="shared" si="3"/>
        <v>#N/A</v>
      </c>
      <c r="Z18" s="148" t="e">
        <f t="shared" si="4"/>
        <v>#N/A</v>
      </c>
      <c r="AA18" s="148" t="e">
        <f t="shared" si="5"/>
        <v>#N/A</v>
      </c>
      <c r="AB18" s="149" t="e">
        <f t="shared" si="6"/>
        <v>#N/A</v>
      </c>
      <c r="AC18" s="166" t="e">
        <f t="shared" si="7"/>
        <v>#N/A</v>
      </c>
      <c r="AD18" s="166" t="e">
        <f>AC18/入力・結果シート!$B$8</f>
        <v>#N/A</v>
      </c>
      <c r="AE18" s="89" t="e">
        <f>AC18/$AE$2/入力・結果シート!$B$8</f>
        <v>#N/A</v>
      </c>
      <c r="AF18" s="62">
        <f>入力・結果シート!$B$7</f>
        <v>0</v>
      </c>
      <c r="AG18" s="88" t="e">
        <f t="shared" si="0"/>
        <v>#N/A</v>
      </c>
    </row>
    <row r="19" spans="1:33" ht="24.95" customHeight="1">
      <c r="A19" s="82">
        <f>入力・結果シート!A28</f>
        <v>0</v>
      </c>
      <c r="B19" s="64">
        <f>入力・結果シート!B28</f>
        <v>0</v>
      </c>
      <c r="C19" s="83">
        <f>入力・結果シート!D28</f>
        <v>0</v>
      </c>
      <c r="D19" s="84">
        <f>入力・結果シート!F28</f>
        <v>0</v>
      </c>
      <c r="E19" s="85" t="e">
        <f>VLOOKUP(A19,作物分類!A:E,5,FALSE)</f>
        <v>#N/A</v>
      </c>
      <c r="F19" s="86" t="e">
        <f>IF(COUNTIF(入力・結果シート!C28,"*球根*"),VLOOKUP(E19,'処理量（球根等）'!$A$1:$E$4,5,FALSE),
IF(COUNTIF(入力・結果シート!C28,"*種球*"),VLOOKUP(E19,'処理量（球根等）'!$A$1:$E$4,5,FALSE),
VLOOKUP(E19,'処理量（種）'!$A$1:$G$14,7,FALSE)))</f>
        <v>#N/A</v>
      </c>
      <c r="G19" s="86" t="e">
        <f t="shared" si="1"/>
        <v>#N/A</v>
      </c>
      <c r="H19" s="87" t="e">
        <f>G19*入力・結果シート!$B$6</f>
        <v>#N/A</v>
      </c>
      <c r="I19" s="123">
        <f>VLOOKUP(入力・結果シート!G28,単位暴露量・経皮吸収率!$A$2:$F$7,5,FALSE)</f>
        <v>14</v>
      </c>
      <c r="J19" s="116">
        <f>VLOOKUP(入力・結果シート!G28,単位暴露量・経皮吸収率!$A$2:$F$7,6,FALSE)</f>
        <v>8.5999999999999993E-2</v>
      </c>
      <c r="K19" s="117" t="e">
        <f>入力・結果シート!I28</f>
        <v>#N/A</v>
      </c>
      <c r="L19" s="118">
        <f>IF(入力・結果シート!G28="希釈なし",
IF(COUNTIF(入力・結果シート!$B$4,"*液*"),
VLOOKUP(入力・結果シート!J28,防護装備!$A$5:$F$6,5,FALSE),
VLOOKUP(入力・結果シート!J28,防護装備!$A$3:$F$4,5,FALSE)),
VLOOKUP(入力・結果シート!J28,防護装備!$A$5:$F$6,5,FALSE))</f>
        <v>0.05</v>
      </c>
      <c r="M19" s="119">
        <f>IF(入力・結果シート!G28="希釈なし",
VLOOKUP(入力・結果シート!J28,防護装備!$A$3:$F$4,6,FALSE),
VLOOKUP(入力・結果シート!J28,防護装備!$A$5:$F$6,6,FALSE))</f>
        <v>0.25</v>
      </c>
      <c r="N19" s="120" t="e">
        <f t="shared" si="8"/>
        <v>#N/A</v>
      </c>
      <c r="O19" s="116" t="e">
        <f t="shared" si="2"/>
        <v>#N/A</v>
      </c>
      <c r="P19" s="147">
        <f>VLOOKUP(入力・結果シート!H28,単位暴露量・経皮吸収率!$A$9:$E$11,2,FALSE)</f>
        <v>0</v>
      </c>
      <c r="Q19" s="148">
        <f>VLOOKUP(入力・結果シート!H28,単位暴露量・経皮吸収率!$A$9:$E$11,3,FALSE)</f>
        <v>0</v>
      </c>
      <c r="R19" s="148">
        <f>VLOOKUP(入力・結果シート!H28,単位暴露量・経皮吸収率!$A$9:$E$11,4,FALSE)</f>
        <v>0</v>
      </c>
      <c r="S19" s="149">
        <f>VLOOKUP(入力・結果シート!H28,単位暴露量・経皮吸収率!$A$9:$E$11,5,FALSE)</f>
        <v>0</v>
      </c>
      <c r="T19" s="150" t="e">
        <f>入力・結果シート!K28</f>
        <v>#N/A</v>
      </c>
      <c r="U19" s="151">
        <f>VLOOKUP(入力・結果シート!L28,防護装備!$A$9:$F$14,3,FALSE)</f>
        <v>0.8</v>
      </c>
      <c r="V19" s="152">
        <f>VLOOKUP(入力・結果シート!L28,防護装備!$A$9:$F$14,4,FALSE)</f>
        <v>0.1</v>
      </c>
      <c r="W19" s="152">
        <f>VLOOKUP(入力・結果シート!L28,防護装備!$A$9:$F$14,5,FALSE)</f>
        <v>0.1</v>
      </c>
      <c r="X19" s="153">
        <f>VLOOKUP(入力・結果シート!L28,防護装備!$A$9:$F$14,6,FALSE)</f>
        <v>0.25</v>
      </c>
      <c r="Y19" s="154" t="e">
        <f t="shared" si="3"/>
        <v>#N/A</v>
      </c>
      <c r="Z19" s="148" t="e">
        <f t="shared" si="4"/>
        <v>#N/A</v>
      </c>
      <c r="AA19" s="148" t="e">
        <f t="shared" si="5"/>
        <v>#N/A</v>
      </c>
      <c r="AB19" s="149" t="e">
        <f t="shared" si="6"/>
        <v>#N/A</v>
      </c>
      <c r="AC19" s="166" t="e">
        <f t="shared" si="7"/>
        <v>#N/A</v>
      </c>
      <c r="AD19" s="166" t="e">
        <f>AC19/入力・結果シート!$B$8</f>
        <v>#N/A</v>
      </c>
      <c r="AE19" s="89" t="e">
        <f>AC19/$AE$2/入力・結果シート!$B$8</f>
        <v>#N/A</v>
      </c>
      <c r="AF19" s="62">
        <f>入力・結果シート!$B$7</f>
        <v>0</v>
      </c>
      <c r="AG19" s="88" t="e">
        <f t="shared" si="0"/>
        <v>#N/A</v>
      </c>
    </row>
    <row r="20" spans="1:33" ht="24.95" customHeight="1">
      <c r="A20" s="82">
        <f>入力・結果シート!A29</f>
        <v>0</v>
      </c>
      <c r="B20" s="64">
        <f>入力・結果シート!B29</f>
        <v>0</v>
      </c>
      <c r="C20" s="83">
        <f>入力・結果シート!D29</f>
        <v>0</v>
      </c>
      <c r="D20" s="84">
        <f>入力・結果シート!F29</f>
        <v>0</v>
      </c>
      <c r="E20" s="85" t="e">
        <f>VLOOKUP(A20,作物分類!A:E,5,FALSE)</f>
        <v>#N/A</v>
      </c>
      <c r="F20" s="86" t="e">
        <f>IF(COUNTIF(入力・結果シート!C29,"*球根*"),VLOOKUP(E20,'処理量（球根等）'!$A$1:$E$4,5,FALSE),
IF(COUNTIF(入力・結果シート!C29,"*種球*"),VLOOKUP(E20,'処理量（球根等）'!$A$1:$E$4,5,FALSE),
VLOOKUP(E20,'処理量（種）'!$A$1:$G$14,7,FALSE)))</f>
        <v>#N/A</v>
      </c>
      <c r="G20" s="86" t="e">
        <f t="shared" si="1"/>
        <v>#N/A</v>
      </c>
      <c r="H20" s="87" t="e">
        <f>G20*入力・結果シート!$B$6</f>
        <v>#N/A</v>
      </c>
      <c r="I20" s="123">
        <f>VLOOKUP(入力・結果シート!G29,単位暴露量・経皮吸収率!$A$2:$F$7,5,FALSE)</f>
        <v>14</v>
      </c>
      <c r="J20" s="116">
        <f>VLOOKUP(入力・結果シート!G29,単位暴露量・経皮吸収率!$A$2:$F$7,6,FALSE)</f>
        <v>8.5999999999999993E-2</v>
      </c>
      <c r="K20" s="117" t="e">
        <f>入力・結果シート!I29</f>
        <v>#N/A</v>
      </c>
      <c r="L20" s="118">
        <f>IF(入力・結果シート!G29="希釈なし",
IF(COUNTIF(入力・結果シート!$B$4,"*液*"),
VLOOKUP(入力・結果シート!J29,防護装備!$A$5:$F$6,5,FALSE),
VLOOKUP(入力・結果シート!J29,防護装備!$A$3:$F$4,5,FALSE)),
VLOOKUP(入力・結果シート!J29,防護装備!$A$5:$F$6,5,FALSE))</f>
        <v>0.05</v>
      </c>
      <c r="M20" s="119">
        <f>IF(入力・結果シート!G29="希釈なし",
VLOOKUP(入力・結果シート!J29,防護装備!$A$3:$F$4,6,FALSE),
VLOOKUP(入力・結果シート!J29,防護装備!$A$5:$F$6,6,FALSE))</f>
        <v>0.25</v>
      </c>
      <c r="N20" s="120" t="e">
        <f t="shared" si="8"/>
        <v>#N/A</v>
      </c>
      <c r="O20" s="116" t="e">
        <f t="shared" si="2"/>
        <v>#N/A</v>
      </c>
      <c r="P20" s="147">
        <f>VLOOKUP(入力・結果シート!H29,単位暴露量・経皮吸収率!$A$9:$E$11,2,FALSE)</f>
        <v>0</v>
      </c>
      <c r="Q20" s="148">
        <f>VLOOKUP(入力・結果シート!H29,単位暴露量・経皮吸収率!$A$9:$E$11,3,FALSE)</f>
        <v>0</v>
      </c>
      <c r="R20" s="148">
        <f>VLOOKUP(入力・結果シート!H29,単位暴露量・経皮吸収率!$A$9:$E$11,4,FALSE)</f>
        <v>0</v>
      </c>
      <c r="S20" s="149">
        <f>VLOOKUP(入力・結果シート!H29,単位暴露量・経皮吸収率!$A$9:$E$11,5,FALSE)</f>
        <v>0</v>
      </c>
      <c r="T20" s="150" t="e">
        <f>入力・結果シート!K29</f>
        <v>#N/A</v>
      </c>
      <c r="U20" s="151">
        <f>VLOOKUP(入力・結果シート!L29,防護装備!$A$9:$F$14,3,FALSE)</f>
        <v>0.8</v>
      </c>
      <c r="V20" s="152">
        <f>VLOOKUP(入力・結果シート!L29,防護装備!$A$9:$F$14,4,FALSE)</f>
        <v>0.1</v>
      </c>
      <c r="W20" s="152">
        <f>VLOOKUP(入力・結果シート!L29,防護装備!$A$9:$F$14,5,FALSE)</f>
        <v>0.1</v>
      </c>
      <c r="X20" s="153">
        <f>VLOOKUP(入力・結果シート!L29,防護装備!$A$9:$F$14,6,FALSE)</f>
        <v>0.25</v>
      </c>
      <c r="Y20" s="154" t="e">
        <f t="shared" si="3"/>
        <v>#N/A</v>
      </c>
      <c r="Z20" s="148" t="e">
        <f t="shared" si="4"/>
        <v>#N/A</v>
      </c>
      <c r="AA20" s="148" t="e">
        <f t="shared" si="5"/>
        <v>#N/A</v>
      </c>
      <c r="AB20" s="149" t="e">
        <f t="shared" si="6"/>
        <v>#N/A</v>
      </c>
      <c r="AC20" s="166" t="e">
        <f t="shared" si="7"/>
        <v>#N/A</v>
      </c>
      <c r="AD20" s="166" t="e">
        <f>AC20/入力・結果シート!$B$8</f>
        <v>#N/A</v>
      </c>
      <c r="AE20" s="89" t="e">
        <f>AC20/$AE$2/入力・結果シート!$B$8</f>
        <v>#N/A</v>
      </c>
      <c r="AF20" s="62">
        <f>入力・結果シート!$B$7</f>
        <v>0</v>
      </c>
      <c r="AG20" s="88" t="e">
        <f t="shared" si="0"/>
        <v>#N/A</v>
      </c>
    </row>
    <row r="21" spans="1:33" ht="24.95" customHeight="1">
      <c r="A21" s="82">
        <f>入力・結果シート!A30</f>
        <v>0</v>
      </c>
      <c r="B21" s="64">
        <f>入力・結果シート!B30</f>
        <v>0</v>
      </c>
      <c r="C21" s="83">
        <f>入力・結果シート!D30</f>
        <v>0</v>
      </c>
      <c r="D21" s="84">
        <f>入力・結果シート!F30</f>
        <v>0</v>
      </c>
      <c r="E21" s="85" t="e">
        <f>VLOOKUP(A21,作物分類!A:E,5,FALSE)</f>
        <v>#N/A</v>
      </c>
      <c r="F21" s="86" t="e">
        <f>IF(COUNTIF(入力・結果シート!C30,"*球根*"),VLOOKUP(E21,'処理量（球根等）'!$A$1:$E$4,5,FALSE),
IF(COUNTIF(入力・結果シート!C30,"*種球*"),VLOOKUP(E21,'処理量（球根等）'!$A$1:$E$4,5,FALSE),
VLOOKUP(E21,'処理量（種）'!$A$1:$G$14,7,FALSE)))</f>
        <v>#N/A</v>
      </c>
      <c r="G21" s="86" t="e">
        <f t="shared" si="1"/>
        <v>#N/A</v>
      </c>
      <c r="H21" s="87" t="e">
        <f>G21*入力・結果シート!$B$6</f>
        <v>#N/A</v>
      </c>
      <c r="I21" s="123">
        <f>VLOOKUP(入力・結果シート!G30,単位暴露量・経皮吸収率!$A$2:$F$7,5,FALSE)</f>
        <v>14</v>
      </c>
      <c r="J21" s="116">
        <f>VLOOKUP(入力・結果シート!G30,単位暴露量・経皮吸収率!$A$2:$F$7,6,FALSE)</f>
        <v>8.5999999999999993E-2</v>
      </c>
      <c r="K21" s="117" t="e">
        <f>入力・結果シート!I30</f>
        <v>#N/A</v>
      </c>
      <c r="L21" s="118">
        <f>IF(入力・結果シート!G30="希釈なし",
IF(COUNTIF(入力・結果シート!$B$4,"*液*"),
VLOOKUP(入力・結果シート!J30,防護装備!$A$5:$F$6,5,FALSE),
VLOOKUP(入力・結果シート!J30,防護装備!$A$3:$F$4,5,FALSE)),
VLOOKUP(入力・結果シート!J30,防護装備!$A$5:$F$6,5,FALSE))</f>
        <v>0.05</v>
      </c>
      <c r="M21" s="119">
        <f>IF(入力・結果シート!G30="希釈なし",
VLOOKUP(入力・結果シート!J30,防護装備!$A$3:$F$4,6,FALSE),
VLOOKUP(入力・結果シート!J30,防護装備!$A$5:$F$6,6,FALSE))</f>
        <v>0.25</v>
      </c>
      <c r="N21" s="120" t="e">
        <f t="shared" si="8"/>
        <v>#N/A</v>
      </c>
      <c r="O21" s="116" t="e">
        <f t="shared" si="2"/>
        <v>#N/A</v>
      </c>
      <c r="P21" s="147">
        <f>VLOOKUP(入力・結果シート!H30,単位暴露量・経皮吸収率!$A$9:$E$11,2,FALSE)</f>
        <v>0</v>
      </c>
      <c r="Q21" s="148">
        <f>VLOOKUP(入力・結果シート!H30,単位暴露量・経皮吸収率!$A$9:$E$11,3,FALSE)</f>
        <v>0</v>
      </c>
      <c r="R21" s="148">
        <f>VLOOKUP(入力・結果シート!H30,単位暴露量・経皮吸収率!$A$9:$E$11,4,FALSE)</f>
        <v>0</v>
      </c>
      <c r="S21" s="149">
        <f>VLOOKUP(入力・結果シート!H30,単位暴露量・経皮吸収率!$A$9:$E$11,5,FALSE)</f>
        <v>0</v>
      </c>
      <c r="T21" s="150" t="e">
        <f>入力・結果シート!K30</f>
        <v>#N/A</v>
      </c>
      <c r="U21" s="151">
        <f>VLOOKUP(入力・結果シート!L30,防護装備!$A$9:$F$14,3,FALSE)</f>
        <v>0.8</v>
      </c>
      <c r="V21" s="152">
        <f>VLOOKUP(入力・結果シート!L30,防護装備!$A$9:$F$14,4,FALSE)</f>
        <v>0.1</v>
      </c>
      <c r="W21" s="152">
        <f>VLOOKUP(入力・結果シート!L30,防護装備!$A$9:$F$14,5,FALSE)</f>
        <v>0.1</v>
      </c>
      <c r="X21" s="153">
        <f>VLOOKUP(入力・結果シート!L30,防護装備!$A$9:$F$14,6,FALSE)</f>
        <v>0.25</v>
      </c>
      <c r="Y21" s="154" t="e">
        <f t="shared" si="3"/>
        <v>#N/A</v>
      </c>
      <c r="Z21" s="148" t="e">
        <f t="shared" si="4"/>
        <v>#N/A</v>
      </c>
      <c r="AA21" s="148" t="e">
        <f t="shared" si="5"/>
        <v>#N/A</v>
      </c>
      <c r="AB21" s="149" t="e">
        <f t="shared" si="6"/>
        <v>#N/A</v>
      </c>
      <c r="AC21" s="166" t="e">
        <f t="shared" si="7"/>
        <v>#N/A</v>
      </c>
      <c r="AD21" s="166" t="e">
        <f>AC21/入力・結果シート!$B$8</f>
        <v>#N/A</v>
      </c>
      <c r="AE21" s="89" t="e">
        <f>AC21/$AE$2/入力・結果シート!$B$8</f>
        <v>#N/A</v>
      </c>
      <c r="AF21" s="62">
        <f>入力・結果シート!$B$7</f>
        <v>0</v>
      </c>
      <c r="AG21" s="88" t="e">
        <f t="shared" si="0"/>
        <v>#N/A</v>
      </c>
    </row>
    <row r="22" spans="1:33" ht="24.95" customHeight="1">
      <c r="A22" s="82">
        <f>入力・結果シート!A31</f>
        <v>0</v>
      </c>
      <c r="B22" s="64">
        <f>入力・結果シート!B31</f>
        <v>0</v>
      </c>
      <c r="C22" s="83">
        <f>入力・結果シート!D31</f>
        <v>0</v>
      </c>
      <c r="D22" s="84">
        <f>入力・結果シート!F31</f>
        <v>0</v>
      </c>
      <c r="E22" s="85" t="e">
        <f>VLOOKUP(A22,作物分類!A:E,5,FALSE)</f>
        <v>#N/A</v>
      </c>
      <c r="F22" s="86" t="e">
        <f>IF(COUNTIF(入力・結果シート!C31,"*球根*"),VLOOKUP(E22,'処理量（球根等）'!$A$1:$E$4,5,FALSE),
IF(COUNTIF(入力・結果シート!C31,"*種球*"),VLOOKUP(E22,'処理量（球根等）'!$A$1:$E$4,5,FALSE),
VLOOKUP(E22,'処理量（種）'!$A$1:$G$14,7,FALSE)))</f>
        <v>#N/A</v>
      </c>
      <c r="G22" s="86" t="e">
        <f t="shared" si="1"/>
        <v>#N/A</v>
      </c>
      <c r="H22" s="87" t="e">
        <f>G22*入力・結果シート!$B$6</f>
        <v>#N/A</v>
      </c>
      <c r="I22" s="123">
        <f>VLOOKUP(入力・結果シート!G31,単位暴露量・経皮吸収率!$A$2:$F$7,5,FALSE)</f>
        <v>14</v>
      </c>
      <c r="J22" s="116">
        <f>VLOOKUP(入力・結果シート!G31,単位暴露量・経皮吸収率!$A$2:$F$7,6,FALSE)</f>
        <v>8.5999999999999993E-2</v>
      </c>
      <c r="K22" s="117" t="e">
        <f>入力・結果シート!I31</f>
        <v>#N/A</v>
      </c>
      <c r="L22" s="118">
        <f>IF(入力・結果シート!G31="希釈なし",
IF(COUNTIF(入力・結果シート!$B$4,"*液*"),
VLOOKUP(入力・結果シート!J31,防護装備!$A$5:$F$6,5,FALSE),
VLOOKUP(入力・結果シート!J31,防護装備!$A$3:$F$4,5,FALSE)),
VLOOKUP(入力・結果シート!J31,防護装備!$A$5:$F$6,5,FALSE))</f>
        <v>0.05</v>
      </c>
      <c r="M22" s="119">
        <f>IF(入力・結果シート!G31="希釈なし",
VLOOKUP(入力・結果シート!J31,防護装備!$A$3:$F$4,6,FALSE),
VLOOKUP(入力・結果シート!J31,防護装備!$A$5:$F$6,6,FALSE))</f>
        <v>0.25</v>
      </c>
      <c r="N22" s="120" t="e">
        <f t="shared" si="8"/>
        <v>#N/A</v>
      </c>
      <c r="O22" s="116" t="e">
        <f t="shared" si="2"/>
        <v>#N/A</v>
      </c>
      <c r="P22" s="147">
        <f>VLOOKUP(入力・結果シート!H31,単位暴露量・経皮吸収率!$A$9:$E$11,2,FALSE)</f>
        <v>0</v>
      </c>
      <c r="Q22" s="148">
        <f>VLOOKUP(入力・結果シート!H31,単位暴露量・経皮吸収率!$A$9:$E$11,3,FALSE)</f>
        <v>0</v>
      </c>
      <c r="R22" s="148">
        <f>VLOOKUP(入力・結果シート!H31,単位暴露量・経皮吸収率!$A$9:$E$11,4,FALSE)</f>
        <v>0</v>
      </c>
      <c r="S22" s="149">
        <f>VLOOKUP(入力・結果シート!H31,単位暴露量・経皮吸収率!$A$9:$E$11,5,FALSE)</f>
        <v>0</v>
      </c>
      <c r="T22" s="150" t="e">
        <f>入力・結果シート!K31</f>
        <v>#N/A</v>
      </c>
      <c r="U22" s="151">
        <f>VLOOKUP(入力・結果シート!L31,防護装備!$A$9:$F$14,3,FALSE)</f>
        <v>0.8</v>
      </c>
      <c r="V22" s="152">
        <f>VLOOKUP(入力・結果シート!L31,防護装備!$A$9:$F$14,4,FALSE)</f>
        <v>0.1</v>
      </c>
      <c r="W22" s="152">
        <f>VLOOKUP(入力・結果シート!L31,防護装備!$A$9:$F$14,5,FALSE)</f>
        <v>0.1</v>
      </c>
      <c r="X22" s="153">
        <f>VLOOKUP(入力・結果シート!L31,防護装備!$A$9:$F$14,6,FALSE)</f>
        <v>0.25</v>
      </c>
      <c r="Y22" s="154" t="e">
        <f t="shared" si="3"/>
        <v>#N/A</v>
      </c>
      <c r="Z22" s="148" t="e">
        <f t="shared" si="4"/>
        <v>#N/A</v>
      </c>
      <c r="AA22" s="148" t="e">
        <f t="shared" si="5"/>
        <v>#N/A</v>
      </c>
      <c r="AB22" s="149" t="e">
        <f t="shared" si="6"/>
        <v>#N/A</v>
      </c>
      <c r="AC22" s="166" t="e">
        <f t="shared" si="7"/>
        <v>#N/A</v>
      </c>
      <c r="AD22" s="166" t="e">
        <f>AC22/入力・結果シート!$B$8</f>
        <v>#N/A</v>
      </c>
      <c r="AE22" s="89" t="e">
        <f>AC22/$AE$2/入力・結果シート!$B$8</f>
        <v>#N/A</v>
      </c>
      <c r="AF22" s="62">
        <f>入力・結果シート!$B$7</f>
        <v>0</v>
      </c>
      <c r="AG22" s="88" t="e">
        <f t="shared" si="0"/>
        <v>#N/A</v>
      </c>
    </row>
    <row r="23" spans="1:33" ht="24.95" customHeight="1">
      <c r="A23" s="82">
        <f>入力・結果シート!A32</f>
        <v>0</v>
      </c>
      <c r="B23" s="64">
        <f>入力・結果シート!B32</f>
        <v>0</v>
      </c>
      <c r="C23" s="83">
        <f>入力・結果シート!D32</f>
        <v>0</v>
      </c>
      <c r="D23" s="84">
        <f>入力・結果シート!F32</f>
        <v>0</v>
      </c>
      <c r="E23" s="85" t="e">
        <f>VLOOKUP(A23,作物分類!A:E,5,FALSE)</f>
        <v>#N/A</v>
      </c>
      <c r="F23" s="86" t="e">
        <f>IF(COUNTIF(入力・結果シート!C32,"*球根*"),VLOOKUP(E23,'処理量（球根等）'!$A$1:$E$4,5,FALSE),
IF(COUNTIF(入力・結果シート!C32,"*種球*"),VLOOKUP(E23,'処理量（球根等）'!$A$1:$E$4,5,FALSE),
VLOOKUP(E23,'処理量（種）'!$A$1:$G$14,7,FALSE)))</f>
        <v>#N/A</v>
      </c>
      <c r="G23" s="86" t="e">
        <f t="shared" si="1"/>
        <v>#N/A</v>
      </c>
      <c r="H23" s="87" t="e">
        <f>G23*入力・結果シート!$B$6</f>
        <v>#N/A</v>
      </c>
      <c r="I23" s="123">
        <f>VLOOKUP(入力・結果シート!G32,単位暴露量・経皮吸収率!$A$2:$F$7,5,FALSE)</f>
        <v>14</v>
      </c>
      <c r="J23" s="116">
        <f>VLOOKUP(入力・結果シート!G32,単位暴露量・経皮吸収率!$A$2:$F$7,6,FALSE)</f>
        <v>8.5999999999999993E-2</v>
      </c>
      <c r="K23" s="117" t="e">
        <f>入力・結果シート!I32</f>
        <v>#N/A</v>
      </c>
      <c r="L23" s="118">
        <f>IF(入力・結果シート!G32="希釈なし",
IF(COUNTIF(入力・結果シート!$B$4,"*液*"),
VLOOKUP(入力・結果シート!J32,防護装備!$A$5:$F$6,5,FALSE),
VLOOKUP(入力・結果シート!J32,防護装備!$A$3:$F$4,5,FALSE)),
VLOOKUP(入力・結果シート!J32,防護装備!$A$5:$F$6,5,FALSE))</f>
        <v>0.05</v>
      </c>
      <c r="M23" s="119">
        <f>IF(入力・結果シート!G32="希釈なし",
VLOOKUP(入力・結果シート!J32,防護装備!$A$3:$F$4,6,FALSE),
VLOOKUP(入力・結果シート!J32,防護装備!$A$5:$F$6,6,FALSE))</f>
        <v>0.25</v>
      </c>
      <c r="N23" s="120" t="e">
        <f t="shared" si="8"/>
        <v>#N/A</v>
      </c>
      <c r="O23" s="116" t="e">
        <f t="shared" si="2"/>
        <v>#N/A</v>
      </c>
      <c r="P23" s="147">
        <f>VLOOKUP(入力・結果シート!H32,単位暴露量・経皮吸収率!$A$9:$E$11,2,FALSE)</f>
        <v>0</v>
      </c>
      <c r="Q23" s="148">
        <f>VLOOKUP(入力・結果シート!H32,単位暴露量・経皮吸収率!$A$9:$E$11,3,FALSE)</f>
        <v>0</v>
      </c>
      <c r="R23" s="148">
        <f>VLOOKUP(入力・結果シート!H32,単位暴露量・経皮吸収率!$A$9:$E$11,4,FALSE)</f>
        <v>0</v>
      </c>
      <c r="S23" s="149">
        <f>VLOOKUP(入力・結果シート!H32,単位暴露量・経皮吸収率!$A$9:$E$11,5,FALSE)</f>
        <v>0</v>
      </c>
      <c r="T23" s="150" t="e">
        <f>入力・結果シート!K32</f>
        <v>#N/A</v>
      </c>
      <c r="U23" s="151">
        <f>VLOOKUP(入力・結果シート!L32,防護装備!$A$9:$F$14,3,FALSE)</f>
        <v>0.8</v>
      </c>
      <c r="V23" s="152">
        <f>VLOOKUP(入力・結果シート!L32,防護装備!$A$9:$F$14,4,FALSE)</f>
        <v>0.1</v>
      </c>
      <c r="W23" s="152">
        <f>VLOOKUP(入力・結果シート!L32,防護装備!$A$9:$F$14,5,FALSE)</f>
        <v>0.1</v>
      </c>
      <c r="X23" s="153">
        <f>VLOOKUP(入力・結果シート!L32,防護装備!$A$9:$F$14,6,FALSE)</f>
        <v>0.25</v>
      </c>
      <c r="Y23" s="154" t="e">
        <f t="shared" si="3"/>
        <v>#N/A</v>
      </c>
      <c r="Z23" s="148" t="e">
        <f t="shared" si="4"/>
        <v>#N/A</v>
      </c>
      <c r="AA23" s="148" t="e">
        <f t="shared" si="5"/>
        <v>#N/A</v>
      </c>
      <c r="AB23" s="149" t="e">
        <f t="shared" si="6"/>
        <v>#N/A</v>
      </c>
      <c r="AC23" s="166" t="e">
        <f t="shared" si="7"/>
        <v>#N/A</v>
      </c>
      <c r="AD23" s="166" t="e">
        <f>AC23/入力・結果シート!$B$8</f>
        <v>#N/A</v>
      </c>
      <c r="AE23" s="89" t="e">
        <f>AC23/$AE$2/入力・結果シート!$B$8</f>
        <v>#N/A</v>
      </c>
      <c r="AF23" s="62">
        <f>入力・結果シート!$B$7</f>
        <v>0</v>
      </c>
      <c r="AG23" s="88" t="e">
        <f t="shared" si="0"/>
        <v>#N/A</v>
      </c>
    </row>
    <row r="24" spans="1:33" ht="24.95" customHeight="1">
      <c r="A24" s="82">
        <f>入力・結果シート!A33</f>
        <v>0</v>
      </c>
      <c r="B24" s="64">
        <f>入力・結果シート!B33</f>
        <v>0</v>
      </c>
      <c r="C24" s="83">
        <f>入力・結果シート!D33</f>
        <v>0</v>
      </c>
      <c r="D24" s="84">
        <f>入力・結果シート!F33</f>
        <v>0</v>
      </c>
      <c r="E24" s="85" t="e">
        <f>VLOOKUP(A24,作物分類!A:E,5,FALSE)</f>
        <v>#N/A</v>
      </c>
      <c r="F24" s="86" t="e">
        <f>IF(COUNTIF(入力・結果シート!C33,"*球根*"),VLOOKUP(E24,'処理量（球根等）'!$A$1:$E$4,5,FALSE),
IF(COUNTIF(入力・結果シート!C33,"*種球*"),VLOOKUP(E24,'処理量（球根等）'!$A$1:$E$4,5,FALSE),
VLOOKUP(E24,'処理量（種）'!$A$1:$G$14,7,FALSE)))</f>
        <v>#N/A</v>
      </c>
      <c r="G24" s="86" t="e">
        <f t="shared" si="1"/>
        <v>#N/A</v>
      </c>
      <c r="H24" s="87" t="e">
        <f>G24*入力・結果シート!$B$6</f>
        <v>#N/A</v>
      </c>
      <c r="I24" s="123">
        <f>VLOOKUP(入力・結果シート!G33,単位暴露量・経皮吸収率!$A$2:$F$7,5,FALSE)</f>
        <v>14</v>
      </c>
      <c r="J24" s="116">
        <f>VLOOKUP(入力・結果シート!G33,単位暴露量・経皮吸収率!$A$2:$F$7,6,FALSE)</f>
        <v>8.5999999999999993E-2</v>
      </c>
      <c r="K24" s="117" t="e">
        <f>入力・結果シート!I33</f>
        <v>#N/A</v>
      </c>
      <c r="L24" s="118">
        <f>IF(入力・結果シート!G33="希釈なし",
IF(COUNTIF(入力・結果シート!$B$4,"*液*"),
VLOOKUP(入力・結果シート!J33,防護装備!$A$5:$F$6,5,FALSE),
VLOOKUP(入力・結果シート!J33,防護装備!$A$3:$F$4,5,FALSE)),
VLOOKUP(入力・結果シート!J33,防護装備!$A$5:$F$6,5,FALSE))</f>
        <v>0.05</v>
      </c>
      <c r="M24" s="119">
        <f>IF(入力・結果シート!G33="希釈なし",
VLOOKUP(入力・結果シート!J33,防護装備!$A$3:$F$4,6,FALSE),
VLOOKUP(入力・結果シート!J33,防護装備!$A$5:$F$6,6,FALSE))</f>
        <v>0.25</v>
      </c>
      <c r="N24" s="120" t="e">
        <f t="shared" si="8"/>
        <v>#N/A</v>
      </c>
      <c r="O24" s="116" t="e">
        <f t="shared" si="2"/>
        <v>#N/A</v>
      </c>
      <c r="P24" s="147">
        <f>VLOOKUP(入力・結果シート!H33,単位暴露量・経皮吸収率!$A$9:$E$11,2,FALSE)</f>
        <v>0</v>
      </c>
      <c r="Q24" s="148">
        <f>VLOOKUP(入力・結果シート!H33,単位暴露量・経皮吸収率!$A$9:$E$11,3,FALSE)</f>
        <v>0</v>
      </c>
      <c r="R24" s="148">
        <f>VLOOKUP(入力・結果シート!H33,単位暴露量・経皮吸収率!$A$9:$E$11,4,FALSE)</f>
        <v>0</v>
      </c>
      <c r="S24" s="149">
        <f>VLOOKUP(入力・結果シート!H33,単位暴露量・経皮吸収率!$A$9:$E$11,5,FALSE)</f>
        <v>0</v>
      </c>
      <c r="T24" s="150" t="e">
        <f>入力・結果シート!K33</f>
        <v>#N/A</v>
      </c>
      <c r="U24" s="151">
        <f>VLOOKUP(入力・結果シート!L33,防護装備!$A$9:$F$14,3,FALSE)</f>
        <v>0.8</v>
      </c>
      <c r="V24" s="152">
        <f>VLOOKUP(入力・結果シート!L33,防護装備!$A$9:$F$14,4,FALSE)</f>
        <v>0.1</v>
      </c>
      <c r="W24" s="152">
        <f>VLOOKUP(入力・結果シート!L33,防護装備!$A$9:$F$14,5,FALSE)</f>
        <v>0.1</v>
      </c>
      <c r="X24" s="153">
        <f>VLOOKUP(入力・結果シート!L33,防護装備!$A$9:$F$14,6,FALSE)</f>
        <v>0.25</v>
      </c>
      <c r="Y24" s="154" t="e">
        <f t="shared" si="3"/>
        <v>#N/A</v>
      </c>
      <c r="Z24" s="148" t="e">
        <f t="shared" si="4"/>
        <v>#N/A</v>
      </c>
      <c r="AA24" s="148" t="e">
        <f t="shared" si="5"/>
        <v>#N/A</v>
      </c>
      <c r="AB24" s="149" t="e">
        <f t="shared" si="6"/>
        <v>#N/A</v>
      </c>
      <c r="AC24" s="166" t="e">
        <f t="shared" si="7"/>
        <v>#N/A</v>
      </c>
      <c r="AD24" s="166" t="e">
        <f>AC24/入力・結果シート!$B$8</f>
        <v>#N/A</v>
      </c>
      <c r="AE24" s="89" t="e">
        <f>AC24/$AE$2/入力・結果シート!$B$8</f>
        <v>#N/A</v>
      </c>
      <c r="AF24" s="62">
        <f>入力・結果シート!$B$7</f>
        <v>0</v>
      </c>
      <c r="AG24" s="88" t="e">
        <f t="shared" si="0"/>
        <v>#N/A</v>
      </c>
    </row>
    <row r="25" spans="1:33" ht="24.95" customHeight="1">
      <c r="A25" s="82">
        <f>入力・結果シート!A34</f>
        <v>0</v>
      </c>
      <c r="B25" s="64">
        <f>入力・結果シート!B34</f>
        <v>0</v>
      </c>
      <c r="C25" s="83">
        <f>入力・結果シート!D34</f>
        <v>0</v>
      </c>
      <c r="D25" s="84">
        <f>入力・結果シート!F34</f>
        <v>0</v>
      </c>
      <c r="E25" s="85" t="e">
        <f>VLOOKUP(A25,作物分類!A:E,5,FALSE)</f>
        <v>#N/A</v>
      </c>
      <c r="F25" s="86" t="e">
        <f>IF(COUNTIF(入力・結果シート!C34,"*球根*"),VLOOKUP(E25,'処理量（球根等）'!$A$1:$E$4,5,FALSE),
IF(COUNTIF(入力・結果シート!C34,"*種球*"),VLOOKUP(E25,'処理量（球根等）'!$A$1:$E$4,5,FALSE),
VLOOKUP(E25,'処理量（種）'!$A$1:$G$14,7,FALSE)))</f>
        <v>#N/A</v>
      </c>
      <c r="G25" s="86" t="e">
        <f t="shared" si="1"/>
        <v>#N/A</v>
      </c>
      <c r="H25" s="87" t="e">
        <f>G25*入力・結果シート!$B$6</f>
        <v>#N/A</v>
      </c>
      <c r="I25" s="123">
        <f>VLOOKUP(入力・結果シート!G34,単位暴露量・経皮吸収率!$A$2:$F$7,5,FALSE)</f>
        <v>14</v>
      </c>
      <c r="J25" s="116">
        <f>VLOOKUP(入力・結果シート!G34,単位暴露量・経皮吸収率!$A$2:$F$7,6,FALSE)</f>
        <v>8.5999999999999993E-2</v>
      </c>
      <c r="K25" s="117" t="e">
        <f>入力・結果シート!I34</f>
        <v>#N/A</v>
      </c>
      <c r="L25" s="118">
        <f>IF(入力・結果シート!G34="希釈なし",
IF(COUNTIF(入力・結果シート!$B$4,"*液*"),
VLOOKUP(入力・結果シート!J34,防護装備!$A$5:$F$6,5,FALSE),
VLOOKUP(入力・結果シート!J34,防護装備!$A$3:$F$4,5,FALSE)),
VLOOKUP(入力・結果シート!J34,防護装備!$A$5:$F$6,5,FALSE))</f>
        <v>0.05</v>
      </c>
      <c r="M25" s="119">
        <f>IF(入力・結果シート!G34="希釈なし",
VLOOKUP(入力・結果シート!J34,防護装備!$A$3:$F$4,6,FALSE),
VLOOKUP(入力・結果シート!J34,防護装備!$A$5:$F$6,6,FALSE))</f>
        <v>0.25</v>
      </c>
      <c r="N25" s="120" t="e">
        <f t="shared" si="8"/>
        <v>#N/A</v>
      </c>
      <c r="O25" s="116" t="e">
        <f t="shared" si="2"/>
        <v>#N/A</v>
      </c>
      <c r="P25" s="147">
        <f>VLOOKUP(入力・結果シート!H34,単位暴露量・経皮吸収率!$A$9:$E$11,2,FALSE)</f>
        <v>0</v>
      </c>
      <c r="Q25" s="148">
        <f>VLOOKUP(入力・結果シート!H34,単位暴露量・経皮吸収率!$A$9:$E$11,3,FALSE)</f>
        <v>0</v>
      </c>
      <c r="R25" s="148">
        <f>VLOOKUP(入力・結果シート!H34,単位暴露量・経皮吸収率!$A$9:$E$11,4,FALSE)</f>
        <v>0</v>
      </c>
      <c r="S25" s="149">
        <f>VLOOKUP(入力・結果シート!H34,単位暴露量・経皮吸収率!$A$9:$E$11,5,FALSE)</f>
        <v>0</v>
      </c>
      <c r="T25" s="150" t="e">
        <f>入力・結果シート!K34</f>
        <v>#N/A</v>
      </c>
      <c r="U25" s="151">
        <f>VLOOKUP(入力・結果シート!L34,防護装備!$A$9:$F$14,3,FALSE)</f>
        <v>0.8</v>
      </c>
      <c r="V25" s="152">
        <f>VLOOKUP(入力・結果シート!L34,防護装備!$A$9:$F$14,4,FALSE)</f>
        <v>0.1</v>
      </c>
      <c r="W25" s="152">
        <f>VLOOKUP(入力・結果シート!L34,防護装備!$A$9:$F$14,5,FALSE)</f>
        <v>0.1</v>
      </c>
      <c r="X25" s="153">
        <f>VLOOKUP(入力・結果シート!L34,防護装備!$A$9:$F$14,6,FALSE)</f>
        <v>0.25</v>
      </c>
      <c r="Y25" s="154" t="e">
        <f t="shared" si="3"/>
        <v>#N/A</v>
      </c>
      <c r="Z25" s="148" t="e">
        <f t="shared" si="4"/>
        <v>#N/A</v>
      </c>
      <c r="AA25" s="148" t="e">
        <f t="shared" si="5"/>
        <v>#N/A</v>
      </c>
      <c r="AB25" s="149" t="e">
        <f t="shared" si="6"/>
        <v>#N/A</v>
      </c>
      <c r="AC25" s="166" t="e">
        <f t="shared" si="7"/>
        <v>#N/A</v>
      </c>
      <c r="AD25" s="166" t="e">
        <f>AC25/入力・結果シート!$B$8</f>
        <v>#N/A</v>
      </c>
      <c r="AE25" s="89" t="e">
        <f>AC25/$AE$2/入力・結果シート!$B$8</f>
        <v>#N/A</v>
      </c>
      <c r="AF25" s="62">
        <f>入力・結果シート!$B$7</f>
        <v>0</v>
      </c>
      <c r="AG25" s="88" t="e">
        <f t="shared" si="0"/>
        <v>#N/A</v>
      </c>
    </row>
    <row r="26" spans="1:33" ht="24.95" customHeight="1">
      <c r="A26" s="82">
        <f>入力・結果シート!A35</f>
        <v>0</v>
      </c>
      <c r="B26" s="64">
        <f>入力・結果シート!B35</f>
        <v>0</v>
      </c>
      <c r="C26" s="83">
        <f>入力・結果シート!D35</f>
        <v>0</v>
      </c>
      <c r="D26" s="84">
        <f>入力・結果シート!F35</f>
        <v>0</v>
      </c>
      <c r="E26" s="85" t="e">
        <f>VLOOKUP(A26,作物分類!A:E,5,FALSE)</f>
        <v>#N/A</v>
      </c>
      <c r="F26" s="86" t="e">
        <f>IF(COUNTIF(入力・結果シート!C35,"*球根*"),VLOOKUP(E26,'処理量（球根等）'!$A$1:$E$4,5,FALSE),
IF(COUNTIF(入力・結果シート!C35,"*種球*"),VLOOKUP(E26,'処理量（球根等）'!$A$1:$E$4,5,FALSE),
VLOOKUP(E26,'処理量（種）'!$A$1:$G$14,7,FALSE)))</f>
        <v>#N/A</v>
      </c>
      <c r="G26" s="86" t="e">
        <f t="shared" si="1"/>
        <v>#N/A</v>
      </c>
      <c r="H26" s="87" t="e">
        <f>G26*入力・結果シート!$B$6</f>
        <v>#N/A</v>
      </c>
      <c r="I26" s="123">
        <f>VLOOKUP(入力・結果シート!G35,単位暴露量・経皮吸収率!$A$2:$F$7,5,FALSE)</f>
        <v>14</v>
      </c>
      <c r="J26" s="116">
        <f>VLOOKUP(入力・結果シート!G35,単位暴露量・経皮吸収率!$A$2:$F$7,6,FALSE)</f>
        <v>8.5999999999999993E-2</v>
      </c>
      <c r="K26" s="117" t="e">
        <f>入力・結果シート!I35</f>
        <v>#N/A</v>
      </c>
      <c r="L26" s="118">
        <f>IF(入力・結果シート!G35="希釈なし",
IF(COUNTIF(入力・結果シート!$B$4,"*液*"),
VLOOKUP(入力・結果シート!J35,防護装備!$A$5:$F$6,5,FALSE),
VLOOKUP(入力・結果シート!J35,防護装備!$A$3:$F$4,5,FALSE)),
VLOOKUP(入力・結果シート!J35,防護装備!$A$5:$F$6,5,FALSE))</f>
        <v>0.05</v>
      </c>
      <c r="M26" s="119">
        <f>IF(入力・結果シート!G35="希釈なし",
VLOOKUP(入力・結果シート!J35,防護装備!$A$3:$F$4,6,FALSE),
VLOOKUP(入力・結果シート!J35,防護装備!$A$5:$F$6,6,FALSE))</f>
        <v>0.25</v>
      </c>
      <c r="N26" s="120" t="e">
        <f t="shared" si="8"/>
        <v>#N/A</v>
      </c>
      <c r="O26" s="116" t="e">
        <f t="shared" si="2"/>
        <v>#N/A</v>
      </c>
      <c r="P26" s="147">
        <f>VLOOKUP(入力・結果シート!H35,単位暴露量・経皮吸収率!$A$9:$E$11,2,FALSE)</f>
        <v>0</v>
      </c>
      <c r="Q26" s="148">
        <f>VLOOKUP(入力・結果シート!H35,単位暴露量・経皮吸収率!$A$9:$E$11,3,FALSE)</f>
        <v>0</v>
      </c>
      <c r="R26" s="148">
        <f>VLOOKUP(入力・結果シート!H35,単位暴露量・経皮吸収率!$A$9:$E$11,4,FALSE)</f>
        <v>0</v>
      </c>
      <c r="S26" s="149">
        <f>VLOOKUP(入力・結果シート!H35,単位暴露量・経皮吸収率!$A$9:$E$11,5,FALSE)</f>
        <v>0</v>
      </c>
      <c r="T26" s="150" t="e">
        <f>入力・結果シート!K35</f>
        <v>#N/A</v>
      </c>
      <c r="U26" s="151">
        <f>VLOOKUP(入力・結果シート!L35,防護装備!$A$9:$F$14,3,FALSE)</f>
        <v>0.8</v>
      </c>
      <c r="V26" s="152">
        <f>VLOOKUP(入力・結果シート!L35,防護装備!$A$9:$F$14,4,FALSE)</f>
        <v>0.1</v>
      </c>
      <c r="W26" s="152">
        <f>VLOOKUP(入力・結果シート!L35,防護装備!$A$9:$F$14,5,FALSE)</f>
        <v>0.1</v>
      </c>
      <c r="X26" s="153">
        <f>VLOOKUP(入力・結果シート!L35,防護装備!$A$9:$F$14,6,FALSE)</f>
        <v>0.25</v>
      </c>
      <c r="Y26" s="154" t="e">
        <f t="shared" si="3"/>
        <v>#N/A</v>
      </c>
      <c r="Z26" s="148" t="e">
        <f t="shared" si="4"/>
        <v>#N/A</v>
      </c>
      <c r="AA26" s="148" t="e">
        <f t="shared" si="5"/>
        <v>#N/A</v>
      </c>
      <c r="AB26" s="149" t="e">
        <f t="shared" si="6"/>
        <v>#N/A</v>
      </c>
      <c r="AC26" s="166" t="e">
        <f t="shared" si="7"/>
        <v>#N/A</v>
      </c>
      <c r="AD26" s="166" t="e">
        <f>AC26/入力・結果シート!$B$8</f>
        <v>#N/A</v>
      </c>
      <c r="AE26" s="89" t="e">
        <f>AC26/$AE$2/入力・結果シート!$B$8</f>
        <v>#N/A</v>
      </c>
      <c r="AF26" s="62">
        <f>入力・結果シート!$B$7</f>
        <v>0</v>
      </c>
      <c r="AG26" s="88" t="e">
        <f t="shared" si="0"/>
        <v>#N/A</v>
      </c>
    </row>
    <row r="27" spans="1:33" ht="24.95" customHeight="1">
      <c r="A27" s="82">
        <f>入力・結果シート!A36</f>
        <v>0</v>
      </c>
      <c r="B27" s="64">
        <f>入力・結果シート!B36</f>
        <v>0</v>
      </c>
      <c r="C27" s="83">
        <f>入力・結果シート!D36</f>
        <v>0</v>
      </c>
      <c r="D27" s="84">
        <f>入力・結果シート!F36</f>
        <v>0</v>
      </c>
      <c r="E27" s="85" t="e">
        <f>VLOOKUP(A27,作物分類!A:E,5,FALSE)</f>
        <v>#N/A</v>
      </c>
      <c r="F27" s="86" t="e">
        <f>IF(COUNTIF(入力・結果シート!C36,"*球根*"),VLOOKUP(E27,'処理量（球根等）'!$A$1:$E$4,5,FALSE),
IF(COUNTIF(入力・結果シート!C36,"*種球*"),VLOOKUP(E27,'処理量（球根等）'!$A$1:$E$4,5,FALSE),
VLOOKUP(E27,'処理量（種）'!$A$1:$G$14,7,FALSE)))</f>
        <v>#N/A</v>
      </c>
      <c r="G27" s="86" t="e">
        <f t="shared" si="1"/>
        <v>#N/A</v>
      </c>
      <c r="H27" s="87" t="e">
        <f>G27*入力・結果シート!$B$6</f>
        <v>#N/A</v>
      </c>
      <c r="I27" s="123">
        <f>VLOOKUP(入力・結果シート!G36,単位暴露量・経皮吸収率!$A$2:$F$7,5,FALSE)</f>
        <v>14</v>
      </c>
      <c r="J27" s="116">
        <f>VLOOKUP(入力・結果シート!G36,単位暴露量・経皮吸収率!$A$2:$F$7,6,FALSE)</f>
        <v>8.5999999999999993E-2</v>
      </c>
      <c r="K27" s="117" t="e">
        <f>入力・結果シート!I36</f>
        <v>#N/A</v>
      </c>
      <c r="L27" s="118">
        <f>IF(入力・結果シート!G36="希釈なし",
IF(COUNTIF(入力・結果シート!$B$4,"*液*"),
VLOOKUP(入力・結果シート!J36,防護装備!$A$5:$F$6,5,FALSE),
VLOOKUP(入力・結果シート!J36,防護装備!$A$3:$F$4,5,FALSE)),
VLOOKUP(入力・結果シート!J36,防護装備!$A$5:$F$6,5,FALSE))</f>
        <v>0.05</v>
      </c>
      <c r="M27" s="119">
        <f>IF(入力・結果シート!G36="希釈なし",
VLOOKUP(入力・結果シート!J36,防護装備!$A$3:$F$4,6,FALSE),
VLOOKUP(入力・結果シート!J36,防護装備!$A$5:$F$6,6,FALSE))</f>
        <v>0.25</v>
      </c>
      <c r="N27" s="120" t="e">
        <f t="shared" si="8"/>
        <v>#N/A</v>
      </c>
      <c r="O27" s="116" t="e">
        <f t="shared" si="2"/>
        <v>#N/A</v>
      </c>
      <c r="P27" s="147">
        <f>VLOOKUP(入力・結果シート!H36,単位暴露量・経皮吸収率!$A$9:$E$11,2,FALSE)</f>
        <v>0</v>
      </c>
      <c r="Q27" s="148">
        <f>VLOOKUP(入力・結果シート!H36,単位暴露量・経皮吸収率!$A$9:$E$11,3,FALSE)</f>
        <v>0</v>
      </c>
      <c r="R27" s="148">
        <f>VLOOKUP(入力・結果シート!H36,単位暴露量・経皮吸収率!$A$9:$E$11,4,FALSE)</f>
        <v>0</v>
      </c>
      <c r="S27" s="149">
        <f>VLOOKUP(入力・結果シート!H36,単位暴露量・経皮吸収率!$A$9:$E$11,5,FALSE)</f>
        <v>0</v>
      </c>
      <c r="T27" s="150" t="e">
        <f>入力・結果シート!K36</f>
        <v>#N/A</v>
      </c>
      <c r="U27" s="151">
        <f>VLOOKUP(入力・結果シート!L36,防護装備!$A$9:$F$14,3,FALSE)</f>
        <v>0.8</v>
      </c>
      <c r="V27" s="152">
        <f>VLOOKUP(入力・結果シート!L36,防護装備!$A$9:$F$14,4,FALSE)</f>
        <v>0.1</v>
      </c>
      <c r="W27" s="152">
        <f>VLOOKUP(入力・結果シート!L36,防護装備!$A$9:$F$14,5,FALSE)</f>
        <v>0.1</v>
      </c>
      <c r="X27" s="153">
        <f>VLOOKUP(入力・結果シート!L36,防護装備!$A$9:$F$14,6,FALSE)</f>
        <v>0.25</v>
      </c>
      <c r="Y27" s="154" t="e">
        <f t="shared" si="3"/>
        <v>#N/A</v>
      </c>
      <c r="Z27" s="148" t="e">
        <f t="shared" si="4"/>
        <v>#N/A</v>
      </c>
      <c r="AA27" s="148" t="e">
        <f t="shared" si="5"/>
        <v>#N/A</v>
      </c>
      <c r="AB27" s="149" t="e">
        <f t="shared" si="6"/>
        <v>#N/A</v>
      </c>
      <c r="AC27" s="166" t="e">
        <f t="shared" si="7"/>
        <v>#N/A</v>
      </c>
      <c r="AD27" s="166" t="e">
        <f>AC27/入力・結果シート!$B$8</f>
        <v>#N/A</v>
      </c>
      <c r="AE27" s="89" t="e">
        <f>AC27/$AE$2/入力・結果シート!$B$8</f>
        <v>#N/A</v>
      </c>
      <c r="AF27" s="62">
        <f>入力・結果シート!$B$7</f>
        <v>0</v>
      </c>
      <c r="AG27" s="88" t="e">
        <f t="shared" si="0"/>
        <v>#N/A</v>
      </c>
    </row>
    <row r="28" spans="1:33" ht="24.95" customHeight="1">
      <c r="A28" s="82">
        <f>入力・結果シート!A37</f>
        <v>0</v>
      </c>
      <c r="B28" s="64">
        <f>入力・結果シート!B37</f>
        <v>0</v>
      </c>
      <c r="C28" s="83">
        <f>入力・結果シート!D37</f>
        <v>0</v>
      </c>
      <c r="D28" s="84">
        <f>入力・結果シート!F37</f>
        <v>0</v>
      </c>
      <c r="E28" s="85" t="e">
        <f>VLOOKUP(A28,作物分類!A:E,5,FALSE)</f>
        <v>#N/A</v>
      </c>
      <c r="F28" s="86" t="e">
        <f>IF(COUNTIF(入力・結果シート!C37,"*球根*"),VLOOKUP(E28,'処理量（球根等）'!$A$1:$E$4,5,FALSE),
IF(COUNTIF(入力・結果シート!C37,"*種球*"),VLOOKUP(E28,'処理量（球根等）'!$A$1:$E$4,5,FALSE),
VLOOKUP(E28,'処理量（種）'!$A$1:$G$14,7,FALSE)))</f>
        <v>#N/A</v>
      </c>
      <c r="G28" s="86" t="e">
        <f t="shared" si="1"/>
        <v>#N/A</v>
      </c>
      <c r="H28" s="87" t="e">
        <f>G28*入力・結果シート!$B$6</f>
        <v>#N/A</v>
      </c>
      <c r="I28" s="123">
        <f>VLOOKUP(入力・結果シート!G37,単位暴露量・経皮吸収率!$A$2:$F$7,5,FALSE)</f>
        <v>14</v>
      </c>
      <c r="J28" s="116">
        <f>VLOOKUP(入力・結果シート!G37,単位暴露量・経皮吸収率!$A$2:$F$7,6,FALSE)</f>
        <v>8.5999999999999993E-2</v>
      </c>
      <c r="K28" s="117" t="e">
        <f>入力・結果シート!I37</f>
        <v>#N/A</v>
      </c>
      <c r="L28" s="118">
        <f>IF(入力・結果シート!G37="希釈なし",
IF(COUNTIF(入力・結果シート!$B$4,"*液*"),
VLOOKUP(入力・結果シート!J37,防護装備!$A$5:$F$6,5,FALSE),
VLOOKUP(入力・結果シート!J37,防護装備!$A$3:$F$4,5,FALSE)),
VLOOKUP(入力・結果シート!J37,防護装備!$A$5:$F$6,5,FALSE))</f>
        <v>0.05</v>
      </c>
      <c r="M28" s="119">
        <f>IF(入力・結果シート!G37="希釈なし",
VLOOKUP(入力・結果シート!J37,防護装備!$A$3:$F$4,6,FALSE),
VLOOKUP(入力・結果シート!J37,防護装備!$A$5:$F$6,6,FALSE))</f>
        <v>0.25</v>
      </c>
      <c r="N28" s="120" t="e">
        <f t="shared" si="8"/>
        <v>#N/A</v>
      </c>
      <c r="O28" s="116" t="e">
        <f t="shared" si="2"/>
        <v>#N/A</v>
      </c>
      <c r="P28" s="147">
        <f>VLOOKUP(入力・結果シート!H37,単位暴露量・経皮吸収率!$A$9:$E$11,2,FALSE)</f>
        <v>0</v>
      </c>
      <c r="Q28" s="148">
        <f>VLOOKUP(入力・結果シート!H37,単位暴露量・経皮吸収率!$A$9:$E$11,3,FALSE)</f>
        <v>0</v>
      </c>
      <c r="R28" s="148">
        <f>VLOOKUP(入力・結果シート!H37,単位暴露量・経皮吸収率!$A$9:$E$11,4,FALSE)</f>
        <v>0</v>
      </c>
      <c r="S28" s="149">
        <f>VLOOKUP(入力・結果シート!H37,単位暴露量・経皮吸収率!$A$9:$E$11,5,FALSE)</f>
        <v>0</v>
      </c>
      <c r="T28" s="150" t="e">
        <f>入力・結果シート!K37</f>
        <v>#N/A</v>
      </c>
      <c r="U28" s="151">
        <f>VLOOKUP(入力・結果シート!L37,防護装備!$A$9:$F$14,3,FALSE)</f>
        <v>0.8</v>
      </c>
      <c r="V28" s="152">
        <f>VLOOKUP(入力・結果シート!L37,防護装備!$A$9:$F$14,4,FALSE)</f>
        <v>0.1</v>
      </c>
      <c r="W28" s="152">
        <f>VLOOKUP(入力・結果シート!L37,防護装備!$A$9:$F$14,5,FALSE)</f>
        <v>0.1</v>
      </c>
      <c r="X28" s="153">
        <f>VLOOKUP(入力・結果シート!L37,防護装備!$A$9:$F$14,6,FALSE)</f>
        <v>0.25</v>
      </c>
      <c r="Y28" s="154" t="e">
        <f t="shared" si="3"/>
        <v>#N/A</v>
      </c>
      <c r="Z28" s="148" t="e">
        <f t="shared" si="4"/>
        <v>#N/A</v>
      </c>
      <c r="AA28" s="148" t="e">
        <f t="shared" si="5"/>
        <v>#N/A</v>
      </c>
      <c r="AB28" s="149" t="e">
        <f t="shared" si="6"/>
        <v>#N/A</v>
      </c>
      <c r="AC28" s="166" t="e">
        <f t="shared" si="7"/>
        <v>#N/A</v>
      </c>
      <c r="AD28" s="166" t="e">
        <f>AC28/入力・結果シート!$B$8</f>
        <v>#N/A</v>
      </c>
      <c r="AE28" s="89" t="e">
        <f>AC28/$AE$2/入力・結果シート!$B$8</f>
        <v>#N/A</v>
      </c>
      <c r="AF28" s="62">
        <f>入力・結果シート!$B$7</f>
        <v>0</v>
      </c>
      <c r="AG28" s="88" t="e">
        <f t="shared" si="0"/>
        <v>#N/A</v>
      </c>
    </row>
    <row r="29" spans="1:33" ht="24.95" customHeight="1">
      <c r="A29" s="82">
        <f>入力・結果シート!A38</f>
        <v>0</v>
      </c>
      <c r="B29" s="64">
        <f>入力・結果シート!B38</f>
        <v>0</v>
      </c>
      <c r="C29" s="83">
        <f>入力・結果シート!D38</f>
        <v>0</v>
      </c>
      <c r="D29" s="84">
        <f>入力・結果シート!F38</f>
        <v>0</v>
      </c>
      <c r="E29" s="85" t="e">
        <f>VLOOKUP(A29,作物分類!A:E,5,FALSE)</f>
        <v>#N/A</v>
      </c>
      <c r="F29" s="86" t="e">
        <f>IF(COUNTIF(入力・結果シート!C38,"*球根*"),VLOOKUP(E29,'処理量（球根等）'!$A$1:$E$4,5,FALSE),
IF(COUNTIF(入力・結果シート!C38,"*種球*"),VLOOKUP(E29,'処理量（球根等）'!$A$1:$E$4,5,FALSE),
VLOOKUP(E29,'処理量（種）'!$A$1:$G$14,7,FALSE)))</f>
        <v>#N/A</v>
      </c>
      <c r="G29" s="86" t="e">
        <f t="shared" si="1"/>
        <v>#N/A</v>
      </c>
      <c r="H29" s="87" t="e">
        <f>G29*入力・結果シート!$B$6</f>
        <v>#N/A</v>
      </c>
      <c r="I29" s="123">
        <f>VLOOKUP(入力・結果シート!G38,単位暴露量・経皮吸収率!$A$2:$F$7,5,FALSE)</f>
        <v>14</v>
      </c>
      <c r="J29" s="116">
        <f>VLOOKUP(入力・結果シート!G38,単位暴露量・経皮吸収率!$A$2:$F$7,6,FALSE)</f>
        <v>8.5999999999999993E-2</v>
      </c>
      <c r="K29" s="117" t="e">
        <f>入力・結果シート!I38</f>
        <v>#N/A</v>
      </c>
      <c r="L29" s="118">
        <f>IF(入力・結果シート!G38="希釈なし",
IF(COUNTIF(入力・結果シート!$B$4,"*液*"),
VLOOKUP(入力・結果シート!J38,防護装備!$A$5:$F$6,5,FALSE),
VLOOKUP(入力・結果シート!J38,防護装備!$A$3:$F$4,5,FALSE)),
VLOOKUP(入力・結果シート!J38,防護装備!$A$5:$F$6,5,FALSE))</f>
        <v>0.05</v>
      </c>
      <c r="M29" s="119">
        <f>IF(入力・結果シート!G38="希釈なし",
VLOOKUP(入力・結果シート!J38,防護装備!$A$3:$F$4,6,FALSE),
VLOOKUP(入力・結果シート!J38,防護装備!$A$5:$F$6,6,FALSE))</f>
        <v>0.25</v>
      </c>
      <c r="N29" s="120" t="e">
        <f t="shared" si="8"/>
        <v>#N/A</v>
      </c>
      <c r="O29" s="116" t="e">
        <f t="shared" si="2"/>
        <v>#N/A</v>
      </c>
      <c r="P29" s="147">
        <f>VLOOKUP(入力・結果シート!H38,単位暴露量・経皮吸収率!$A$9:$E$11,2,FALSE)</f>
        <v>0</v>
      </c>
      <c r="Q29" s="148">
        <f>VLOOKUP(入力・結果シート!H38,単位暴露量・経皮吸収率!$A$9:$E$11,3,FALSE)</f>
        <v>0</v>
      </c>
      <c r="R29" s="148">
        <f>VLOOKUP(入力・結果シート!H38,単位暴露量・経皮吸収率!$A$9:$E$11,4,FALSE)</f>
        <v>0</v>
      </c>
      <c r="S29" s="149">
        <f>VLOOKUP(入力・結果シート!H38,単位暴露量・経皮吸収率!$A$9:$E$11,5,FALSE)</f>
        <v>0</v>
      </c>
      <c r="T29" s="150" t="e">
        <f>入力・結果シート!K38</f>
        <v>#N/A</v>
      </c>
      <c r="U29" s="151">
        <f>VLOOKUP(入力・結果シート!L38,防護装備!$A$9:$F$14,3,FALSE)</f>
        <v>0.8</v>
      </c>
      <c r="V29" s="152">
        <f>VLOOKUP(入力・結果シート!L38,防護装備!$A$9:$F$14,4,FALSE)</f>
        <v>0.1</v>
      </c>
      <c r="W29" s="152">
        <f>VLOOKUP(入力・結果シート!L38,防護装備!$A$9:$F$14,5,FALSE)</f>
        <v>0.1</v>
      </c>
      <c r="X29" s="153">
        <f>VLOOKUP(入力・結果シート!L38,防護装備!$A$9:$F$14,6,FALSE)</f>
        <v>0.25</v>
      </c>
      <c r="Y29" s="154" t="e">
        <f t="shared" si="3"/>
        <v>#N/A</v>
      </c>
      <c r="Z29" s="148" t="e">
        <f t="shared" si="4"/>
        <v>#N/A</v>
      </c>
      <c r="AA29" s="148" t="e">
        <f t="shared" si="5"/>
        <v>#N/A</v>
      </c>
      <c r="AB29" s="149" t="e">
        <f t="shared" si="6"/>
        <v>#N/A</v>
      </c>
      <c r="AC29" s="166" t="e">
        <f t="shared" si="7"/>
        <v>#N/A</v>
      </c>
      <c r="AD29" s="166" t="e">
        <f>AC29/入力・結果シート!$B$8</f>
        <v>#N/A</v>
      </c>
      <c r="AE29" s="89" t="e">
        <f>AC29/$AE$2/入力・結果シート!$B$8</f>
        <v>#N/A</v>
      </c>
      <c r="AF29" s="62">
        <f>入力・結果シート!$B$7</f>
        <v>0</v>
      </c>
      <c r="AG29" s="88" t="e">
        <f t="shared" si="0"/>
        <v>#N/A</v>
      </c>
    </row>
    <row r="30" spans="1:33" ht="24.95" customHeight="1">
      <c r="A30" s="82">
        <f>入力・結果シート!A39</f>
        <v>0</v>
      </c>
      <c r="B30" s="64">
        <f>入力・結果シート!B39</f>
        <v>0</v>
      </c>
      <c r="C30" s="83">
        <f>入力・結果シート!D39</f>
        <v>0</v>
      </c>
      <c r="D30" s="84">
        <f>入力・結果シート!F39</f>
        <v>0</v>
      </c>
      <c r="E30" s="85" t="e">
        <f>VLOOKUP(A30,作物分類!A:E,5,FALSE)</f>
        <v>#N/A</v>
      </c>
      <c r="F30" s="86" t="e">
        <f>IF(COUNTIF(入力・結果シート!C39,"*球根*"),VLOOKUP(E30,'処理量（球根等）'!$A$1:$E$4,5,FALSE),
IF(COUNTIF(入力・結果シート!C39,"*種球*"),VLOOKUP(E30,'処理量（球根等）'!$A$1:$E$4,5,FALSE),
VLOOKUP(E30,'処理量（種）'!$A$1:$G$14,7,FALSE)))</f>
        <v>#N/A</v>
      </c>
      <c r="G30" s="86" t="e">
        <f t="shared" si="1"/>
        <v>#N/A</v>
      </c>
      <c r="H30" s="87" t="e">
        <f>G30*入力・結果シート!$B$6</f>
        <v>#N/A</v>
      </c>
      <c r="I30" s="123">
        <f>VLOOKUP(入力・結果シート!G39,単位暴露量・経皮吸収率!$A$2:$F$7,5,FALSE)</f>
        <v>14</v>
      </c>
      <c r="J30" s="116">
        <f>VLOOKUP(入力・結果シート!G39,単位暴露量・経皮吸収率!$A$2:$F$7,6,FALSE)</f>
        <v>8.5999999999999993E-2</v>
      </c>
      <c r="K30" s="117" t="e">
        <f>入力・結果シート!I39</f>
        <v>#N/A</v>
      </c>
      <c r="L30" s="118">
        <f>IF(入力・結果シート!G39="希釈なし",
IF(COUNTIF(入力・結果シート!$B$4,"*液*"),
VLOOKUP(入力・結果シート!J39,防護装備!$A$5:$F$6,5,FALSE),
VLOOKUP(入力・結果シート!J39,防護装備!$A$3:$F$4,5,FALSE)),
VLOOKUP(入力・結果シート!J39,防護装備!$A$5:$F$6,5,FALSE))</f>
        <v>0.05</v>
      </c>
      <c r="M30" s="119">
        <f>IF(入力・結果シート!G39="希釈なし",
VLOOKUP(入力・結果シート!J39,防護装備!$A$3:$F$4,6,FALSE),
VLOOKUP(入力・結果シート!J39,防護装備!$A$5:$F$6,6,FALSE))</f>
        <v>0.25</v>
      </c>
      <c r="N30" s="120" t="e">
        <f t="shared" si="8"/>
        <v>#N/A</v>
      </c>
      <c r="O30" s="116" t="e">
        <f t="shared" si="2"/>
        <v>#N/A</v>
      </c>
      <c r="P30" s="147">
        <f>VLOOKUP(入力・結果シート!H39,単位暴露量・経皮吸収率!$A$9:$E$11,2,FALSE)</f>
        <v>0</v>
      </c>
      <c r="Q30" s="148">
        <f>VLOOKUP(入力・結果シート!H39,単位暴露量・経皮吸収率!$A$9:$E$11,3,FALSE)</f>
        <v>0</v>
      </c>
      <c r="R30" s="148">
        <f>VLOOKUP(入力・結果シート!H39,単位暴露量・経皮吸収率!$A$9:$E$11,4,FALSE)</f>
        <v>0</v>
      </c>
      <c r="S30" s="149">
        <f>VLOOKUP(入力・結果シート!H39,単位暴露量・経皮吸収率!$A$9:$E$11,5,FALSE)</f>
        <v>0</v>
      </c>
      <c r="T30" s="150" t="e">
        <f>入力・結果シート!K39</f>
        <v>#N/A</v>
      </c>
      <c r="U30" s="151">
        <f>VLOOKUP(入力・結果シート!L39,防護装備!$A$9:$F$14,3,FALSE)</f>
        <v>0.8</v>
      </c>
      <c r="V30" s="152">
        <f>VLOOKUP(入力・結果シート!L39,防護装備!$A$9:$F$14,4,FALSE)</f>
        <v>0.1</v>
      </c>
      <c r="W30" s="152">
        <f>VLOOKUP(入力・結果シート!L39,防護装備!$A$9:$F$14,5,FALSE)</f>
        <v>0.1</v>
      </c>
      <c r="X30" s="153">
        <f>VLOOKUP(入力・結果シート!L39,防護装備!$A$9:$F$14,6,FALSE)</f>
        <v>0.25</v>
      </c>
      <c r="Y30" s="154" t="e">
        <f t="shared" si="3"/>
        <v>#N/A</v>
      </c>
      <c r="Z30" s="148" t="e">
        <f t="shared" si="4"/>
        <v>#N/A</v>
      </c>
      <c r="AA30" s="148" t="e">
        <f t="shared" si="5"/>
        <v>#N/A</v>
      </c>
      <c r="AB30" s="149" t="e">
        <f t="shared" si="6"/>
        <v>#N/A</v>
      </c>
      <c r="AC30" s="166" t="e">
        <f t="shared" si="7"/>
        <v>#N/A</v>
      </c>
      <c r="AD30" s="166" t="e">
        <f>AC30/入力・結果シート!$B$8</f>
        <v>#N/A</v>
      </c>
      <c r="AE30" s="89" t="e">
        <f>AC30/$AE$2/入力・結果シート!$B$8</f>
        <v>#N/A</v>
      </c>
      <c r="AF30" s="62">
        <f>入力・結果シート!$B$7</f>
        <v>0</v>
      </c>
      <c r="AG30" s="88" t="e">
        <f t="shared" si="0"/>
        <v>#N/A</v>
      </c>
    </row>
    <row r="31" spans="1:33" ht="24.95" customHeight="1">
      <c r="A31" s="82">
        <f>入力・結果シート!A40</f>
        <v>0</v>
      </c>
      <c r="B31" s="64">
        <f>入力・結果シート!B40</f>
        <v>0</v>
      </c>
      <c r="C31" s="83">
        <f>入力・結果シート!D40</f>
        <v>0</v>
      </c>
      <c r="D31" s="84">
        <f>入力・結果シート!F40</f>
        <v>0</v>
      </c>
      <c r="E31" s="85" t="e">
        <f>VLOOKUP(A31,作物分類!A:E,5,FALSE)</f>
        <v>#N/A</v>
      </c>
      <c r="F31" s="86" t="e">
        <f>IF(COUNTIF(入力・結果シート!C40,"*球根*"),VLOOKUP(E31,'処理量（球根等）'!$A$1:$E$4,5,FALSE),
IF(COUNTIF(入力・結果シート!C40,"*種球*"),VLOOKUP(E31,'処理量（球根等）'!$A$1:$E$4,5,FALSE),
VLOOKUP(E31,'処理量（種）'!$A$1:$G$14,7,FALSE)))</f>
        <v>#N/A</v>
      </c>
      <c r="G31" s="86" t="e">
        <f t="shared" si="1"/>
        <v>#N/A</v>
      </c>
      <c r="H31" s="87" t="e">
        <f>G31*入力・結果シート!$B$6</f>
        <v>#N/A</v>
      </c>
      <c r="I31" s="123">
        <f>VLOOKUP(入力・結果シート!G40,単位暴露量・経皮吸収率!$A$2:$F$7,5,FALSE)</f>
        <v>14</v>
      </c>
      <c r="J31" s="116">
        <f>VLOOKUP(入力・結果シート!G40,単位暴露量・経皮吸収率!$A$2:$F$7,6,FALSE)</f>
        <v>8.5999999999999993E-2</v>
      </c>
      <c r="K31" s="117" t="e">
        <f>入力・結果シート!I40</f>
        <v>#N/A</v>
      </c>
      <c r="L31" s="118">
        <f>IF(入力・結果シート!G40="希釈なし",
IF(COUNTIF(入力・結果シート!$B$4,"*液*"),
VLOOKUP(入力・結果シート!J40,防護装備!$A$5:$F$6,5,FALSE),
VLOOKUP(入力・結果シート!J40,防護装備!$A$3:$F$4,5,FALSE)),
VLOOKUP(入力・結果シート!J40,防護装備!$A$5:$F$6,5,FALSE))</f>
        <v>0.05</v>
      </c>
      <c r="M31" s="119">
        <f>IF(入力・結果シート!G40="希釈なし",
VLOOKUP(入力・結果シート!J40,防護装備!$A$3:$F$4,6,FALSE),
VLOOKUP(入力・結果シート!J40,防護装備!$A$5:$F$6,6,FALSE))</f>
        <v>0.25</v>
      </c>
      <c r="N31" s="120" t="e">
        <f t="shared" si="8"/>
        <v>#N/A</v>
      </c>
      <c r="O31" s="116" t="e">
        <f t="shared" si="2"/>
        <v>#N/A</v>
      </c>
      <c r="P31" s="147">
        <f>VLOOKUP(入力・結果シート!H40,単位暴露量・経皮吸収率!$A$9:$E$11,2,FALSE)</f>
        <v>0</v>
      </c>
      <c r="Q31" s="148">
        <f>VLOOKUP(入力・結果シート!H40,単位暴露量・経皮吸収率!$A$9:$E$11,3,FALSE)</f>
        <v>0</v>
      </c>
      <c r="R31" s="148">
        <f>VLOOKUP(入力・結果シート!H40,単位暴露量・経皮吸収率!$A$9:$E$11,4,FALSE)</f>
        <v>0</v>
      </c>
      <c r="S31" s="149">
        <f>VLOOKUP(入力・結果シート!H40,単位暴露量・経皮吸収率!$A$9:$E$11,5,FALSE)</f>
        <v>0</v>
      </c>
      <c r="T31" s="150" t="e">
        <f>入力・結果シート!K40</f>
        <v>#N/A</v>
      </c>
      <c r="U31" s="151">
        <f>VLOOKUP(入力・結果シート!L40,防護装備!$A$9:$F$14,3,FALSE)</f>
        <v>0.8</v>
      </c>
      <c r="V31" s="152">
        <f>VLOOKUP(入力・結果シート!L40,防護装備!$A$9:$F$14,4,FALSE)</f>
        <v>0.1</v>
      </c>
      <c r="W31" s="152">
        <f>VLOOKUP(入力・結果シート!L40,防護装備!$A$9:$F$14,5,FALSE)</f>
        <v>0.1</v>
      </c>
      <c r="X31" s="153">
        <f>VLOOKUP(入力・結果シート!L40,防護装備!$A$9:$F$14,6,FALSE)</f>
        <v>0.25</v>
      </c>
      <c r="Y31" s="154" t="e">
        <f t="shared" si="3"/>
        <v>#N/A</v>
      </c>
      <c r="Z31" s="148" t="e">
        <f t="shared" si="4"/>
        <v>#N/A</v>
      </c>
      <c r="AA31" s="148" t="e">
        <f t="shared" si="5"/>
        <v>#N/A</v>
      </c>
      <c r="AB31" s="149" t="e">
        <f t="shared" si="6"/>
        <v>#N/A</v>
      </c>
      <c r="AC31" s="166" t="e">
        <f t="shared" si="7"/>
        <v>#N/A</v>
      </c>
      <c r="AD31" s="166" t="e">
        <f>AC31/入力・結果シート!$B$8</f>
        <v>#N/A</v>
      </c>
      <c r="AE31" s="89" t="e">
        <f>AC31/$AE$2/入力・結果シート!$B$8</f>
        <v>#N/A</v>
      </c>
      <c r="AF31" s="62">
        <f>入力・結果シート!$B$7</f>
        <v>0</v>
      </c>
      <c r="AG31" s="88" t="e">
        <f t="shared" si="0"/>
        <v>#N/A</v>
      </c>
    </row>
    <row r="32" spans="1:33" ht="24.95" customHeight="1">
      <c r="A32" s="82">
        <f>入力・結果シート!A41</f>
        <v>0</v>
      </c>
      <c r="B32" s="64">
        <f>入力・結果シート!B41</f>
        <v>0</v>
      </c>
      <c r="C32" s="83">
        <f>入力・結果シート!D41</f>
        <v>0</v>
      </c>
      <c r="D32" s="84">
        <f>入力・結果シート!F41</f>
        <v>0</v>
      </c>
      <c r="E32" s="85" t="e">
        <f>VLOOKUP(A32,作物分類!A:E,5,FALSE)</f>
        <v>#N/A</v>
      </c>
      <c r="F32" s="86" t="e">
        <f>IF(COUNTIF(入力・結果シート!C41,"*球根*"),VLOOKUP(E32,'処理量（球根等）'!$A$1:$E$4,5,FALSE),
IF(COUNTIF(入力・結果シート!C41,"*種球*"),VLOOKUP(E32,'処理量（球根等）'!$A$1:$E$4,5,FALSE),
VLOOKUP(E32,'処理量（種）'!$A$1:$G$14,7,FALSE)))</f>
        <v>#N/A</v>
      </c>
      <c r="G32" s="86" t="e">
        <f t="shared" si="1"/>
        <v>#N/A</v>
      </c>
      <c r="H32" s="87" t="e">
        <f>G32*入力・結果シート!$B$6</f>
        <v>#N/A</v>
      </c>
      <c r="I32" s="123">
        <f>VLOOKUP(入力・結果シート!G41,単位暴露量・経皮吸収率!$A$2:$F$7,5,FALSE)</f>
        <v>14</v>
      </c>
      <c r="J32" s="116">
        <f>VLOOKUP(入力・結果シート!G41,単位暴露量・経皮吸収率!$A$2:$F$7,6,FALSE)</f>
        <v>8.5999999999999993E-2</v>
      </c>
      <c r="K32" s="117" t="e">
        <f>入力・結果シート!I41</f>
        <v>#N/A</v>
      </c>
      <c r="L32" s="118">
        <f>IF(入力・結果シート!G41="希釈なし",
IF(COUNTIF(入力・結果シート!$B$4,"*液*"),
VLOOKUP(入力・結果シート!J41,防護装備!$A$5:$F$6,5,FALSE),
VLOOKUP(入力・結果シート!J41,防護装備!$A$3:$F$4,5,FALSE)),
VLOOKUP(入力・結果シート!J41,防護装備!$A$5:$F$6,5,FALSE))</f>
        <v>0.05</v>
      </c>
      <c r="M32" s="119">
        <f>IF(入力・結果シート!G41="希釈なし",
VLOOKUP(入力・結果シート!J41,防護装備!$A$3:$F$4,6,FALSE),
VLOOKUP(入力・結果シート!J41,防護装備!$A$5:$F$6,6,FALSE))</f>
        <v>0.25</v>
      </c>
      <c r="N32" s="120" t="e">
        <f t="shared" si="8"/>
        <v>#N/A</v>
      </c>
      <c r="O32" s="116" t="e">
        <f t="shared" si="2"/>
        <v>#N/A</v>
      </c>
      <c r="P32" s="147">
        <f>VLOOKUP(入力・結果シート!H41,単位暴露量・経皮吸収率!$A$9:$E$11,2,FALSE)</f>
        <v>0</v>
      </c>
      <c r="Q32" s="148">
        <f>VLOOKUP(入力・結果シート!H41,単位暴露量・経皮吸収率!$A$9:$E$11,3,FALSE)</f>
        <v>0</v>
      </c>
      <c r="R32" s="148">
        <f>VLOOKUP(入力・結果シート!H41,単位暴露量・経皮吸収率!$A$9:$E$11,4,FALSE)</f>
        <v>0</v>
      </c>
      <c r="S32" s="149">
        <f>VLOOKUP(入力・結果シート!H41,単位暴露量・経皮吸収率!$A$9:$E$11,5,FALSE)</f>
        <v>0</v>
      </c>
      <c r="T32" s="150" t="e">
        <f>入力・結果シート!K41</f>
        <v>#N/A</v>
      </c>
      <c r="U32" s="151">
        <f>VLOOKUP(入力・結果シート!L41,防護装備!$A$9:$F$14,3,FALSE)</f>
        <v>0.8</v>
      </c>
      <c r="V32" s="152">
        <f>VLOOKUP(入力・結果シート!L41,防護装備!$A$9:$F$14,4,FALSE)</f>
        <v>0.1</v>
      </c>
      <c r="W32" s="152">
        <f>VLOOKUP(入力・結果シート!L41,防護装備!$A$9:$F$14,5,FALSE)</f>
        <v>0.1</v>
      </c>
      <c r="X32" s="153">
        <f>VLOOKUP(入力・結果シート!L41,防護装備!$A$9:$F$14,6,FALSE)</f>
        <v>0.25</v>
      </c>
      <c r="Y32" s="154" t="e">
        <f t="shared" si="3"/>
        <v>#N/A</v>
      </c>
      <c r="Z32" s="148" t="e">
        <f t="shared" si="4"/>
        <v>#N/A</v>
      </c>
      <c r="AA32" s="148" t="e">
        <f t="shared" si="5"/>
        <v>#N/A</v>
      </c>
      <c r="AB32" s="149" t="e">
        <f t="shared" si="6"/>
        <v>#N/A</v>
      </c>
      <c r="AC32" s="166" t="e">
        <f t="shared" si="7"/>
        <v>#N/A</v>
      </c>
      <c r="AD32" s="166" t="e">
        <f>AC32/入力・結果シート!$B$8</f>
        <v>#N/A</v>
      </c>
      <c r="AE32" s="89" t="e">
        <f>AC32/$AE$2/入力・結果シート!$B$8</f>
        <v>#N/A</v>
      </c>
      <c r="AF32" s="62">
        <f>入力・結果シート!$B$7</f>
        <v>0</v>
      </c>
      <c r="AG32" s="88" t="e">
        <f t="shared" si="0"/>
        <v>#N/A</v>
      </c>
    </row>
    <row r="33" spans="1:33" ht="24.95" customHeight="1">
      <c r="A33" s="82">
        <f>入力・結果シート!A42</f>
        <v>0</v>
      </c>
      <c r="B33" s="64">
        <f>入力・結果シート!B42</f>
        <v>0</v>
      </c>
      <c r="C33" s="83">
        <f>入力・結果シート!D42</f>
        <v>0</v>
      </c>
      <c r="D33" s="84">
        <f>入力・結果シート!F42</f>
        <v>0</v>
      </c>
      <c r="E33" s="85" t="e">
        <f>VLOOKUP(A33,作物分類!A:E,5,FALSE)</f>
        <v>#N/A</v>
      </c>
      <c r="F33" s="86" t="e">
        <f>IF(COUNTIF(入力・結果シート!C42,"*球根*"),VLOOKUP(E33,'処理量（球根等）'!$A$1:$E$4,5,FALSE),
IF(COUNTIF(入力・結果シート!C42,"*種球*"),VLOOKUP(E33,'処理量（球根等）'!$A$1:$E$4,5,FALSE),
VLOOKUP(E33,'処理量（種）'!$A$1:$G$14,7,FALSE)))</f>
        <v>#N/A</v>
      </c>
      <c r="G33" s="86" t="e">
        <f t="shared" si="1"/>
        <v>#N/A</v>
      </c>
      <c r="H33" s="87" t="e">
        <f>G33*入力・結果シート!$B$6</f>
        <v>#N/A</v>
      </c>
      <c r="I33" s="123">
        <f>VLOOKUP(入力・結果シート!G42,単位暴露量・経皮吸収率!$A$2:$F$7,5,FALSE)</f>
        <v>14</v>
      </c>
      <c r="J33" s="116">
        <f>VLOOKUP(入力・結果シート!G42,単位暴露量・経皮吸収率!$A$2:$F$7,6,FALSE)</f>
        <v>8.5999999999999993E-2</v>
      </c>
      <c r="K33" s="117" t="e">
        <f>入力・結果シート!I42</f>
        <v>#N/A</v>
      </c>
      <c r="L33" s="118">
        <f>IF(入力・結果シート!G42="希釈なし",
IF(COUNTIF(入力・結果シート!$B$4,"*液*"),
VLOOKUP(入力・結果シート!J42,防護装備!$A$5:$F$6,5,FALSE),
VLOOKUP(入力・結果シート!J42,防護装備!$A$3:$F$4,5,FALSE)),
VLOOKUP(入力・結果シート!J42,防護装備!$A$5:$F$6,5,FALSE))</f>
        <v>0.05</v>
      </c>
      <c r="M33" s="119">
        <f>IF(入力・結果シート!G42="希釈なし",
VLOOKUP(入力・結果シート!J42,防護装備!$A$3:$F$4,6,FALSE),
VLOOKUP(入力・結果シート!J42,防護装備!$A$5:$F$6,6,FALSE))</f>
        <v>0.25</v>
      </c>
      <c r="N33" s="120" t="e">
        <f t="shared" si="8"/>
        <v>#N/A</v>
      </c>
      <c r="O33" s="116" t="e">
        <f t="shared" si="2"/>
        <v>#N/A</v>
      </c>
      <c r="P33" s="147">
        <f>VLOOKUP(入力・結果シート!H42,単位暴露量・経皮吸収率!$A$9:$E$11,2,FALSE)</f>
        <v>0</v>
      </c>
      <c r="Q33" s="148">
        <f>VLOOKUP(入力・結果シート!H42,単位暴露量・経皮吸収率!$A$9:$E$11,3,FALSE)</f>
        <v>0</v>
      </c>
      <c r="R33" s="148">
        <f>VLOOKUP(入力・結果シート!H42,単位暴露量・経皮吸収率!$A$9:$E$11,4,FALSE)</f>
        <v>0</v>
      </c>
      <c r="S33" s="149">
        <f>VLOOKUP(入力・結果シート!H42,単位暴露量・経皮吸収率!$A$9:$E$11,5,FALSE)</f>
        <v>0</v>
      </c>
      <c r="T33" s="150" t="e">
        <f>入力・結果シート!K42</f>
        <v>#N/A</v>
      </c>
      <c r="U33" s="151">
        <f>VLOOKUP(入力・結果シート!L42,防護装備!$A$9:$F$14,3,FALSE)</f>
        <v>0.8</v>
      </c>
      <c r="V33" s="152">
        <f>VLOOKUP(入力・結果シート!L42,防護装備!$A$9:$F$14,4,FALSE)</f>
        <v>0.1</v>
      </c>
      <c r="W33" s="152">
        <f>VLOOKUP(入力・結果シート!L42,防護装備!$A$9:$F$14,5,FALSE)</f>
        <v>0.1</v>
      </c>
      <c r="X33" s="153">
        <f>VLOOKUP(入力・結果シート!L42,防護装備!$A$9:$F$14,6,FALSE)</f>
        <v>0.25</v>
      </c>
      <c r="Y33" s="154" t="e">
        <f t="shared" si="3"/>
        <v>#N/A</v>
      </c>
      <c r="Z33" s="148" t="e">
        <f t="shared" si="4"/>
        <v>#N/A</v>
      </c>
      <c r="AA33" s="148" t="e">
        <f t="shared" si="5"/>
        <v>#N/A</v>
      </c>
      <c r="AB33" s="149" t="e">
        <f t="shared" si="6"/>
        <v>#N/A</v>
      </c>
      <c r="AC33" s="166" t="e">
        <f t="shared" si="7"/>
        <v>#N/A</v>
      </c>
      <c r="AD33" s="166" t="e">
        <f>AC33/入力・結果シート!$B$8</f>
        <v>#N/A</v>
      </c>
      <c r="AE33" s="89" t="e">
        <f>AC33/$AE$2/入力・結果シート!$B$8</f>
        <v>#N/A</v>
      </c>
      <c r="AF33" s="62">
        <f>入力・結果シート!$B$7</f>
        <v>0</v>
      </c>
      <c r="AG33" s="88" t="e">
        <f t="shared" si="0"/>
        <v>#N/A</v>
      </c>
    </row>
    <row r="34" spans="1:33" ht="24.95" customHeight="1">
      <c r="A34" s="82">
        <f>入力・結果シート!A43</f>
        <v>0</v>
      </c>
      <c r="B34" s="64">
        <f>入力・結果シート!B43</f>
        <v>0</v>
      </c>
      <c r="C34" s="83">
        <f>入力・結果シート!D43</f>
        <v>0</v>
      </c>
      <c r="D34" s="84">
        <f>入力・結果シート!F43</f>
        <v>0</v>
      </c>
      <c r="E34" s="85" t="e">
        <f>VLOOKUP(A34,作物分類!A:E,5,FALSE)</f>
        <v>#N/A</v>
      </c>
      <c r="F34" s="86" t="e">
        <f>IF(COUNTIF(入力・結果シート!C43,"*球根*"),VLOOKUP(E34,'処理量（球根等）'!$A$1:$E$4,5,FALSE),
IF(COUNTIF(入力・結果シート!C43,"*種球*"),VLOOKUP(E34,'処理量（球根等）'!$A$1:$E$4,5,FALSE),
VLOOKUP(E34,'処理量（種）'!$A$1:$G$14,7,FALSE)))</f>
        <v>#N/A</v>
      </c>
      <c r="G34" s="86" t="e">
        <f t="shared" si="1"/>
        <v>#N/A</v>
      </c>
      <c r="H34" s="87" t="e">
        <f>G34*入力・結果シート!$B$6</f>
        <v>#N/A</v>
      </c>
      <c r="I34" s="123">
        <f>VLOOKUP(入力・結果シート!G43,単位暴露量・経皮吸収率!$A$2:$F$7,5,FALSE)</f>
        <v>14</v>
      </c>
      <c r="J34" s="116">
        <f>VLOOKUP(入力・結果シート!G43,単位暴露量・経皮吸収率!$A$2:$F$7,6,FALSE)</f>
        <v>8.5999999999999993E-2</v>
      </c>
      <c r="K34" s="117" t="e">
        <f>入力・結果シート!I43</f>
        <v>#N/A</v>
      </c>
      <c r="L34" s="118">
        <f>IF(入力・結果シート!G43="希釈なし",
IF(COUNTIF(入力・結果シート!$B$4,"*液*"),
VLOOKUP(入力・結果シート!J43,防護装備!$A$5:$F$6,5,FALSE),
VLOOKUP(入力・結果シート!J43,防護装備!$A$3:$F$4,5,FALSE)),
VLOOKUP(入力・結果シート!J43,防護装備!$A$5:$F$6,5,FALSE))</f>
        <v>0.05</v>
      </c>
      <c r="M34" s="119">
        <f>IF(入力・結果シート!G43="希釈なし",
VLOOKUP(入力・結果シート!J43,防護装備!$A$3:$F$4,6,FALSE),
VLOOKUP(入力・結果シート!J43,防護装備!$A$5:$F$6,6,FALSE))</f>
        <v>0.25</v>
      </c>
      <c r="N34" s="120" t="e">
        <f t="shared" si="8"/>
        <v>#N/A</v>
      </c>
      <c r="O34" s="116" t="e">
        <f t="shared" si="2"/>
        <v>#N/A</v>
      </c>
      <c r="P34" s="147">
        <f>VLOOKUP(入力・結果シート!H43,単位暴露量・経皮吸収率!$A$9:$E$11,2,FALSE)</f>
        <v>0</v>
      </c>
      <c r="Q34" s="148">
        <f>VLOOKUP(入力・結果シート!H43,単位暴露量・経皮吸収率!$A$9:$E$11,3,FALSE)</f>
        <v>0</v>
      </c>
      <c r="R34" s="148">
        <f>VLOOKUP(入力・結果シート!H43,単位暴露量・経皮吸収率!$A$9:$E$11,4,FALSE)</f>
        <v>0</v>
      </c>
      <c r="S34" s="149">
        <f>VLOOKUP(入力・結果シート!H43,単位暴露量・経皮吸収率!$A$9:$E$11,5,FALSE)</f>
        <v>0</v>
      </c>
      <c r="T34" s="150" t="e">
        <f>入力・結果シート!K43</f>
        <v>#N/A</v>
      </c>
      <c r="U34" s="151">
        <f>VLOOKUP(入力・結果シート!L43,防護装備!$A$9:$F$14,3,FALSE)</f>
        <v>0.8</v>
      </c>
      <c r="V34" s="152">
        <f>VLOOKUP(入力・結果シート!L43,防護装備!$A$9:$F$14,4,FALSE)</f>
        <v>0.1</v>
      </c>
      <c r="W34" s="152">
        <f>VLOOKUP(入力・結果シート!L43,防護装備!$A$9:$F$14,5,FALSE)</f>
        <v>0.1</v>
      </c>
      <c r="X34" s="153">
        <f>VLOOKUP(入力・結果シート!L43,防護装備!$A$9:$F$14,6,FALSE)</f>
        <v>0.25</v>
      </c>
      <c r="Y34" s="154" t="e">
        <f t="shared" si="3"/>
        <v>#N/A</v>
      </c>
      <c r="Z34" s="148" t="e">
        <f t="shared" si="4"/>
        <v>#N/A</v>
      </c>
      <c r="AA34" s="148" t="e">
        <f t="shared" si="5"/>
        <v>#N/A</v>
      </c>
      <c r="AB34" s="149" t="e">
        <f t="shared" si="6"/>
        <v>#N/A</v>
      </c>
      <c r="AC34" s="166" t="e">
        <f t="shared" si="7"/>
        <v>#N/A</v>
      </c>
      <c r="AD34" s="166" t="e">
        <f>AC34/入力・結果シート!$B$8</f>
        <v>#N/A</v>
      </c>
      <c r="AE34" s="89" t="e">
        <f>AC34/$AE$2/入力・結果シート!$B$8</f>
        <v>#N/A</v>
      </c>
      <c r="AF34" s="62">
        <f>入力・結果シート!$B$7</f>
        <v>0</v>
      </c>
      <c r="AG34" s="88" t="e">
        <f t="shared" si="0"/>
        <v>#N/A</v>
      </c>
    </row>
    <row r="35" spans="1:33" ht="24.95" customHeight="1">
      <c r="A35" s="82">
        <f>入力・結果シート!A44</f>
        <v>0</v>
      </c>
      <c r="B35" s="64">
        <f>入力・結果シート!B44</f>
        <v>0</v>
      </c>
      <c r="C35" s="83">
        <f>入力・結果シート!D44</f>
        <v>0</v>
      </c>
      <c r="D35" s="84">
        <f>入力・結果シート!F44</f>
        <v>0</v>
      </c>
      <c r="E35" s="85" t="e">
        <f>VLOOKUP(A35,作物分類!A:E,5,FALSE)</f>
        <v>#N/A</v>
      </c>
      <c r="F35" s="86" t="e">
        <f>IF(COUNTIF(入力・結果シート!C44,"*球根*"),VLOOKUP(E35,'処理量（球根等）'!$A$1:$E$4,5,FALSE),
IF(COUNTIF(入力・結果シート!C44,"*種球*"),VLOOKUP(E35,'処理量（球根等）'!$A$1:$E$4,5,FALSE),
VLOOKUP(E35,'処理量（種）'!$A$1:$G$14,7,FALSE)))</f>
        <v>#N/A</v>
      </c>
      <c r="G35" s="86" t="e">
        <f t="shared" si="1"/>
        <v>#N/A</v>
      </c>
      <c r="H35" s="87" t="e">
        <f>G35*入力・結果シート!$B$6</f>
        <v>#N/A</v>
      </c>
      <c r="I35" s="123">
        <f>VLOOKUP(入力・結果シート!G44,単位暴露量・経皮吸収率!$A$2:$F$7,5,FALSE)</f>
        <v>14</v>
      </c>
      <c r="J35" s="116">
        <f>VLOOKUP(入力・結果シート!G44,単位暴露量・経皮吸収率!$A$2:$F$7,6,FALSE)</f>
        <v>8.5999999999999993E-2</v>
      </c>
      <c r="K35" s="117" t="e">
        <f>入力・結果シート!I44</f>
        <v>#N/A</v>
      </c>
      <c r="L35" s="118">
        <f>IF(入力・結果シート!G44="希釈なし",
IF(COUNTIF(入力・結果シート!$B$4,"*液*"),
VLOOKUP(入力・結果シート!J44,防護装備!$A$5:$F$6,5,FALSE),
VLOOKUP(入力・結果シート!J44,防護装備!$A$3:$F$4,5,FALSE)),
VLOOKUP(入力・結果シート!J44,防護装備!$A$5:$F$6,5,FALSE))</f>
        <v>0.05</v>
      </c>
      <c r="M35" s="119">
        <f>IF(入力・結果シート!G44="希釈なし",
VLOOKUP(入力・結果シート!J44,防護装備!$A$3:$F$4,6,FALSE),
VLOOKUP(入力・結果シート!J44,防護装備!$A$5:$F$6,6,FALSE))</f>
        <v>0.25</v>
      </c>
      <c r="N35" s="120" t="e">
        <f t="shared" si="8"/>
        <v>#N/A</v>
      </c>
      <c r="O35" s="116" t="e">
        <f t="shared" si="2"/>
        <v>#N/A</v>
      </c>
      <c r="P35" s="147">
        <f>VLOOKUP(入力・結果シート!H44,単位暴露量・経皮吸収率!$A$9:$E$11,2,FALSE)</f>
        <v>0</v>
      </c>
      <c r="Q35" s="148">
        <f>VLOOKUP(入力・結果シート!H44,単位暴露量・経皮吸収率!$A$9:$E$11,3,FALSE)</f>
        <v>0</v>
      </c>
      <c r="R35" s="148">
        <f>VLOOKUP(入力・結果シート!H44,単位暴露量・経皮吸収率!$A$9:$E$11,4,FALSE)</f>
        <v>0</v>
      </c>
      <c r="S35" s="149">
        <f>VLOOKUP(入力・結果シート!H44,単位暴露量・経皮吸収率!$A$9:$E$11,5,FALSE)</f>
        <v>0</v>
      </c>
      <c r="T35" s="150" t="e">
        <f>入力・結果シート!K44</f>
        <v>#N/A</v>
      </c>
      <c r="U35" s="151">
        <f>VLOOKUP(入力・結果シート!L44,防護装備!$A$9:$F$14,3,FALSE)</f>
        <v>0.8</v>
      </c>
      <c r="V35" s="152">
        <f>VLOOKUP(入力・結果シート!L44,防護装備!$A$9:$F$14,4,FALSE)</f>
        <v>0.1</v>
      </c>
      <c r="W35" s="152">
        <f>VLOOKUP(入力・結果シート!L44,防護装備!$A$9:$F$14,5,FALSE)</f>
        <v>0.1</v>
      </c>
      <c r="X35" s="153">
        <f>VLOOKUP(入力・結果シート!L44,防護装備!$A$9:$F$14,6,FALSE)</f>
        <v>0.25</v>
      </c>
      <c r="Y35" s="154" t="e">
        <f t="shared" si="3"/>
        <v>#N/A</v>
      </c>
      <c r="Z35" s="148" t="e">
        <f t="shared" si="4"/>
        <v>#N/A</v>
      </c>
      <c r="AA35" s="148" t="e">
        <f t="shared" si="5"/>
        <v>#N/A</v>
      </c>
      <c r="AB35" s="149" t="e">
        <f t="shared" si="6"/>
        <v>#N/A</v>
      </c>
      <c r="AC35" s="166" t="e">
        <f t="shared" si="7"/>
        <v>#N/A</v>
      </c>
      <c r="AD35" s="166" t="e">
        <f>AC35/入力・結果シート!$B$8</f>
        <v>#N/A</v>
      </c>
      <c r="AE35" s="89" t="e">
        <f>AC35/$AE$2/入力・結果シート!$B$8</f>
        <v>#N/A</v>
      </c>
      <c r="AF35" s="62">
        <f>入力・結果シート!$B$7</f>
        <v>0</v>
      </c>
      <c r="AG35" s="88" t="e">
        <f t="shared" si="0"/>
        <v>#N/A</v>
      </c>
    </row>
    <row r="36" spans="1:33" ht="24.95" customHeight="1">
      <c r="A36" s="82">
        <f>入力・結果シート!A45</f>
        <v>0</v>
      </c>
      <c r="B36" s="64">
        <f>入力・結果シート!B45</f>
        <v>0</v>
      </c>
      <c r="C36" s="83">
        <f>入力・結果シート!D45</f>
        <v>0</v>
      </c>
      <c r="D36" s="84">
        <f>入力・結果シート!F45</f>
        <v>0</v>
      </c>
      <c r="E36" s="85" t="e">
        <f>VLOOKUP(A36,作物分類!A:E,5,FALSE)</f>
        <v>#N/A</v>
      </c>
      <c r="F36" s="86" t="e">
        <f>IF(COUNTIF(入力・結果シート!C45,"*球根*"),VLOOKUP(E36,'処理量（球根等）'!$A$1:$E$4,5,FALSE),
IF(COUNTIF(入力・結果シート!C45,"*種球*"),VLOOKUP(E36,'処理量（球根等）'!$A$1:$E$4,5,FALSE),
VLOOKUP(E36,'処理量（種）'!$A$1:$G$14,7,FALSE)))</f>
        <v>#N/A</v>
      </c>
      <c r="G36" s="86" t="e">
        <f t="shared" si="1"/>
        <v>#N/A</v>
      </c>
      <c r="H36" s="87" t="e">
        <f>G36*入力・結果シート!$B$6</f>
        <v>#N/A</v>
      </c>
      <c r="I36" s="123">
        <f>VLOOKUP(入力・結果シート!G45,単位暴露量・経皮吸収率!$A$2:$F$7,5,FALSE)</f>
        <v>14</v>
      </c>
      <c r="J36" s="116">
        <f>VLOOKUP(入力・結果シート!G45,単位暴露量・経皮吸収率!$A$2:$F$7,6,FALSE)</f>
        <v>8.5999999999999993E-2</v>
      </c>
      <c r="K36" s="117" t="e">
        <f>入力・結果シート!I45</f>
        <v>#N/A</v>
      </c>
      <c r="L36" s="118">
        <f>IF(入力・結果シート!G45="希釈なし",
IF(COUNTIF(入力・結果シート!$B$4,"*液*"),
VLOOKUP(入力・結果シート!J45,防護装備!$A$5:$F$6,5,FALSE),
VLOOKUP(入力・結果シート!J45,防護装備!$A$3:$F$4,5,FALSE)),
VLOOKUP(入力・結果シート!J45,防護装備!$A$5:$F$6,5,FALSE))</f>
        <v>0.05</v>
      </c>
      <c r="M36" s="119">
        <f>IF(入力・結果シート!G45="希釈なし",
VLOOKUP(入力・結果シート!J45,防護装備!$A$3:$F$4,6,FALSE),
VLOOKUP(入力・結果シート!J45,防護装備!$A$5:$F$6,6,FALSE))</f>
        <v>0.25</v>
      </c>
      <c r="N36" s="120" t="e">
        <f t="shared" si="8"/>
        <v>#N/A</v>
      </c>
      <c r="O36" s="116" t="e">
        <f t="shared" si="2"/>
        <v>#N/A</v>
      </c>
      <c r="P36" s="147">
        <f>VLOOKUP(入力・結果シート!H45,単位暴露量・経皮吸収率!$A$9:$E$11,2,FALSE)</f>
        <v>0</v>
      </c>
      <c r="Q36" s="148">
        <f>VLOOKUP(入力・結果シート!H45,単位暴露量・経皮吸収率!$A$9:$E$11,3,FALSE)</f>
        <v>0</v>
      </c>
      <c r="R36" s="148">
        <f>VLOOKUP(入力・結果シート!H45,単位暴露量・経皮吸収率!$A$9:$E$11,4,FALSE)</f>
        <v>0</v>
      </c>
      <c r="S36" s="149">
        <f>VLOOKUP(入力・結果シート!H45,単位暴露量・経皮吸収率!$A$9:$E$11,5,FALSE)</f>
        <v>0</v>
      </c>
      <c r="T36" s="150" t="e">
        <f>入力・結果シート!K45</f>
        <v>#N/A</v>
      </c>
      <c r="U36" s="151">
        <f>VLOOKUP(入力・結果シート!L45,防護装備!$A$9:$F$14,3,FALSE)</f>
        <v>0.8</v>
      </c>
      <c r="V36" s="152">
        <f>VLOOKUP(入力・結果シート!L45,防護装備!$A$9:$F$14,4,FALSE)</f>
        <v>0.1</v>
      </c>
      <c r="W36" s="152">
        <f>VLOOKUP(入力・結果シート!L45,防護装備!$A$9:$F$14,5,FALSE)</f>
        <v>0.1</v>
      </c>
      <c r="X36" s="153">
        <f>VLOOKUP(入力・結果シート!L45,防護装備!$A$9:$F$14,6,FALSE)</f>
        <v>0.25</v>
      </c>
      <c r="Y36" s="154" t="e">
        <f t="shared" si="3"/>
        <v>#N/A</v>
      </c>
      <c r="Z36" s="148" t="e">
        <f t="shared" si="4"/>
        <v>#N/A</v>
      </c>
      <c r="AA36" s="148" t="e">
        <f t="shared" si="5"/>
        <v>#N/A</v>
      </c>
      <c r="AB36" s="149" t="e">
        <f t="shared" si="6"/>
        <v>#N/A</v>
      </c>
      <c r="AC36" s="166" t="e">
        <f t="shared" si="7"/>
        <v>#N/A</v>
      </c>
      <c r="AD36" s="166" t="e">
        <f>AC36/入力・結果シート!$B$8</f>
        <v>#N/A</v>
      </c>
      <c r="AE36" s="89" t="e">
        <f>AC36/$AE$2/入力・結果シート!$B$8</f>
        <v>#N/A</v>
      </c>
      <c r="AF36" s="62">
        <f>入力・結果シート!$B$7</f>
        <v>0</v>
      </c>
      <c r="AG36" s="88" t="e">
        <f t="shared" si="0"/>
        <v>#N/A</v>
      </c>
    </row>
    <row r="37" spans="1:33" ht="24.95" customHeight="1">
      <c r="A37" s="82">
        <f>入力・結果シート!A46</f>
        <v>0</v>
      </c>
      <c r="B37" s="64">
        <f>入力・結果シート!B46</f>
        <v>0</v>
      </c>
      <c r="C37" s="83">
        <f>入力・結果シート!D46</f>
        <v>0</v>
      </c>
      <c r="D37" s="84">
        <f>入力・結果シート!F46</f>
        <v>0</v>
      </c>
      <c r="E37" s="85" t="e">
        <f>VLOOKUP(A37,作物分類!A:E,5,FALSE)</f>
        <v>#N/A</v>
      </c>
      <c r="F37" s="86" t="e">
        <f>IF(COUNTIF(入力・結果シート!C46,"*球根*"),VLOOKUP(E37,'処理量（球根等）'!$A$1:$E$4,5,FALSE),
IF(COUNTIF(入力・結果シート!C46,"*種球*"),VLOOKUP(E37,'処理量（球根等）'!$A$1:$E$4,5,FALSE),
VLOOKUP(E37,'処理量（種）'!$A$1:$G$14,7,FALSE)))</f>
        <v>#N/A</v>
      </c>
      <c r="G37" s="86" t="e">
        <f t="shared" si="1"/>
        <v>#N/A</v>
      </c>
      <c r="H37" s="87" t="e">
        <f>G37*入力・結果シート!$B$6</f>
        <v>#N/A</v>
      </c>
      <c r="I37" s="123">
        <f>VLOOKUP(入力・結果シート!G46,単位暴露量・経皮吸収率!$A$2:$F$7,5,FALSE)</f>
        <v>14</v>
      </c>
      <c r="J37" s="116">
        <f>VLOOKUP(入力・結果シート!G46,単位暴露量・経皮吸収率!$A$2:$F$7,6,FALSE)</f>
        <v>8.5999999999999993E-2</v>
      </c>
      <c r="K37" s="117" t="e">
        <f>入力・結果シート!I46</f>
        <v>#N/A</v>
      </c>
      <c r="L37" s="118">
        <f>IF(入力・結果シート!G46="希釈なし",
IF(COUNTIF(入力・結果シート!$B$4,"*液*"),
VLOOKUP(入力・結果シート!J46,防護装備!$A$5:$F$6,5,FALSE),
VLOOKUP(入力・結果シート!J46,防護装備!$A$3:$F$4,5,FALSE)),
VLOOKUP(入力・結果シート!J46,防護装備!$A$5:$F$6,5,FALSE))</f>
        <v>0.05</v>
      </c>
      <c r="M37" s="119">
        <f>IF(入力・結果シート!G46="希釈なし",
VLOOKUP(入力・結果シート!J46,防護装備!$A$3:$F$4,6,FALSE),
VLOOKUP(入力・結果シート!J46,防護装備!$A$5:$F$6,6,FALSE))</f>
        <v>0.25</v>
      </c>
      <c r="N37" s="120" t="e">
        <f t="shared" si="8"/>
        <v>#N/A</v>
      </c>
      <c r="O37" s="116" t="e">
        <f t="shared" si="2"/>
        <v>#N/A</v>
      </c>
      <c r="P37" s="147">
        <f>VLOOKUP(入力・結果シート!H46,単位暴露量・経皮吸収率!$A$9:$E$11,2,FALSE)</f>
        <v>0</v>
      </c>
      <c r="Q37" s="148">
        <f>VLOOKUP(入力・結果シート!H46,単位暴露量・経皮吸収率!$A$9:$E$11,3,FALSE)</f>
        <v>0</v>
      </c>
      <c r="R37" s="148">
        <f>VLOOKUP(入力・結果シート!H46,単位暴露量・経皮吸収率!$A$9:$E$11,4,FALSE)</f>
        <v>0</v>
      </c>
      <c r="S37" s="149">
        <f>VLOOKUP(入力・結果シート!H46,単位暴露量・経皮吸収率!$A$9:$E$11,5,FALSE)</f>
        <v>0</v>
      </c>
      <c r="T37" s="150" t="e">
        <f>入力・結果シート!K46</f>
        <v>#N/A</v>
      </c>
      <c r="U37" s="151">
        <f>VLOOKUP(入力・結果シート!L46,防護装備!$A$9:$F$14,3,FALSE)</f>
        <v>0.8</v>
      </c>
      <c r="V37" s="152">
        <f>VLOOKUP(入力・結果シート!L46,防護装備!$A$9:$F$14,4,FALSE)</f>
        <v>0.1</v>
      </c>
      <c r="W37" s="152">
        <f>VLOOKUP(入力・結果シート!L46,防護装備!$A$9:$F$14,5,FALSE)</f>
        <v>0.1</v>
      </c>
      <c r="X37" s="153">
        <f>VLOOKUP(入力・結果シート!L46,防護装備!$A$9:$F$14,6,FALSE)</f>
        <v>0.25</v>
      </c>
      <c r="Y37" s="154" t="e">
        <f t="shared" si="3"/>
        <v>#N/A</v>
      </c>
      <c r="Z37" s="148" t="e">
        <f t="shared" si="4"/>
        <v>#N/A</v>
      </c>
      <c r="AA37" s="148" t="e">
        <f t="shared" si="5"/>
        <v>#N/A</v>
      </c>
      <c r="AB37" s="149" t="e">
        <f t="shared" si="6"/>
        <v>#N/A</v>
      </c>
      <c r="AC37" s="166" t="e">
        <f t="shared" si="7"/>
        <v>#N/A</v>
      </c>
      <c r="AD37" s="166" t="e">
        <f>AC37/入力・結果シート!$B$8</f>
        <v>#N/A</v>
      </c>
      <c r="AE37" s="89" t="e">
        <f>AC37/$AE$2/入力・結果シート!$B$8</f>
        <v>#N/A</v>
      </c>
      <c r="AF37" s="62">
        <f>入力・結果シート!$B$7</f>
        <v>0</v>
      </c>
      <c r="AG37" s="88" t="e">
        <f t="shared" si="0"/>
        <v>#N/A</v>
      </c>
    </row>
    <row r="38" spans="1:33" ht="24.95" customHeight="1">
      <c r="A38" s="82">
        <f>入力・結果シート!A47</f>
        <v>0</v>
      </c>
      <c r="B38" s="64">
        <f>入力・結果シート!B47</f>
        <v>0</v>
      </c>
      <c r="C38" s="83">
        <f>入力・結果シート!D47</f>
        <v>0</v>
      </c>
      <c r="D38" s="84">
        <f>入力・結果シート!F47</f>
        <v>0</v>
      </c>
      <c r="E38" s="85" t="e">
        <f>VLOOKUP(A38,作物分類!A:E,5,FALSE)</f>
        <v>#N/A</v>
      </c>
      <c r="F38" s="86" t="e">
        <f>IF(COUNTIF(入力・結果シート!C47,"*球根*"),VLOOKUP(E38,'処理量（球根等）'!$A$1:$E$4,5,FALSE),
IF(COUNTIF(入力・結果シート!C47,"*種球*"),VLOOKUP(E38,'処理量（球根等）'!$A$1:$E$4,5,FALSE),
VLOOKUP(E38,'処理量（種）'!$A$1:$G$14,7,FALSE)))</f>
        <v>#N/A</v>
      </c>
      <c r="G38" s="86" t="e">
        <f t="shared" si="1"/>
        <v>#N/A</v>
      </c>
      <c r="H38" s="87" t="e">
        <f>G38*入力・結果シート!$B$6</f>
        <v>#N/A</v>
      </c>
      <c r="I38" s="123">
        <f>VLOOKUP(入力・結果シート!G47,単位暴露量・経皮吸収率!$A$2:$F$7,5,FALSE)</f>
        <v>14</v>
      </c>
      <c r="J38" s="116">
        <f>VLOOKUP(入力・結果シート!G47,単位暴露量・経皮吸収率!$A$2:$F$7,6,FALSE)</f>
        <v>8.5999999999999993E-2</v>
      </c>
      <c r="K38" s="117" t="e">
        <f>入力・結果シート!I47</f>
        <v>#N/A</v>
      </c>
      <c r="L38" s="118">
        <f>IF(入力・結果シート!G47="希釈なし",
IF(COUNTIF(入力・結果シート!$B$4,"*液*"),
VLOOKUP(入力・結果シート!J47,防護装備!$A$5:$F$6,5,FALSE),
VLOOKUP(入力・結果シート!J47,防護装備!$A$3:$F$4,5,FALSE)),
VLOOKUP(入力・結果シート!J47,防護装備!$A$5:$F$6,5,FALSE))</f>
        <v>0.05</v>
      </c>
      <c r="M38" s="119">
        <f>IF(入力・結果シート!G47="希釈なし",
VLOOKUP(入力・結果シート!J47,防護装備!$A$3:$F$4,6,FALSE),
VLOOKUP(入力・結果シート!J47,防護装備!$A$5:$F$6,6,FALSE))</f>
        <v>0.25</v>
      </c>
      <c r="N38" s="120" t="e">
        <f t="shared" si="8"/>
        <v>#N/A</v>
      </c>
      <c r="O38" s="116" t="e">
        <f t="shared" si="2"/>
        <v>#N/A</v>
      </c>
      <c r="P38" s="147">
        <f>VLOOKUP(入力・結果シート!H47,単位暴露量・経皮吸収率!$A$9:$E$11,2,FALSE)</f>
        <v>0</v>
      </c>
      <c r="Q38" s="148">
        <f>VLOOKUP(入力・結果シート!H47,単位暴露量・経皮吸収率!$A$9:$E$11,3,FALSE)</f>
        <v>0</v>
      </c>
      <c r="R38" s="148">
        <f>VLOOKUP(入力・結果シート!H47,単位暴露量・経皮吸収率!$A$9:$E$11,4,FALSE)</f>
        <v>0</v>
      </c>
      <c r="S38" s="149">
        <f>VLOOKUP(入力・結果シート!H47,単位暴露量・経皮吸収率!$A$9:$E$11,5,FALSE)</f>
        <v>0</v>
      </c>
      <c r="T38" s="150" t="e">
        <f>入力・結果シート!K47</f>
        <v>#N/A</v>
      </c>
      <c r="U38" s="151">
        <f>VLOOKUP(入力・結果シート!L47,防護装備!$A$9:$F$14,3,FALSE)</f>
        <v>0.8</v>
      </c>
      <c r="V38" s="152">
        <f>VLOOKUP(入力・結果シート!L47,防護装備!$A$9:$F$14,4,FALSE)</f>
        <v>0.1</v>
      </c>
      <c r="W38" s="152">
        <f>VLOOKUP(入力・結果シート!L47,防護装備!$A$9:$F$14,5,FALSE)</f>
        <v>0.1</v>
      </c>
      <c r="X38" s="153">
        <f>VLOOKUP(入力・結果シート!L47,防護装備!$A$9:$F$14,6,FALSE)</f>
        <v>0.25</v>
      </c>
      <c r="Y38" s="154" t="e">
        <f t="shared" si="3"/>
        <v>#N/A</v>
      </c>
      <c r="Z38" s="148" t="e">
        <f t="shared" si="4"/>
        <v>#N/A</v>
      </c>
      <c r="AA38" s="148" t="e">
        <f t="shared" si="5"/>
        <v>#N/A</v>
      </c>
      <c r="AB38" s="149" t="e">
        <f t="shared" si="6"/>
        <v>#N/A</v>
      </c>
      <c r="AC38" s="166" t="e">
        <f t="shared" si="7"/>
        <v>#N/A</v>
      </c>
      <c r="AD38" s="166" t="e">
        <f>AC38/入力・結果シート!$B$8</f>
        <v>#N/A</v>
      </c>
      <c r="AE38" s="89" t="e">
        <f>AC38/$AE$2/入力・結果シート!$B$8</f>
        <v>#N/A</v>
      </c>
      <c r="AF38" s="62">
        <f>入力・結果シート!$B$7</f>
        <v>0</v>
      </c>
      <c r="AG38" s="88" t="e">
        <f t="shared" si="0"/>
        <v>#N/A</v>
      </c>
    </row>
    <row r="39" spans="1:33" ht="24.95" customHeight="1">
      <c r="A39" s="82">
        <f>入力・結果シート!A48</f>
        <v>0</v>
      </c>
      <c r="B39" s="64">
        <f>入力・結果シート!B48</f>
        <v>0</v>
      </c>
      <c r="C39" s="83">
        <f>入力・結果シート!D48</f>
        <v>0</v>
      </c>
      <c r="D39" s="84">
        <f>入力・結果シート!F48</f>
        <v>0</v>
      </c>
      <c r="E39" s="85" t="e">
        <f>VLOOKUP(A39,作物分類!A:E,5,FALSE)</f>
        <v>#N/A</v>
      </c>
      <c r="F39" s="86" t="e">
        <f>IF(COUNTIF(入力・結果シート!C48,"*球根*"),VLOOKUP(E39,'処理量（球根等）'!$A$1:$E$4,5,FALSE),
IF(COUNTIF(入力・結果シート!C48,"*種球*"),VLOOKUP(E39,'処理量（球根等）'!$A$1:$E$4,5,FALSE),
VLOOKUP(E39,'処理量（種）'!$A$1:$G$14,7,FALSE)))</f>
        <v>#N/A</v>
      </c>
      <c r="G39" s="86" t="e">
        <f t="shared" si="1"/>
        <v>#N/A</v>
      </c>
      <c r="H39" s="87" t="e">
        <f>G39*入力・結果シート!$B$6</f>
        <v>#N/A</v>
      </c>
      <c r="I39" s="123">
        <f>VLOOKUP(入力・結果シート!G48,単位暴露量・経皮吸収率!$A$2:$F$7,5,FALSE)</f>
        <v>14</v>
      </c>
      <c r="J39" s="116">
        <f>VLOOKUP(入力・結果シート!G48,単位暴露量・経皮吸収率!$A$2:$F$7,6,FALSE)</f>
        <v>8.5999999999999993E-2</v>
      </c>
      <c r="K39" s="117" t="e">
        <f>入力・結果シート!I48</f>
        <v>#N/A</v>
      </c>
      <c r="L39" s="118">
        <f>IF(入力・結果シート!G48="希釈なし",
IF(COUNTIF(入力・結果シート!$B$4,"*液*"),
VLOOKUP(入力・結果シート!J48,防護装備!$A$5:$F$6,5,FALSE),
VLOOKUP(入力・結果シート!J48,防護装備!$A$3:$F$4,5,FALSE)),
VLOOKUP(入力・結果シート!J48,防護装備!$A$5:$F$6,5,FALSE))</f>
        <v>0.05</v>
      </c>
      <c r="M39" s="119">
        <f>IF(入力・結果シート!G48="希釈なし",
VLOOKUP(入力・結果シート!J48,防護装備!$A$3:$F$4,6,FALSE),
VLOOKUP(入力・結果シート!J48,防護装備!$A$5:$F$6,6,FALSE))</f>
        <v>0.25</v>
      </c>
      <c r="N39" s="120" t="e">
        <f t="shared" si="8"/>
        <v>#N/A</v>
      </c>
      <c r="O39" s="116" t="e">
        <f t="shared" si="2"/>
        <v>#N/A</v>
      </c>
      <c r="P39" s="147">
        <f>VLOOKUP(入力・結果シート!H48,単位暴露量・経皮吸収率!$A$9:$E$11,2,FALSE)</f>
        <v>0</v>
      </c>
      <c r="Q39" s="148">
        <f>VLOOKUP(入力・結果シート!H48,単位暴露量・経皮吸収率!$A$9:$E$11,3,FALSE)</f>
        <v>0</v>
      </c>
      <c r="R39" s="148">
        <f>VLOOKUP(入力・結果シート!H48,単位暴露量・経皮吸収率!$A$9:$E$11,4,FALSE)</f>
        <v>0</v>
      </c>
      <c r="S39" s="149">
        <f>VLOOKUP(入力・結果シート!H48,単位暴露量・経皮吸収率!$A$9:$E$11,5,FALSE)</f>
        <v>0</v>
      </c>
      <c r="T39" s="150" t="e">
        <f>入力・結果シート!K48</f>
        <v>#N/A</v>
      </c>
      <c r="U39" s="151">
        <f>VLOOKUP(入力・結果シート!L48,防護装備!$A$9:$F$14,3,FALSE)</f>
        <v>0.8</v>
      </c>
      <c r="V39" s="152">
        <f>VLOOKUP(入力・結果シート!L48,防護装備!$A$9:$F$14,4,FALSE)</f>
        <v>0.1</v>
      </c>
      <c r="W39" s="152">
        <f>VLOOKUP(入力・結果シート!L48,防護装備!$A$9:$F$14,5,FALSE)</f>
        <v>0.1</v>
      </c>
      <c r="X39" s="153">
        <f>VLOOKUP(入力・結果シート!L48,防護装備!$A$9:$F$14,6,FALSE)</f>
        <v>0.25</v>
      </c>
      <c r="Y39" s="154" t="e">
        <f t="shared" si="3"/>
        <v>#N/A</v>
      </c>
      <c r="Z39" s="148" t="e">
        <f t="shared" si="4"/>
        <v>#N/A</v>
      </c>
      <c r="AA39" s="148" t="e">
        <f t="shared" si="5"/>
        <v>#N/A</v>
      </c>
      <c r="AB39" s="149" t="e">
        <f t="shared" si="6"/>
        <v>#N/A</v>
      </c>
      <c r="AC39" s="166" t="e">
        <f t="shared" si="7"/>
        <v>#N/A</v>
      </c>
      <c r="AD39" s="166" t="e">
        <f>AC39/入力・結果シート!$B$8</f>
        <v>#N/A</v>
      </c>
      <c r="AE39" s="89" t="e">
        <f>AC39/$AE$2/入力・結果シート!$B$8</f>
        <v>#N/A</v>
      </c>
      <c r="AF39" s="62">
        <f>入力・結果シート!$B$7</f>
        <v>0</v>
      </c>
      <c r="AG39" s="88" t="e">
        <f t="shared" si="0"/>
        <v>#N/A</v>
      </c>
    </row>
    <row r="40" spans="1:33" ht="24.95" customHeight="1">
      <c r="A40" s="82">
        <f>入力・結果シート!A49</f>
        <v>0</v>
      </c>
      <c r="B40" s="64">
        <f>入力・結果シート!B49</f>
        <v>0</v>
      </c>
      <c r="C40" s="83">
        <f>入力・結果シート!D49</f>
        <v>0</v>
      </c>
      <c r="D40" s="84">
        <f>入力・結果シート!F49</f>
        <v>0</v>
      </c>
      <c r="E40" s="85" t="e">
        <f>VLOOKUP(A40,作物分類!A:E,5,FALSE)</f>
        <v>#N/A</v>
      </c>
      <c r="F40" s="86" t="e">
        <f>IF(COUNTIF(入力・結果シート!C49,"*球根*"),VLOOKUP(E40,'処理量（球根等）'!$A$1:$E$4,5,FALSE),
IF(COUNTIF(入力・結果シート!C49,"*種球*"),VLOOKUP(E40,'処理量（球根等）'!$A$1:$E$4,5,FALSE),
VLOOKUP(E40,'処理量（種）'!$A$1:$G$14,7,FALSE)))</f>
        <v>#N/A</v>
      </c>
      <c r="G40" s="86" t="e">
        <f t="shared" si="1"/>
        <v>#N/A</v>
      </c>
      <c r="H40" s="87" t="e">
        <f>G40*入力・結果シート!$B$6</f>
        <v>#N/A</v>
      </c>
      <c r="I40" s="123">
        <f>VLOOKUP(入力・結果シート!G49,単位暴露量・経皮吸収率!$A$2:$F$7,5,FALSE)</f>
        <v>14</v>
      </c>
      <c r="J40" s="116">
        <f>VLOOKUP(入力・結果シート!G49,単位暴露量・経皮吸収率!$A$2:$F$7,6,FALSE)</f>
        <v>8.5999999999999993E-2</v>
      </c>
      <c r="K40" s="117" t="e">
        <f>入力・結果シート!I49</f>
        <v>#N/A</v>
      </c>
      <c r="L40" s="118">
        <f>IF(入力・結果シート!G49="希釈なし",
IF(COUNTIF(入力・結果シート!$B$4,"*液*"),
VLOOKUP(入力・結果シート!J49,防護装備!$A$5:$F$6,5,FALSE),
VLOOKUP(入力・結果シート!J49,防護装備!$A$3:$F$4,5,FALSE)),
VLOOKUP(入力・結果シート!J49,防護装備!$A$5:$F$6,5,FALSE))</f>
        <v>0.05</v>
      </c>
      <c r="M40" s="119">
        <f>IF(入力・結果シート!G49="希釈なし",
VLOOKUP(入力・結果シート!J49,防護装備!$A$3:$F$4,6,FALSE),
VLOOKUP(入力・結果シート!J49,防護装備!$A$5:$F$6,6,FALSE))</f>
        <v>0.25</v>
      </c>
      <c r="N40" s="120" t="e">
        <f t="shared" si="8"/>
        <v>#N/A</v>
      </c>
      <c r="O40" s="116" t="e">
        <f t="shared" si="2"/>
        <v>#N/A</v>
      </c>
      <c r="P40" s="147">
        <f>VLOOKUP(入力・結果シート!H49,単位暴露量・経皮吸収率!$A$9:$E$11,2,FALSE)</f>
        <v>0</v>
      </c>
      <c r="Q40" s="148">
        <f>VLOOKUP(入力・結果シート!H49,単位暴露量・経皮吸収率!$A$9:$E$11,3,FALSE)</f>
        <v>0</v>
      </c>
      <c r="R40" s="148">
        <f>VLOOKUP(入力・結果シート!H49,単位暴露量・経皮吸収率!$A$9:$E$11,4,FALSE)</f>
        <v>0</v>
      </c>
      <c r="S40" s="149">
        <f>VLOOKUP(入力・結果シート!H49,単位暴露量・経皮吸収率!$A$9:$E$11,5,FALSE)</f>
        <v>0</v>
      </c>
      <c r="T40" s="150" t="e">
        <f>入力・結果シート!K49</f>
        <v>#N/A</v>
      </c>
      <c r="U40" s="151">
        <f>VLOOKUP(入力・結果シート!L49,防護装備!$A$9:$F$14,3,FALSE)</f>
        <v>0.8</v>
      </c>
      <c r="V40" s="152">
        <f>VLOOKUP(入力・結果シート!L49,防護装備!$A$9:$F$14,4,FALSE)</f>
        <v>0.1</v>
      </c>
      <c r="W40" s="152">
        <f>VLOOKUP(入力・結果シート!L49,防護装備!$A$9:$F$14,5,FALSE)</f>
        <v>0.1</v>
      </c>
      <c r="X40" s="153">
        <f>VLOOKUP(入力・結果シート!L49,防護装備!$A$9:$F$14,6,FALSE)</f>
        <v>0.25</v>
      </c>
      <c r="Y40" s="154" t="e">
        <f t="shared" si="3"/>
        <v>#N/A</v>
      </c>
      <c r="Z40" s="148" t="e">
        <f t="shared" si="4"/>
        <v>#N/A</v>
      </c>
      <c r="AA40" s="148" t="e">
        <f t="shared" si="5"/>
        <v>#N/A</v>
      </c>
      <c r="AB40" s="149" t="e">
        <f t="shared" si="6"/>
        <v>#N/A</v>
      </c>
      <c r="AC40" s="166" t="e">
        <f t="shared" si="7"/>
        <v>#N/A</v>
      </c>
      <c r="AD40" s="166" t="e">
        <f>AC40/入力・結果シート!$B$8</f>
        <v>#N/A</v>
      </c>
      <c r="AE40" s="89" t="e">
        <f>AC40/$AE$2/入力・結果シート!$B$8</f>
        <v>#N/A</v>
      </c>
      <c r="AF40" s="62">
        <f>入力・結果シート!$B$7</f>
        <v>0</v>
      </c>
      <c r="AG40" s="88" t="e">
        <f t="shared" si="0"/>
        <v>#N/A</v>
      </c>
    </row>
    <row r="41" spans="1:33" ht="24.95" customHeight="1">
      <c r="A41" s="82">
        <f>入力・結果シート!A50</f>
        <v>0</v>
      </c>
      <c r="B41" s="64">
        <f>入力・結果シート!B50</f>
        <v>0</v>
      </c>
      <c r="C41" s="83">
        <f>入力・結果シート!D50</f>
        <v>0</v>
      </c>
      <c r="D41" s="84">
        <f>入力・結果シート!F50</f>
        <v>0</v>
      </c>
      <c r="E41" s="85" t="e">
        <f>VLOOKUP(A41,作物分類!A:E,5,FALSE)</f>
        <v>#N/A</v>
      </c>
      <c r="F41" s="86" t="e">
        <f>IF(COUNTIF(入力・結果シート!C50,"*球根*"),VLOOKUP(E41,'処理量（球根等）'!$A$1:$E$4,5,FALSE),
IF(COUNTIF(入力・結果シート!C50,"*種球*"),VLOOKUP(E41,'処理量（球根等）'!$A$1:$E$4,5,FALSE),
VLOOKUP(E41,'処理量（種）'!$A$1:$G$14,7,FALSE)))</f>
        <v>#N/A</v>
      </c>
      <c r="G41" s="86" t="e">
        <f t="shared" si="1"/>
        <v>#N/A</v>
      </c>
      <c r="H41" s="87" t="e">
        <f>G41*入力・結果シート!$B$6</f>
        <v>#N/A</v>
      </c>
      <c r="I41" s="123">
        <f>VLOOKUP(入力・結果シート!G50,単位暴露量・経皮吸収率!$A$2:$F$7,5,FALSE)</f>
        <v>14</v>
      </c>
      <c r="J41" s="116">
        <f>VLOOKUP(入力・結果シート!G50,単位暴露量・経皮吸収率!$A$2:$F$7,6,FALSE)</f>
        <v>8.5999999999999993E-2</v>
      </c>
      <c r="K41" s="117" t="e">
        <f>入力・結果シート!I50</f>
        <v>#N/A</v>
      </c>
      <c r="L41" s="118">
        <f>IF(入力・結果シート!G50="希釈なし",
IF(COUNTIF(入力・結果シート!$B$4,"*液*"),
VLOOKUP(入力・結果シート!J50,防護装備!$A$5:$F$6,5,FALSE),
VLOOKUP(入力・結果シート!J50,防護装備!$A$3:$F$4,5,FALSE)),
VLOOKUP(入力・結果シート!J50,防護装備!$A$5:$F$6,5,FALSE))</f>
        <v>0.05</v>
      </c>
      <c r="M41" s="119">
        <f>IF(入力・結果シート!G50="希釈なし",
VLOOKUP(入力・結果シート!J50,防護装備!$A$3:$F$4,6,FALSE),
VLOOKUP(入力・結果シート!J50,防護装備!$A$5:$F$6,6,FALSE))</f>
        <v>0.25</v>
      </c>
      <c r="N41" s="120" t="e">
        <f t="shared" si="8"/>
        <v>#N/A</v>
      </c>
      <c r="O41" s="116" t="e">
        <f t="shared" si="2"/>
        <v>#N/A</v>
      </c>
      <c r="P41" s="147">
        <f>VLOOKUP(入力・結果シート!H50,単位暴露量・経皮吸収率!$A$9:$E$11,2,FALSE)</f>
        <v>0</v>
      </c>
      <c r="Q41" s="148">
        <f>VLOOKUP(入力・結果シート!H50,単位暴露量・経皮吸収率!$A$9:$E$11,3,FALSE)</f>
        <v>0</v>
      </c>
      <c r="R41" s="148">
        <f>VLOOKUP(入力・結果シート!H50,単位暴露量・経皮吸収率!$A$9:$E$11,4,FALSE)</f>
        <v>0</v>
      </c>
      <c r="S41" s="149">
        <f>VLOOKUP(入力・結果シート!H50,単位暴露量・経皮吸収率!$A$9:$E$11,5,FALSE)</f>
        <v>0</v>
      </c>
      <c r="T41" s="150" t="e">
        <f>入力・結果シート!K50</f>
        <v>#N/A</v>
      </c>
      <c r="U41" s="151">
        <f>VLOOKUP(入力・結果シート!L50,防護装備!$A$9:$F$14,3,FALSE)</f>
        <v>0.8</v>
      </c>
      <c r="V41" s="152">
        <f>VLOOKUP(入力・結果シート!L50,防護装備!$A$9:$F$14,4,FALSE)</f>
        <v>0.1</v>
      </c>
      <c r="W41" s="152">
        <f>VLOOKUP(入力・結果シート!L50,防護装備!$A$9:$F$14,5,FALSE)</f>
        <v>0.1</v>
      </c>
      <c r="X41" s="153">
        <f>VLOOKUP(入力・結果シート!L50,防護装備!$A$9:$F$14,6,FALSE)</f>
        <v>0.25</v>
      </c>
      <c r="Y41" s="154" t="e">
        <f t="shared" si="3"/>
        <v>#N/A</v>
      </c>
      <c r="Z41" s="148" t="e">
        <f t="shared" si="4"/>
        <v>#N/A</v>
      </c>
      <c r="AA41" s="148" t="e">
        <f t="shared" si="5"/>
        <v>#N/A</v>
      </c>
      <c r="AB41" s="149" t="e">
        <f t="shared" si="6"/>
        <v>#N/A</v>
      </c>
      <c r="AC41" s="166" t="e">
        <f t="shared" si="7"/>
        <v>#N/A</v>
      </c>
      <c r="AD41" s="166" t="e">
        <f>AC41/入力・結果シート!$B$8</f>
        <v>#N/A</v>
      </c>
      <c r="AE41" s="89" t="e">
        <f>AC41/$AE$2/入力・結果シート!$B$8</f>
        <v>#N/A</v>
      </c>
      <c r="AF41" s="62">
        <f>入力・結果シート!$B$7</f>
        <v>0</v>
      </c>
      <c r="AG41" s="88" t="e">
        <f t="shared" si="0"/>
        <v>#N/A</v>
      </c>
    </row>
    <row r="42" spans="1:33" ht="24.95" customHeight="1">
      <c r="A42" s="82">
        <f>入力・結果シート!A51</f>
        <v>0</v>
      </c>
      <c r="B42" s="64">
        <f>入力・結果シート!B51</f>
        <v>0</v>
      </c>
      <c r="C42" s="83">
        <f>入力・結果シート!D51</f>
        <v>0</v>
      </c>
      <c r="D42" s="84">
        <f>入力・結果シート!F51</f>
        <v>0</v>
      </c>
      <c r="E42" s="85" t="e">
        <f>VLOOKUP(A42,作物分類!A:E,5,FALSE)</f>
        <v>#N/A</v>
      </c>
      <c r="F42" s="86" t="e">
        <f>IF(COUNTIF(入力・結果シート!C51,"*球根*"),VLOOKUP(E42,'処理量（球根等）'!$A$1:$E$4,5,FALSE),
IF(COUNTIF(入力・結果シート!C51,"*種球*"),VLOOKUP(E42,'処理量（球根等）'!$A$1:$E$4,5,FALSE),
VLOOKUP(E42,'処理量（種）'!$A$1:$G$14,7,FALSE)))</f>
        <v>#N/A</v>
      </c>
      <c r="G42" s="86" t="e">
        <f t="shared" si="1"/>
        <v>#N/A</v>
      </c>
      <c r="H42" s="87" t="e">
        <f>G42*入力・結果シート!$B$6</f>
        <v>#N/A</v>
      </c>
      <c r="I42" s="123">
        <f>VLOOKUP(入力・結果シート!G51,単位暴露量・経皮吸収率!$A$2:$F$7,5,FALSE)</f>
        <v>14</v>
      </c>
      <c r="J42" s="116">
        <f>VLOOKUP(入力・結果シート!G51,単位暴露量・経皮吸収率!$A$2:$F$7,6,FALSE)</f>
        <v>8.5999999999999993E-2</v>
      </c>
      <c r="K42" s="117" t="e">
        <f>入力・結果シート!I51</f>
        <v>#N/A</v>
      </c>
      <c r="L42" s="118">
        <f>IF(入力・結果シート!G51="希釈なし",
IF(COUNTIF(入力・結果シート!$B$4,"*液*"),
VLOOKUP(入力・結果シート!J51,防護装備!$A$5:$F$6,5,FALSE),
VLOOKUP(入力・結果シート!J51,防護装備!$A$3:$F$4,5,FALSE)),
VLOOKUP(入力・結果シート!J51,防護装備!$A$5:$F$6,5,FALSE))</f>
        <v>0.05</v>
      </c>
      <c r="M42" s="119">
        <f>IF(入力・結果シート!G51="希釈なし",
VLOOKUP(入力・結果シート!J51,防護装備!$A$3:$F$4,6,FALSE),
VLOOKUP(入力・結果シート!J51,防護装備!$A$5:$F$6,6,FALSE))</f>
        <v>0.25</v>
      </c>
      <c r="N42" s="120" t="e">
        <f t="shared" si="8"/>
        <v>#N/A</v>
      </c>
      <c r="O42" s="116" t="e">
        <f t="shared" si="2"/>
        <v>#N/A</v>
      </c>
      <c r="P42" s="147">
        <f>VLOOKUP(入力・結果シート!H51,単位暴露量・経皮吸収率!$A$9:$E$11,2,FALSE)</f>
        <v>0</v>
      </c>
      <c r="Q42" s="148">
        <f>VLOOKUP(入力・結果シート!H51,単位暴露量・経皮吸収率!$A$9:$E$11,3,FALSE)</f>
        <v>0</v>
      </c>
      <c r="R42" s="148">
        <f>VLOOKUP(入力・結果シート!H51,単位暴露量・経皮吸収率!$A$9:$E$11,4,FALSE)</f>
        <v>0</v>
      </c>
      <c r="S42" s="149">
        <f>VLOOKUP(入力・結果シート!H51,単位暴露量・経皮吸収率!$A$9:$E$11,5,FALSE)</f>
        <v>0</v>
      </c>
      <c r="T42" s="150" t="e">
        <f>入力・結果シート!K51</f>
        <v>#N/A</v>
      </c>
      <c r="U42" s="151">
        <f>VLOOKUP(入力・結果シート!L51,防護装備!$A$9:$F$14,3,FALSE)</f>
        <v>0.8</v>
      </c>
      <c r="V42" s="152">
        <f>VLOOKUP(入力・結果シート!L51,防護装備!$A$9:$F$14,4,FALSE)</f>
        <v>0.1</v>
      </c>
      <c r="W42" s="152">
        <f>VLOOKUP(入力・結果シート!L51,防護装備!$A$9:$F$14,5,FALSE)</f>
        <v>0.1</v>
      </c>
      <c r="X42" s="153">
        <f>VLOOKUP(入力・結果シート!L51,防護装備!$A$9:$F$14,6,FALSE)</f>
        <v>0.25</v>
      </c>
      <c r="Y42" s="154" t="e">
        <f t="shared" si="3"/>
        <v>#N/A</v>
      </c>
      <c r="Z42" s="148" t="e">
        <f t="shared" si="4"/>
        <v>#N/A</v>
      </c>
      <c r="AA42" s="148" t="e">
        <f t="shared" si="5"/>
        <v>#N/A</v>
      </c>
      <c r="AB42" s="149" t="e">
        <f t="shared" si="6"/>
        <v>#N/A</v>
      </c>
      <c r="AC42" s="166" t="e">
        <f t="shared" si="7"/>
        <v>#N/A</v>
      </c>
      <c r="AD42" s="166" t="e">
        <f>AC42/入力・結果シート!$B$8</f>
        <v>#N/A</v>
      </c>
      <c r="AE42" s="89" t="e">
        <f>AC42/$AE$2/入力・結果シート!$B$8</f>
        <v>#N/A</v>
      </c>
      <c r="AF42" s="62">
        <f>入力・結果シート!$B$7</f>
        <v>0</v>
      </c>
      <c r="AG42" s="88" t="e">
        <f t="shared" si="0"/>
        <v>#N/A</v>
      </c>
    </row>
    <row r="43" spans="1:33" ht="24.95" customHeight="1" thickBot="1">
      <c r="A43" s="90">
        <f>入力・結果シート!A52</f>
        <v>0</v>
      </c>
      <c r="B43" s="65">
        <f>入力・結果シート!B52</f>
        <v>0</v>
      </c>
      <c r="C43" s="91">
        <f>入力・結果シート!D52</f>
        <v>0</v>
      </c>
      <c r="D43" s="92">
        <f>入力・結果シート!F52</f>
        <v>0</v>
      </c>
      <c r="E43" s="85" t="e">
        <f>VLOOKUP(A43,作物分類!A:E,5,FALSE)</f>
        <v>#N/A</v>
      </c>
      <c r="F43" s="93" t="e">
        <f>IF(COUNTIF(入力・結果シート!C52,"*球根*"),VLOOKUP(E43,'処理量（球根等）'!$A$1:$E$4,5,FALSE),
IF(COUNTIF(入力・結果シート!C52,"*種球*"),VLOOKUP(E43,'処理量（球根等）'!$A$1:$E$4,5,FALSE),
VLOOKUP(E43,'処理量（種）'!$A$1:$G$14,7,FALSE)))</f>
        <v>#N/A</v>
      </c>
      <c r="G43" s="93" t="e">
        <f t="shared" si="1"/>
        <v>#N/A</v>
      </c>
      <c r="H43" s="94" t="e">
        <f>G43*入力・結果シート!$B$6</f>
        <v>#N/A</v>
      </c>
      <c r="I43" s="124">
        <f>VLOOKUP(入力・結果シート!G52,単位暴露量・経皮吸収率!$A$2:$F$7,5,FALSE)</f>
        <v>14</v>
      </c>
      <c r="J43" s="125">
        <f>VLOOKUP(入力・結果シート!G52,単位暴露量・経皮吸収率!$A$2:$F$7,6,FALSE)</f>
        <v>8.5999999999999993E-2</v>
      </c>
      <c r="K43" s="126" t="e">
        <f>入力・結果シート!I52</f>
        <v>#N/A</v>
      </c>
      <c r="L43" s="127">
        <f>IF(入力・結果シート!G52="希釈なし",
IF(COUNTIF(入力・結果シート!$B$4,"*液*"),
VLOOKUP(入力・結果シート!J52,防護装備!$A$5:$F$6,5,FALSE),
VLOOKUP(入力・結果シート!J52,防護装備!$A$3:$F$4,5,FALSE)),
VLOOKUP(入力・結果シート!J52,防護装備!$A$5:$F$6,5,FALSE))</f>
        <v>0.05</v>
      </c>
      <c r="M43" s="128">
        <f>IF(入力・結果シート!G52="希釈なし",
VLOOKUP(入力・結果シート!J52,防護装備!$A$3:$F$4,6,FALSE),
VLOOKUP(入力・結果シート!J52,防護装備!$A$5:$F$6,6,FALSE))</f>
        <v>0.25</v>
      </c>
      <c r="N43" s="129" t="e">
        <f t="shared" si="8"/>
        <v>#N/A</v>
      </c>
      <c r="O43" s="125" t="e">
        <f t="shared" si="2"/>
        <v>#N/A</v>
      </c>
      <c r="P43" s="155">
        <f>VLOOKUP(入力・結果シート!H52,単位暴露量・経皮吸収率!$A$9:$E$11,2,FALSE)</f>
        <v>0</v>
      </c>
      <c r="Q43" s="156">
        <f>VLOOKUP(入力・結果シート!H52,単位暴露量・経皮吸収率!$A$9:$E$11,3,FALSE)</f>
        <v>0</v>
      </c>
      <c r="R43" s="156">
        <f>VLOOKUP(入力・結果シート!H52,単位暴露量・経皮吸収率!$A$9:$E$11,4,FALSE)</f>
        <v>0</v>
      </c>
      <c r="S43" s="157">
        <f>VLOOKUP(入力・結果シート!H52,単位暴露量・経皮吸収率!$A$9:$E$11,5,FALSE)</f>
        <v>0</v>
      </c>
      <c r="T43" s="158" t="e">
        <f>入力・結果シート!K52</f>
        <v>#N/A</v>
      </c>
      <c r="U43" s="159">
        <f>VLOOKUP(入力・結果シート!L52,防護装備!$A$9:$F$14,3,FALSE)</f>
        <v>0.8</v>
      </c>
      <c r="V43" s="160">
        <f>VLOOKUP(入力・結果シート!L52,防護装備!$A$9:$F$14,4,FALSE)</f>
        <v>0.1</v>
      </c>
      <c r="W43" s="160">
        <f>VLOOKUP(入力・結果シート!L52,防護装備!$A$9:$F$14,5,FALSE)</f>
        <v>0.1</v>
      </c>
      <c r="X43" s="161">
        <f>VLOOKUP(入力・結果シート!L52,防護装備!$A$9:$F$14,6,FALSE)</f>
        <v>0.25</v>
      </c>
      <c r="Y43" s="162" t="e">
        <f t="shared" si="3"/>
        <v>#N/A</v>
      </c>
      <c r="Z43" s="156" t="e">
        <f t="shared" si="4"/>
        <v>#N/A</v>
      </c>
      <c r="AA43" s="156" t="e">
        <f t="shared" si="5"/>
        <v>#N/A</v>
      </c>
      <c r="AB43" s="157" t="e">
        <f t="shared" si="6"/>
        <v>#N/A</v>
      </c>
      <c r="AC43" s="167" t="e">
        <f t="shared" si="7"/>
        <v>#N/A</v>
      </c>
      <c r="AD43" s="167" t="e">
        <f>AC43/入力・結果シート!$B$8</f>
        <v>#N/A</v>
      </c>
      <c r="AE43" s="96" t="e">
        <f>AC43/$AE$2/入力・結果シート!$B$8</f>
        <v>#N/A</v>
      </c>
      <c r="AF43" s="97">
        <f>入力・結果シート!$B$7</f>
        <v>0</v>
      </c>
      <c r="AG43" s="95" t="e">
        <f t="shared" si="0"/>
        <v>#N/A</v>
      </c>
    </row>
  </sheetData>
  <sheetProtection algorithmName="SHA-512" hashValue="yS5TQo9cq+hPPaHX0vIZI4209aCdGdayY8HQP5gFUz/nTzvXe5thDwKM3uR4HRi6zA3IPWxFThSKeykEUjkJ6Q==" saltValue="FYTffzaWMp5mrgOxEixAAg==" spinCount="100000" sheet="1" objects="1" scenarios="1"/>
  <phoneticPr fontId="3"/>
  <conditionalFormatting sqref="AG4:AG43">
    <cfRule type="cellIs" dxfId="0" priority="1" operator="greaterThan">
      <formula>100</formula>
    </cfRule>
  </conditionalFormatting>
  <pageMargins left="0.7" right="0.7" top="0.75" bottom="0.75" header="0.3" footer="0.3"/>
  <pageSetup paperSize="9" scale="34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E62B65-DAC5-4FB2-BDBD-1038B2920A10}">
  <sheetPr>
    <pageSetUpPr fitToPage="1"/>
  </sheetPr>
  <dimension ref="A2:F17"/>
  <sheetViews>
    <sheetView workbookViewId="0">
      <selection activeCell="G16" sqref="G16"/>
    </sheetView>
  </sheetViews>
  <sheetFormatPr defaultRowHeight="18.75"/>
  <cols>
    <col min="1" max="1" width="20" customWidth="1"/>
    <col min="2" max="5" width="14.25" customWidth="1"/>
  </cols>
  <sheetData>
    <row r="2" spans="1:6">
      <c r="A2" s="208" t="s">
        <v>1535</v>
      </c>
      <c r="B2" s="269" t="s">
        <v>1580</v>
      </c>
      <c r="C2" s="208" t="s">
        <v>1536</v>
      </c>
      <c r="D2" s="208" t="s">
        <v>1537</v>
      </c>
      <c r="E2" s="208" t="s">
        <v>1538</v>
      </c>
      <c r="F2" s="208" t="s">
        <v>1539</v>
      </c>
    </row>
    <row r="3" spans="1:6">
      <c r="A3" t="s">
        <v>1581</v>
      </c>
      <c r="B3" s="30" t="s">
        <v>1511</v>
      </c>
      <c r="C3" s="30">
        <v>0</v>
      </c>
      <c r="D3" s="30">
        <v>0</v>
      </c>
      <c r="E3" s="30">
        <v>14</v>
      </c>
      <c r="F3" s="30">
        <v>8.5999999999999993E-2</v>
      </c>
    </row>
    <row r="4" spans="1:6">
      <c r="A4" s="30" t="s">
        <v>1540</v>
      </c>
      <c r="B4" s="270" t="s">
        <v>1502</v>
      </c>
      <c r="C4" s="30">
        <v>0</v>
      </c>
      <c r="D4" s="30">
        <v>0</v>
      </c>
      <c r="E4" s="30">
        <v>140</v>
      </c>
      <c r="F4" s="30">
        <v>1.2999999999999999E-3</v>
      </c>
    </row>
    <row r="5" spans="1:6">
      <c r="A5" s="30" t="s">
        <v>1541</v>
      </c>
      <c r="B5" s="270" t="s">
        <v>1502</v>
      </c>
      <c r="C5" s="30">
        <v>0</v>
      </c>
      <c r="D5" s="30">
        <v>0</v>
      </c>
      <c r="E5" s="30">
        <v>130</v>
      </c>
      <c r="F5" s="30">
        <v>8.4999999999999995E-4</v>
      </c>
    </row>
    <row r="6" spans="1:6">
      <c r="A6" s="30" t="s">
        <v>1542</v>
      </c>
      <c r="B6" s="270" t="s">
        <v>1502</v>
      </c>
      <c r="C6" s="30">
        <v>0</v>
      </c>
      <c r="D6" s="30">
        <v>0</v>
      </c>
      <c r="E6" s="30">
        <v>77</v>
      </c>
      <c r="F6" s="30">
        <v>7.0999999999999994E-2</v>
      </c>
    </row>
    <row r="7" spans="1:6">
      <c r="A7" s="30" t="s">
        <v>1543</v>
      </c>
      <c r="B7" s="270" t="s">
        <v>1502</v>
      </c>
      <c r="C7" s="30">
        <v>0</v>
      </c>
      <c r="D7" s="30">
        <v>0</v>
      </c>
      <c r="E7" s="30">
        <v>13</v>
      </c>
      <c r="F7" s="30">
        <v>3.6999999999999998E-2</v>
      </c>
    </row>
    <row r="8" spans="1:6">
      <c r="A8" s="169"/>
      <c r="B8" s="169"/>
      <c r="C8" s="169"/>
      <c r="D8" s="169"/>
      <c r="E8" s="169"/>
    </row>
    <row r="9" spans="1:6">
      <c r="A9" s="208" t="s">
        <v>1544</v>
      </c>
      <c r="B9" s="208" t="s">
        <v>1536</v>
      </c>
      <c r="C9" s="208" t="s">
        <v>1537</v>
      </c>
      <c r="D9" s="208" t="s">
        <v>1538</v>
      </c>
      <c r="E9" s="208" t="s">
        <v>1539</v>
      </c>
    </row>
    <row r="10" spans="1:6">
      <c r="A10" s="30" t="s">
        <v>1545</v>
      </c>
      <c r="B10" s="30">
        <v>0</v>
      </c>
      <c r="C10" s="30">
        <v>0</v>
      </c>
      <c r="D10" s="30">
        <v>0</v>
      </c>
      <c r="E10" s="30">
        <v>0</v>
      </c>
    </row>
    <row r="11" spans="1:6">
      <c r="A11" s="30" t="s">
        <v>1555</v>
      </c>
      <c r="B11" s="30">
        <v>6.6000000000000003E-2</v>
      </c>
      <c r="C11" s="30">
        <v>1.6</v>
      </c>
      <c r="D11" s="30">
        <v>1.4</v>
      </c>
      <c r="E11" s="30">
        <v>5.0000000000000001E-3</v>
      </c>
    </row>
    <row r="12" spans="1:6">
      <c r="A12" s="169"/>
      <c r="B12" s="169"/>
      <c r="C12" s="169"/>
      <c r="D12" s="169"/>
      <c r="E12" s="169"/>
    </row>
    <row r="13" spans="1:6">
      <c r="A13" s="209" t="s">
        <v>1546</v>
      </c>
      <c r="B13" s="209"/>
      <c r="C13" s="208" t="s">
        <v>1547</v>
      </c>
      <c r="D13" s="208" t="s">
        <v>1534</v>
      </c>
      <c r="E13" s="169"/>
    </row>
    <row r="14" spans="1:6" ht="53.25" customHeight="1">
      <c r="A14" s="210" t="s">
        <v>1540</v>
      </c>
      <c r="B14" s="211" t="s">
        <v>1548</v>
      </c>
      <c r="C14" s="212" t="s">
        <v>1549</v>
      </c>
      <c r="D14" s="213">
        <v>0.25</v>
      </c>
      <c r="E14" s="169"/>
    </row>
    <row r="15" spans="1:6" ht="53.25" customHeight="1">
      <c r="A15" s="207" t="s">
        <v>1558</v>
      </c>
      <c r="B15" s="211" t="s">
        <v>1550</v>
      </c>
      <c r="C15" s="212" t="s">
        <v>1549</v>
      </c>
      <c r="D15" s="213">
        <v>0.1</v>
      </c>
      <c r="E15" s="169"/>
    </row>
    <row r="16" spans="1:6" ht="53.25" customHeight="1">
      <c r="A16" s="210" t="s">
        <v>1551</v>
      </c>
      <c r="B16" s="211" t="s">
        <v>1552</v>
      </c>
      <c r="C16" s="212" t="s">
        <v>1553</v>
      </c>
      <c r="D16" s="213">
        <v>0.7</v>
      </c>
      <c r="E16" s="169"/>
    </row>
    <row r="17" spans="1:5" ht="53.25" customHeight="1">
      <c r="A17" s="207" t="s">
        <v>1556</v>
      </c>
      <c r="B17" s="211" t="s">
        <v>1554</v>
      </c>
      <c r="C17" s="212" t="s">
        <v>1553</v>
      </c>
      <c r="D17" s="213">
        <v>0.5</v>
      </c>
      <c r="E17" s="169"/>
    </row>
  </sheetData>
  <sheetProtection algorithmName="SHA-512" hashValue="b8yGLdwVdrWHGAlXuOdj2jBl++NzguyeMNt28ntTlRDNN/4l1dUnyRj4F/WLANotGAFaa4gnAG8b1o0XvfLYnw==" saltValue="JLmBWrFr43oPGYwUTW32Kw==" spinCount="100000" sheet="1" objects="1" scenarios="1"/>
  <phoneticPr fontId="3"/>
  <pageMargins left="0.7" right="0.7" top="0.75" bottom="0.75" header="0.3" footer="0.3"/>
  <pageSetup paperSize="9" scale="93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8D8170-BFE7-41D5-8675-A4743F2C88F2}">
  <sheetPr>
    <pageSetUpPr fitToPage="1"/>
  </sheetPr>
  <dimension ref="A1:F14"/>
  <sheetViews>
    <sheetView workbookViewId="0">
      <selection activeCell="C13" sqref="C13"/>
    </sheetView>
  </sheetViews>
  <sheetFormatPr defaultRowHeight="18.75"/>
  <cols>
    <col min="1" max="1" width="57.125" customWidth="1"/>
    <col min="2" max="2" width="8.375" customWidth="1"/>
  </cols>
  <sheetData>
    <row r="1" spans="1:6">
      <c r="A1" s="67" t="s">
        <v>889</v>
      </c>
      <c r="B1" s="32"/>
      <c r="C1" s="61" t="s">
        <v>883</v>
      </c>
      <c r="D1" s="61"/>
      <c r="E1" s="61"/>
      <c r="F1" s="61"/>
    </row>
    <row r="2" spans="1:6" ht="18.75" customHeight="1">
      <c r="A2" s="168" t="s">
        <v>1507</v>
      </c>
      <c r="B2" s="168" t="s">
        <v>1506</v>
      </c>
      <c r="C2" s="168" t="s">
        <v>28</v>
      </c>
      <c r="D2" s="168" t="s">
        <v>884</v>
      </c>
      <c r="E2" s="168" t="s">
        <v>30</v>
      </c>
      <c r="F2" s="168" t="s">
        <v>31</v>
      </c>
    </row>
    <row r="3" spans="1:6">
      <c r="A3" s="98" t="s">
        <v>1591</v>
      </c>
      <c r="B3" s="67" t="s">
        <v>1508</v>
      </c>
      <c r="C3" s="61" t="s">
        <v>1502</v>
      </c>
      <c r="D3" s="61" t="s">
        <v>1502</v>
      </c>
      <c r="E3" s="26">
        <v>0.05</v>
      </c>
      <c r="F3" s="26">
        <v>0.25</v>
      </c>
    </row>
    <row r="4" spans="1:6">
      <c r="A4" s="98" t="s">
        <v>1592</v>
      </c>
      <c r="B4" s="67" t="s">
        <v>1508</v>
      </c>
      <c r="C4" s="61" t="s">
        <v>1502</v>
      </c>
      <c r="D4" s="61" t="s">
        <v>1502</v>
      </c>
      <c r="E4" s="26">
        <v>0.05</v>
      </c>
      <c r="F4" s="26">
        <v>0.1</v>
      </c>
    </row>
    <row r="5" spans="1:6">
      <c r="A5" s="98" t="s">
        <v>1591</v>
      </c>
      <c r="B5" s="67" t="s">
        <v>1510</v>
      </c>
      <c r="C5" s="61" t="s">
        <v>1502</v>
      </c>
      <c r="D5" s="61" t="s">
        <v>1502</v>
      </c>
      <c r="E5" s="26">
        <v>0.1</v>
      </c>
      <c r="F5" s="26">
        <v>0.25</v>
      </c>
    </row>
    <row r="6" spans="1:6">
      <c r="A6" s="98" t="s">
        <v>1592</v>
      </c>
      <c r="B6" s="67" t="s">
        <v>1510</v>
      </c>
      <c r="C6" s="61" t="s">
        <v>1502</v>
      </c>
      <c r="D6" s="61" t="s">
        <v>1502</v>
      </c>
      <c r="E6" s="26">
        <v>0.1</v>
      </c>
      <c r="F6" s="26">
        <v>0.1</v>
      </c>
    </row>
    <row r="7" spans="1:6">
      <c r="A7" s="67" t="s">
        <v>890</v>
      </c>
      <c r="B7" s="32"/>
      <c r="C7" s="61" t="s">
        <v>883</v>
      </c>
      <c r="D7" s="61"/>
      <c r="E7" s="61"/>
      <c r="F7" s="61"/>
    </row>
    <row r="8" spans="1:6" ht="18.75" customHeight="1">
      <c r="A8" s="168" t="s">
        <v>41</v>
      </c>
      <c r="B8" s="168" t="s">
        <v>1506</v>
      </c>
      <c r="C8" s="168" t="s">
        <v>28</v>
      </c>
      <c r="D8" s="168" t="s">
        <v>884</v>
      </c>
      <c r="E8" s="168" t="s">
        <v>30</v>
      </c>
      <c r="F8" s="168" t="s">
        <v>31</v>
      </c>
    </row>
    <row r="9" spans="1:6">
      <c r="A9" t="s">
        <v>1593</v>
      </c>
      <c r="B9" s="67" t="s">
        <v>1509</v>
      </c>
      <c r="C9" s="26">
        <v>0.8</v>
      </c>
      <c r="D9" s="26">
        <v>0.1</v>
      </c>
      <c r="E9" s="26">
        <v>0.1</v>
      </c>
      <c r="F9" s="26">
        <v>0.25</v>
      </c>
    </row>
    <row r="10" spans="1:6">
      <c r="A10" t="s">
        <v>1594</v>
      </c>
      <c r="B10" s="67" t="s">
        <v>1509</v>
      </c>
      <c r="C10" s="26">
        <v>0.8</v>
      </c>
      <c r="D10" s="26">
        <v>0.1</v>
      </c>
      <c r="E10" s="26">
        <v>0.1</v>
      </c>
      <c r="F10" s="26">
        <v>0.1</v>
      </c>
    </row>
    <row r="11" spans="1:6">
      <c r="A11" t="s">
        <v>1595</v>
      </c>
      <c r="B11" s="67" t="s">
        <v>1509</v>
      </c>
      <c r="C11" s="26">
        <v>0.8</v>
      </c>
      <c r="D11" s="26">
        <v>0.05</v>
      </c>
      <c r="E11" s="26">
        <v>0.1</v>
      </c>
      <c r="F11" s="26">
        <v>0.25</v>
      </c>
    </row>
    <row r="12" spans="1:6">
      <c r="A12" t="s">
        <v>1596</v>
      </c>
      <c r="B12" s="67" t="s">
        <v>1509</v>
      </c>
      <c r="C12" s="26">
        <v>0.8</v>
      </c>
      <c r="D12" s="26">
        <v>0.05</v>
      </c>
      <c r="E12" s="26">
        <v>0.1</v>
      </c>
      <c r="F12" s="26">
        <v>0.1</v>
      </c>
    </row>
    <row r="13" spans="1:6">
      <c r="A13" t="s">
        <v>1597</v>
      </c>
      <c r="B13" s="67" t="s">
        <v>1509</v>
      </c>
      <c r="C13" s="26">
        <f>50%*80%</f>
        <v>0.4</v>
      </c>
      <c r="D13" s="26">
        <v>0.05</v>
      </c>
      <c r="E13" s="26">
        <v>0.1</v>
      </c>
      <c r="F13" s="26">
        <v>0.25</v>
      </c>
    </row>
    <row r="14" spans="1:6">
      <c r="A14" t="s">
        <v>1598</v>
      </c>
      <c r="B14" s="67" t="s">
        <v>1509</v>
      </c>
      <c r="C14" s="26">
        <f>50%*80%</f>
        <v>0.4</v>
      </c>
      <c r="D14" s="26">
        <v>0.05</v>
      </c>
      <c r="E14" s="26">
        <v>0.1</v>
      </c>
      <c r="F14" s="26">
        <v>0.1</v>
      </c>
    </row>
  </sheetData>
  <sheetProtection algorithmName="SHA-512" hashValue="9HH9T0vzi43z8YsaOV8J5/9X4cGJ5p2qs+GESiyvUaGEyvTxDRaz1tOXsktNEpElxiAwQ/6YgSQdBj/O2lAN1w==" saltValue="bTexwprk+GU/choAMQJkBg==" spinCount="100000" sheet="1" objects="1" scenarios="1"/>
  <phoneticPr fontId="3"/>
  <pageMargins left="0.7" right="0.7" top="0.75" bottom="0.75" header="0.3" footer="0.3"/>
  <pageSetup paperSize="9" scale="79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E08B72-0B19-4427-A16E-5A350BD2C327}">
  <sheetPr>
    <pageSetUpPr fitToPage="1"/>
  </sheetPr>
  <dimension ref="A1:G15"/>
  <sheetViews>
    <sheetView workbookViewId="0">
      <selection activeCell="G14" sqref="G14"/>
    </sheetView>
  </sheetViews>
  <sheetFormatPr defaultRowHeight="18.75"/>
  <cols>
    <col min="1" max="1" width="26.75" customWidth="1"/>
    <col min="2" max="2" width="11.25" customWidth="1"/>
    <col min="3" max="3" width="13.5" customWidth="1"/>
    <col min="4" max="4" width="10" customWidth="1"/>
    <col min="5" max="5" width="9.875" customWidth="1"/>
    <col min="6" max="6" width="19.625" customWidth="1"/>
    <col min="7" max="7" width="17.625" customWidth="1"/>
  </cols>
  <sheetData>
    <row r="1" spans="1:7" ht="39" customHeight="1" thickBot="1">
      <c r="A1" s="216" t="s">
        <v>1557</v>
      </c>
      <c r="B1" s="27" t="s">
        <v>885</v>
      </c>
      <c r="C1" s="28" t="s">
        <v>886</v>
      </c>
      <c r="D1" s="28" t="s">
        <v>887</v>
      </c>
      <c r="E1" s="28" t="s">
        <v>888</v>
      </c>
      <c r="F1" s="28" t="s">
        <v>1501</v>
      </c>
      <c r="G1" s="217" t="s">
        <v>1583</v>
      </c>
    </row>
    <row r="2" spans="1:7">
      <c r="A2" s="245" t="s">
        <v>1565</v>
      </c>
      <c r="B2" s="246" t="s">
        <v>1566</v>
      </c>
      <c r="C2" s="247" t="s">
        <v>1566</v>
      </c>
      <c r="D2" s="248">
        <v>5000</v>
      </c>
      <c r="E2" s="29">
        <f>D2/10</f>
        <v>500</v>
      </c>
      <c r="F2" s="248">
        <v>120</v>
      </c>
      <c r="G2" s="218">
        <f>E2*F2</f>
        <v>60000</v>
      </c>
    </row>
    <row r="3" spans="1:7">
      <c r="A3" s="249" t="s">
        <v>1567</v>
      </c>
      <c r="B3" s="250" t="s">
        <v>1566</v>
      </c>
      <c r="C3" s="251" t="s">
        <v>1566</v>
      </c>
      <c r="D3" s="252">
        <v>14000</v>
      </c>
      <c r="E3" s="30">
        <f t="shared" ref="E3:E15" si="0">D3/10</f>
        <v>1400</v>
      </c>
      <c r="F3" s="252">
        <v>640</v>
      </c>
      <c r="G3" s="219">
        <f t="shared" ref="G3:G13" si="1">E3*F3</f>
        <v>896000</v>
      </c>
    </row>
    <row r="4" spans="1:7">
      <c r="A4" s="254" t="s">
        <v>1568</v>
      </c>
      <c r="B4" s="250" t="s">
        <v>1566</v>
      </c>
      <c r="C4" s="251" t="s">
        <v>1566</v>
      </c>
      <c r="D4" s="252">
        <v>7000</v>
      </c>
      <c r="E4" s="30">
        <f t="shared" si="0"/>
        <v>700</v>
      </c>
      <c r="F4" s="252">
        <v>50</v>
      </c>
      <c r="G4" s="219">
        <f t="shared" si="1"/>
        <v>35000</v>
      </c>
    </row>
    <row r="5" spans="1:7">
      <c r="A5" s="249" t="s">
        <v>1569</v>
      </c>
      <c r="B5" s="250" t="s">
        <v>1566</v>
      </c>
      <c r="C5" s="251" t="s">
        <v>1566</v>
      </c>
      <c r="D5" s="253">
        <v>400000</v>
      </c>
      <c r="E5" s="30">
        <f t="shared" si="0"/>
        <v>40000</v>
      </c>
      <c r="F5" s="252">
        <v>40</v>
      </c>
      <c r="G5" s="219">
        <f t="shared" si="1"/>
        <v>1600000</v>
      </c>
    </row>
    <row r="6" spans="1:7">
      <c r="A6" s="249" t="s">
        <v>1570</v>
      </c>
      <c r="B6" s="255">
        <v>240000</v>
      </c>
      <c r="C6" s="252">
        <v>200.9</v>
      </c>
      <c r="D6" s="253">
        <v>1195</v>
      </c>
      <c r="E6" s="30">
        <f t="shared" si="0"/>
        <v>119.5</v>
      </c>
      <c r="F6" s="252">
        <v>6</v>
      </c>
      <c r="G6" s="219">
        <f t="shared" si="1"/>
        <v>717</v>
      </c>
    </row>
    <row r="7" spans="1:7">
      <c r="A7" s="249" t="s">
        <v>1571</v>
      </c>
      <c r="B7" s="255">
        <v>20000</v>
      </c>
      <c r="C7" s="252">
        <v>3.3</v>
      </c>
      <c r="D7" s="252">
        <v>6061</v>
      </c>
      <c r="E7" s="30">
        <f t="shared" si="0"/>
        <v>606.1</v>
      </c>
      <c r="F7" s="252">
        <v>110</v>
      </c>
      <c r="G7" s="219">
        <f t="shared" si="1"/>
        <v>66671</v>
      </c>
    </row>
    <row r="8" spans="1:7" ht="27">
      <c r="A8" s="249" t="s">
        <v>1572</v>
      </c>
      <c r="B8" s="255">
        <v>45000</v>
      </c>
      <c r="C8" s="252">
        <v>1</v>
      </c>
      <c r="D8" s="253">
        <v>45000</v>
      </c>
      <c r="E8" s="30">
        <f t="shared" si="0"/>
        <v>4500</v>
      </c>
      <c r="F8" s="252">
        <v>28</v>
      </c>
      <c r="G8" s="219">
        <f t="shared" si="1"/>
        <v>126000</v>
      </c>
    </row>
    <row r="9" spans="1:7" ht="19.5" customHeight="1">
      <c r="A9" s="249" t="s">
        <v>1573</v>
      </c>
      <c r="B9" s="255">
        <v>13500</v>
      </c>
      <c r="C9" s="252">
        <v>3.5</v>
      </c>
      <c r="D9" s="253">
        <v>3857</v>
      </c>
      <c r="E9" s="30">
        <f t="shared" si="0"/>
        <v>385.7</v>
      </c>
      <c r="F9" s="252">
        <v>10</v>
      </c>
      <c r="G9" s="219">
        <f t="shared" si="1"/>
        <v>3857</v>
      </c>
    </row>
    <row r="10" spans="1:7" ht="19.5" customHeight="1">
      <c r="A10" s="249" t="s">
        <v>1574</v>
      </c>
      <c r="B10" s="255">
        <v>8000</v>
      </c>
      <c r="C10" s="252">
        <v>32</v>
      </c>
      <c r="D10" s="252">
        <v>250</v>
      </c>
      <c r="E10" s="30">
        <f t="shared" si="0"/>
        <v>25</v>
      </c>
      <c r="F10" s="252">
        <v>5</v>
      </c>
      <c r="G10" s="219">
        <f t="shared" si="1"/>
        <v>125</v>
      </c>
    </row>
    <row r="11" spans="1:7">
      <c r="A11" s="249" t="s">
        <v>1575</v>
      </c>
      <c r="B11" s="255">
        <v>1500000</v>
      </c>
      <c r="C11" s="252">
        <v>28.8</v>
      </c>
      <c r="D11" s="253">
        <v>52083</v>
      </c>
      <c r="E11" s="30">
        <f t="shared" si="0"/>
        <v>5208.3</v>
      </c>
      <c r="F11" s="252">
        <v>15</v>
      </c>
      <c r="G11" s="219">
        <f t="shared" si="1"/>
        <v>78124.5</v>
      </c>
    </row>
    <row r="12" spans="1:7">
      <c r="A12" s="249" t="s">
        <v>1576</v>
      </c>
      <c r="B12" s="255">
        <v>630000</v>
      </c>
      <c r="C12" s="252">
        <v>70.5</v>
      </c>
      <c r="D12" s="253">
        <v>8936</v>
      </c>
      <c r="E12" s="30">
        <f t="shared" si="0"/>
        <v>893.6</v>
      </c>
      <c r="F12" s="252">
        <v>5</v>
      </c>
      <c r="G12" s="219">
        <f t="shared" si="1"/>
        <v>4468</v>
      </c>
    </row>
    <row r="13" spans="1:7" ht="32.25" customHeight="1">
      <c r="A13" s="249" t="s">
        <v>1577</v>
      </c>
      <c r="B13" s="256">
        <v>18000</v>
      </c>
      <c r="C13" s="257">
        <v>176.2</v>
      </c>
      <c r="D13" s="257">
        <v>102</v>
      </c>
      <c r="E13" s="215">
        <f t="shared" si="0"/>
        <v>10.199999999999999</v>
      </c>
      <c r="F13" s="252">
        <v>5</v>
      </c>
      <c r="G13" s="220">
        <f t="shared" si="1"/>
        <v>51</v>
      </c>
    </row>
    <row r="14" spans="1:7">
      <c r="A14" s="258" t="s">
        <v>1332</v>
      </c>
      <c r="B14" s="259">
        <v>37500</v>
      </c>
      <c r="C14" s="260">
        <v>3</v>
      </c>
      <c r="D14" s="261">
        <v>12500</v>
      </c>
      <c r="E14" s="241">
        <f t="shared" si="0"/>
        <v>1250</v>
      </c>
      <c r="F14" s="260">
        <v>39</v>
      </c>
      <c r="G14" s="242">
        <f>E14*F14</f>
        <v>48750</v>
      </c>
    </row>
    <row r="15" spans="1:7" ht="19.5" thickBot="1">
      <c r="A15" s="262" t="s">
        <v>1564</v>
      </c>
      <c r="B15" s="263"/>
      <c r="C15" s="243"/>
      <c r="D15" s="243">
        <v>400000</v>
      </c>
      <c r="E15" s="243">
        <f t="shared" si="0"/>
        <v>40000</v>
      </c>
      <c r="F15" s="264">
        <v>39</v>
      </c>
      <c r="G15" s="244">
        <f>E15*F15</f>
        <v>1560000</v>
      </c>
    </row>
  </sheetData>
  <sheetProtection algorithmName="SHA-512" hashValue="tFXbLRQgBDK/+YXgmu6pwNq0g8s+bBcRpF1sbnuPZEepb7cyW2NMdzT7YXTlzvFC8qvmjfrKpW+cO1eRekwfeA==" saltValue="/sXTCg0M1YGorrDS7l88Kw==" spinCount="100000" sheet="1" objects="1" scenarios="1"/>
  <phoneticPr fontId="3"/>
  <pageMargins left="0.7" right="0.7" top="0.75" bottom="0.75" header="0.3" footer="0.3"/>
  <pageSetup paperSize="9" scale="74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F8BD26-8673-43BB-9E01-222A027EB6FA}">
  <sheetPr>
    <pageSetUpPr fitToPage="1"/>
  </sheetPr>
  <dimension ref="A1:E4"/>
  <sheetViews>
    <sheetView workbookViewId="0">
      <selection activeCell="E8" sqref="E8"/>
    </sheetView>
  </sheetViews>
  <sheetFormatPr defaultRowHeight="18.75"/>
  <cols>
    <col min="1" max="1" width="26.75" customWidth="1"/>
    <col min="2" max="2" width="10" customWidth="1"/>
    <col min="3" max="3" width="9.875" customWidth="1"/>
    <col min="4" max="4" width="19.625" customWidth="1"/>
    <col min="5" max="5" width="18.375" customWidth="1"/>
  </cols>
  <sheetData>
    <row r="1" spans="1:5" ht="39" customHeight="1" thickBot="1">
      <c r="A1" s="216" t="s">
        <v>1557</v>
      </c>
      <c r="B1" s="268" t="s">
        <v>1578</v>
      </c>
      <c r="C1" s="268" t="s">
        <v>1579</v>
      </c>
      <c r="D1" s="28" t="s">
        <v>1501</v>
      </c>
      <c r="E1" s="217" t="s">
        <v>1582</v>
      </c>
    </row>
    <row r="2" spans="1:5">
      <c r="A2" s="249" t="s">
        <v>1569</v>
      </c>
      <c r="B2" s="253">
        <v>400000</v>
      </c>
      <c r="C2" s="30">
        <f t="shared" ref="C2:C4" si="0">B2/10</f>
        <v>40000</v>
      </c>
      <c r="D2" s="252">
        <v>40</v>
      </c>
      <c r="E2" s="219">
        <f t="shared" ref="E2:E3" si="1">C2*D2</f>
        <v>1600000</v>
      </c>
    </row>
    <row r="3" spans="1:5">
      <c r="A3" s="249" t="s">
        <v>1570</v>
      </c>
      <c r="B3" s="253">
        <v>400000</v>
      </c>
      <c r="C3" s="30">
        <f t="shared" si="0"/>
        <v>40000</v>
      </c>
      <c r="D3" s="252">
        <v>6</v>
      </c>
      <c r="E3" s="219">
        <f t="shared" si="1"/>
        <v>240000</v>
      </c>
    </row>
    <row r="4" spans="1:5" ht="19.5" thickBot="1">
      <c r="A4" s="265" t="s">
        <v>1332</v>
      </c>
      <c r="B4" s="267">
        <v>400000</v>
      </c>
      <c r="C4" s="31">
        <f t="shared" si="0"/>
        <v>40000</v>
      </c>
      <c r="D4" s="266">
        <v>39</v>
      </c>
      <c r="E4" s="221">
        <f>C4*D4</f>
        <v>1560000</v>
      </c>
    </row>
  </sheetData>
  <sheetProtection algorithmName="SHA-512" hashValue="Az9SLcynSyxyrze/wh7zmkxVOEGQHGuuKX9SntFJVtnmZVg6/+zJHdQtplOWbz1aZ+L0HyejlbnW8Xv2cWjIew==" saltValue="2yNH2oRTQ6kRTf5IDy2XbQ==" spinCount="100000" sheet="1" objects="1" scenarios="1"/>
  <phoneticPr fontId="3"/>
  <pageMargins left="0.7" right="0.7" top="0.75" bottom="0.75" header="0.3" footer="0.3"/>
  <pageSetup paperSize="9" scale="95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B1A55E-EA64-4338-8ABA-4B3E09DA81D8}">
  <sheetPr>
    <pageSetUpPr fitToPage="1"/>
  </sheetPr>
  <dimension ref="A1:F1424"/>
  <sheetViews>
    <sheetView workbookViewId="0">
      <pane xSplit="1" ySplit="1" topLeftCell="B249" activePane="bottomRight" state="frozen"/>
      <selection pane="topRight" activeCell="B1" sqref="B1"/>
      <selection pane="bottomLeft" activeCell="A2" sqref="A2"/>
      <selection pane="bottomRight" activeCell="A2" sqref="A2:XFD111"/>
    </sheetView>
  </sheetViews>
  <sheetFormatPr defaultRowHeight="18.75"/>
  <cols>
    <col min="1" max="1" width="9.875" bestFit="1" customWidth="1"/>
    <col min="3" max="3" width="22" bestFit="1" customWidth="1"/>
    <col min="4" max="4" width="12.375" customWidth="1"/>
    <col min="5" max="5" width="35.5" bestFit="1" customWidth="1"/>
  </cols>
  <sheetData>
    <row r="1" spans="1:6" ht="81">
      <c r="A1" s="41" t="s">
        <v>0</v>
      </c>
      <c r="B1" s="42" t="s">
        <v>46</v>
      </c>
      <c r="C1" s="41" t="s">
        <v>47</v>
      </c>
      <c r="D1" s="43" t="s">
        <v>48</v>
      </c>
      <c r="E1" s="44" t="s">
        <v>49</v>
      </c>
      <c r="F1" s="291" t="s">
        <v>1608</v>
      </c>
    </row>
    <row r="2" spans="1:6" hidden="1">
      <c r="A2" s="5" t="s">
        <v>50</v>
      </c>
      <c r="B2" s="5"/>
      <c r="C2" s="345" t="s">
        <v>51</v>
      </c>
      <c r="D2" s="3" t="s">
        <v>52</v>
      </c>
      <c r="E2" s="4" t="s">
        <v>53</v>
      </c>
    </row>
    <row r="3" spans="1:6" hidden="1">
      <c r="A3" s="5" t="s">
        <v>54</v>
      </c>
      <c r="B3" s="5"/>
      <c r="C3" s="347"/>
      <c r="D3" s="3" t="s">
        <v>52</v>
      </c>
      <c r="E3" s="4" t="s">
        <v>53</v>
      </c>
    </row>
    <row r="4" spans="1:6" hidden="1">
      <c r="A4" s="5" t="s">
        <v>55</v>
      </c>
      <c r="B4" s="5"/>
      <c r="C4" s="347"/>
      <c r="D4" s="3" t="s">
        <v>52</v>
      </c>
      <c r="E4" s="4" t="s">
        <v>53</v>
      </c>
    </row>
    <row r="5" spans="1:6" hidden="1">
      <c r="A5" s="5" t="s">
        <v>56</v>
      </c>
      <c r="B5" s="5"/>
      <c r="C5" s="347"/>
      <c r="D5" s="3" t="s">
        <v>52</v>
      </c>
      <c r="E5" s="4" t="s">
        <v>53</v>
      </c>
    </row>
    <row r="6" spans="1:6" ht="54" hidden="1">
      <c r="A6" s="5" t="s">
        <v>57</v>
      </c>
      <c r="B6" s="5" t="s">
        <v>58</v>
      </c>
      <c r="C6" s="347"/>
      <c r="D6" s="3" t="s">
        <v>52</v>
      </c>
      <c r="E6" s="4" t="s">
        <v>53</v>
      </c>
    </row>
    <row r="7" spans="1:6" hidden="1">
      <c r="A7" s="5" t="s">
        <v>59</v>
      </c>
      <c r="B7" s="5"/>
      <c r="C7" s="347"/>
      <c r="D7" s="3" t="s">
        <v>52</v>
      </c>
      <c r="E7" s="4" t="s">
        <v>53</v>
      </c>
    </row>
    <row r="8" spans="1:6" hidden="1">
      <c r="A8" s="5" t="s">
        <v>60</v>
      </c>
      <c r="B8" s="5"/>
      <c r="C8" s="347"/>
      <c r="D8" s="3" t="s">
        <v>52</v>
      </c>
      <c r="E8" s="4" t="s">
        <v>53</v>
      </c>
    </row>
    <row r="9" spans="1:6" ht="27" hidden="1">
      <c r="A9" s="5" t="s">
        <v>61</v>
      </c>
      <c r="B9" s="5" t="s">
        <v>62</v>
      </c>
      <c r="C9" s="347"/>
      <c r="D9" s="3" t="s">
        <v>52</v>
      </c>
      <c r="E9" s="4" t="s">
        <v>53</v>
      </c>
    </row>
    <row r="10" spans="1:6" hidden="1">
      <c r="A10" s="5" t="s">
        <v>63</v>
      </c>
      <c r="B10" s="5"/>
      <c r="C10" s="347"/>
      <c r="D10" s="3" t="s">
        <v>52</v>
      </c>
      <c r="E10" s="4" t="s">
        <v>53</v>
      </c>
    </row>
    <row r="11" spans="1:6" hidden="1">
      <c r="A11" s="5" t="s">
        <v>64</v>
      </c>
      <c r="B11" s="5"/>
      <c r="C11" s="347"/>
      <c r="D11" s="3" t="s">
        <v>52</v>
      </c>
      <c r="E11" s="4" t="s">
        <v>53</v>
      </c>
    </row>
    <row r="12" spans="1:6" ht="54" hidden="1">
      <c r="A12" s="5" t="s">
        <v>65</v>
      </c>
      <c r="B12" s="5" t="s">
        <v>66</v>
      </c>
      <c r="C12" s="347"/>
      <c r="D12" s="3" t="s">
        <v>52</v>
      </c>
      <c r="E12" s="4" t="s">
        <v>53</v>
      </c>
    </row>
    <row r="13" spans="1:6" ht="27" hidden="1">
      <c r="A13" s="5" t="s">
        <v>67</v>
      </c>
      <c r="B13" s="5"/>
      <c r="C13" s="347"/>
      <c r="D13" s="3" t="s">
        <v>52</v>
      </c>
      <c r="E13" s="4" t="s">
        <v>53</v>
      </c>
    </row>
    <row r="14" spans="1:6" ht="27" hidden="1">
      <c r="A14" s="5" t="s">
        <v>68</v>
      </c>
      <c r="B14" s="5"/>
      <c r="C14" s="347"/>
      <c r="D14" s="3" t="s">
        <v>52</v>
      </c>
      <c r="E14" s="4" t="s">
        <v>53</v>
      </c>
    </row>
    <row r="15" spans="1:6" ht="27" hidden="1">
      <c r="A15" s="5" t="s">
        <v>69</v>
      </c>
      <c r="B15" s="5"/>
      <c r="C15" s="347"/>
      <c r="D15" s="3" t="s">
        <v>52</v>
      </c>
      <c r="E15" s="4" t="s">
        <v>53</v>
      </c>
    </row>
    <row r="16" spans="1:6" ht="27" hidden="1">
      <c r="A16" s="5" t="s">
        <v>70</v>
      </c>
      <c r="B16" s="5"/>
      <c r="C16" s="347"/>
      <c r="D16" s="3" t="s">
        <v>52</v>
      </c>
      <c r="E16" s="4" t="s">
        <v>53</v>
      </c>
    </row>
    <row r="17" spans="1:5" hidden="1">
      <c r="A17" s="5" t="s">
        <v>71</v>
      </c>
      <c r="B17" s="5"/>
      <c r="C17" s="347"/>
      <c r="D17" s="3" t="s">
        <v>52</v>
      </c>
      <c r="E17" s="4" t="s">
        <v>53</v>
      </c>
    </row>
    <row r="18" spans="1:5" hidden="1">
      <c r="A18" s="5" t="s">
        <v>72</v>
      </c>
      <c r="B18" s="5" t="s">
        <v>73</v>
      </c>
      <c r="C18" s="347"/>
      <c r="D18" s="3" t="s">
        <v>52</v>
      </c>
      <c r="E18" s="4" t="s">
        <v>53</v>
      </c>
    </row>
    <row r="19" spans="1:5" hidden="1">
      <c r="A19" s="5" t="s">
        <v>74</v>
      </c>
      <c r="B19" s="5"/>
      <c r="C19" s="347"/>
      <c r="D19" s="3" t="s">
        <v>52</v>
      </c>
      <c r="E19" s="4" t="s">
        <v>53</v>
      </c>
    </row>
    <row r="20" spans="1:5" hidden="1">
      <c r="A20" s="5" t="s">
        <v>75</v>
      </c>
      <c r="B20" s="5"/>
      <c r="C20" s="347"/>
      <c r="D20" s="3" t="s">
        <v>52</v>
      </c>
      <c r="E20" s="4" t="s">
        <v>53</v>
      </c>
    </row>
    <row r="21" spans="1:5" hidden="1">
      <c r="A21" s="5" t="s">
        <v>76</v>
      </c>
      <c r="B21" s="5"/>
      <c r="C21" s="347"/>
      <c r="D21" s="3" t="s">
        <v>52</v>
      </c>
      <c r="E21" s="4" t="s">
        <v>53</v>
      </c>
    </row>
    <row r="22" spans="1:5" hidden="1">
      <c r="A22" s="5" t="s">
        <v>77</v>
      </c>
      <c r="B22" s="5"/>
      <c r="C22" s="347"/>
      <c r="D22" s="3" t="s">
        <v>52</v>
      </c>
      <c r="E22" s="4" t="s">
        <v>53</v>
      </c>
    </row>
    <row r="23" spans="1:5" hidden="1">
      <c r="A23" s="5" t="s">
        <v>78</v>
      </c>
      <c r="B23" s="5"/>
      <c r="C23" s="347"/>
      <c r="D23" s="3" t="s">
        <v>52</v>
      </c>
      <c r="E23" s="4" t="s">
        <v>53</v>
      </c>
    </row>
    <row r="24" spans="1:5" ht="27" hidden="1">
      <c r="A24" s="5" t="s">
        <v>79</v>
      </c>
      <c r="B24" s="5"/>
      <c r="C24" s="347"/>
      <c r="D24" s="3" t="s">
        <v>52</v>
      </c>
      <c r="E24" s="4" t="s">
        <v>53</v>
      </c>
    </row>
    <row r="25" spans="1:5" ht="40.5" hidden="1">
      <c r="A25" s="5" t="s">
        <v>80</v>
      </c>
      <c r="B25" s="5" t="s">
        <v>81</v>
      </c>
      <c r="C25" s="347"/>
      <c r="D25" s="3" t="s">
        <v>52</v>
      </c>
      <c r="E25" s="4" t="s">
        <v>53</v>
      </c>
    </row>
    <row r="26" spans="1:5" ht="27" hidden="1">
      <c r="A26" s="5" t="s">
        <v>82</v>
      </c>
      <c r="B26" s="5" t="s">
        <v>83</v>
      </c>
      <c r="C26" s="347"/>
      <c r="D26" s="3" t="s">
        <v>52</v>
      </c>
      <c r="E26" s="4" t="s">
        <v>53</v>
      </c>
    </row>
    <row r="27" spans="1:5" hidden="1">
      <c r="A27" s="5" t="s">
        <v>84</v>
      </c>
      <c r="B27" s="5"/>
      <c r="C27" s="347"/>
      <c r="D27" s="3" t="s">
        <v>52</v>
      </c>
      <c r="E27" s="4" t="s">
        <v>53</v>
      </c>
    </row>
    <row r="28" spans="1:5" hidden="1">
      <c r="A28" s="5" t="s">
        <v>85</v>
      </c>
      <c r="B28" s="5"/>
      <c r="C28" s="347"/>
      <c r="D28" s="3" t="s">
        <v>52</v>
      </c>
      <c r="E28" s="4" t="s">
        <v>53</v>
      </c>
    </row>
    <row r="29" spans="1:5" hidden="1">
      <c r="A29" s="5" t="s">
        <v>86</v>
      </c>
      <c r="B29" s="5"/>
      <c r="C29" s="347"/>
      <c r="D29" s="3" t="s">
        <v>52</v>
      </c>
      <c r="E29" s="4" t="s">
        <v>53</v>
      </c>
    </row>
    <row r="30" spans="1:5" hidden="1">
      <c r="A30" s="5" t="s">
        <v>87</v>
      </c>
      <c r="B30" s="5"/>
      <c r="C30" s="347"/>
      <c r="D30" s="3" t="s">
        <v>52</v>
      </c>
      <c r="E30" s="4" t="s">
        <v>53</v>
      </c>
    </row>
    <row r="31" spans="1:5" hidden="1">
      <c r="A31" s="5" t="s">
        <v>88</v>
      </c>
      <c r="B31" s="5"/>
      <c r="C31" s="347"/>
      <c r="D31" s="3" t="s">
        <v>52</v>
      </c>
      <c r="E31" s="4" t="s">
        <v>53</v>
      </c>
    </row>
    <row r="32" spans="1:5" ht="54" hidden="1">
      <c r="A32" s="5" t="s">
        <v>89</v>
      </c>
      <c r="B32" s="5" t="s">
        <v>90</v>
      </c>
      <c r="C32" s="347"/>
      <c r="D32" s="3" t="s">
        <v>52</v>
      </c>
      <c r="E32" s="4" t="s">
        <v>53</v>
      </c>
    </row>
    <row r="33" spans="1:5" hidden="1">
      <c r="A33" s="5" t="s">
        <v>91</v>
      </c>
      <c r="B33" s="5"/>
      <c r="C33" s="347"/>
      <c r="D33" s="3" t="s">
        <v>52</v>
      </c>
      <c r="E33" s="4" t="s">
        <v>53</v>
      </c>
    </row>
    <row r="34" spans="1:5" hidden="1">
      <c r="A34" s="5" t="s">
        <v>92</v>
      </c>
      <c r="B34" s="5"/>
      <c r="C34" s="347"/>
      <c r="D34" s="3" t="s">
        <v>52</v>
      </c>
      <c r="E34" s="4" t="s">
        <v>53</v>
      </c>
    </row>
    <row r="35" spans="1:5" hidden="1">
      <c r="A35" s="5" t="s">
        <v>93</v>
      </c>
      <c r="B35" s="5"/>
      <c r="C35" s="347"/>
      <c r="D35" s="3" t="s">
        <v>52</v>
      </c>
      <c r="E35" s="4" t="s">
        <v>53</v>
      </c>
    </row>
    <row r="36" spans="1:5" ht="40.5" hidden="1">
      <c r="A36" s="5" t="s">
        <v>94</v>
      </c>
      <c r="B36" s="5" t="s">
        <v>95</v>
      </c>
      <c r="C36" s="347"/>
      <c r="D36" s="3" t="s">
        <v>52</v>
      </c>
      <c r="E36" s="4" t="s">
        <v>53</v>
      </c>
    </row>
    <row r="37" spans="1:5" hidden="1">
      <c r="A37" s="5" t="s">
        <v>96</v>
      </c>
      <c r="B37" s="5"/>
      <c r="C37" s="347"/>
      <c r="D37" s="3" t="s">
        <v>52</v>
      </c>
      <c r="E37" s="4" t="s">
        <v>53</v>
      </c>
    </row>
    <row r="38" spans="1:5" hidden="1">
      <c r="A38" s="5" t="s">
        <v>97</v>
      </c>
      <c r="B38" s="5"/>
      <c r="C38" s="347"/>
      <c r="D38" s="3" t="s">
        <v>52</v>
      </c>
      <c r="E38" s="4" t="s">
        <v>53</v>
      </c>
    </row>
    <row r="39" spans="1:5" hidden="1">
      <c r="A39" s="5" t="s">
        <v>98</v>
      </c>
      <c r="B39" s="5"/>
      <c r="C39" s="347"/>
      <c r="D39" s="3" t="s">
        <v>52</v>
      </c>
      <c r="E39" s="4" t="s">
        <v>53</v>
      </c>
    </row>
    <row r="40" spans="1:5" ht="54.75" hidden="1" customHeight="1">
      <c r="A40" s="352" t="s">
        <v>99</v>
      </c>
      <c r="B40" s="352"/>
      <c r="C40" s="346"/>
      <c r="D40" s="3" t="s">
        <v>52</v>
      </c>
      <c r="E40" s="4" t="s">
        <v>53</v>
      </c>
    </row>
    <row r="41" spans="1:5" hidden="1">
      <c r="A41" s="5" t="s">
        <v>100</v>
      </c>
      <c r="B41" s="5"/>
      <c r="C41" s="345" t="s">
        <v>101</v>
      </c>
      <c r="D41" s="3" t="s">
        <v>52</v>
      </c>
      <c r="E41" s="4" t="s">
        <v>102</v>
      </c>
    </row>
    <row r="42" spans="1:5" ht="40.5" hidden="1">
      <c r="A42" s="5" t="s">
        <v>103</v>
      </c>
      <c r="B42" s="5" t="s">
        <v>104</v>
      </c>
      <c r="C42" s="347"/>
      <c r="D42" s="3" t="s">
        <v>105</v>
      </c>
      <c r="E42" s="4" t="s">
        <v>103</v>
      </c>
    </row>
    <row r="43" spans="1:5" hidden="1">
      <c r="A43" s="5" t="s">
        <v>106</v>
      </c>
      <c r="B43" s="5"/>
      <c r="C43" s="347"/>
      <c r="D43" s="3" t="s">
        <v>52</v>
      </c>
      <c r="E43" s="4" t="s">
        <v>102</v>
      </c>
    </row>
    <row r="44" spans="1:5" hidden="1">
      <c r="A44" s="5" t="s">
        <v>107</v>
      </c>
      <c r="B44" s="5"/>
      <c r="C44" s="347"/>
      <c r="D44" s="3" t="s">
        <v>52</v>
      </c>
      <c r="E44" s="4" t="s">
        <v>102</v>
      </c>
    </row>
    <row r="45" spans="1:5" hidden="1">
      <c r="A45" s="5" t="s">
        <v>108</v>
      </c>
      <c r="B45" s="5"/>
      <c r="C45" s="346"/>
      <c r="D45" s="3" t="s">
        <v>52</v>
      </c>
      <c r="E45" s="4" t="s">
        <v>102</v>
      </c>
    </row>
    <row r="46" spans="1:5" hidden="1">
      <c r="A46" s="5" t="s">
        <v>109</v>
      </c>
      <c r="B46" s="5"/>
      <c r="C46" s="345" t="s">
        <v>51</v>
      </c>
      <c r="D46" s="3" t="s">
        <v>52</v>
      </c>
      <c r="E46" s="4" t="s">
        <v>110</v>
      </c>
    </row>
    <row r="47" spans="1:5" hidden="1">
      <c r="A47" s="5" t="s">
        <v>111</v>
      </c>
      <c r="B47" s="5"/>
      <c r="C47" s="347"/>
      <c r="D47" s="3" t="s">
        <v>52</v>
      </c>
      <c r="E47" s="4" t="s">
        <v>110</v>
      </c>
    </row>
    <row r="48" spans="1:5" ht="27" hidden="1">
      <c r="A48" s="5" t="s">
        <v>112</v>
      </c>
      <c r="B48" s="5" t="s">
        <v>113</v>
      </c>
      <c r="C48" s="347"/>
      <c r="D48" s="3" t="s">
        <v>52</v>
      </c>
      <c r="E48" s="4" t="s">
        <v>110</v>
      </c>
    </row>
    <row r="49" spans="1:5" hidden="1">
      <c r="A49" s="5" t="s">
        <v>114</v>
      </c>
      <c r="B49" s="5"/>
      <c r="C49" s="347"/>
      <c r="D49" s="3" t="s">
        <v>52</v>
      </c>
      <c r="E49" s="4" t="s">
        <v>110</v>
      </c>
    </row>
    <row r="50" spans="1:5" ht="27" hidden="1">
      <c r="A50" s="6" t="s">
        <v>115</v>
      </c>
      <c r="B50" s="6" t="s">
        <v>116</v>
      </c>
      <c r="C50" s="347"/>
      <c r="D50" s="3" t="s">
        <v>52</v>
      </c>
      <c r="E50" s="4" t="s">
        <v>110</v>
      </c>
    </row>
    <row r="51" spans="1:5" ht="71.25" hidden="1" customHeight="1">
      <c r="A51" s="352" t="s">
        <v>117</v>
      </c>
      <c r="B51" s="352"/>
      <c r="C51" s="346"/>
      <c r="D51" s="3" t="s">
        <v>52</v>
      </c>
      <c r="E51" s="4" t="s">
        <v>110</v>
      </c>
    </row>
    <row r="52" spans="1:5" hidden="1">
      <c r="A52" s="7" t="s">
        <v>118</v>
      </c>
      <c r="B52" s="7" t="s">
        <v>119</v>
      </c>
      <c r="C52" s="8" t="s">
        <v>51</v>
      </c>
      <c r="D52" s="3" t="s">
        <v>52</v>
      </c>
      <c r="E52" s="4" t="s">
        <v>110</v>
      </c>
    </row>
    <row r="53" spans="1:5" ht="216" hidden="1">
      <c r="A53" s="5" t="s">
        <v>120</v>
      </c>
      <c r="B53" s="5" t="s">
        <v>121</v>
      </c>
      <c r="C53" s="345" t="s">
        <v>101</v>
      </c>
      <c r="D53" s="3" t="s">
        <v>105</v>
      </c>
      <c r="E53" s="4" t="s">
        <v>122</v>
      </c>
    </row>
    <row r="54" spans="1:5" ht="27" hidden="1">
      <c r="A54" s="5" t="s">
        <v>123</v>
      </c>
      <c r="B54" s="5" t="s">
        <v>124</v>
      </c>
      <c r="C54" s="347"/>
      <c r="D54" s="3" t="s">
        <v>52</v>
      </c>
      <c r="E54" s="4" t="s">
        <v>122</v>
      </c>
    </row>
    <row r="55" spans="1:5" hidden="1">
      <c r="A55" s="5" t="s">
        <v>125</v>
      </c>
      <c r="B55" s="5" t="s">
        <v>126</v>
      </c>
      <c r="C55" s="347"/>
      <c r="D55" s="3" t="s">
        <v>52</v>
      </c>
      <c r="E55" s="4" t="s">
        <v>122</v>
      </c>
    </row>
    <row r="56" spans="1:5" ht="67.5" hidden="1">
      <c r="A56" s="5" t="s">
        <v>127</v>
      </c>
      <c r="B56" s="5" t="s">
        <v>128</v>
      </c>
      <c r="C56" s="347"/>
      <c r="D56" s="3" t="s">
        <v>52</v>
      </c>
      <c r="E56" s="4" t="s">
        <v>122</v>
      </c>
    </row>
    <row r="57" spans="1:5" ht="40.5" hidden="1">
      <c r="A57" s="5" t="s">
        <v>129</v>
      </c>
      <c r="B57" s="5" t="s">
        <v>130</v>
      </c>
      <c r="C57" s="347"/>
      <c r="D57" s="3" t="s">
        <v>52</v>
      </c>
      <c r="E57" s="4" t="s">
        <v>122</v>
      </c>
    </row>
    <row r="58" spans="1:5" ht="27" hidden="1">
      <c r="A58" s="5" t="s">
        <v>131</v>
      </c>
      <c r="B58" s="5" t="s">
        <v>132</v>
      </c>
      <c r="C58" s="347"/>
      <c r="D58" s="3" t="s">
        <v>52</v>
      </c>
      <c r="E58" s="4" t="s">
        <v>122</v>
      </c>
    </row>
    <row r="59" spans="1:5" ht="27" hidden="1">
      <c r="A59" s="5" t="s">
        <v>133</v>
      </c>
      <c r="B59" s="5" t="s">
        <v>134</v>
      </c>
      <c r="C59" s="347"/>
      <c r="D59" s="3" t="s">
        <v>52</v>
      </c>
      <c r="E59" s="4" t="s">
        <v>122</v>
      </c>
    </row>
    <row r="60" spans="1:5" ht="40.5" hidden="1">
      <c r="A60" s="5" t="s">
        <v>135</v>
      </c>
      <c r="B60" s="5" t="s">
        <v>136</v>
      </c>
      <c r="C60" s="347"/>
      <c r="D60" s="3" t="s">
        <v>52</v>
      </c>
      <c r="E60" s="4" t="s">
        <v>122</v>
      </c>
    </row>
    <row r="61" spans="1:5" ht="108" hidden="1">
      <c r="A61" s="5" t="s">
        <v>137</v>
      </c>
      <c r="B61" s="5" t="s">
        <v>138</v>
      </c>
      <c r="C61" s="347"/>
      <c r="D61" s="3" t="s">
        <v>52</v>
      </c>
      <c r="E61" s="4" t="s">
        <v>122</v>
      </c>
    </row>
    <row r="62" spans="1:5" ht="27" hidden="1">
      <c r="A62" s="5" t="s">
        <v>139</v>
      </c>
      <c r="B62" s="5"/>
      <c r="C62" s="347"/>
      <c r="D62" s="3" t="s">
        <v>52</v>
      </c>
      <c r="E62" s="4" t="s">
        <v>122</v>
      </c>
    </row>
    <row r="63" spans="1:5" ht="27" hidden="1">
      <c r="A63" s="5" t="s">
        <v>140</v>
      </c>
      <c r="B63" s="5"/>
      <c r="C63" s="347"/>
      <c r="D63" s="3" t="s">
        <v>52</v>
      </c>
      <c r="E63" s="4" t="s">
        <v>122</v>
      </c>
    </row>
    <row r="64" spans="1:5" ht="27" hidden="1">
      <c r="A64" s="5" t="s">
        <v>141</v>
      </c>
      <c r="B64" s="5"/>
      <c r="C64" s="347"/>
      <c r="D64" s="3" t="s">
        <v>52</v>
      </c>
      <c r="E64" s="4" t="s">
        <v>122</v>
      </c>
    </row>
    <row r="65" spans="1:5" hidden="1">
      <c r="A65" s="5" t="s">
        <v>142</v>
      </c>
      <c r="B65" s="5"/>
      <c r="C65" s="347"/>
      <c r="D65" s="3" t="s">
        <v>52</v>
      </c>
      <c r="E65" s="4" t="s">
        <v>122</v>
      </c>
    </row>
    <row r="66" spans="1:5" hidden="1">
      <c r="A66" s="5" t="s">
        <v>143</v>
      </c>
      <c r="B66" s="5"/>
      <c r="C66" s="346"/>
      <c r="D66" s="3" t="s">
        <v>52</v>
      </c>
      <c r="E66" s="4" t="s">
        <v>122</v>
      </c>
    </row>
    <row r="67" spans="1:5" hidden="1">
      <c r="A67" s="5" t="s">
        <v>144</v>
      </c>
      <c r="B67" s="5"/>
      <c r="C67" s="5" t="s">
        <v>145</v>
      </c>
      <c r="D67" s="3" t="s">
        <v>52</v>
      </c>
      <c r="E67" s="4" t="s">
        <v>146</v>
      </c>
    </row>
    <row r="68" spans="1:5" ht="27" hidden="1">
      <c r="A68" s="5" t="s">
        <v>147</v>
      </c>
      <c r="B68" s="5"/>
      <c r="C68" s="345" t="s">
        <v>101</v>
      </c>
      <c r="D68" s="3" t="s">
        <v>52</v>
      </c>
      <c r="E68" s="4" t="s">
        <v>146</v>
      </c>
    </row>
    <row r="69" spans="1:5" hidden="1">
      <c r="A69" s="5" t="s">
        <v>148</v>
      </c>
      <c r="B69" s="5"/>
      <c r="C69" s="347"/>
      <c r="D69" s="3" t="s">
        <v>52</v>
      </c>
      <c r="E69" s="4" t="s">
        <v>146</v>
      </c>
    </row>
    <row r="70" spans="1:5" hidden="1">
      <c r="A70" s="5" t="s">
        <v>149</v>
      </c>
      <c r="B70" s="5"/>
      <c r="C70" s="347"/>
      <c r="D70" s="3" t="s">
        <v>52</v>
      </c>
      <c r="E70" s="4" t="s">
        <v>146</v>
      </c>
    </row>
    <row r="71" spans="1:5" hidden="1">
      <c r="A71" s="5" t="s">
        <v>150</v>
      </c>
      <c r="B71" s="5"/>
      <c r="C71" s="347"/>
      <c r="D71" s="3" t="s">
        <v>52</v>
      </c>
      <c r="E71" s="4" t="s">
        <v>146</v>
      </c>
    </row>
    <row r="72" spans="1:5" hidden="1">
      <c r="A72" s="5" t="s">
        <v>151</v>
      </c>
      <c r="B72" s="5"/>
      <c r="C72" s="346"/>
      <c r="D72" s="3" t="s">
        <v>52</v>
      </c>
      <c r="E72" s="4" t="s">
        <v>146</v>
      </c>
    </row>
    <row r="73" spans="1:5" ht="27" hidden="1">
      <c r="A73" s="5" t="s">
        <v>152</v>
      </c>
      <c r="B73" s="5" t="s">
        <v>153</v>
      </c>
      <c r="C73" s="5" t="s">
        <v>154</v>
      </c>
      <c r="D73" s="3" t="s">
        <v>52</v>
      </c>
      <c r="E73" s="4" t="s">
        <v>146</v>
      </c>
    </row>
    <row r="74" spans="1:5" hidden="1">
      <c r="A74" s="5" t="s">
        <v>155</v>
      </c>
      <c r="B74" s="5"/>
      <c r="C74" s="345" t="s">
        <v>101</v>
      </c>
      <c r="D74" s="3" t="s">
        <v>52</v>
      </c>
      <c r="E74" s="4" t="s">
        <v>146</v>
      </c>
    </row>
    <row r="75" spans="1:5" hidden="1">
      <c r="A75" s="5" t="s">
        <v>156</v>
      </c>
      <c r="B75" s="5"/>
      <c r="C75" s="347"/>
      <c r="D75" s="3" t="s">
        <v>52</v>
      </c>
      <c r="E75" s="4" t="s">
        <v>146</v>
      </c>
    </row>
    <row r="76" spans="1:5" hidden="1">
      <c r="A76" s="5" t="s">
        <v>157</v>
      </c>
      <c r="B76" s="5"/>
      <c r="C76" s="347"/>
      <c r="D76" s="3" t="s">
        <v>52</v>
      </c>
      <c r="E76" s="4" t="s">
        <v>146</v>
      </c>
    </row>
    <row r="77" spans="1:5" ht="54" hidden="1">
      <c r="A77" s="5" t="s">
        <v>158</v>
      </c>
      <c r="B77" s="5" t="s">
        <v>159</v>
      </c>
      <c r="C77" s="347"/>
      <c r="D77" s="3" t="s">
        <v>52</v>
      </c>
      <c r="E77" s="4" t="s">
        <v>146</v>
      </c>
    </row>
    <row r="78" spans="1:5" ht="27" hidden="1">
      <c r="A78" s="5" t="s">
        <v>160</v>
      </c>
      <c r="B78" s="5"/>
      <c r="C78" s="347"/>
      <c r="D78" s="3" t="s">
        <v>105</v>
      </c>
      <c r="E78" s="4" t="s">
        <v>146</v>
      </c>
    </row>
    <row r="79" spans="1:5" ht="40.5" hidden="1">
      <c r="A79" s="5" t="s">
        <v>161</v>
      </c>
      <c r="B79" s="5" t="s">
        <v>162</v>
      </c>
      <c r="C79" s="346"/>
      <c r="D79" s="3" t="s">
        <v>52</v>
      </c>
      <c r="E79" s="4" t="s">
        <v>146</v>
      </c>
    </row>
    <row r="80" spans="1:5" hidden="1">
      <c r="A80" s="5" t="s">
        <v>163</v>
      </c>
      <c r="B80" s="5"/>
      <c r="C80" s="345" t="s">
        <v>154</v>
      </c>
      <c r="D80" s="3" t="s">
        <v>52</v>
      </c>
      <c r="E80" s="4" t="s">
        <v>146</v>
      </c>
    </row>
    <row r="81" spans="1:5" hidden="1">
      <c r="A81" s="5" t="s">
        <v>164</v>
      </c>
      <c r="B81" s="5"/>
      <c r="C81" s="346"/>
      <c r="D81" s="3" t="s">
        <v>52</v>
      </c>
      <c r="E81" s="4" t="s">
        <v>146</v>
      </c>
    </row>
    <row r="82" spans="1:5" ht="27" hidden="1">
      <c r="A82" s="5" t="s">
        <v>165</v>
      </c>
      <c r="B82" s="5"/>
      <c r="C82" s="9"/>
      <c r="D82" s="3" t="s">
        <v>52</v>
      </c>
      <c r="E82" s="4" t="s">
        <v>146</v>
      </c>
    </row>
    <row r="83" spans="1:5" ht="27" hidden="1">
      <c r="A83" s="5" t="s">
        <v>166</v>
      </c>
      <c r="B83" s="5" t="s">
        <v>167</v>
      </c>
      <c r="C83" s="345" t="s">
        <v>101</v>
      </c>
      <c r="D83" s="3" t="s">
        <v>52</v>
      </c>
      <c r="E83" s="4" t="s">
        <v>146</v>
      </c>
    </row>
    <row r="84" spans="1:5" hidden="1">
      <c r="A84" s="5" t="s">
        <v>168</v>
      </c>
      <c r="B84" s="5"/>
      <c r="C84" s="347"/>
      <c r="D84" s="3" t="s">
        <v>52</v>
      </c>
      <c r="E84" s="4" t="s">
        <v>146</v>
      </c>
    </row>
    <row r="85" spans="1:5" hidden="1">
      <c r="A85" s="5" t="s">
        <v>169</v>
      </c>
      <c r="B85" s="5"/>
      <c r="C85" s="347"/>
      <c r="D85" s="3" t="s">
        <v>52</v>
      </c>
      <c r="E85" s="4" t="s">
        <v>146</v>
      </c>
    </row>
    <row r="86" spans="1:5" ht="27" hidden="1">
      <c r="A86" s="5" t="s">
        <v>170</v>
      </c>
      <c r="B86" s="5" t="s">
        <v>171</v>
      </c>
      <c r="C86" s="347"/>
      <c r="D86" s="3" t="s">
        <v>52</v>
      </c>
      <c r="E86" s="4" t="s">
        <v>146</v>
      </c>
    </row>
    <row r="87" spans="1:5" ht="27" hidden="1">
      <c r="A87" s="5" t="s">
        <v>172</v>
      </c>
      <c r="B87" s="5"/>
      <c r="C87" s="347"/>
      <c r="D87" s="3" t="s">
        <v>52</v>
      </c>
      <c r="E87" s="4" t="s">
        <v>146</v>
      </c>
    </row>
    <row r="88" spans="1:5" ht="27" hidden="1">
      <c r="A88" s="5" t="s">
        <v>173</v>
      </c>
      <c r="B88" s="5"/>
      <c r="C88" s="346"/>
      <c r="D88" s="3" t="s">
        <v>52</v>
      </c>
      <c r="E88" s="4" t="s">
        <v>146</v>
      </c>
    </row>
    <row r="89" spans="1:5" ht="27" hidden="1">
      <c r="A89" s="5" t="s">
        <v>174</v>
      </c>
      <c r="B89" s="5"/>
      <c r="C89" s="5" t="s">
        <v>154</v>
      </c>
      <c r="D89" s="3" t="s">
        <v>52</v>
      </c>
      <c r="E89" s="4" t="s">
        <v>146</v>
      </c>
    </row>
    <row r="90" spans="1:5" ht="27" hidden="1">
      <c r="A90" s="5" t="s">
        <v>175</v>
      </c>
      <c r="B90" s="5"/>
      <c r="C90" s="345" t="s">
        <v>101</v>
      </c>
      <c r="D90" s="3" t="s">
        <v>52</v>
      </c>
      <c r="E90" s="4" t="s">
        <v>146</v>
      </c>
    </row>
    <row r="91" spans="1:5" hidden="1">
      <c r="A91" s="5" t="s">
        <v>176</v>
      </c>
      <c r="B91" s="5"/>
      <c r="C91" s="347"/>
      <c r="D91" s="3" t="s">
        <v>52</v>
      </c>
      <c r="E91" s="4" t="s">
        <v>146</v>
      </c>
    </row>
    <row r="92" spans="1:5" hidden="1">
      <c r="A92" s="5" t="s">
        <v>177</v>
      </c>
      <c r="B92" s="5"/>
      <c r="C92" s="347"/>
      <c r="D92" s="3" t="s">
        <v>52</v>
      </c>
      <c r="E92" s="4" t="s">
        <v>146</v>
      </c>
    </row>
    <row r="93" spans="1:5" ht="27" hidden="1">
      <c r="A93" s="5" t="s">
        <v>178</v>
      </c>
      <c r="B93" s="5"/>
      <c r="C93" s="347"/>
      <c r="D93" s="3" t="s">
        <v>52</v>
      </c>
      <c r="E93" s="4" t="s">
        <v>146</v>
      </c>
    </row>
    <row r="94" spans="1:5" ht="27" hidden="1">
      <c r="A94" s="5" t="s">
        <v>179</v>
      </c>
      <c r="B94" s="5" t="s">
        <v>180</v>
      </c>
      <c r="C94" s="347"/>
      <c r="D94" s="3" t="s">
        <v>52</v>
      </c>
      <c r="E94" s="4" t="s">
        <v>146</v>
      </c>
    </row>
    <row r="95" spans="1:5" hidden="1">
      <c r="A95" s="5" t="s">
        <v>181</v>
      </c>
      <c r="B95" s="5"/>
      <c r="C95" s="346"/>
      <c r="D95" s="3" t="s">
        <v>52</v>
      </c>
      <c r="E95" s="4" t="s">
        <v>146</v>
      </c>
    </row>
    <row r="96" spans="1:5" ht="40.5" hidden="1">
      <c r="A96" s="5" t="s">
        <v>182</v>
      </c>
      <c r="B96" s="5" t="s">
        <v>183</v>
      </c>
      <c r="C96" s="5" t="s">
        <v>184</v>
      </c>
      <c r="D96" s="3" t="s">
        <v>52</v>
      </c>
      <c r="E96" s="4" t="s">
        <v>146</v>
      </c>
    </row>
    <row r="97" spans="1:5" ht="27" hidden="1">
      <c r="A97" s="5" t="s">
        <v>185</v>
      </c>
      <c r="B97" s="5"/>
      <c r="C97" s="345" t="s">
        <v>51</v>
      </c>
      <c r="D97" s="3" t="s">
        <v>52</v>
      </c>
      <c r="E97" s="4" t="s">
        <v>146</v>
      </c>
    </row>
    <row r="98" spans="1:5" ht="67.5" hidden="1">
      <c r="A98" s="5" t="s">
        <v>186</v>
      </c>
      <c r="B98" s="5" t="s">
        <v>187</v>
      </c>
      <c r="C98" s="347"/>
      <c r="D98" s="3" t="s">
        <v>52</v>
      </c>
      <c r="E98" s="4" t="s">
        <v>146</v>
      </c>
    </row>
    <row r="99" spans="1:5" ht="94.5" hidden="1">
      <c r="A99" s="5" t="s">
        <v>188</v>
      </c>
      <c r="B99" s="5" t="s">
        <v>189</v>
      </c>
      <c r="C99" s="347"/>
      <c r="D99" s="3" t="s">
        <v>52</v>
      </c>
      <c r="E99" s="4" t="s">
        <v>146</v>
      </c>
    </row>
    <row r="100" spans="1:5" ht="81" hidden="1">
      <c r="A100" s="5" t="s">
        <v>190</v>
      </c>
      <c r="B100" s="5" t="s">
        <v>191</v>
      </c>
      <c r="C100" s="347"/>
      <c r="D100" s="3" t="s">
        <v>52</v>
      </c>
      <c r="E100" s="4" t="s">
        <v>146</v>
      </c>
    </row>
    <row r="101" spans="1:5" ht="27" hidden="1">
      <c r="A101" s="5" t="s">
        <v>192</v>
      </c>
      <c r="B101" s="5" t="s">
        <v>193</v>
      </c>
      <c r="C101" s="346"/>
      <c r="D101" s="3" t="s">
        <v>52</v>
      </c>
      <c r="E101" s="4" t="s">
        <v>146</v>
      </c>
    </row>
    <row r="102" spans="1:5" hidden="1">
      <c r="A102" s="5" t="s">
        <v>194</v>
      </c>
      <c r="B102" s="5"/>
      <c r="C102" s="5" t="s">
        <v>154</v>
      </c>
      <c r="D102" s="3" t="s">
        <v>52</v>
      </c>
      <c r="E102" s="4" t="s">
        <v>146</v>
      </c>
    </row>
    <row r="103" spans="1:5" hidden="1">
      <c r="A103" s="5" t="s">
        <v>195</v>
      </c>
      <c r="B103" s="5"/>
      <c r="C103" s="345" t="s">
        <v>51</v>
      </c>
      <c r="D103" s="3" t="s">
        <v>52</v>
      </c>
      <c r="E103" s="4" t="s">
        <v>146</v>
      </c>
    </row>
    <row r="104" spans="1:5" ht="27" hidden="1">
      <c r="A104" s="5" t="s">
        <v>196</v>
      </c>
      <c r="B104" s="5" t="s">
        <v>197</v>
      </c>
      <c r="C104" s="347"/>
      <c r="D104" s="3" t="s">
        <v>52</v>
      </c>
      <c r="E104" s="4" t="s">
        <v>146</v>
      </c>
    </row>
    <row r="105" spans="1:5" ht="27" hidden="1">
      <c r="A105" s="5" t="s">
        <v>198</v>
      </c>
      <c r="B105" s="5"/>
      <c r="C105" s="347"/>
      <c r="D105" s="3" t="s">
        <v>52</v>
      </c>
      <c r="E105" s="4" t="s">
        <v>146</v>
      </c>
    </row>
    <row r="106" spans="1:5" hidden="1">
      <c r="A106" s="5" t="s">
        <v>199</v>
      </c>
      <c r="B106" s="5"/>
      <c r="C106" s="347"/>
      <c r="D106" s="3" t="s">
        <v>52</v>
      </c>
      <c r="E106" s="4" t="s">
        <v>146</v>
      </c>
    </row>
    <row r="107" spans="1:5" ht="27" hidden="1">
      <c r="A107" s="5" t="s">
        <v>200</v>
      </c>
      <c r="B107" s="5"/>
      <c r="C107" s="347"/>
      <c r="D107" s="3" t="s">
        <v>52</v>
      </c>
      <c r="E107" s="4" t="s">
        <v>146</v>
      </c>
    </row>
    <row r="108" spans="1:5" hidden="1">
      <c r="A108" s="5" t="s">
        <v>201</v>
      </c>
      <c r="B108" s="5"/>
      <c r="C108" s="347"/>
      <c r="D108" s="3" t="s">
        <v>52</v>
      </c>
      <c r="E108" s="4" t="s">
        <v>146</v>
      </c>
    </row>
    <row r="109" spans="1:5" ht="27" hidden="1">
      <c r="A109" s="5" t="s">
        <v>202</v>
      </c>
      <c r="B109" s="5" t="s">
        <v>203</v>
      </c>
      <c r="C109" s="347"/>
      <c r="D109" s="3" t="s">
        <v>52</v>
      </c>
      <c r="E109" s="4" t="s">
        <v>146</v>
      </c>
    </row>
    <row r="110" spans="1:5" hidden="1">
      <c r="A110" s="5" t="s">
        <v>204</v>
      </c>
      <c r="B110" s="5" t="s">
        <v>205</v>
      </c>
      <c r="C110" s="347"/>
      <c r="D110" s="3" t="s">
        <v>52</v>
      </c>
      <c r="E110" s="4" t="s">
        <v>146</v>
      </c>
    </row>
    <row r="111" spans="1:5" ht="27" hidden="1">
      <c r="A111" s="5" t="s">
        <v>206</v>
      </c>
      <c r="B111" s="5" t="s">
        <v>207</v>
      </c>
      <c r="C111" s="346"/>
      <c r="D111" s="3" t="s">
        <v>52</v>
      </c>
      <c r="E111" s="4" t="s">
        <v>146</v>
      </c>
    </row>
    <row r="112" spans="1:5" ht="27">
      <c r="A112" s="5" t="s">
        <v>208</v>
      </c>
      <c r="B112" s="2" t="s">
        <v>209</v>
      </c>
      <c r="C112" s="345" t="s">
        <v>210</v>
      </c>
      <c r="D112" s="3" t="s">
        <v>211</v>
      </c>
      <c r="E112" s="4" t="s">
        <v>212</v>
      </c>
    </row>
    <row r="113" spans="1:5" ht="40.5">
      <c r="A113" s="5" t="s">
        <v>24</v>
      </c>
      <c r="B113" s="2" t="s">
        <v>213</v>
      </c>
      <c r="C113" s="346"/>
      <c r="D113" s="3" t="s">
        <v>211</v>
      </c>
      <c r="E113" s="4" t="s">
        <v>212</v>
      </c>
    </row>
    <row r="114" spans="1:5">
      <c r="A114" s="5" t="s">
        <v>214</v>
      </c>
      <c r="B114" s="2" t="s">
        <v>215</v>
      </c>
      <c r="C114" s="345" t="s">
        <v>216</v>
      </c>
      <c r="D114" s="3" t="s">
        <v>211</v>
      </c>
      <c r="E114" s="4" t="s">
        <v>212</v>
      </c>
    </row>
    <row r="115" spans="1:5">
      <c r="A115" s="5" t="s">
        <v>217</v>
      </c>
      <c r="B115" s="2"/>
      <c r="C115" s="347"/>
      <c r="D115" s="3" t="s">
        <v>211</v>
      </c>
      <c r="E115" s="4" t="s">
        <v>212</v>
      </c>
    </row>
    <row r="116" spans="1:5">
      <c r="A116" s="5" t="s">
        <v>22</v>
      </c>
      <c r="B116" s="2"/>
      <c r="C116" s="347"/>
      <c r="D116" s="3" t="s">
        <v>211</v>
      </c>
      <c r="E116" s="4" t="s">
        <v>212</v>
      </c>
    </row>
    <row r="117" spans="1:5" ht="67.5">
      <c r="A117" s="5" t="s">
        <v>25</v>
      </c>
      <c r="B117" s="2" t="s">
        <v>218</v>
      </c>
      <c r="C117" s="347"/>
      <c r="D117" s="3" t="s">
        <v>211</v>
      </c>
      <c r="E117" s="4" t="s">
        <v>212</v>
      </c>
    </row>
    <row r="118" spans="1:5">
      <c r="A118" s="5" t="s">
        <v>219</v>
      </c>
      <c r="B118" s="2"/>
      <c r="C118" s="347"/>
      <c r="D118" s="3" t="s">
        <v>211</v>
      </c>
      <c r="E118" s="4" t="s">
        <v>212</v>
      </c>
    </row>
    <row r="119" spans="1:5" ht="27">
      <c r="A119" s="5" t="s">
        <v>220</v>
      </c>
      <c r="B119" s="2"/>
      <c r="C119" s="347"/>
      <c r="D119" s="3" t="s">
        <v>211</v>
      </c>
      <c r="E119" s="4" t="s">
        <v>212</v>
      </c>
    </row>
    <row r="120" spans="1:5">
      <c r="A120" s="5" t="s">
        <v>23</v>
      </c>
      <c r="B120" s="2" t="s">
        <v>221</v>
      </c>
      <c r="C120" s="347"/>
      <c r="D120" s="3" t="s">
        <v>211</v>
      </c>
      <c r="E120" s="4" t="s">
        <v>212</v>
      </c>
    </row>
    <row r="121" spans="1:5">
      <c r="A121" s="5" t="s">
        <v>222</v>
      </c>
      <c r="B121" s="2" t="s">
        <v>223</v>
      </c>
      <c r="C121" s="346"/>
      <c r="D121" s="3" t="s">
        <v>211</v>
      </c>
      <c r="E121" s="4" t="s">
        <v>212</v>
      </c>
    </row>
    <row r="122" spans="1:5">
      <c r="A122" s="5" t="s">
        <v>224</v>
      </c>
      <c r="B122" s="2"/>
      <c r="C122" s="6" t="s">
        <v>210</v>
      </c>
      <c r="D122" s="3" t="s">
        <v>211</v>
      </c>
      <c r="E122" s="4" t="s">
        <v>212</v>
      </c>
    </row>
    <row r="123" spans="1:5" ht="148.5">
      <c r="A123" s="5" t="s">
        <v>26</v>
      </c>
      <c r="B123" s="2" t="s">
        <v>225</v>
      </c>
      <c r="C123" s="6" t="s">
        <v>216</v>
      </c>
      <c r="D123" s="3" t="s">
        <v>211</v>
      </c>
      <c r="E123" s="4" t="s">
        <v>212</v>
      </c>
    </row>
    <row r="124" spans="1:5" ht="54">
      <c r="A124" s="5" t="s">
        <v>226</v>
      </c>
      <c r="B124" s="2" t="s">
        <v>227</v>
      </c>
      <c r="C124" s="6" t="s">
        <v>228</v>
      </c>
      <c r="D124" s="3" t="s">
        <v>211</v>
      </c>
      <c r="E124" s="4" t="s">
        <v>45</v>
      </c>
    </row>
    <row r="125" spans="1:5" ht="81">
      <c r="A125" s="5" t="s">
        <v>229</v>
      </c>
      <c r="B125" s="2" t="s">
        <v>230</v>
      </c>
      <c r="C125" s="6" t="s">
        <v>231</v>
      </c>
      <c r="D125" s="3" t="s">
        <v>211</v>
      </c>
      <c r="E125" s="4" t="s">
        <v>45</v>
      </c>
    </row>
    <row r="126" spans="1:5" ht="27">
      <c r="A126" s="5" t="s">
        <v>232</v>
      </c>
      <c r="B126" s="2" t="s">
        <v>233</v>
      </c>
      <c r="C126" s="6" t="s">
        <v>234</v>
      </c>
      <c r="D126" s="3" t="s">
        <v>211</v>
      </c>
      <c r="E126" s="4" t="s">
        <v>45</v>
      </c>
    </row>
    <row r="127" spans="1:5" ht="378">
      <c r="A127" s="5" t="s">
        <v>235</v>
      </c>
      <c r="B127" s="2" t="s">
        <v>236</v>
      </c>
      <c r="C127" s="6" t="s">
        <v>237</v>
      </c>
      <c r="D127" s="3" t="s">
        <v>211</v>
      </c>
      <c r="E127" s="4" t="s">
        <v>45</v>
      </c>
    </row>
    <row r="128" spans="1:5" ht="54">
      <c r="A128" s="5" t="s">
        <v>238</v>
      </c>
      <c r="B128" s="2" t="s">
        <v>239</v>
      </c>
      <c r="C128" s="6" t="s">
        <v>240</v>
      </c>
      <c r="D128" s="3" t="s">
        <v>211</v>
      </c>
      <c r="E128" s="4" t="s">
        <v>45</v>
      </c>
    </row>
    <row r="129" spans="1:5">
      <c r="A129" s="5" t="s">
        <v>241</v>
      </c>
      <c r="B129" s="2"/>
      <c r="C129" s="6" t="s">
        <v>231</v>
      </c>
      <c r="D129" s="3" t="s">
        <v>211</v>
      </c>
      <c r="E129" s="4" t="s">
        <v>45</v>
      </c>
    </row>
    <row r="130" spans="1:5">
      <c r="A130" s="5" t="s">
        <v>242</v>
      </c>
      <c r="B130" s="2" t="s">
        <v>243</v>
      </c>
      <c r="C130" s="6" t="s">
        <v>228</v>
      </c>
      <c r="D130" s="3" t="s">
        <v>211</v>
      </c>
      <c r="E130" s="4" t="s">
        <v>45</v>
      </c>
    </row>
    <row r="131" spans="1:5" ht="67.5">
      <c r="A131" s="5" t="s">
        <v>244</v>
      </c>
      <c r="B131" s="2" t="s">
        <v>245</v>
      </c>
      <c r="C131" s="6" t="s">
        <v>246</v>
      </c>
      <c r="D131" s="3" t="s">
        <v>211</v>
      </c>
      <c r="E131" s="4" t="s">
        <v>45</v>
      </c>
    </row>
    <row r="132" spans="1:5" ht="27">
      <c r="A132" s="5" t="s">
        <v>247</v>
      </c>
      <c r="B132" s="2"/>
      <c r="C132" s="6" t="s">
        <v>228</v>
      </c>
      <c r="D132" s="3" t="s">
        <v>211</v>
      </c>
      <c r="E132" s="4" t="s">
        <v>45</v>
      </c>
    </row>
    <row r="133" spans="1:5" ht="40.5">
      <c r="A133" s="5" t="s">
        <v>248</v>
      </c>
      <c r="B133" s="2"/>
      <c r="C133" s="345" t="s">
        <v>231</v>
      </c>
      <c r="D133" s="3" t="s">
        <v>211</v>
      </c>
      <c r="E133" s="4" t="s">
        <v>45</v>
      </c>
    </row>
    <row r="134" spans="1:5" ht="54">
      <c r="A134" s="5" t="s">
        <v>249</v>
      </c>
      <c r="B134" s="2" t="s">
        <v>250</v>
      </c>
      <c r="C134" s="347"/>
      <c r="D134" s="3" t="s">
        <v>211</v>
      </c>
      <c r="E134" s="4" t="s">
        <v>45</v>
      </c>
    </row>
    <row r="135" spans="1:5" ht="40.5">
      <c r="A135" s="5" t="s">
        <v>251</v>
      </c>
      <c r="B135" s="2" t="s">
        <v>252</v>
      </c>
      <c r="C135" s="346"/>
      <c r="D135" s="3" t="s">
        <v>211</v>
      </c>
      <c r="E135" s="4" t="s">
        <v>45</v>
      </c>
    </row>
    <row r="136" spans="1:5" ht="40.5">
      <c r="A136" s="5" t="s">
        <v>13</v>
      </c>
      <c r="B136" s="2" t="s">
        <v>253</v>
      </c>
      <c r="C136" s="6" t="s">
        <v>237</v>
      </c>
      <c r="D136" s="3" t="s">
        <v>211</v>
      </c>
      <c r="E136" s="4" t="s">
        <v>45</v>
      </c>
    </row>
    <row r="137" spans="1:5" ht="27">
      <c r="A137" s="5" t="s">
        <v>254</v>
      </c>
      <c r="B137" s="2" t="s">
        <v>255</v>
      </c>
      <c r="C137" s="6" t="s">
        <v>256</v>
      </c>
      <c r="D137" s="3" t="s">
        <v>211</v>
      </c>
      <c r="E137" s="4" t="s">
        <v>257</v>
      </c>
    </row>
    <row r="138" spans="1:5" ht="27">
      <c r="A138" s="5" t="s">
        <v>258</v>
      </c>
      <c r="B138" s="2" t="s">
        <v>259</v>
      </c>
      <c r="C138" s="6" t="s">
        <v>260</v>
      </c>
      <c r="D138" s="3" t="s">
        <v>211</v>
      </c>
      <c r="E138" s="4" t="s">
        <v>45</v>
      </c>
    </row>
    <row r="139" spans="1:5" ht="67.5">
      <c r="A139" s="5" t="s">
        <v>12</v>
      </c>
      <c r="B139" s="2" t="s">
        <v>261</v>
      </c>
      <c r="C139" s="6" t="s">
        <v>231</v>
      </c>
      <c r="D139" s="3" t="s">
        <v>211</v>
      </c>
      <c r="E139" s="4" t="s">
        <v>45</v>
      </c>
    </row>
    <row r="140" spans="1:5" ht="27">
      <c r="A140" s="5" t="s">
        <v>262</v>
      </c>
      <c r="B140" s="2" t="s">
        <v>263</v>
      </c>
      <c r="C140" s="6" t="s">
        <v>264</v>
      </c>
      <c r="D140" s="3" t="s">
        <v>211</v>
      </c>
      <c r="E140" s="4" t="s">
        <v>45</v>
      </c>
    </row>
    <row r="141" spans="1:5" ht="27">
      <c r="A141" s="5" t="s">
        <v>265</v>
      </c>
      <c r="B141" s="2"/>
      <c r="C141" s="6"/>
      <c r="D141" s="3" t="s">
        <v>211</v>
      </c>
      <c r="E141" s="4" t="s">
        <v>45</v>
      </c>
    </row>
    <row r="142" spans="1:5" ht="81">
      <c r="A142" s="5" t="s">
        <v>266</v>
      </c>
      <c r="B142" s="2" t="s">
        <v>267</v>
      </c>
      <c r="C142" s="6" t="s">
        <v>237</v>
      </c>
      <c r="D142" s="3" t="s">
        <v>211</v>
      </c>
      <c r="E142" s="4" t="s">
        <v>45</v>
      </c>
    </row>
    <row r="143" spans="1:5">
      <c r="A143" s="5" t="s">
        <v>268</v>
      </c>
      <c r="B143" s="2" t="s">
        <v>269</v>
      </c>
      <c r="C143" s="6" t="s">
        <v>228</v>
      </c>
      <c r="D143" s="3" t="s">
        <v>211</v>
      </c>
      <c r="E143" s="4" t="s">
        <v>45</v>
      </c>
    </row>
    <row r="144" spans="1:5" ht="40.5">
      <c r="A144" s="5" t="s">
        <v>270</v>
      </c>
      <c r="B144" s="2" t="s">
        <v>271</v>
      </c>
      <c r="C144" s="345" t="s">
        <v>231</v>
      </c>
      <c r="D144" s="3" t="s">
        <v>211</v>
      </c>
      <c r="E144" s="4" t="s">
        <v>45</v>
      </c>
    </row>
    <row r="145" spans="1:5" ht="81">
      <c r="A145" s="5" t="s">
        <v>272</v>
      </c>
      <c r="B145" s="2" t="s">
        <v>273</v>
      </c>
      <c r="C145" s="347"/>
      <c r="D145" s="3" t="s">
        <v>211</v>
      </c>
      <c r="E145" s="4" t="s">
        <v>45</v>
      </c>
    </row>
    <row r="146" spans="1:5" ht="54">
      <c r="A146" s="5" t="s">
        <v>274</v>
      </c>
      <c r="B146" s="2" t="s">
        <v>275</v>
      </c>
      <c r="C146" s="346"/>
      <c r="D146" s="3" t="s">
        <v>211</v>
      </c>
      <c r="E146" s="4" t="s">
        <v>45</v>
      </c>
    </row>
    <row r="147" spans="1:5">
      <c r="A147" s="5" t="s">
        <v>276</v>
      </c>
      <c r="B147" s="2"/>
      <c r="C147" s="10" t="s">
        <v>277</v>
      </c>
      <c r="D147" s="3" t="s">
        <v>211</v>
      </c>
      <c r="E147" s="4" t="s">
        <v>278</v>
      </c>
    </row>
    <row r="148" spans="1:5" ht="54">
      <c r="A148" s="5" t="s">
        <v>279</v>
      </c>
      <c r="B148" s="2" t="s">
        <v>280</v>
      </c>
      <c r="C148" s="5" t="s">
        <v>281</v>
      </c>
      <c r="D148" s="3" t="s">
        <v>211</v>
      </c>
      <c r="E148" s="4" t="s">
        <v>278</v>
      </c>
    </row>
    <row r="149" spans="1:5">
      <c r="A149" s="5" t="s">
        <v>282</v>
      </c>
      <c r="B149" s="2" t="s">
        <v>283</v>
      </c>
      <c r="C149" s="345" t="s">
        <v>277</v>
      </c>
      <c r="D149" s="3" t="s">
        <v>211</v>
      </c>
      <c r="E149" s="4" t="s">
        <v>278</v>
      </c>
    </row>
    <row r="150" spans="1:5" ht="94.5">
      <c r="A150" s="5" t="s">
        <v>284</v>
      </c>
      <c r="B150" s="2" t="s">
        <v>285</v>
      </c>
      <c r="C150" s="346"/>
      <c r="D150" s="3" t="s">
        <v>211</v>
      </c>
      <c r="E150" s="4" t="s">
        <v>278</v>
      </c>
    </row>
    <row r="151" spans="1:5" ht="40.5">
      <c r="A151" s="5" t="s">
        <v>286</v>
      </c>
      <c r="B151" s="2"/>
      <c r="C151" s="6" t="s">
        <v>287</v>
      </c>
      <c r="D151" s="3" t="s">
        <v>211</v>
      </c>
      <c r="E151" s="4" t="s">
        <v>278</v>
      </c>
    </row>
    <row r="152" spans="1:5">
      <c r="A152" s="5" t="s">
        <v>288</v>
      </c>
      <c r="B152" s="2"/>
      <c r="C152" s="6" t="s">
        <v>289</v>
      </c>
      <c r="D152" s="3" t="s">
        <v>211</v>
      </c>
      <c r="E152" s="4" t="s">
        <v>278</v>
      </c>
    </row>
    <row r="153" spans="1:5" ht="27">
      <c r="A153" s="5" t="s">
        <v>290</v>
      </c>
      <c r="B153" s="2" t="s">
        <v>291</v>
      </c>
      <c r="C153" s="345" t="s">
        <v>292</v>
      </c>
      <c r="D153" s="3" t="s">
        <v>211</v>
      </c>
      <c r="E153" s="4" t="s">
        <v>278</v>
      </c>
    </row>
    <row r="154" spans="1:5" ht="94.5">
      <c r="A154" s="5" t="s">
        <v>293</v>
      </c>
      <c r="B154" s="2" t="s">
        <v>294</v>
      </c>
      <c r="C154" s="346"/>
      <c r="D154" s="3" t="s">
        <v>211</v>
      </c>
      <c r="E154" s="4" t="s">
        <v>278</v>
      </c>
    </row>
    <row r="155" spans="1:5" ht="40.5">
      <c r="A155" s="5" t="s">
        <v>295</v>
      </c>
      <c r="B155" s="2" t="s">
        <v>296</v>
      </c>
      <c r="C155" s="345" t="s">
        <v>289</v>
      </c>
      <c r="D155" s="3" t="s">
        <v>211</v>
      </c>
      <c r="E155" s="4" t="s">
        <v>278</v>
      </c>
    </row>
    <row r="156" spans="1:5" ht="40.5">
      <c r="A156" s="5" t="s">
        <v>297</v>
      </c>
      <c r="B156" s="2"/>
      <c r="C156" s="346"/>
      <c r="D156" s="3" t="s">
        <v>211</v>
      </c>
      <c r="E156" s="4" t="s">
        <v>278</v>
      </c>
    </row>
    <row r="157" spans="1:5" ht="54">
      <c r="A157" s="5" t="s">
        <v>298</v>
      </c>
      <c r="B157" s="2" t="s">
        <v>299</v>
      </c>
      <c r="C157" s="345" t="s">
        <v>300</v>
      </c>
      <c r="D157" s="3" t="s">
        <v>211</v>
      </c>
      <c r="E157" s="4" t="s">
        <v>278</v>
      </c>
    </row>
    <row r="158" spans="1:5">
      <c r="A158" s="5" t="s">
        <v>301</v>
      </c>
      <c r="B158" s="2" t="s">
        <v>302</v>
      </c>
      <c r="C158" s="346"/>
      <c r="D158" s="3" t="s">
        <v>211</v>
      </c>
      <c r="E158" s="4" t="s">
        <v>278</v>
      </c>
    </row>
    <row r="159" spans="1:5" ht="27">
      <c r="A159" s="5" t="s">
        <v>303</v>
      </c>
      <c r="B159" s="2" t="s">
        <v>304</v>
      </c>
      <c r="C159" s="6" t="s">
        <v>305</v>
      </c>
      <c r="D159" s="3" t="s">
        <v>211</v>
      </c>
      <c r="E159" s="4" t="s">
        <v>278</v>
      </c>
    </row>
    <row r="160" spans="1:5" ht="27">
      <c r="A160" s="5" t="s">
        <v>306</v>
      </c>
      <c r="B160" s="2"/>
      <c r="C160" s="6" t="s">
        <v>307</v>
      </c>
      <c r="D160" s="3" t="s">
        <v>211</v>
      </c>
      <c r="E160" s="4" t="s">
        <v>278</v>
      </c>
    </row>
    <row r="161" spans="1:5" ht="135">
      <c r="A161" s="5" t="s">
        <v>2</v>
      </c>
      <c r="B161" s="2" t="s">
        <v>308</v>
      </c>
      <c r="C161" s="6" t="s">
        <v>309</v>
      </c>
      <c r="D161" s="3" t="s">
        <v>211</v>
      </c>
      <c r="E161" s="4" t="s">
        <v>278</v>
      </c>
    </row>
    <row r="162" spans="1:5">
      <c r="A162" s="5" t="s">
        <v>310</v>
      </c>
      <c r="B162" s="2"/>
      <c r="C162" s="5" t="s">
        <v>311</v>
      </c>
      <c r="D162" s="3" t="s">
        <v>211</v>
      </c>
      <c r="E162" s="4" t="s">
        <v>278</v>
      </c>
    </row>
    <row r="163" spans="1:5" ht="27">
      <c r="A163" s="350" t="s">
        <v>312</v>
      </c>
      <c r="B163" s="351"/>
      <c r="C163" s="11" t="s">
        <v>313</v>
      </c>
      <c r="D163" s="3" t="s">
        <v>211</v>
      </c>
      <c r="E163" s="4" t="s">
        <v>278</v>
      </c>
    </row>
    <row r="164" spans="1:5">
      <c r="A164" s="5" t="s">
        <v>17</v>
      </c>
      <c r="B164" s="2" t="s">
        <v>314</v>
      </c>
      <c r="C164" s="345" t="s">
        <v>315</v>
      </c>
      <c r="D164" s="3" t="s">
        <v>211</v>
      </c>
      <c r="E164" s="4" t="s">
        <v>880</v>
      </c>
    </row>
    <row r="165" spans="1:5" ht="67.5">
      <c r="A165" s="5" t="s">
        <v>19</v>
      </c>
      <c r="B165" s="2" t="s">
        <v>317</v>
      </c>
      <c r="C165" s="347"/>
      <c r="D165" s="3" t="s">
        <v>211</v>
      </c>
      <c r="E165" s="4" t="s">
        <v>318</v>
      </c>
    </row>
    <row r="166" spans="1:5" ht="27">
      <c r="A166" s="5" t="s">
        <v>319</v>
      </c>
      <c r="B166" s="2"/>
      <c r="C166" s="347"/>
      <c r="D166" s="3" t="s">
        <v>211</v>
      </c>
      <c r="E166" s="4" t="s">
        <v>318</v>
      </c>
    </row>
    <row r="167" spans="1:5">
      <c r="A167" s="5" t="s">
        <v>320</v>
      </c>
      <c r="B167" s="2"/>
      <c r="C167" s="347"/>
      <c r="D167" s="3" t="s">
        <v>211</v>
      </c>
      <c r="E167" s="4" t="s">
        <v>318</v>
      </c>
    </row>
    <row r="168" spans="1:5">
      <c r="A168" s="5" t="s">
        <v>321</v>
      </c>
      <c r="B168" s="2"/>
      <c r="C168" s="347"/>
      <c r="D168" s="3" t="s">
        <v>211</v>
      </c>
      <c r="E168" s="4" t="s">
        <v>318</v>
      </c>
    </row>
    <row r="169" spans="1:5">
      <c r="A169" s="5" t="s">
        <v>322</v>
      </c>
      <c r="B169" s="2"/>
      <c r="C169" s="347"/>
      <c r="D169" s="3" t="s">
        <v>211</v>
      </c>
      <c r="E169" s="4" t="s">
        <v>316</v>
      </c>
    </row>
    <row r="170" spans="1:5">
      <c r="A170" s="5" t="s">
        <v>323</v>
      </c>
      <c r="B170" s="2"/>
      <c r="C170" s="347"/>
      <c r="D170" s="3" t="s">
        <v>211</v>
      </c>
      <c r="E170" s="4" t="s">
        <v>318</v>
      </c>
    </row>
    <row r="171" spans="1:5" ht="54">
      <c r="A171" s="5" t="s">
        <v>324</v>
      </c>
      <c r="B171" s="2" t="s">
        <v>325</v>
      </c>
      <c r="C171" s="347"/>
      <c r="D171" s="3" t="s">
        <v>211</v>
      </c>
      <c r="E171" s="4" t="s">
        <v>318</v>
      </c>
    </row>
    <row r="172" spans="1:5" ht="27">
      <c r="A172" s="5" t="s">
        <v>326</v>
      </c>
      <c r="B172" s="2" t="s">
        <v>327</v>
      </c>
      <c r="C172" s="347"/>
      <c r="D172" s="3" t="s">
        <v>211</v>
      </c>
      <c r="E172" s="4" t="s">
        <v>318</v>
      </c>
    </row>
    <row r="173" spans="1:5" ht="40.5">
      <c r="A173" s="5" t="s">
        <v>328</v>
      </c>
      <c r="B173" s="2" t="s">
        <v>329</v>
      </c>
      <c r="C173" s="346"/>
      <c r="D173" s="3" t="s">
        <v>211</v>
      </c>
      <c r="E173" s="4" t="s">
        <v>318</v>
      </c>
    </row>
    <row r="174" spans="1:5">
      <c r="A174" s="12" t="s">
        <v>4</v>
      </c>
      <c r="B174" s="2"/>
      <c r="C174" s="345" t="s">
        <v>330</v>
      </c>
      <c r="D174" s="3" t="s">
        <v>211</v>
      </c>
      <c r="E174" s="4" t="s">
        <v>318</v>
      </c>
    </row>
    <row r="175" spans="1:5" ht="54">
      <c r="A175" s="12" t="s">
        <v>20</v>
      </c>
      <c r="B175" s="2" t="s">
        <v>331</v>
      </c>
      <c r="C175" s="347"/>
      <c r="D175" s="3" t="s">
        <v>211</v>
      </c>
      <c r="E175" s="4" t="s">
        <v>318</v>
      </c>
    </row>
    <row r="176" spans="1:5" ht="94.5">
      <c r="A176" s="12" t="s">
        <v>332</v>
      </c>
      <c r="B176" s="2" t="s">
        <v>333</v>
      </c>
      <c r="C176" s="346"/>
      <c r="D176" s="3" t="s">
        <v>211</v>
      </c>
      <c r="E176" s="4" t="s">
        <v>318</v>
      </c>
    </row>
    <row r="177" spans="1:5" ht="54">
      <c r="A177" s="12" t="s">
        <v>15</v>
      </c>
      <c r="B177" s="2" t="s">
        <v>334</v>
      </c>
      <c r="C177" s="5" t="s">
        <v>335</v>
      </c>
      <c r="D177" s="3" t="s">
        <v>211</v>
      </c>
      <c r="E177" s="4" t="s">
        <v>318</v>
      </c>
    </row>
    <row r="178" spans="1:5" ht="40.5">
      <c r="A178" s="12" t="s">
        <v>336</v>
      </c>
      <c r="B178" s="2" t="s">
        <v>337</v>
      </c>
      <c r="C178" s="345" t="s">
        <v>330</v>
      </c>
      <c r="D178" s="3" t="s">
        <v>211</v>
      </c>
      <c r="E178" s="4" t="s">
        <v>318</v>
      </c>
    </row>
    <row r="179" spans="1:5" ht="27">
      <c r="A179" s="12" t="s">
        <v>338</v>
      </c>
      <c r="B179" s="2" t="s">
        <v>339</v>
      </c>
      <c r="C179" s="346"/>
      <c r="D179" s="3" t="s">
        <v>211</v>
      </c>
      <c r="E179" s="4" t="s">
        <v>318</v>
      </c>
    </row>
    <row r="180" spans="1:5" ht="40.5">
      <c r="A180" s="12" t="s">
        <v>340</v>
      </c>
      <c r="B180" s="2"/>
      <c r="C180" s="6" t="s">
        <v>335</v>
      </c>
      <c r="D180" s="3" t="s">
        <v>211</v>
      </c>
      <c r="E180" s="4" t="s">
        <v>318</v>
      </c>
    </row>
    <row r="181" spans="1:5" ht="27">
      <c r="A181" s="12" t="s">
        <v>341</v>
      </c>
      <c r="B181" s="2"/>
      <c r="C181" s="345" t="s">
        <v>330</v>
      </c>
      <c r="D181" s="3" t="s">
        <v>211</v>
      </c>
      <c r="E181" s="4" t="s">
        <v>318</v>
      </c>
    </row>
    <row r="182" spans="1:5" ht="94.5">
      <c r="A182" s="12" t="s">
        <v>342</v>
      </c>
      <c r="B182" s="2" t="s">
        <v>343</v>
      </c>
      <c r="C182" s="346"/>
      <c r="D182" s="3" t="s">
        <v>211</v>
      </c>
      <c r="E182" s="4" t="s">
        <v>318</v>
      </c>
    </row>
    <row r="183" spans="1:5">
      <c r="A183" s="12" t="s">
        <v>344</v>
      </c>
      <c r="B183" s="2" t="s">
        <v>345</v>
      </c>
      <c r="C183" s="345" t="s">
        <v>51</v>
      </c>
      <c r="D183" s="3" t="s">
        <v>346</v>
      </c>
      <c r="E183" s="4" t="s">
        <v>42</v>
      </c>
    </row>
    <row r="184" spans="1:5" ht="27">
      <c r="A184" s="12" t="s">
        <v>347</v>
      </c>
      <c r="B184" s="2" t="s">
        <v>348</v>
      </c>
      <c r="C184" s="347"/>
      <c r="D184" s="3" t="s">
        <v>346</v>
      </c>
      <c r="E184" s="4" t="s">
        <v>42</v>
      </c>
    </row>
    <row r="185" spans="1:5">
      <c r="A185" s="12" t="s">
        <v>7</v>
      </c>
      <c r="B185" s="2" t="s">
        <v>349</v>
      </c>
      <c r="C185" s="346"/>
      <c r="D185" s="3" t="s">
        <v>346</v>
      </c>
      <c r="E185" s="4" t="s">
        <v>42</v>
      </c>
    </row>
    <row r="186" spans="1:5" ht="27">
      <c r="A186" s="12" t="s">
        <v>350</v>
      </c>
      <c r="B186" s="2" t="s">
        <v>351</v>
      </c>
      <c r="C186" s="5" t="s">
        <v>352</v>
      </c>
      <c r="D186" s="3" t="s">
        <v>346</v>
      </c>
      <c r="E186" s="4" t="s">
        <v>42</v>
      </c>
    </row>
    <row r="187" spans="1:5" ht="27">
      <c r="A187" s="12" t="s">
        <v>353</v>
      </c>
      <c r="B187" s="2"/>
      <c r="C187" s="345" t="s">
        <v>51</v>
      </c>
      <c r="D187" s="3" t="s">
        <v>346</v>
      </c>
      <c r="E187" s="4" t="s">
        <v>42</v>
      </c>
    </row>
    <row r="188" spans="1:5">
      <c r="A188" s="12" t="s">
        <v>354</v>
      </c>
      <c r="B188" s="2"/>
      <c r="C188" s="347"/>
      <c r="D188" s="3" t="s">
        <v>346</v>
      </c>
      <c r="E188" s="4" t="s">
        <v>42</v>
      </c>
    </row>
    <row r="189" spans="1:5" ht="81">
      <c r="A189" s="12" t="s">
        <v>8</v>
      </c>
      <c r="B189" s="2" t="s">
        <v>355</v>
      </c>
      <c r="C189" s="347"/>
      <c r="D189" s="3" t="s">
        <v>346</v>
      </c>
      <c r="E189" s="4" t="s">
        <v>42</v>
      </c>
    </row>
    <row r="190" spans="1:5">
      <c r="A190" s="12" t="s">
        <v>356</v>
      </c>
      <c r="B190" s="2"/>
      <c r="C190" s="346"/>
      <c r="D190" s="3" t="s">
        <v>346</v>
      </c>
      <c r="E190" s="4" t="s">
        <v>42</v>
      </c>
    </row>
    <row r="191" spans="1:5" ht="27">
      <c r="A191" s="12" t="s">
        <v>357</v>
      </c>
      <c r="B191" s="2" t="s">
        <v>358</v>
      </c>
      <c r="C191" s="5" t="s">
        <v>359</v>
      </c>
      <c r="D191" s="3" t="s">
        <v>346</v>
      </c>
      <c r="E191" s="4" t="s">
        <v>42</v>
      </c>
    </row>
    <row r="192" spans="1:5" ht="27">
      <c r="A192" s="12" t="s">
        <v>360</v>
      </c>
      <c r="B192" s="2" t="s">
        <v>361</v>
      </c>
      <c r="C192" s="345" t="s">
        <v>101</v>
      </c>
      <c r="D192" s="3" t="s">
        <v>346</v>
      </c>
      <c r="E192" s="4" t="s">
        <v>42</v>
      </c>
    </row>
    <row r="193" spans="1:5">
      <c r="A193" s="12" t="s">
        <v>362</v>
      </c>
      <c r="B193" s="2" t="s">
        <v>363</v>
      </c>
      <c r="C193" s="347"/>
      <c r="D193" s="3" t="s">
        <v>346</v>
      </c>
      <c r="E193" s="4" t="s">
        <v>42</v>
      </c>
    </row>
    <row r="194" spans="1:5">
      <c r="A194" s="12" t="s">
        <v>364</v>
      </c>
      <c r="B194" s="2"/>
      <c r="C194" s="347"/>
      <c r="D194" s="3" t="s">
        <v>346</v>
      </c>
      <c r="E194" s="4" t="s">
        <v>42</v>
      </c>
    </row>
    <row r="195" spans="1:5">
      <c r="A195" s="12" t="s">
        <v>365</v>
      </c>
      <c r="B195" s="2" t="s">
        <v>366</v>
      </c>
      <c r="C195" s="347"/>
      <c r="D195" s="3" t="s">
        <v>346</v>
      </c>
      <c r="E195" s="4" t="s">
        <v>42</v>
      </c>
    </row>
    <row r="196" spans="1:5" ht="94.5">
      <c r="A196" s="12" t="s">
        <v>6</v>
      </c>
      <c r="B196" s="2" t="s">
        <v>367</v>
      </c>
      <c r="C196" s="346"/>
      <c r="D196" s="3" t="s">
        <v>346</v>
      </c>
      <c r="E196" s="4" t="s">
        <v>42</v>
      </c>
    </row>
    <row r="197" spans="1:5" ht="27">
      <c r="A197" s="12" t="s">
        <v>9</v>
      </c>
      <c r="B197" s="2"/>
      <c r="C197" s="5" t="s">
        <v>368</v>
      </c>
      <c r="D197" s="3" t="s">
        <v>346</v>
      </c>
      <c r="E197" s="4" t="s">
        <v>42</v>
      </c>
    </row>
    <row r="198" spans="1:5" ht="27">
      <c r="A198" s="12" t="s">
        <v>369</v>
      </c>
      <c r="B198" s="2" t="s">
        <v>370</v>
      </c>
      <c r="C198" s="5" t="s">
        <v>371</v>
      </c>
      <c r="D198" s="3" t="s">
        <v>346</v>
      </c>
      <c r="E198" s="4" t="s">
        <v>42</v>
      </c>
    </row>
    <row r="199" spans="1:5" ht="27">
      <c r="A199" s="12" t="s">
        <v>372</v>
      </c>
      <c r="B199" s="2" t="s">
        <v>373</v>
      </c>
      <c r="C199" s="5"/>
      <c r="D199" s="3" t="s">
        <v>346</v>
      </c>
      <c r="E199" s="4" t="s">
        <v>42</v>
      </c>
    </row>
    <row r="200" spans="1:5" ht="108">
      <c r="A200" s="12" t="s">
        <v>374</v>
      </c>
      <c r="B200" s="2" t="s">
        <v>375</v>
      </c>
      <c r="C200" s="5" t="s">
        <v>376</v>
      </c>
      <c r="D200" s="3" t="s">
        <v>346</v>
      </c>
      <c r="E200" s="4" t="s">
        <v>42</v>
      </c>
    </row>
    <row r="201" spans="1:5" ht="27">
      <c r="A201" s="12" t="s">
        <v>377</v>
      </c>
      <c r="B201" s="2" t="s">
        <v>378</v>
      </c>
      <c r="C201" s="5" t="s">
        <v>379</v>
      </c>
      <c r="D201" s="3" t="s">
        <v>346</v>
      </c>
      <c r="E201" s="4" t="s">
        <v>42</v>
      </c>
    </row>
    <row r="202" spans="1:5" ht="270">
      <c r="A202" s="12" t="s">
        <v>380</v>
      </c>
      <c r="B202" s="2" t="s">
        <v>381</v>
      </c>
      <c r="C202" s="5" t="s">
        <v>376</v>
      </c>
      <c r="D202" s="3" t="s">
        <v>346</v>
      </c>
      <c r="E202" s="4" t="s">
        <v>42</v>
      </c>
    </row>
    <row r="203" spans="1:5" ht="27">
      <c r="A203" s="12" t="s">
        <v>382</v>
      </c>
      <c r="B203" s="2"/>
      <c r="C203" s="5" t="s">
        <v>379</v>
      </c>
      <c r="D203" s="3" t="s">
        <v>346</v>
      </c>
      <c r="E203" s="4" t="s">
        <v>42</v>
      </c>
    </row>
    <row r="204" spans="1:5" ht="67.5">
      <c r="A204" s="12" t="s">
        <v>383</v>
      </c>
      <c r="B204" s="2" t="s">
        <v>384</v>
      </c>
      <c r="C204" s="6" t="s">
        <v>101</v>
      </c>
      <c r="D204" s="3" t="s">
        <v>346</v>
      </c>
      <c r="E204" s="4" t="s">
        <v>43</v>
      </c>
    </row>
    <row r="205" spans="1:5" ht="40.5">
      <c r="A205" s="12" t="s">
        <v>385</v>
      </c>
      <c r="B205" s="13"/>
      <c r="C205" s="6" t="s">
        <v>386</v>
      </c>
      <c r="D205" s="3" t="s">
        <v>346</v>
      </c>
      <c r="E205" s="4" t="s">
        <v>43</v>
      </c>
    </row>
    <row r="206" spans="1:5" ht="27">
      <c r="A206" s="12" t="s">
        <v>387</v>
      </c>
      <c r="B206" s="13"/>
      <c r="C206" s="6" t="s">
        <v>388</v>
      </c>
      <c r="D206" s="3" t="s">
        <v>346</v>
      </c>
      <c r="E206" s="4" t="s">
        <v>43</v>
      </c>
    </row>
    <row r="207" spans="1:5">
      <c r="A207" s="12" t="s">
        <v>10</v>
      </c>
      <c r="B207" s="13"/>
      <c r="C207" s="6" t="s">
        <v>101</v>
      </c>
      <c r="D207" s="3" t="s">
        <v>346</v>
      </c>
      <c r="E207" s="4" t="s">
        <v>43</v>
      </c>
    </row>
    <row r="208" spans="1:5" ht="108">
      <c r="A208" s="12" t="s">
        <v>389</v>
      </c>
      <c r="B208" s="2" t="s">
        <v>390</v>
      </c>
      <c r="C208" s="6" t="s">
        <v>391</v>
      </c>
      <c r="D208" s="3" t="s">
        <v>346</v>
      </c>
      <c r="E208" s="4" t="s">
        <v>43</v>
      </c>
    </row>
    <row r="209" spans="1:5" ht="27">
      <c r="A209" s="12" t="s">
        <v>392</v>
      </c>
      <c r="B209" s="2"/>
      <c r="C209" s="345" t="s">
        <v>101</v>
      </c>
      <c r="D209" s="3" t="s">
        <v>346</v>
      </c>
      <c r="E209" s="4" t="s">
        <v>43</v>
      </c>
    </row>
    <row r="210" spans="1:5" ht="27">
      <c r="A210" s="12" t="s">
        <v>393</v>
      </c>
      <c r="B210" s="2"/>
      <c r="C210" s="347"/>
      <c r="D210" s="3" t="s">
        <v>346</v>
      </c>
      <c r="E210" s="4" t="s">
        <v>43</v>
      </c>
    </row>
    <row r="211" spans="1:5" ht="54">
      <c r="A211" s="12" t="s">
        <v>394</v>
      </c>
      <c r="B211" s="2" t="s">
        <v>395</v>
      </c>
      <c r="C211" s="346"/>
      <c r="D211" s="3" t="s">
        <v>346</v>
      </c>
      <c r="E211" s="4" t="s">
        <v>43</v>
      </c>
    </row>
    <row r="212" spans="1:5" ht="81">
      <c r="A212" s="12" t="s">
        <v>396</v>
      </c>
      <c r="B212" s="2" t="s">
        <v>397</v>
      </c>
      <c r="C212" s="5" t="s">
        <v>398</v>
      </c>
      <c r="D212" s="3" t="s">
        <v>346</v>
      </c>
      <c r="E212" s="4" t="s">
        <v>43</v>
      </c>
    </row>
    <row r="213" spans="1:5">
      <c r="A213" s="12" t="s">
        <v>399</v>
      </c>
      <c r="B213" s="13"/>
      <c r="C213" s="345" t="s">
        <v>101</v>
      </c>
      <c r="D213" s="3" t="s">
        <v>346</v>
      </c>
      <c r="E213" s="4" t="s">
        <v>43</v>
      </c>
    </row>
    <row r="214" spans="1:5" ht="94.5">
      <c r="A214" s="12" t="s">
        <v>400</v>
      </c>
      <c r="B214" s="2" t="s">
        <v>401</v>
      </c>
      <c r="C214" s="347"/>
      <c r="D214" s="3" t="s">
        <v>346</v>
      </c>
      <c r="E214" s="4" t="s">
        <v>43</v>
      </c>
    </row>
    <row r="215" spans="1:5">
      <c r="A215" s="12" t="s">
        <v>402</v>
      </c>
      <c r="B215" s="2"/>
      <c r="C215" s="346"/>
      <c r="D215" s="3" t="s">
        <v>346</v>
      </c>
      <c r="E215" s="4" t="s">
        <v>43</v>
      </c>
    </row>
    <row r="216" spans="1:5" ht="81">
      <c r="A216" s="12" t="s">
        <v>403</v>
      </c>
      <c r="B216" s="2" t="s">
        <v>404</v>
      </c>
      <c r="C216" s="345" t="s">
        <v>405</v>
      </c>
      <c r="D216" s="3" t="s">
        <v>211</v>
      </c>
      <c r="E216" s="4" t="s">
        <v>406</v>
      </c>
    </row>
    <row r="217" spans="1:5" ht="27">
      <c r="A217" s="12" t="s">
        <v>407</v>
      </c>
      <c r="B217" s="2" t="s">
        <v>408</v>
      </c>
      <c r="C217" s="347"/>
      <c r="D217" s="3" t="s">
        <v>211</v>
      </c>
      <c r="E217" s="4" t="s">
        <v>406</v>
      </c>
    </row>
    <row r="218" spans="1:5">
      <c r="A218" s="12" t="s">
        <v>409</v>
      </c>
      <c r="B218" s="2"/>
      <c r="C218" s="346"/>
      <c r="D218" s="3" t="s">
        <v>211</v>
      </c>
      <c r="E218" s="4" t="s">
        <v>406</v>
      </c>
    </row>
    <row r="219" spans="1:5">
      <c r="A219" s="348" t="s">
        <v>312</v>
      </c>
      <c r="B219" s="349"/>
      <c r="C219" s="14"/>
      <c r="D219" s="15" t="s">
        <v>211</v>
      </c>
      <c r="E219" s="16" t="s">
        <v>406</v>
      </c>
    </row>
    <row r="220" spans="1:5" ht="40.5">
      <c r="A220" s="12" t="s">
        <v>410</v>
      </c>
      <c r="B220" s="2" t="s">
        <v>411</v>
      </c>
      <c r="C220" s="345" t="s">
        <v>412</v>
      </c>
      <c r="D220" s="3" t="s">
        <v>211</v>
      </c>
      <c r="E220" s="4" t="s">
        <v>406</v>
      </c>
    </row>
    <row r="221" spans="1:5" ht="67.5">
      <c r="A221" s="12" t="s">
        <v>413</v>
      </c>
      <c r="B221" s="2" t="s">
        <v>414</v>
      </c>
      <c r="C221" s="346"/>
      <c r="D221" s="3" t="s">
        <v>211</v>
      </c>
      <c r="E221" s="4" t="s">
        <v>44</v>
      </c>
    </row>
    <row r="222" spans="1:5" ht="54">
      <c r="A222" s="5" t="s">
        <v>415</v>
      </c>
      <c r="B222" s="2" t="s">
        <v>416</v>
      </c>
      <c r="C222" s="345" t="s">
        <v>417</v>
      </c>
      <c r="D222" s="3" t="s">
        <v>211</v>
      </c>
      <c r="E222" s="4" t="s">
        <v>44</v>
      </c>
    </row>
    <row r="223" spans="1:5">
      <c r="A223" s="5" t="s">
        <v>418</v>
      </c>
      <c r="B223" s="2" t="s">
        <v>419</v>
      </c>
      <c r="C223" s="347"/>
      <c r="D223" s="3" t="s">
        <v>211</v>
      </c>
      <c r="E223" s="4" t="s">
        <v>44</v>
      </c>
    </row>
    <row r="224" spans="1:5" ht="108">
      <c r="A224" s="17" t="s">
        <v>420</v>
      </c>
      <c r="B224" s="18" t="s">
        <v>421</v>
      </c>
      <c r="C224" s="347"/>
      <c r="D224" s="3" t="s">
        <v>211</v>
      </c>
      <c r="E224" s="4" t="s">
        <v>44</v>
      </c>
    </row>
    <row r="225" spans="1:5">
      <c r="A225" s="17" t="s">
        <v>422</v>
      </c>
      <c r="B225" s="19"/>
      <c r="C225" s="347"/>
      <c r="D225" s="3" t="s">
        <v>211</v>
      </c>
      <c r="E225" s="4" t="s">
        <v>44</v>
      </c>
    </row>
    <row r="226" spans="1:5">
      <c r="A226" s="17" t="s">
        <v>423</v>
      </c>
      <c r="B226" s="19"/>
      <c r="C226" s="347"/>
      <c r="D226" s="3" t="s">
        <v>211</v>
      </c>
      <c r="E226" s="4" t="s">
        <v>44</v>
      </c>
    </row>
    <row r="227" spans="1:5" ht="27">
      <c r="A227" s="5" t="s">
        <v>424</v>
      </c>
      <c r="B227" s="2"/>
      <c r="C227" s="347"/>
      <c r="D227" s="3" t="s">
        <v>211</v>
      </c>
      <c r="E227" s="4" t="s">
        <v>44</v>
      </c>
    </row>
    <row r="228" spans="1:5">
      <c r="A228" s="5" t="s">
        <v>425</v>
      </c>
      <c r="B228" s="2"/>
      <c r="C228" s="347"/>
      <c r="D228" s="3" t="s">
        <v>211</v>
      </c>
      <c r="E228" s="4" t="s">
        <v>44</v>
      </c>
    </row>
    <row r="229" spans="1:5">
      <c r="A229" s="5" t="s">
        <v>426</v>
      </c>
      <c r="B229" s="2"/>
      <c r="C229" s="347"/>
      <c r="D229" s="3" t="s">
        <v>211</v>
      </c>
      <c r="E229" s="4" t="s">
        <v>44</v>
      </c>
    </row>
    <row r="230" spans="1:5" ht="27">
      <c r="A230" s="5" t="s">
        <v>427</v>
      </c>
      <c r="B230" s="2" t="s">
        <v>428</v>
      </c>
      <c r="C230" s="347"/>
      <c r="D230" s="3" t="s">
        <v>211</v>
      </c>
      <c r="E230" s="4" t="s">
        <v>44</v>
      </c>
    </row>
    <row r="231" spans="1:5" ht="40.5">
      <c r="A231" s="17" t="s">
        <v>429</v>
      </c>
      <c r="B231" s="18" t="s">
        <v>430</v>
      </c>
      <c r="C231" s="347"/>
      <c r="D231" s="3" t="s">
        <v>211</v>
      </c>
      <c r="E231" s="4" t="s">
        <v>44</v>
      </c>
    </row>
    <row r="232" spans="1:5">
      <c r="A232" s="5" t="s">
        <v>431</v>
      </c>
      <c r="B232" s="2" t="s">
        <v>432</v>
      </c>
      <c r="C232" s="347"/>
      <c r="D232" s="3" t="s">
        <v>211</v>
      </c>
      <c r="E232" s="4" t="s">
        <v>44</v>
      </c>
    </row>
    <row r="233" spans="1:5" ht="135">
      <c r="A233" s="5" t="s">
        <v>433</v>
      </c>
      <c r="B233" s="2" t="s">
        <v>434</v>
      </c>
      <c r="C233" s="347"/>
      <c r="D233" s="3" t="s">
        <v>211</v>
      </c>
      <c r="E233" s="4" t="s">
        <v>44</v>
      </c>
    </row>
    <row r="234" spans="1:5" ht="54">
      <c r="A234" s="5" t="s">
        <v>435</v>
      </c>
      <c r="B234" s="2" t="s">
        <v>436</v>
      </c>
      <c r="C234" s="347"/>
      <c r="D234" s="3" t="s">
        <v>211</v>
      </c>
      <c r="E234" s="4" t="s">
        <v>44</v>
      </c>
    </row>
    <row r="235" spans="1:5" ht="27">
      <c r="A235" s="5" t="s">
        <v>437</v>
      </c>
      <c r="B235" s="2"/>
      <c r="C235" s="347"/>
      <c r="D235" s="3" t="s">
        <v>211</v>
      </c>
      <c r="E235" s="4" t="s">
        <v>44</v>
      </c>
    </row>
    <row r="236" spans="1:5">
      <c r="A236" s="5" t="s">
        <v>438</v>
      </c>
      <c r="B236" s="2" t="s">
        <v>439</v>
      </c>
      <c r="C236" s="347"/>
      <c r="D236" s="3" t="s">
        <v>211</v>
      </c>
      <c r="E236" s="4" t="s">
        <v>44</v>
      </c>
    </row>
    <row r="237" spans="1:5" ht="27">
      <c r="A237" s="5" t="s">
        <v>440</v>
      </c>
      <c r="B237" s="2"/>
      <c r="C237" s="347"/>
      <c r="D237" s="3" t="s">
        <v>211</v>
      </c>
      <c r="E237" s="4" t="s">
        <v>44</v>
      </c>
    </row>
    <row r="238" spans="1:5">
      <c r="A238" s="5" t="s">
        <v>441</v>
      </c>
      <c r="B238" s="2"/>
      <c r="C238" s="347"/>
      <c r="D238" s="3" t="s">
        <v>211</v>
      </c>
      <c r="E238" s="4" t="s">
        <v>44</v>
      </c>
    </row>
    <row r="239" spans="1:5" ht="27">
      <c r="A239" s="5" t="s">
        <v>442</v>
      </c>
      <c r="B239" s="2" t="s">
        <v>443</v>
      </c>
      <c r="C239" s="347"/>
      <c r="D239" s="3" t="s">
        <v>211</v>
      </c>
      <c r="E239" s="4" t="s">
        <v>44</v>
      </c>
    </row>
    <row r="240" spans="1:5" ht="94.5">
      <c r="A240" s="17" t="s">
        <v>444</v>
      </c>
      <c r="B240" s="18" t="s">
        <v>445</v>
      </c>
      <c r="C240" s="347"/>
      <c r="D240" s="3" t="s">
        <v>211</v>
      </c>
      <c r="E240" s="4" t="s">
        <v>44</v>
      </c>
    </row>
    <row r="241" spans="1:5" ht="148.5">
      <c r="A241" s="17" t="s">
        <v>446</v>
      </c>
      <c r="B241" s="20" t="s">
        <v>447</v>
      </c>
      <c r="C241" s="347"/>
      <c r="D241" s="3" t="s">
        <v>211</v>
      </c>
      <c r="E241" s="4" t="s">
        <v>44</v>
      </c>
    </row>
    <row r="242" spans="1:5">
      <c r="A242" s="5" t="s">
        <v>448</v>
      </c>
      <c r="B242" s="2" t="s">
        <v>449</v>
      </c>
      <c r="C242" s="347"/>
      <c r="D242" s="3" t="s">
        <v>211</v>
      </c>
      <c r="E242" s="4" t="s">
        <v>44</v>
      </c>
    </row>
    <row r="243" spans="1:5" ht="81">
      <c r="A243" s="5" t="s">
        <v>450</v>
      </c>
      <c r="B243" s="2" t="s">
        <v>451</v>
      </c>
      <c r="C243" s="347"/>
      <c r="D243" s="3" t="s">
        <v>211</v>
      </c>
      <c r="E243" s="4" t="s">
        <v>44</v>
      </c>
    </row>
    <row r="244" spans="1:5">
      <c r="A244" s="5" t="s">
        <v>452</v>
      </c>
      <c r="B244" s="2"/>
      <c r="C244" s="347"/>
      <c r="D244" s="3" t="s">
        <v>211</v>
      </c>
      <c r="E244" s="4" t="s">
        <v>44</v>
      </c>
    </row>
    <row r="245" spans="1:5" ht="27">
      <c r="A245" s="5" t="s">
        <v>453</v>
      </c>
      <c r="B245" s="2" t="s">
        <v>454</v>
      </c>
      <c r="C245" s="347"/>
      <c r="D245" s="3" t="s">
        <v>211</v>
      </c>
      <c r="E245" s="4" t="s">
        <v>44</v>
      </c>
    </row>
    <row r="246" spans="1:5" ht="27">
      <c r="A246" s="5" t="s">
        <v>455</v>
      </c>
      <c r="B246" s="2"/>
      <c r="C246" s="347"/>
      <c r="D246" s="3" t="s">
        <v>211</v>
      </c>
      <c r="E246" s="4" t="s">
        <v>44</v>
      </c>
    </row>
    <row r="247" spans="1:5">
      <c r="A247" s="5" t="s">
        <v>456</v>
      </c>
      <c r="B247" s="2"/>
      <c r="C247" s="346"/>
      <c r="D247" s="3" t="s">
        <v>211</v>
      </c>
      <c r="E247" s="4" t="s">
        <v>44</v>
      </c>
    </row>
    <row r="248" spans="1:5" ht="27">
      <c r="A248" s="5" t="s">
        <v>457</v>
      </c>
      <c r="B248" s="2"/>
      <c r="C248" s="6" t="s">
        <v>458</v>
      </c>
      <c r="D248" s="3" t="s">
        <v>211</v>
      </c>
      <c r="E248" s="4" t="s">
        <v>44</v>
      </c>
    </row>
    <row r="249" spans="1:5" ht="409.5">
      <c r="A249" s="21" t="s">
        <v>459</v>
      </c>
      <c r="B249" s="6" t="s">
        <v>460</v>
      </c>
      <c r="C249" s="6" t="s">
        <v>461</v>
      </c>
      <c r="D249" s="3" t="s">
        <v>211</v>
      </c>
      <c r="E249" s="4" t="s">
        <v>44</v>
      </c>
    </row>
    <row r="250" spans="1:5">
      <c r="A250" s="5" t="s">
        <v>462</v>
      </c>
      <c r="B250" s="2" t="s">
        <v>463</v>
      </c>
      <c r="C250" s="345" t="s">
        <v>417</v>
      </c>
      <c r="D250" s="3" t="s">
        <v>211</v>
      </c>
      <c r="E250" s="4" t="s">
        <v>44</v>
      </c>
    </row>
    <row r="251" spans="1:5">
      <c r="A251" s="5" t="s">
        <v>464</v>
      </c>
      <c r="B251" s="2"/>
      <c r="C251" s="346"/>
      <c r="D251" s="3" t="s">
        <v>211</v>
      </c>
      <c r="E251" s="4" t="s">
        <v>44</v>
      </c>
    </row>
    <row r="252" spans="1:5" ht="40.5">
      <c r="A252" s="5" t="s">
        <v>465</v>
      </c>
      <c r="B252" s="2" t="s">
        <v>466</v>
      </c>
      <c r="C252" s="6" t="s">
        <v>467</v>
      </c>
      <c r="D252" s="3" t="s">
        <v>211</v>
      </c>
      <c r="E252" s="4" t="s">
        <v>44</v>
      </c>
    </row>
    <row r="253" spans="1:5" ht="27">
      <c r="A253" s="5" t="s">
        <v>468</v>
      </c>
      <c r="B253" s="2" t="s">
        <v>466</v>
      </c>
      <c r="C253" s="6" t="s">
        <v>469</v>
      </c>
      <c r="D253" s="3" t="s">
        <v>211</v>
      </c>
      <c r="E253" s="4" t="s">
        <v>44</v>
      </c>
    </row>
    <row r="254" spans="1:5" ht="27">
      <c r="A254" s="5" t="s">
        <v>470</v>
      </c>
      <c r="B254" s="2" t="s">
        <v>471</v>
      </c>
      <c r="C254" s="5" t="s">
        <v>472</v>
      </c>
      <c r="D254" s="3" t="s">
        <v>211</v>
      </c>
      <c r="E254" s="4" t="s">
        <v>44</v>
      </c>
    </row>
    <row r="255" spans="1:5" ht="409.5">
      <c r="A255" s="17" t="s">
        <v>473</v>
      </c>
      <c r="B255" s="20" t="s">
        <v>474</v>
      </c>
      <c r="C255" s="22" t="s">
        <v>475</v>
      </c>
      <c r="D255" s="3" t="s">
        <v>211</v>
      </c>
      <c r="E255" s="4" t="s">
        <v>44</v>
      </c>
    </row>
    <row r="256" spans="1:5" ht="40.5">
      <c r="A256" s="5" t="s">
        <v>476</v>
      </c>
      <c r="B256" s="2" t="s">
        <v>477</v>
      </c>
      <c r="C256" s="6" t="s">
        <v>478</v>
      </c>
      <c r="D256" s="3" t="s">
        <v>211</v>
      </c>
      <c r="E256" s="4" t="s">
        <v>44</v>
      </c>
    </row>
    <row r="257" spans="1:5">
      <c r="A257" s="5" t="s">
        <v>479</v>
      </c>
      <c r="B257" s="2"/>
      <c r="C257" s="345" t="s">
        <v>417</v>
      </c>
      <c r="D257" s="3" t="s">
        <v>211</v>
      </c>
      <c r="E257" s="4" t="s">
        <v>44</v>
      </c>
    </row>
    <row r="258" spans="1:5" ht="67.5">
      <c r="A258" s="17" t="s">
        <v>480</v>
      </c>
      <c r="B258" s="18" t="s">
        <v>481</v>
      </c>
      <c r="C258" s="347"/>
      <c r="D258" s="3" t="s">
        <v>211</v>
      </c>
      <c r="E258" s="4" t="s">
        <v>44</v>
      </c>
    </row>
    <row r="259" spans="1:5">
      <c r="A259" s="5" t="s">
        <v>482</v>
      </c>
      <c r="B259" s="2" t="s">
        <v>483</v>
      </c>
      <c r="C259" s="347"/>
      <c r="D259" s="3" t="s">
        <v>211</v>
      </c>
      <c r="E259" s="4" t="s">
        <v>44</v>
      </c>
    </row>
    <row r="260" spans="1:5" ht="27">
      <c r="A260" s="5" t="s">
        <v>484</v>
      </c>
      <c r="B260" s="2"/>
      <c r="C260" s="346"/>
      <c r="D260" s="3" t="s">
        <v>211</v>
      </c>
      <c r="E260" s="4" t="s">
        <v>44</v>
      </c>
    </row>
    <row r="261" spans="1:5" ht="27">
      <c r="A261" s="5" t="s">
        <v>485</v>
      </c>
      <c r="B261" s="2"/>
      <c r="C261" s="23" t="s">
        <v>486</v>
      </c>
      <c r="D261" s="3" t="s">
        <v>211</v>
      </c>
      <c r="E261" s="4" t="s">
        <v>44</v>
      </c>
    </row>
    <row r="262" spans="1:5" ht="67.5">
      <c r="A262" s="5" t="s">
        <v>487</v>
      </c>
      <c r="B262" s="2" t="s">
        <v>488</v>
      </c>
      <c r="C262" s="345" t="s">
        <v>417</v>
      </c>
      <c r="D262" s="3" t="s">
        <v>211</v>
      </c>
      <c r="E262" s="4" t="s">
        <v>44</v>
      </c>
    </row>
    <row r="263" spans="1:5">
      <c r="A263" s="5" t="s">
        <v>489</v>
      </c>
      <c r="B263" s="13"/>
      <c r="C263" s="346"/>
      <c r="D263" s="3" t="s">
        <v>211</v>
      </c>
      <c r="E263" s="4" t="s">
        <v>44</v>
      </c>
    </row>
    <row r="264" spans="1:5" ht="54">
      <c r="A264" s="350" t="s">
        <v>117</v>
      </c>
      <c r="B264" s="351"/>
      <c r="C264" s="5" t="s">
        <v>490</v>
      </c>
      <c r="D264" s="3" t="s">
        <v>211</v>
      </c>
      <c r="E264" s="4" t="s">
        <v>44</v>
      </c>
    </row>
    <row r="265" spans="1:5" ht="54">
      <c r="A265" s="5" t="s">
        <v>491</v>
      </c>
      <c r="B265" s="2" t="s">
        <v>492</v>
      </c>
      <c r="C265" s="345" t="s">
        <v>493</v>
      </c>
      <c r="D265" s="3" t="s">
        <v>211</v>
      </c>
      <c r="E265" s="4" t="s">
        <v>44</v>
      </c>
    </row>
    <row r="266" spans="1:5">
      <c r="A266" s="5" t="s">
        <v>494</v>
      </c>
      <c r="B266" s="2"/>
      <c r="C266" s="346"/>
      <c r="D266" s="3" t="s">
        <v>211</v>
      </c>
      <c r="E266" s="4" t="s">
        <v>44</v>
      </c>
    </row>
    <row r="267" spans="1:5" ht="40.5">
      <c r="A267" s="5" t="s">
        <v>495</v>
      </c>
      <c r="B267" s="2" t="s">
        <v>496</v>
      </c>
      <c r="C267" s="6" t="s">
        <v>497</v>
      </c>
      <c r="D267" s="3" t="s">
        <v>211</v>
      </c>
      <c r="E267" s="4" t="s">
        <v>44</v>
      </c>
    </row>
    <row r="268" spans="1:5" ht="27">
      <c r="A268" s="350" t="s">
        <v>117</v>
      </c>
      <c r="B268" s="351"/>
      <c r="C268" s="5" t="s">
        <v>498</v>
      </c>
      <c r="D268" s="3" t="s">
        <v>211</v>
      </c>
      <c r="E268" s="4" t="s">
        <v>44</v>
      </c>
    </row>
    <row r="269" spans="1:5">
      <c r="A269" s="5" t="s">
        <v>499</v>
      </c>
      <c r="B269" s="2"/>
      <c r="C269" s="345" t="s">
        <v>309</v>
      </c>
      <c r="D269" s="3" t="s">
        <v>211</v>
      </c>
      <c r="E269" s="4" t="s">
        <v>44</v>
      </c>
    </row>
    <row r="270" spans="1:5" ht="27">
      <c r="A270" s="5" t="s">
        <v>500</v>
      </c>
      <c r="B270" s="2" t="s">
        <v>501</v>
      </c>
      <c r="C270" s="347"/>
      <c r="D270" s="3" t="s">
        <v>211</v>
      </c>
      <c r="E270" s="4" t="s">
        <v>257</v>
      </c>
    </row>
    <row r="271" spans="1:5" ht="94.5">
      <c r="A271" s="5" t="s">
        <v>502</v>
      </c>
      <c r="B271" s="2" t="s">
        <v>503</v>
      </c>
      <c r="C271" s="347"/>
      <c r="D271" s="3" t="s">
        <v>211</v>
      </c>
      <c r="E271" s="4" t="s">
        <v>44</v>
      </c>
    </row>
    <row r="272" spans="1:5" ht="54">
      <c r="A272" s="5" t="s">
        <v>504</v>
      </c>
      <c r="B272" s="2" t="s">
        <v>505</v>
      </c>
      <c r="C272" s="347"/>
      <c r="D272" s="3" t="s">
        <v>211</v>
      </c>
      <c r="E272" s="4" t="s">
        <v>257</v>
      </c>
    </row>
    <row r="273" spans="1:5">
      <c r="A273" s="5" t="s">
        <v>506</v>
      </c>
      <c r="B273" s="2"/>
      <c r="C273" s="347"/>
      <c r="D273" s="3" t="s">
        <v>211</v>
      </c>
      <c r="E273" s="4" t="s">
        <v>44</v>
      </c>
    </row>
    <row r="274" spans="1:5">
      <c r="A274" s="5" t="s">
        <v>507</v>
      </c>
      <c r="B274" s="2"/>
      <c r="C274" s="347"/>
      <c r="D274" s="3" t="s">
        <v>211</v>
      </c>
      <c r="E274" s="4" t="s">
        <v>44</v>
      </c>
    </row>
    <row r="275" spans="1:5" ht="40.5">
      <c r="A275" s="5" t="s">
        <v>508</v>
      </c>
      <c r="B275" s="2" t="s">
        <v>509</v>
      </c>
      <c r="C275" s="347"/>
      <c r="D275" s="3" t="s">
        <v>211</v>
      </c>
      <c r="E275" s="4" t="s">
        <v>44</v>
      </c>
    </row>
    <row r="276" spans="1:5" ht="27">
      <c r="A276" s="5" t="s">
        <v>510</v>
      </c>
      <c r="B276" s="2" t="s">
        <v>511</v>
      </c>
      <c r="C276" s="347"/>
      <c r="D276" s="3" t="s">
        <v>211</v>
      </c>
      <c r="E276" s="4" t="s">
        <v>44</v>
      </c>
    </row>
    <row r="277" spans="1:5">
      <c r="A277" s="5" t="s">
        <v>512</v>
      </c>
      <c r="B277" s="2"/>
      <c r="C277" s="347"/>
      <c r="D277" s="3" t="s">
        <v>211</v>
      </c>
      <c r="E277" s="4" t="s">
        <v>257</v>
      </c>
    </row>
    <row r="278" spans="1:5" ht="54">
      <c r="A278" s="5" t="s">
        <v>513</v>
      </c>
      <c r="B278" s="2" t="s">
        <v>514</v>
      </c>
      <c r="C278" s="346"/>
      <c r="D278" s="3" t="s">
        <v>211</v>
      </c>
      <c r="E278" s="4" t="s">
        <v>44</v>
      </c>
    </row>
    <row r="279" spans="1:5" ht="27">
      <c r="A279" s="5" t="s">
        <v>515</v>
      </c>
      <c r="B279" s="2"/>
      <c r="C279" s="6" t="s">
        <v>300</v>
      </c>
      <c r="D279" s="3" t="s">
        <v>211</v>
      </c>
      <c r="E279" s="4" t="s">
        <v>44</v>
      </c>
    </row>
    <row r="280" spans="1:5" ht="40.5">
      <c r="A280" s="5" t="s">
        <v>516</v>
      </c>
      <c r="B280" s="2" t="s">
        <v>517</v>
      </c>
      <c r="C280" s="345" t="s">
        <v>518</v>
      </c>
      <c r="D280" s="3" t="s">
        <v>211</v>
      </c>
      <c r="E280" s="4" t="s">
        <v>257</v>
      </c>
    </row>
    <row r="281" spans="1:5" ht="54">
      <c r="A281" s="5" t="s">
        <v>519</v>
      </c>
      <c r="B281" s="2" t="s">
        <v>520</v>
      </c>
      <c r="C281" s="347"/>
      <c r="D281" s="3" t="s">
        <v>211</v>
      </c>
      <c r="E281" s="4" t="s">
        <v>44</v>
      </c>
    </row>
    <row r="282" spans="1:5" ht="54">
      <c r="A282" s="5" t="s">
        <v>18</v>
      </c>
      <c r="B282" s="2" t="s">
        <v>521</v>
      </c>
      <c r="C282" s="346"/>
      <c r="D282" s="3" t="s">
        <v>211</v>
      </c>
      <c r="E282" s="4" t="s">
        <v>44</v>
      </c>
    </row>
    <row r="283" spans="1:5" ht="40.5">
      <c r="A283" s="5" t="s">
        <v>522</v>
      </c>
      <c r="B283" s="2" t="s">
        <v>523</v>
      </c>
      <c r="C283" s="23" t="s">
        <v>518</v>
      </c>
      <c r="D283" s="3" t="s">
        <v>211</v>
      </c>
      <c r="E283" s="4" t="s">
        <v>44</v>
      </c>
    </row>
    <row r="284" spans="1:5" ht="27">
      <c r="A284" s="5" t="s">
        <v>524</v>
      </c>
      <c r="B284" s="2" t="s">
        <v>525</v>
      </c>
      <c r="C284" s="5" t="s">
        <v>526</v>
      </c>
      <c r="D284" s="3" t="s">
        <v>211</v>
      </c>
      <c r="E284" s="4" t="s">
        <v>44</v>
      </c>
    </row>
    <row r="285" spans="1:5" ht="54">
      <c r="A285" s="345" t="s">
        <v>527</v>
      </c>
      <c r="B285" s="24" t="s">
        <v>528</v>
      </c>
      <c r="C285" s="5" t="s">
        <v>529</v>
      </c>
      <c r="D285" s="3" t="s">
        <v>211</v>
      </c>
      <c r="E285" s="4" t="s">
        <v>44</v>
      </c>
    </row>
    <row r="286" spans="1:5" ht="391.5">
      <c r="A286" s="346"/>
      <c r="B286" s="24" t="s">
        <v>530</v>
      </c>
      <c r="C286" s="6" t="s">
        <v>309</v>
      </c>
      <c r="D286" s="3" t="s">
        <v>211</v>
      </c>
      <c r="E286" s="4" t="s">
        <v>44</v>
      </c>
    </row>
    <row r="287" spans="1:5">
      <c r="A287" s="12" t="s">
        <v>531</v>
      </c>
      <c r="B287" s="2"/>
      <c r="C287" s="6" t="s">
        <v>532</v>
      </c>
      <c r="D287" s="3" t="s">
        <v>211</v>
      </c>
      <c r="E287" s="4" t="s">
        <v>44</v>
      </c>
    </row>
    <row r="288" spans="1:5" ht="40.5">
      <c r="A288" s="12" t="s">
        <v>533</v>
      </c>
      <c r="B288" s="2" t="s">
        <v>534</v>
      </c>
      <c r="C288" s="5" t="s">
        <v>493</v>
      </c>
      <c r="D288" s="3" t="s">
        <v>211</v>
      </c>
      <c r="E288" s="4" t="s">
        <v>44</v>
      </c>
    </row>
    <row r="289" spans="1:5" ht="27">
      <c r="A289" s="12" t="s">
        <v>535</v>
      </c>
      <c r="B289" s="2"/>
      <c r="C289" s="5" t="s">
        <v>309</v>
      </c>
      <c r="D289" s="3" t="s">
        <v>211</v>
      </c>
      <c r="E289" s="4" t="s">
        <v>44</v>
      </c>
    </row>
    <row r="290" spans="1:5">
      <c r="A290" s="12" t="s">
        <v>536</v>
      </c>
      <c r="B290" s="2" t="s">
        <v>537</v>
      </c>
      <c r="C290" s="5" t="s">
        <v>529</v>
      </c>
      <c r="D290" s="3" t="s">
        <v>211</v>
      </c>
      <c r="E290" s="4" t="s">
        <v>257</v>
      </c>
    </row>
    <row r="291" spans="1:5" ht="40.5">
      <c r="A291" s="12" t="s">
        <v>538</v>
      </c>
      <c r="B291" s="2"/>
      <c r="C291" s="5" t="s">
        <v>539</v>
      </c>
      <c r="D291" s="3" t="s">
        <v>211</v>
      </c>
      <c r="E291" s="4" t="s">
        <v>44</v>
      </c>
    </row>
    <row r="292" spans="1:5">
      <c r="A292" s="12" t="s">
        <v>540</v>
      </c>
      <c r="B292" s="2"/>
      <c r="C292" s="5"/>
      <c r="D292" s="3" t="s">
        <v>211</v>
      </c>
      <c r="E292" s="4" t="s">
        <v>44</v>
      </c>
    </row>
    <row r="293" spans="1:5">
      <c r="A293" s="12" t="s">
        <v>541</v>
      </c>
      <c r="B293" s="2" t="s">
        <v>542</v>
      </c>
      <c r="C293" s="23" t="s">
        <v>300</v>
      </c>
      <c r="D293" s="3" t="s">
        <v>211</v>
      </c>
      <c r="E293" s="4" t="s">
        <v>44</v>
      </c>
    </row>
    <row r="294" spans="1:5" ht="40.5">
      <c r="A294" s="12" t="s">
        <v>543</v>
      </c>
      <c r="B294" s="2" t="s">
        <v>544</v>
      </c>
      <c r="C294" s="23" t="s">
        <v>518</v>
      </c>
      <c r="D294" s="3" t="s">
        <v>211</v>
      </c>
      <c r="E294" s="4" t="s">
        <v>44</v>
      </c>
    </row>
    <row r="295" spans="1:5" ht="40.5">
      <c r="A295" s="12" t="s">
        <v>545</v>
      </c>
      <c r="B295" s="2" t="s">
        <v>546</v>
      </c>
      <c r="C295" s="5" t="s">
        <v>300</v>
      </c>
      <c r="D295" s="3" t="s">
        <v>211</v>
      </c>
      <c r="E295" s="4" t="s">
        <v>44</v>
      </c>
    </row>
    <row r="296" spans="1:5" ht="27">
      <c r="A296" s="12" t="s">
        <v>547</v>
      </c>
      <c r="B296" s="2" t="s">
        <v>548</v>
      </c>
      <c r="C296" s="345" t="s">
        <v>309</v>
      </c>
      <c r="D296" s="3" t="s">
        <v>211</v>
      </c>
      <c r="E296" s="4" t="s">
        <v>44</v>
      </c>
    </row>
    <row r="297" spans="1:5" ht="67.5">
      <c r="A297" s="12" t="s">
        <v>549</v>
      </c>
      <c r="B297" s="2" t="s">
        <v>550</v>
      </c>
      <c r="C297" s="346"/>
      <c r="D297" s="3" t="s">
        <v>211</v>
      </c>
      <c r="E297" s="4" t="s">
        <v>44</v>
      </c>
    </row>
    <row r="298" spans="1:5" ht="27">
      <c r="A298" s="12" t="s">
        <v>551</v>
      </c>
      <c r="B298" s="2"/>
      <c r="C298" s="5" t="s">
        <v>552</v>
      </c>
      <c r="D298" s="3" t="s">
        <v>211</v>
      </c>
      <c r="E298" s="4" t="s">
        <v>44</v>
      </c>
    </row>
    <row r="299" spans="1:5" ht="27">
      <c r="A299" s="12" t="s">
        <v>553</v>
      </c>
      <c r="B299" s="2" t="s">
        <v>554</v>
      </c>
      <c r="C299" s="5" t="s">
        <v>458</v>
      </c>
      <c r="D299" s="3" t="s">
        <v>211</v>
      </c>
      <c r="E299" s="4" t="s">
        <v>44</v>
      </c>
    </row>
    <row r="300" spans="1:5" ht="27">
      <c r="A300" s="12" t="s">
        <v>555</v>
      </c>
      <c r="B300" s="2" t="s">
        <v>556</v>
      </c>
      <c r="C300" s="345" t="s">
        <v>309</v>
      </c>
      <c r="D300" s="3" t="s">
        <v>211</v>
      </c>
      <c r="E300" s="4" t="s">
        <v>44</v>
      </c>
    </row>
    <row r="301" spans="1:5" ht="67.5">
      <c r="A301" s="12" t="s">
        <v>557</v>
      </c>
      <c r="B301" s="2" t="s">
        <v>558</v>
      </c>
      <c r="C301" s="347"/>
      <c r="D301" s="3" t="s">
        <v>211</v>
      </c>
      <c r="E301" s="4" t="s">
        <v>44</v>
      </c>
    </row>
    <row r="302" spans="1:5" ht="27">
      <c r="A302" s="12" t="s">
        <v>559</v>
      </c>
      <c r="B302" s="2"/>
      <c r="C302" s="347"/>
      <c r="D302" s="3" t="s">
        <v>211</v>
      </c>
      <c r="E302" s="4" t="s">
        <v>212</v>
      </c>
    </row>
    <row r="303" spans="1:5" ht="27">
      <c r="A303" s="12" t="s">
        <v>560</v>
      </c>
      <c r="B303" s="2" t="s">
        <v>561</v>
      </c>
      <c r="C303" s="347"/>
      <c r="D303" s="3" t="s">
        <v>211</v>
      </c>
      <c r="E303" s="4" t="s">
        <v>44</v>
      </c>
    </row>
    <row r="304" spans="1:5">
      <c r="A304" s="12" t="s">
        <v>562</v>
      </c>
      <c r="B304" s="2" t="s">
        <v>563</v>
      </c>
      <c r="C304" s="347"/>
      <c r="D304" s="3" t="s">
        <v>211</v>
      </c>
      <c r="E304" s="4" t="s">
        <v>44</v>
      </c>
    </row>
    <row r="305" spans="1:5">
      <c r="A305" s="12" t="s">
        <v>564</v>
      </c>
      <c r="B305" s="2"/>
      <c r="C305" s="347"/>
      <c r="D305" s="3" t="s">
        <v>211</v>
      </c>
      <c r="E305" s="4" t="s">
        <v>44</v>
      </c>
    </row>
    <row r="306" spans="1:5">
      <c r="A306" s="12" t="s">
        <v>565</v>
      </c>
      <c r="B306" s="2"/>
      <c r="C306" s="347"/>
      <c r="D306" s="3" t="s">
        <v>211</v>
      </c>
      <c r="E306" s="4" t="s">
        <v>257</v>
      </c>
    </row>
    <row r="307" spans="1:5" ht="54">
      <c r="A307" s="12" t="s">
        <v>566</v>
      </c>
      <c r="B307" s="2" t="s">
        <v>567</v>
      </c>
      <c r="C307" s="347"/>
      <c r="D307" s="3" t="s">
        <v>211</v>
      </c>
      <c r="E307" s="4" t="s">
        <v>44</v>
      </c>
    </row>
    <row r="308" spans="1:5">
      <c r="A308" s="12" t="s">
        <v>568</v>
      </c>
      <c r="B308" s="4" t="s">
        <v>44</v>
      </c>
      <c r="C308" s="347"/>
      <c r="D308" s="3" t="s">
        <v>211</v>
      </c>
      <c r="E308" s="4" t="s">
        <v>44</v>
      </c>
    </row>
    <row r="309" spans="1:5" ht="108">
      <c r="A309" s="12" t="s">
        <v>569</v>
      </c>
      <c r="B309" s="2" t="s">
        <v>570</v>
      </c>
      <c r="C309" s="347"/>
      <c r="D309" s="3" t="s">
        <v>211</v>
      </c>
      <c r="E309" s="4" t="s">
        <v>44</v>
      </c>
    </row>
    <row r="310" spans="1:5" ht="175.5">
      <c r="A310" s="12" t="s">
        <v>571</v>
      </c>
      <c r="B310" s="2" t="s">
        <v>572</v>
      </c>
      <c r="C310" s="347"/>
      <c r="D310" s="3" t="s">
        <v>211</v>
      </c>
      <c r="E310" s="4" t="s">
        <v>44</v>
      </c>
    </row>
    <row r="311" spans="1:5" ht="81">
      <c r="A311" s="12" t="s">
        <v>573</v>
      </c>
      <c r="B311" s="2" t="s">
        <v>574</v>
      </c>
      <c r="C311" s="347"/>
      <c r="D311" s="3" t="s">
        <v>211</v>
      </c>
      <c r="E311" s="4" t="s">
        <v>44</v>
      </c>
    </row>
    <row r="312" spans="1:5" ht="67.5">
      <c r="A312" s="12" t="s">
        <v>575</v>
      </c>
      <c r="B312" s="2" t="s">
        <v>576</v>
      </c>
      <c r="C312" s="347"/>
      <c r="D312" s="3" t="s">
        <v>211</v>
      </c>
      <c r="E312" s="4" t="s">
        <v>44</v>
      </c>
    </row>
    <row r="313" spans="1:5" ht="108">
      <c r="A313" s="12" t="s">
        <v>577</v>
      </c>
      <c r="B313" s="2" t="s">
        <v>578</v>
      </c>
      <c r="C313" s="347"/>
      <c r="D313" s="3" t="s">
        <v>211</v>
      </c>
      <c r="E313" s="4" t="s">
        <v>44</v>
      </c>
    </row>
    <row r="314" spans="1:5" ht="27">
      <c r="A314" s="12" t="s">
        <v>579</v>
      </c>
      <c r="B314" s="2" t="s">
        <v>580</v>
      </c>
      <c r="C314" s="347"/>
      <c r="D314" s="3" t="s">
        <v>211</v>
      </c>
      <c r="E314" s="4" t="s">
        <v>44</v>
      </c>
    </row>
    <row r="315" spans="1:5" ht="27">
      <c r="A315" s="12" t="s">
        <v>581</v>
      </c>
      <c r="B315" s="2" t="s">
        <v>582</v>
      </c>
      <c r="C315" s="347"/>
      <c r="D315" s="3" t="s">
        <v>211</v>
      </c>
      <c r="E315" s="4" t="s">
        <v>44</v>
      </c>
    </row>
    <row r="316" spans="1:5" ht="67.5">
      <c r="A316" s="12" t="s">
        <v>583</v>
      </c>
      <c r="B316" s="2" t="s">
        <v>584</v>
      </c>
      <c r="C316" s="347"/>
      <c r="D316" s="3" t="s">
        <v>211</v>
      </c>
      <c r="E316" s="4" t="s">
        <v>585</v>
      </c>
    </row>
    <row r="317" spans="1:5" ht="40.5">
      <c r="A317" s="12" t="s">
        <v>586</v>
      </c>
      <c r="B317" s="2" t="s">
        <v>587</v>
      </c>
      <c r="C317" s="346"/>
      <c r="D317" s="3" t="s">
        <v>211</v>
      </c>
      <c r="E317" s="4" t="s">
        <v>44</v>
      </c>
    </row>
    <row r="318" spans="1:5" ht="81">
      <c r="A318" s="12" t="s">
        <v>588</v>
      </c>
      <c r="B318" s="2" t="s">
        <v>589</v>
      </c>
      <c r="C318" s="5" t="s">
        <v>300</v>
      </c>
      <c r="D318" s="3" t="s">
        <v>211</v>
      </c>
      <c r="E318" s="4" t="s">
        <v>44</v>
      </c>
    </row>
    <row r="319" spans="1:5" ht="27">
      <c r="A319" s="12" t="s">
        <v>3</v>
      </c>
      <c r="B319" s="2"/>
      <c r="C319" s="345" t="s">
        <v>309</v>
      </c>
      <c r="D319" s="3" t="s">
        <v>211</v>
      </c>
      <c r="E319" s="4" t="s">
        <v>44</v>
      </c>
    </row>
    <row r="320" spans="1:5" ht="27">
      <c r="A320" s="12" t="s">
        <v>590</v>
      </c>
      <c r="B320" s="2"/>
      <c r="C320" s="347"/>
      <c r="D320" s="3" t="s">
        <v>211</v>
      </c>
      <c r="E320" s="4" t="s">
        <v>44</v>
      </c>
    </row>
    <row r="321" spans="1:5" ht="54">
      <c r="A321" s="12" t="s">
        <v>591</v>
      </c>
      <c r="B321" s="2" t="s">
        <v>592</v>
      </c>
      <c r="C321" s="346"/>
      <c r="D321" s="3" t="s">
        <v>211</v>
      </c>
      <c r="E321" s="4" t="s">
        <v>44</v>
      </c>
    </row>
    <row r="322" spans="1:5" ht="27">
      <c r="A322" s="12" t="s">
        <v>593</v>
      </c>
      <c r="B322" s="2" t="s">
        <v>594</v>
      </c>
      <c r="C322" s="6" t="s">
        <v>595</v>
      </c>
      <c r="D322" s="3" t="s">
        <v>211</v>
      </c>
      <c r="E322" s="4" t="s">
        <v>257</v>
      </c>
    </row>
    <row r="323" spans="1:5" ht="27">
      <c r="A323" s="12" t="s">
        <v>596</v>
      </c>
      <c r="B323" s="2"/>
      <c r="C323" s="6"/>
      <c r="D323" s="3" t="s">
        <v>597</v>
      </c>
      <c r="E323" s="4" t="s">
        <v>598</v>
      </c>
    </row>
    <row r="324" spans="1:5" ht="81">
      <c r="A324" s="12" t="s">
        <v>599</v>
      </c>
      <c r="B324" s="2" t="s">
        <v>600</v>
      </c>
      <c r="C324" s="345" t="s">
        <v>518</v>
      </c>
      <c r="D324" s="3" t="s">
        <v>211</v>
      </c>
      <c r="E324" s="4" t="s">
        <v>44</v>
      </c>
    </row>
    <row r="325" spans="1:5">
      <c r="A325" s="12" t="s">
        <v>601</v>
      </c>
      <c r="B325" s="2"/>
      <c r="C325" s="346"/>
      <c r="D325" s="3" t="s">
        <v>211</v>
      </c>
      <c r="E325" s="4" t="s">
        <v>44</v>
      </c>
    </row>
    <row r="326" spans="1:5" ht="40.5">
      <c r="A326" s="12" t="s">
        <v>602</v>
      </c>
      <c r="B326" s="2" t="s">
        <v>603</v>
      </c>
      <c r="C326" s="23" t="s">
        <v>529</v>
      </c>
      <c r="D326" s="3" t="s">
        <v>211</v>
      </c>
      <c r="E326" s="4" t="s">
        <v>44</v>
      </c>
    </row>
    <row r="327" spans="1:5" ht="27">
      <c r="A327" s="12" t="s">
        <v>604</v>
      </c>
      <c r="B327" s="2"/>
      <c r="C327" s="5" t="s">
        <v>605</v>
      </c>
      <c r="D327" s="3" t="s">
        <v>211</v>
      </c>
      <c r="E327" s="4" t="s">
        <v>44</v>
      </c>
    </row>
    <row r="328" spans="1:5" ht="27">
      <c r="A328" s="12" t="s">
        <v>606</v>
      </c>
      <c r="B328" s="2"/>
      <c r="C328" s="5" t="s">
        <v>518</v>
      </c>
      <c r="D328" s="3" t="s">
        <v>211</v>
      </c>
      <c r="E328" s="4" t="s">
        <v>212</v>
      </c>
    </row>
    <row r="329" spans="1:5" ht="27">
      <c r="A329" s="12" t="s">
        <v>607</v>
      </c>
      <c r="B329" s="2"/>
      <c r="C329" s="5" t="s">
        <v>608</v>
      </c>
      <c r="D329" s="3" t="s">
        <v>346</v>
      </c>
      <c r="E329" s="4" t="s">
        <v>42</v>
      </c>
    </row>
    <row r="330" spans="1:5" ht="27">
      <c r="A330" s="5" t="s">
        <v>609</v>
      </c>
      <c r="B330" s="2" t="s">
        <v>610</v>
      </c>
      <c r="C330" s="5" t="s">
        <v>529</v>
      </c>
      <c r="D330" s="3" t="s">
        <v>211</v>
      </c>
      <c r="E330" s="4" t="s">
        <v>44</v>
      </c>
    </row>
    <row r="331" spans="1:5" ht="27">
      <c r="A331" s="5" t="s">
        <v>611</v>
      </c>
      <c r="B331" s="2"/>
      <c r="C331" s="6"/>
      <c r="D331" s="3" t="s">
        <v>597</v>
      </c>
      <c r="E331" s="4" t="s">
        <v>598</v>
      </c>
    </row>
    <row r="332" spans="1:5" ht="27">
      <c r="A332" s="5" t="s">
        <v>612</v>
      </c>
      <c r="B332" s="2" t="s">
        <v>613</v>
      </c>
      <c r="C332" s="6"/>
      <c r="D332" s="3" t="s">
        <v>597</v>
      </c>
      <c r="E332" s="4" t="s">
        <v>598</v>
      </c>
    </row>
    <row r="333" spans="1:5" ht="27">
      <c r="A333" s="12" t="s">
        <v>614</v>
      </c>
      <c r="B333" s="25" t="s">
        <v>615</v>
      </c>
      <c r="C333" s="345" t="s">
        <v>518</v>
      </c>
      <c r="D333" s="3" t="s">
        <v>211</v>
      </c>
      <c r="E333" s="4" t="s">
        <v>44</v>
      </c>
    </row>
    <row r="334" spans="1:5" ht="27">
      <c r="A334" s="12" t="s">
        <v>616</v>
      </c>
      <c r="B334" s="2" t="s">
        <v>617</v>
      </c>
      <c r="C334" s="346"/>
      <c r="D334" s="3" t="s">
        <v>211</v>
      </c>
      <c r="E334" s="4" t="s">
        <v>44</v>
      </c>
    </row>
    <row r="335" spans="1:5" ht="27">
      <c r="A335" s="12" t="s">
        <v>618</v>
      </c>
      <c r="B335" s="2"/>
      <c r="C335" s="6" t="s">
        <v>300</v>
      </c>
      <c r="D335" s="3" t="s">
        <v>346</v>
      </c>
      <c r="E335" s="4" t="s">
        <v>43</v>
      </c>
    </row>
    <row r="336" spans="1:5">
      <c r="A336" s="12" t="s">
        <v>619</v>
      </c>
      <c r="B336" s="2"/>
      <c r="C336" s="6" t="s">
        <v>620</v>
      </c>
      <c r="D336" s="3" t="s">
        <v>211</v>
      </c>
      <c r="E336" s="4" t="s">
        <v>44</v>
      </c>
    </row>
    <row r="337" spans="1:5" ht="40.5">
      <c r="A337" s="12" t="s">
        <v>621</v>
      </c>
      <c r="B337" s="2" t="s">
        <v>622</v>
      </c>
      <c r="C337" s="6" t="s">
        <v>309</v>
      </c>
      <c r="D337" s="3" t="s">
        <v>211</v>
      </c>
      <c r="E337" s="4" t="s">
        <v>44</v>
      </c>
    </row>
    <row r="338" spans="1:5" ht="27">
      <c r="A338" s="12" t="s">
        <v>623</v>
      </c>
      <c r="B338" s="2"/>
      <c r="C338" s="6" t="s">
        <v>624</v>
      </c>
      <c r="D338" s="3" t="s">
        <v>211</v>
      </c>
      <c r="E338" s="4" t="s">
        <v>257</v>
      </c>
    </row>
    <row r="339" spans="1:5">
      <c r="A339" s="12" t="s">
        <v>625</v>
      </c>
      <c r="B339" s="2" t="s">
        <v>626</v>
      </c>
      <c r="C339" s="6" t="s">
        <v>627</v>
      </c>
      <c r="D339" s="3" t="s">
        <v>211</v>
      </c>
      <c r="E339" s="4" t="s">
        <v>44</v>
      </c>
    </row>
    <row r="340" spans="1:5" ht="40.5">
      <c r="A340" s="5" t="s">
        <v>628</v>
      </c>
      <c r="B340" s="2" t="s">
        <v>629</v>
      </c>
      <c r="C340" s="345" t="s">
        <v>309</v>
      </c>
      <c r="D340" s="3" t="s">
        <v>211</v>
      </c>
      <c r="E340" s="4" t="s">
        <v>44</v>
      </c>
    </row>
    <row r="341" spans="1:5" ht="40.5">
      <c r="A341" s="12" t="s">
        <v>630</v>
      </c>
      <c r="B341" s="2" t="s">
        <v>631</v>
      </c>
      <c r="C341" s="347"/>
      <c r="D341" s="3" t="s">
        <v>211</v>
      </c>
      <c r="E341" s="4" t="s">
        <v>44</v>
      </c>
    </row>
    <row r="342" spans="1:5" ht="40.5">
      <c r="A342" s="12" t="s">
        <v>632</v>
      </c>
      <c r="B342" s="2" t="s">
        <v>633</v>
      </c>
      <c r="C342" s="346"/>
      <c r="D342" s="3" t="s">
        <v>211</v>
      </c>
      <c r="E342" s="4" t="s">
        <v>44</v>
      </c>
    </row>
    <row r="343" spans="1:5">
      <c r="A343" s="12" t="s">
        <v>634</v>
      </c>
      <c r="B343" s="2"/>
      <c r="C343" s="5" t="s">
        <v>300</v>
      </c>
      <c r="D343" s="3" t="s">
        <v>211</v>
      </c>
      <c r="E343" s="4" t="s">
        <v>44</v>
      </c>
    </row>
    <row r="344" spans="1:5" ht="81">
      <c r="A344" s="12" t="s">
        <v>635</v>
      </c>
      <c r="B344" s="2" t="s">
        <v>636</v>
      </c>
      <c r="C344" s="345" t="s">
        <v>309</v>
      </c>
      <c r="D344" s="3" t="s">
        <v>211</v>
      </c>
      <c r="E344" s="4" t="s">
        <v>44</v>
      </c>
    </row>
    <row r="345" spans="1:5" ht="27">
      <c r="A345" s="12" t="s">
        <v>637</v>
      </c>
      <c r="B345" s="2" t="s">
        <v>638</v>
      </c>
      <c r="C345" s="346"/>
      <c r="D345" s="3" t="s">
        <v>211</v>
      </c>
      <c r="E345" s="4" t="s">
        <v>44</v>
      </c>
    </row>
    <row r="346" spans="1:5" ht="27">
      <c r="A346" s="12" t="s">
        <v>639</v>
      </c>
      <c r="B346" s="2" t="s">
        <v>640</v>
      </c>
      <c r="C346" s="345" t="s">
        <v>641</v>
      </c>
      <c r="D346" s="3" t="s">
        <v>211</v>
      </c>
      <c r="E346" s="4" t="s">
        <v>212</v>
      </c>
    </row>
    <row r="347" spans="1:5" ht="27">
      <c r="A347" s="12" t="s">
        <v>642</v>
      </c>
      <c r="B347" s="2"/>
      <c r="C347" s="347"/>
      <c r="D347" s="3" t="s">
        <v>211</v>
      </c>
      <c r="E347" s="4" t="s">
        <v>212</v>
      </c>
    </row>
    <row r="348" spans="1:5" ht="27">
      <c r="A348" s="12" t="s">
        <v>643</v>
      </c>
      <c r="B348" s="2" t="s">
        <v>644</v>
      </c>
      <c r="C348" s="347"/>
      <c r="D348" s="3" t="s">
        <v>211</v>
      </c>
      <c r="E348" s="4" t="s">
        <v>212</v>
      </c>
    </row>
    <row r="349" spans="1:5">
      <c r="A349" s="12" t="s">
        <v>645</v>
      </c>
      <c r="B349" s="2"/>
      <c r="C349" s="347"/>
      <c r="D349" s="3" t="s">
        <v>211</v>
      </c>
      <c r="E349" s="4" t="s">
        <v>257</v>
      </c>
    </row>
    <row r="350" spans="1:5">
      <c r="A350" s="12" t="s">
        <v>646</v>
      </c>
      <c r="B350" s="2"/>
      <c r="C350" s="346"/>
      <c r="D350" s="3" t="s">
        <v>211</v>
      </c>
      <c r="E350" s="4" t="s">
        <v>257</v>
      </c>
    </row>
    <row r="351" spans="1:5" ht="27">
      <c r="A351" s="12" t="s">
        <v>647</v>
      </c>
      <c r="B351" s="2"/>
      <c r="C351" s="6" t="s">
        <v>648</v>
      </c>
      <c r="D351" s="3" t="s">
        <v>211</v>
      </c>
      <c r="E351" s="4" t="s">
        <v>257</v>
      </c>
    </row>
    <row r="352" spans="1:5" ht="27">
      <c r="A352" s="12" t="s">
        <v>649</v>
      </c>
      <c r="B352" s="2"/>
      <c r="C352" s="6" t="s">
        <v>650</v>
      </c>
      <c r="D352" s="3" t="s">
        <v>211</v>
      </c>
      <c r="E352" s="4" t="s">
        <v>257</v>
      </c>
    </row>
    <row r="353" spans="1:5">
      <c r="A353" s="12" t="s">
        <v>651</v>
      </c>
      <c r="B353" s="2"/>
      <c r="C353" s="6" t="s">
        <v>652</v>
      </c>
      <c r="D353" s="3" t="s">
        <v>211</v>
      </c>
      <c r="E353" s="4" t="s">
        <v>257</v>
      </c>
    </row>
    <row r="354" spans="1:5" ht="54">
      <c r="A354" s="12" t="s">
        <v>653</v>
      </c>
      <c r="B354" s="2" t="s">
        <v>654</v>
      </c>
      <c r="C354" s="6" t="s">
        <v>655</v>
      </c>
      <c r="D354" s="3" t="s">
        <v>211</v>
      </c>
      <c r="E354" s="4" t="s">
        <v>257</v>
      </c>
    </row>
    <row r="355" spans="1:5" ht="67.5">
      <c r="A355" s="12" t="s">
        <v>656</v>
      </c>
      <c r="B355" s="2" t="s">
        <v>657</v>
      </c>
      <c r="C355" s="345" t="s">
        <v>529</v>
      </c>
      <c r="D355" s="3" t="s">
        <v>211</v>
      </c>
      <c r="E355" s="4" t="s">
        <v>257</v>
      </c>
    </row>
    <row r="356" spans="1:5">
      <c r="A356" s="12" t="s">
        <v>658</v>
      </c>
      <c r="B356" s="2"/>
      <c r="C356" s="346"/>
      <c r="D356" s="3" t="s">
        <v>211</v>
      </c>
      <c r="E356" s="4" t="s">
        <v>257</v>
      </c>
    </row>
    <row r="357" spans="1:5" ht="40.5">
      <c r="A357" s="12" t="s">
        <v>659</v>
      </c>
      <c r="B357" s="2"/>
      <c r="C357" s="6" t="s">
        <v>660</v>
      </c>
      <c r="D357" s="3" t="s">
        <v>211</v>
      </c>
      <c r="E357" s="4" t="s">
        <v>257</v>
      </c>
    </row>
    <row r="358" spans="1:5" ht="27">
      <c r="A358" s="12" t="s">
        <v>661</v>
      </c>
      <c r="B358" s="2" t="s">
        <v>662</v>
      </c>
      <c r="C358" s="6" t="s">
        <v>641</v>
      </c>
      <c r="D358" s="3" t="s">
        <v>211</v>
      </c>
      <c r="E358" s="4" t="s">
        <v>257</v>
      </c>
    </row>
    <row r="359" spans="1:5">
      <c r="A359" s="12" t="s">
        <v>663</v>
      </c>
      <c r="B359" s="2"/>
      <c r="C359" s="6" t="s">
        <v>300</v>
      </c>
      <c r="D359" s="3" t="s">
        <v>211</v>
      </c>
      <c r="E359" s="4" t="s">
        <v>257</v>
      </c>
    </row>
    <row r="360" spans="1:5" ht="81">
      <c r="A360" s="12" t="s">
        <v>664</v>
      </c>
      <c r="B360" s="2" t="s">
        <v>665</v>
      </c>
      <c r="C360" s="5" t="s">
        <v>666</v>
      </c>
      <c r="D360" s="3" t="s">
        <v>211</v>
      </c>
      <c r="E360" s="4" t="s">
        <v>257</v>
      </c>
    </row>
    <row r="361" spans="1:5" ht="27">
      <c r="A361" s="12" t="s">
        <v>667</v>
      </c>
      <c r="B361" s="2"/>
      <c r="C361" s="6"/>
      <c r="D361" s="3" t="s">
        <v>668</v>
      </c>
      <c r="E361" s="4" t="s">
        <v>669</v>
      </c>
    </row>
    <row r="362" spans="1:5" ht="27">
      <c r="A362" s="12" t="s">
        <v>670</v>
      </c>
      <c r="B362" s="2" t="s">
        <v>671</v>
      </c>
      <c r="C362" s="345" t="s">
        <v>359</v>
      </c>
      <c r="D362" s="3" t="s">
        <v>211</v>
      </c>
      <c r="E362" s="4" t="s">
        <v>257</v>
      </c>
    </row>
    <row r="363" spans="1:5" ht="27">
      <c r="A363" s="12" t="s">
        <v>672</v>
      </c>
      <c r="B363" s="2"/>
      <c r="C363" s="347"/>
      <c r="D363" s="3" t="s">
        <v>668</v>
      </c>
      <c r="E363" s="4" t="s">
        <v>669</v>
      </c>
    </row>
    <row r="364" spans="1:5" ht="67.5">
      <c r="A364" s="12" t="s">
        <v>673</v>
      </c>
      <c r="B364" s="2" t="s">
        <v>674</v>
      </c>
      <c r="C364" s="347"/>
      <c r="D364" s="3" t="s">
        <v>668</v>
      </c>
      <c r="E364" s="4" t="s">
        <v>257</v>
      </c>
    </row>
    <row r="365" spans="1:5" ht="27">
      <c r="A365" s="12" t="s">
        <v>675</v>
      </c>
      <c r="B365" s="2"/>
      <c r="C365" s="347"/>
      <c r="D365" s="3" t="s">
        <v>211</v>
      </c>
      <c r="E365" s="4" t="s">
        <v>257</v>
      </c>
    </row>
    <row r="366" spans="1:5" ht="27">
      <c r="A366" s="12" t="s">
        <v>676</v>
      </c>
      <c r="B366" s="2"/>
      <c r="C366" s="347"/>
      <c r="D366" s="3" t="s">
        <v>211</v>
      </c>
      <c r="E366" s="4" t="s">
        <v>257</v>
      </c>
    </row>
    <row r="367" spans="1:5">
      <c r="A367" s="12" t="s">
        <v>677</v>
      </c>
      <c r="B367" s="2"/>
      <c r="C367" s="347"/>
      <c r="D367" s="3" t="s">
        <v>211</v>
      </c>
      <c r="E367" s="4" t="s">
        <v>257</v>
      </c>
    </row>
    <row r="368" spans="1:5" ht="27">
      <c r="A368" s="12" t="s">
        <v>678</v>
      </c>
      <c r="B368" s="2" t="s">
        <v>679</v>
      </c>
      <c r="C368" s="347"/>
      <c r="D368" s="3" t="s">
        <v>211</v>
      </c>
      <c r="E368" s="4" t="s">
        <v>257</v>
      </c>
    </row>
    <row r="369" spans="1:5" ht="27">
      <c r="A369" s="12" t="s">
        <v>680</v>
      </c>
      <c r="B369" s="2" t="s">
        <v>681</v>
      </c>
      <c r="C369" s="347"/>
      <c r="D369" s="3" t="s">
        <v>211</v>
      </c>
      <c r="E369" s="4" t="s">
        <v>257</v>
      </c>
    </row>
    <row r="370" spans="1:5" ht="27">
      <c r="A370" s="12" t="s">
        <v>682</v>
      </c>
      <c r="B370" s="2"/>
      <c r="C370" s="347"/>
      <c r="D370" s="3" t="s">
        <v>211</v>
      </c>
      <c r="E370" s="4" t="s">
        <v>257</v>
      </c>
    </row>
    <row r="371" spans="1:5" ht="40.5">
      <c r="A371" s="12" t="s">
        <v>683</v>
      </c>
      <c r="B371" s="2" t="s">
        <v>684</v>
      </c>
      <c r="C371" s="347"/>
      <c r="D371" s="3" t="s">
        <v>211</v>
      </c>
      <c r="E371" s="4" t="s">
        <v>257</v>
      </c>
    </row>
    <row r="372" spans="1:5" ht="27">
      <c r="A372" s="12" t="s">
        <v>685</v>
      </c>
      <c r="B372" s="2"/>
      <c r="C372" s="346"/>
      <c r="D372" s="3" t="s">
        <v>211</v>
      </c>
      <c r="E372" s="4" t="s">
        <v>257</v>
      </c>
    </row>
    <row r="373" spans="1:5" ht="27">
      <c r="A373" s="12" t="s">
        <v>686</v>
      </c>
      <c r="B373" s="2" t="s">
        <v>687</v>
      </c>
      <c r="C373" s="345" t="s">
        <v>688</v>
      </c>
      <c r="D373" s="3" t="s">
        <v>211</v>
      </c>
      <c r="E373" s="4" t="s">
        <v>257</v>
      </c>
    </row>
    <row r="374" spans="1:5" ht="27">
      <c r="A374" s="12" t="s">
        <v>689</v>
      </c>
      <c r="B374" s="2"/>
      <c r="C374" s="347"/>
      <c r="D374" s="3" t="s">
        <v>668</v>
      </c>
      <c r="E374" s="4" t="s">
        <v>669</v>
      </c>
    </row>
    <row r="375" spans="1:5" ht="27">
      <c r="A375" s="12" t="s">
        <v>690</v>
      </c>
      <c r="B375" s="2"/>
      <c r="C375" s="347"/>
      <c r="D375" s="3" t="s">
        <v>211</v>
      </c>
      <c r="E375" s="4" t="s">
        <v>257</v>
      </c>
    </row>
    <row r="376" spans="1:5" ht="40.5">
      <c r="A376" s="12" t="s">
        <v>691</v>
      </c>
      <c r="B376" s="2" t="s">
        <v>692</v>
      </c>
      <c r="C376" s="347"/>
      <c r="D376" s="3" t="s">
        <v>211</v>
      </c>
      <c r="E376" s="4" t="s">
        <v>257</v>
      </c>
    </row>
    <row r="377" spans="1:5" ht="27">
      <c r="A377" s="12" t="s">
        <v>693</v>
      </c>
      <c r="B377" s="2"/>
      <c r="C377" s="347"/>
      <c r="D377" s="3" t="s">
        <v>211</v>
      </c>
      <c r="E377" s="4" t="s">
        <v>257</v>
      </c>
    </row>
    <row r="378" spans="1:5" ht="27">
      <c r="A378" s="12" t="s">
        <v>694</v>
      </c>
      <c r="B378" s="2"/>
      <c r="C378" s="347"/>
      <c r="D378" s="3" t="s">
        <v>211</v>
      </c>
      <c r="E378" s="4" t="s">
        <v>257</v>
      </c>
    </row>
    <row r="379" spans="1:5" ht="27">
      <c r="A379" s="12" t="s">
        <v>695</v>
      </c>
      <c r="B379" s="2"/>
      <c r="C379" s="347"/>
      <c r="D379" s="3" t="s">
        <v>668</v>
      </c>
      <c r="E379" s="4" t="s">
        <v>669</v>
      </c>
    </row>
    <row r="380" spans="1:5" ht="27">
      <c r="A380" s="12" t="s">
        <v>696</v>
      </c>
      <c r="B380" s="2" t="s">
        <v>697</v>
      </c>
      <c r="C380" s="347"/>
      <c r="D380" s="3" t="s">
        <v>211</v>
      </c>
      <c r="E380" s="4" t="s">
        <v>257</v>
      </c>
    </row>
    <row r="381" spans="1:5" ht="27">
      <c r="A381" s="12" t="s">
        <v>698</v>
      </c>
      <c r="B381" s="2"/>
      <c r="C381" s="347"/>
      <c r="D381" s="3" t="s">
        <v>668</v>
      </c>
      <c r="E381" s="4" t="s">
        <v>669</v>
      </c>
    </row>
    <row r="382" spans="1:5" ht="27">
      <c r="A382" s="12" t="s">
        <v>699</v>
      </c>
      <c r="B382" s="2"/>
      <c r="C382" s="347"/>
      <c r="D382" s="3" t="s">
        <v>211</v>
      </c>
      <c r="E382" s="4" t="s">
        <v>257</v>
      </c>
    </row>
    <row r="383" spans="1:5" ht="27">
      <c r="A383" s="12" t="s">
        <v>700</v>
      </c>
      <c r="B383" s="2"/>
      <c r="C383" s="347"/>
      <c r="D383" s="3" t="s">
        <v>211</v>
      </c>
      <c r="E383" s="4" t="s">
        <v>257</v>
      </c>
    </row>
    <row r="384" spans="1:5" ht="27">
      <c r="A384" s="5" t="s">
        <v>701</v>
      </c>
      <c r="B384" s="2"/>
      <c r="C384" s="347"/>
      <c r="D384" s="3" t="s">
        <v>668</v>
      </c>
      <c r="E384" s="4" t="s">
        <v>257</v>
      </c>
    </row>
    <row r="385" spans="1:5" ht="27">
      <c r="A385" s="12" t="s">
        <v>702</v>
      </c>
      <c r="B385" s="2" t="s">
        <v>703</v>
      </c>
      <c r="C385" s="346"/>
      <c r="D385" s="3" t="s">
        <v>211</v>
      </c>
      <c r="E385" s="4" t="s">
        <v>257</v>
      </c>
    </row>
    <row r="386" spans="1:5" ht="27">
      <c r="A386" s="12" t="s">
        <v>704</v>
      </c>
      <c r="B386" s="2" t="s">
        <v>705</v>
      </c>
      <c r="C386" s="9"/>
      <c r="D386" s="3" t="s">
        <v>668</v>
      </c>
      <c r="E386" s="4" t="s">
        <v>669</v>
      </c>
    </row>
    <row r="387" spans="1:5" ht="27">
      <c r="A387" s="12" t="s">
        <v>706</v>
      </c>
      <c r="B387" s="2"/>
      <c r="C387" s="6" t="s">
        <v>707</v>
      </c>
      <c r="D387" s="3" t="s">
        <v>211</v>
      </c>
      <c r="E387" s="4" t="s">
        <v>257</v>
      </c>
    </row>
    <row r="388" spans="1:5" ht="40.5">
      <c r="A388" s="12" t="s">
        <v>708</v>
      </c>
      <c r="B388" s="2" t="s">
        <v>709</v>
      </c>
      <c r="C388" s="6" t="s">
        <v>627</v>
      </c>
      <c r="D388" s="3" t="s">
        <v>211</v>
      </c>
      <c r="E388" s="4" t="s">
        <v>257</v>
      </c>
    </row>
    <row r="389" spans="1:5" ht="27">
      <c r="A389" s="12" t="s">
        <v>710</v>
      </c>
      <c r="B389" s="2"/>
      <c r="C389" s="6"/>
      <c r="D389" s="3" t="s">
        <v>668</v>
      </c>
      <c r="E389" s="4" t="s">
        <v>669</v>
      </c>
    </row>
    <row r="390" spans="1:5" ht="27">
      <c r="A390" s="12" t="s">
        <v>711</v>
      </c>
      <c r="B390" s="2" t="s">
        <v>712</v>
      </c>
      <c r="C390" s="345" t="s">
        <v>688</v>
      </c>
      <c r="D390" s="3" t="s">
        <v>211</v>
      </c>
      <c r="E390" s="4" t="s">
        <v>257</v>
      </c>
    </row>
    <row r="391" spans="1:5">
      <c r="A391" s="12" t="s">
        <v>713</v>
      </c>
      <c r="B391" s="2" t="s">
        <v>714</v>
      </c>
      <c r="C391" s="346"/>
      <c r="D391" s="3" t="s">
        <v>211</v>
      </c>
      <c r="E391" s="4" t="s">
        <v>257</v>
      </c>
    </row>
    <row r="392" spans="1:5" ht="27">
      <c r="A392" s="12" t="s">
        <v>715</v>
      </c>
      <c r="B392" s="2" t="s">
        <v>716</v>
      </c>
      <c r="C392" s="6" t="s">
        <v>717</v>
      </c>
      <c r="D392" s="3" t="s">
        <v>211</v>
      </c>
      <c r="E392" s="4" t="s">
        <v>257</v>
      </c>
    </row>
    <row r="393" spans="1:5" ht="27">
      <c r="A393" s="5" t="s">
        <v>718</v>
      </c>
      <c r="B393" s="2" t="s">
        <v>719</v>
      </c>
      <c r="C393" s="6" t="s">
        <v>720</v>
      </c>
      <c r="D393" s="3" t="s">
        <v>52</v>
      </c>
      <c r="E393" s="4" t="s">
        <v>146</v>
      </c>
    </row>
    <row r="394" spans="1:5">
      <c r="A394" s="12" t="s">
        <v>721</v>
      </c>
      <c r="B394" s="2" t="s">
        <v>714</v>
      </c>
      <c r="C394" s="10" t="s">
        <v>309</v>
      </c>
      <c r="D394" s="3" t="s">
        <v>211</v>
      </c>
      <c r="E394" s="4" t="s">
        <v>257</v>
      </c>
    </row>
    <row r="395" spans="1:5" ht="27">
      <c r="A395" s="12" t="s">
        <v>722</v>
      </c>
      <c r="B395" s="2" t="s">
        <v>723</v>
      </c>
      <c r="C395" s="6" t="s">
        <v>101</v>
      </c>
      <c r="D395" s="3" t="s">
        <v>211</v>
      </c>
      <c r="E395" s="4" t="s">
        <v>257</v>
      </c>
    </row>
    <row r="396" spans="1:5">
      <c r="A396" s="12" t="s">
        <v>724</v>
      </c>
      <c r="B396" s="2"/>
      <c r="C396" s="5" t="s">
        <v>300</v>
      </c>
      <c r="D396" s="3" t="s">
        <v>52</v>
      </c>
      <c r="E396" s="4" t="s">
        <v>146</v>
      </c>
    </row>
    <row r="397" spans="1:5">
      <c r="A397" s="12" t="s">
        <v>725</v>
      </c>
      <c r="B397" s="2"/>
      <c r="C397" s="6" t="s">
        <v>101</v>
      </c>
      <c r="D397" s="3" t="s">
        <v>211</v>
      </c>
      <c r="E397" s="4" t="s">
        <v>257</v>
      </c>
    </row>
    <row r="398" spans="1:5" ht="27">
      <c r="A398" s="5" t="s">
        <v>726</v>
      </c>
      <c r="B398" s="2"/>
      <c r="C398" s="10" t="s">
        <v>529</v>
      </c>
      <c r="D398" s="3" t="s">
        <v>52</v>
      </c>
      <c r="E398" s="4" t="s">
        <v>146</v>
      </c>
    </row>
    <row r="399" spans="1:5" ht="40.5">
      <c r="A399" s="5" t="s">
        <v>727</v>
      </c>
      <c r="B399" s="2"/>
      <c r="C399" s="6" t="s">
        <v>101</v>
      </c>
      <c r="D399" s="3" t="s">
        <v>211</v>
      </c>
      <c r="E399" s="4" t="s">
        <v>257</v>
      </c>
    </row>
    <row r="400" spans="1:5">
      <c r="A400" s="5" t="s">
        <v>728</v>
      </c>
      <c r="B400" s="2"/>
      <c r="C400" s="6" t="s">
        <v>300</v>
      </c>
      <c r="D400" s="3" t="s">
        <v>52</v>
      </c>
      <c r="E400" s="4" t="s">
        <v>146</v>
      </c>
    </row>
    <row r="401" spans="1:5" ht="94.5">
      <c r="A401" s="12" t="s">
        <v>729</v>
      </c>
      <c r="B401" s="2" t="s">
        <v>730</v>
      </c>
      <c r="C401" s="6" t="s">
        <v>359</v>
      </c>
      <c r="D401" s="3" t="s">
        <v>211</v>
      </c>
      <c r="E401" s="4" t="s">
        <v>257</v>
      </c>
    </row>
    <row r="402" spans="1:5">
      <c r="A402" s="5" t="s">
        <v>731</v>
      </c>
      <c r="B402" s="2" t="s">
        <v>732</v>
      </c>
      <c r="C402" s="6" t="s">
        <v>309</v>
      </c>
      <c r="D402" s="3" t="s">
        <v>211</v>
      </c>
      <c r="E402" s="4" t="s">
        <v>257</v>
      </c>
    </row>
    <row r="403" spans="1:5">
      <c r="A403" s="5" t="s">
        <v>733</v>
      </c>
      <c r="B403" s="2"/>
      <c r="C403" s="6" t="s">
        <v>529</v>
      </c>
      <c r="D403" s="3" t="s">
        <v>52</v>
      </c>
      <c r="E403" s="4" t="s">
        <v>146</v>
      </c>
    </row>
    <row r="404" spans="1:5" ht="27">
      <c r="A404" s="5" t="s">
        <v>734</v>
      </c>
      <c r="B404" s="2" t="s">
        <v>735</v>
      </c>
      <c r="C404" s="6" t="s">
        <v>101</v>
      </c>
      <c r="D404" s="3" t="s">
        <v>211</v>
      </c>
      <c r="E404" s="4" t="s">
        <v>257</v>
      </c>
    </row>
    <row r="405" spans="1:5" ht="40.5">
      <c r="A405" s="5" t="s">
        <v>736</v>
      </c>
      <c r="B405" s="2" t="s">
        <v>737</v>
      </c>
      <c r="C405" s="10" t="s">
        <v>529</v>
      </c>
      <c r="D405" s="3" t="s">
        <v>211</v>
      </c>
      <c r="E405" s="4" t="s">
        <v>257</v>
      </c>
    </row>
    <row r="406" spans="1:5" ht="27">
      <c r="A406" s="12" t="s">
        <v>738</v>
      </c>
      <c r="B406" s="2" t="s">
        <v>739</v>
      </c>
      <c r="C406" s="6" t="s">
        <v>309</v>
      </c>
      <c r="D406" s="3" t="s">
        <v>211</v>
      </c>
      <c r="E406" s="4" t="s">
        <v>257</v>
      </c>
    </row>
    <row r="407" spans="1:5">
      <c r="A407" s="5" t="s">
        <v>27</v>
      </c>
      <c r="B407" s="2"/>
      <c r="C407" s="5" t="s">
        <v>216</v>
      </c>
      <c r="D407" s="3" t="s">
        <v>211</v>
      </c>
      <c r="E407" s="4" t="s">
        <v>257</v>
      </c>
    </row>
    <row r="408" spans="1:5">
      <c r="A408" s="12" t="s">
        <v>740</v>
      </c>
      <c r="B408" s="2"/>
      <c r="C408" s="6" t="s">
        <v>741</v>
      </c>
      <c r="D408" s="3" t="s">
        <v>211</v>
      </c>
      <c r="E408" s="4" t="s">
        <v>257</v>
      </c>
    </row>
    <row r="409" spans="1:5" ht="27">
      <c r="A409" s="5" t="s">
        <v>742</v>
      </c>
      <c r="B409" s="2" t="s">
        <v>743</v>
      </c>
      <c r="C409" s="10" t="s">
        <v>300</v>
      </c>
      <c r="D409" s="3" t="s">
        <v>52</v>
      </c>
      <c r="E409" s="4" t="s">
        <v>146</v>
      </c>
    </row>
    <row r="410" spans="1:5">
      <c r="A410" s="12" t="s">
        <v>744</v>
      </c>
      <c r="B410" s="2"/>
      <c r="C410" s="6" t="s">
        <v>745</v>
      </c>
      <c r="D410" s="3" t="s">
        <v>211</v>
      </c>
      <c r="E410" s="4" t="s">
        <v>44</v>
      </c>
    </row>
    <row r="411" spans="1:5">
      <c r="A411" s="12" t="s">
        <v>746</v>
      </c>
      <c r="B411" s="2"/>
      <c r="C411" s="10" t="s">
        <v>518</v>
      </c>
      <c r="D411" s="3" t="s">
        <v>211</v>
      </c>
      <c r="E411" s="4" t="s">
        <v>257</v>
      </c>
    </row>
    <row r="412" spans="1:5" ht="27">
      <c r="A412" s="12" t="s">
        <v>747</v>
      </c>
      <c r="B412" s="2"/>
      <c r="C412" s="6" t="s">
        <v>300</v>
      </c>
      <c r="D412" s="3" t="s">
        <v>211</v>
      </c>
      <c r="E412" s="4" t="s">
        <v>257</v>
      </c>
    </row>
    <row r="413" spans="1:5" ht="54">
      <c r="A413" s="12" t="s">
        <v>748</v>
      </c>
      <c r="B413" s="2" t="s">
        <v>749</v>
      </c>
      <c r="C413" s="9"/>
      <c r="D413" s="3" t="s">
        <v>211</v>
      </c>
      <c r="E413" s="4" t="s">
        <v>257</v>
      </c>
    </row>
    <row r="414" spans="1:5" ht="27">
      <c r="A414" s="12" t="s">
        <v>750</v>
      </c>
      <c r="B414" s="2"/>
      <c r="C414" s="9"/>
      <c r="D414" s="3" t="s">
        <v>52</v>
      </c>
      <c r="E414" s="4" t="s">
        <v>146</v>
      </c>
    </row>
    <row r="415" spans="1:5" ht="27">
      <c r="A415" s="5" t="s">
        <v>751</v>
      </c>
      <c r="B415" s="2"/>
      <c r="C415" s="10" t="s">
        <v>518</v>
      </c>
      <c r="D415" s="3" t="s">
        <v>211</v>
      </c>
      <c r="E415" s="4" t="s">
        <v>257</v>
      </c>
    </row>
    <row r="416" spans="1:5" ht="27">
      <c r="A416" s="12" t="s">
        <v>752</v>
      </c>
      <c r="B416" s="2"/>
      <c r="C416" s="9"/>
      <c r="D416" s="3" t="s">
        <v>52</v>
      </c>
      <c r="E416" s="4" t="s">
        <v>122</v>
      </c>
    </row>
    <row r="417" spans="1:5" ht="27">
      <c r="A417" s="12" t="s">
        <v>753</v>
      </c>
      <c r="B417" s="2" t="s">
        <v>754</v>
      </c>
      <c r="C417" s="9"/>
      <c r="D417" s="3" t="s">
        <v>211</v>
      </c>
      <c r="E417" s="4" t="s">
        <v>257</v>
      </c>
    </row>
    <row r="418" spans="1:5" ht="27">
      <c r="A418" s="12" t="s">
        <v>755</v>
      </c>
      <c r="B418" s="2" t="s">
        <v>756</v>
      </c>
      <c r="C418" s="9"/>
      <c r="D418" s="3" t="s">
        <v>52</v>
      </c>
      <c r="E418" s="4" t="s">
        <v>146</v>
      </c>
    </row>
    <row r="419" spans="1:5" ht="27">
      <c r="A419" s="5" t="s">
        <v>757</v>
      </c>
      <c r="B419" s="2"/>
      <c r="C419" s="23" t="s">
        <v>688</v>
      </c>
      <c r="D419" s="3" t="s">
        <v>52</v>
      </c>
      <c r="E419" s="4" t="s">
        <v>146</v>
      </c>
    </row>
    <row r="420" spans="1:5" ht="40.5">
      <c r="A420" s="5" t="s">
        <v>758</v>
      </c>
      <c r="B420" s="2" t="s">
        <v>759</v>
      </c>
      <c r="C420" s="10"/>
      <c r="D420" s="3" t="s">
        <v>597</v>
      </c>
      <c r="E420" s="4" t="s">
        <v>257</v>
      </c>
    </row>
    <row r="421" spans="1:5" ht="27">
      <c r="A421" s="5" t="s">
        <v>760</v>
      </c>
      <c r="B421" s="2"/>
      <c r="C421" s="6" t="s">
        <v>518</v>
      </c>
      <c r="D421" s="3" t="s">
        <v>211</v>
      </c>
      <c r="E421" s="4" t="s">
        <v>257</v>
      </c>
    </row>
    <row r="422" spans="1:5" ht="27">
      <c r="A422" s="12" t="s">
        <v>761</v>
      </c>
      <c r="B422" s="2"/>
      <c r="C422" s="7"/>
      <c r="D422" s="3" t="s">
        <v>211</v>
      </c>
      <c r="E422" s="4" t="s">
        <v>257</v>
      </c>
    </row>
    <row r="423" spans="1:5" ht="67.5">
      <c r="A423" s="12" t="s">
        <v>762</v>
      </c>
      <c r="B423" s="2" t="s">
        <v>763</v>
      </c>
      <c r="C423" s="6" t="s">
        <v>764</v>
      </c>
      <c r="D423" s="3" t="s">
        <v>211</v>
      </c>
      <c r="E423" s="4" t="s">
        <v>257</v>
      </c>
    </row>
    <row r="424" spans="1:5">
      <c r="A424" s="12" t="s">
        <v>765</v>
      </c>
      <c r="B424" s="2" t="s">
        <v>766</v>
      </c>
      <c r="C424" s="6" t="s">
        <v>648</v>
      </c>
      <c r="D424" s="3" t="s">
        <v>211</v>
      </c>
      <c r="E424" s="4" t="s">
        <v>257</v>
      </c>
    </row>
    <row r="425" spans="1:5" ht="27">
      <c r="A425" s="12" t="s">
        <v>767</v>
      </c>
      <c r="B425" s="2" t="s">
        <v>255</v>
      </c>
      <c r="C425" s="6" t="s">
        <v>768</v>
      </c>
      <c r="D425" s="3" t="s">
        <v>211</v>
      </c>
      <c r="E425" s="4" t="s">
        <v>257</v>
      </c>
    </row>
    <row r="426" spans="1:5" ht="27">
      <c r="A426" s="12" t="s">
        <v>769</v>
      </c>
      <c r="B426" s="2"/>
      <c r="C426" s="345" t="s">
        <v>300</v>
      </c>
      <c r="D426" s="3" t="s">
        <v>211</v>
      </c>
      <c r="E426" s="4" t="s">
        <v>257</v>
      </c>
    </row>
    <row r="427" spans="1:5" ht="27">
      <c r="A427" s="12" t="s">
        <v>770</v>
      </c>
      <c r="B427" s="2"/>
      <c r="C427" s="346"/>
      <c r="D427" s="3" t="s">
        <v>52</v>
      </c>
      <c r="E427" s="4" t="s">
        <v>771</v>
      </c>
    </row>
    <row r="428" spans="1:5">
      <c r="A428" s="12" t="s">
        <v>772</v>
      </c>
      <c r="B428" s="2"/>
      <c r="C428" s="6" t="s">
        <v>101</v>
      </c>
      <c r="D428" s="3" t="s">
        <v>211</v>
      </c>
      <c r="E428" s="4" t="s">
        <v>257</v>
      </c>
    </row>
    <row r="429" spans="1:5" ht="27">
      <c r="A429" s="5" t="s">
        <v>773</v>
      </c>
      <c r="B429" s="2" t="s">
        <v>774</v>
      </c>
      <c r="C429" s="5" t="s">
        <v>624</v>
      </c>
      <c r="D429" s="3" t="s">
        <v>211</v>
      </c>
      <c r="E429" s="4" t="s">
        <v>257</v>
      </c>
    </row>
    <row r="430" spans="1:5">
      <c r="A430" s="12" t="s">
        <v>775</v>
      </c>
      <c r="B430" s="2"/>
      <c r="C430" s="10" t="s">
        <v>776</v>
      </c>
      <c r="D430" s="3" t="s">
        <v>211</v>
      </c>
      <c r="E430" s="4" t="s">
        <v>257</v>
      </c>
    </row>
    <row r="431" spans="1:5">
      <c r="A431" s="5" t="s">
        <v>777</v>
      </c>
      <c r="B431" s="2"/>
      <c r="C431" s="5" t="s">
        <v>300</v>
      </c>
      <c r="D431" s="3" t="s">
        <v>52</v>
      </c>
      <c r="E431" s="4" t="s">
        <v>102</v>
      </c>
    </row>
    <row r="432" spans="1:5" ht="27">
      <c r="A432" s="12" t="s">
        <v>778</v>
      </c>
      <c r="B432" s="2" t="s">
        <v>779</v>
      </c>
      <c r="C432" s="6" t="s">
        <v>780</v>
      </c>
      <c r="D432" s="3" t="s">
        <v>211</v>
      </c>
      <c r="E432" s="4" t="s">
        <v>257</v>
      </c>
    </row>
    <row r="433" spans="1:5" ht="27">
      <c r="A433" s="12" t="s">
        <v>781</v>
      </c>
      <c r="B433" s="2" t="s">
        <v>782</v>
      </c>
      <c r="C433" s="6" t="s">
        <v>783</v>
      </c>
      <c r="D433" s="3" t="s">
        <v>211</v>
      </c>
      <c r="E433" s="4" t="s">
        <v>257</v>
      </c>
    </row>
    <row r="434" spans="1:5" ht="40.5">
      <c r="A434" s="12" t="s">
        <v>784</v>
      </c>
      <c r="B434" s="2" t="s">
        <v>785</v>
      </c>
      <c r="C434" s="6" t="s">
        <v>786</v>
      </c>
      <c r="D434" s="3" t="s">
        <v>211</v>
      </c>
      <c r="E434" s="4" t="s">
        <v>257</v>
      </c>
    </row>
    <row r="435" spans="1:5" ht="27">
      <c r="A435" s="12" t="s">
        <v>787</v>
      </c>
      <c r="B435" s="2" t="s">
        <v>788</v>
      </c>
      <c r="C435" s="6" t="s">
        <v>789</v>
      </c>
      <c r="D435" s="3" t="s">
        <v>211</v>
      </c>
      <c r="E435" s="4" t="s">
        <v>257</v>
      </c>
    </row>
    <row r="436" spans="1:5" ht="27">
      <c r="A436" s="12" t="s">
        <v>790</v>
      </c>
      <c r="B436" s="2" t="s">
        <v>791</v>
      </c>
      <c r="C436" s="6" t="s">
        <v>745</v>
      </c>
      <c r="D436" s="3" t="s">
        <v>211</v>
      </c>
      <c r="E436" s="4" t="s">
        <v>257</v>
      </c>
    </row>
    <row r="437" spans="1:5" ht="27">
      <c r="A437" s="5" t="s">
        <v>792</v>
      </c>
      <c r="B437" s="2"/>
      <c r="C437" s="10" t="s">
        <v>518</v>
      </c>
      <c r="D437" s="3" t="s">
        <v>211</v>
      </c>
      <c r="E437" s="4" t="s">
        <v>257</v>
      </c>
    </row>
    <row r="438" spans="1:5" ht="81">
      <c r="A438" s="12" t="s">
        <v>793</v>
      </c>
      <c r="B438" s="2" t="s">
        <v>794</v>
      </c>
      <c r="C438" s="6" t="s">
        <v>795</v>
      </c>
      <c r="D438" s="3" t="s">
        <v>211</v>
      </c>
      <c r="E438" s="4" t="s">
        <v>212</v>
      </c>
    </row>
    <row r="439" spans="1:5" ht="27">
      <c r="A439" s="5" t="s">
        <v>796</v>
      </c>
      <c r="B439" s="2" t="s">
        <v>797</v>
      </c>
      <c r="C439" s="5" t="s">
        <v>798</v>
      </c>
      <c r="D439" s="3" t="s">
        <v>211</v>
      </c>
      <c r="E439" s="4" t="s">
        <v>257</v>
      </c>
    </row>
    <row r="440" spans="1:5" ht="40.5">
      <c r="A440" s="12" t="s">
        <v>799</v>
      </c>
      <c r="B440" s="2" t="s">
        <v>800</v>
      </c>
      <c r="C440" s="6" t="s">
        <v>801</v>
      </c>
      <c r="D440" s="3" t="s">
        <v>211</v>
      </c>
      <c r="E440" s="4" t="s">
        <v>257</v>
      </c>
    </row>
    <row r="441" spans="1:5" ht="27">
      <c r="A441" s="5" t="s">
        <v>802</v>
      </c>
      <c r="B441" s="2" t="s">
        <v>800</v>
      </c>
      <c r="C441" s="5" t="s">
        <v>803</v>
      </c>
      <c r="D441" s="3" t="s">
        <v>211</v>
      </c>
      <c r="E441" s="4" t="s">
        <v>257</v>
      </c>
    </row>
    <row r="442" spans="1:5">
      <c r="A442" s="5" t="s">
        <v>804</v>
      </c>
      <c r="B442" s="2" t="s">
        <v>805</v>
      </c>
      <c r="C442" s="5" t="s">
        <v>228</v>
      </c>
      <c r="D442" s="3" t="s">
        <v>668</v>
      </c>
      <c r="E442" s="4" t="s">
        <v>257</v>
      </c>
    </row>
    <row r="443" spans="1:5">
      <c r="A443" s="5" t="s">
        <v>806</v>
      </c>
      <c r="B443" s="2"/>
      <c r="C443" s="6"/>
      <c r="D443" s="3" t="s">
        <v>211</v>
      </c>
      <c r="E443" s="4" t="s">
        <v>257</v>
      </c>
    </row>
    <row r="444" spans="1:5">
      <c r="A444" s="5" t="s">
        <v>807</v>
      </c>
      <c r="B444" s="2"/>
      <c r="C444" s="345" t="s">
        <v>808</v>
      </c>
      <c r="D444" s="3" t="s">
        <v>211</v>
      </c>
      <c r="E444" s="4" t="s">
        <v>257</v>
      </c>
    </row>
    <row r="445" spans="1:5" ht="27">
      <c r="A445" s="5" t="s">
        <v>809</v>
      </c>
      <c r="B445" s="2" t="s">
        <v>810</v>
      </c>
      <c r="C445" s="347"/>
      <c r="D445" s="3" t="s">
        <v>211</v>
      </c>
      <c r="E445" s="4" t="s">
        <v>257</v>
      </c>
    </row>
    <row r="446" spans="1:5">
      <c r="A446" s="5" t="s">
        <v>811</v>
      </c>
      <c r="B446" s="2"/>
      <c r="C446" s="347"/>
      <c r="D446" s="3" t="s">
        <v>211</v>
      </c>
      <c r="E446" s="4" t="s">
        <v>257</v>
      </c>
    </row>
    <row r="447" spans="1:5">
      <c r="A447" s="5" t="s">
        <v>812</v>
      </c>
      <c r="B447" s="2"/>
      <c r="C447" s="347"/>
      <c r="D447" s="3" t="s">
        <v>211</v>
      </c>
      <c r="E447" s="4" t="s">
        <v>257</v>
      </c>
    </row>
    <row r="448" spans="1:5">
      <c r="A448" s="5" t="s">
        <v>813</v>
      </c>
      <c r="B448" s="2"/>
      <c r="C448" s="347"/>
      <c r="D448" s="3" t="s">
        <v>211</v>
      </c>
      <c r="E448" s="4" t="s">
        <v>257</v>
      </c>
    </row>
    <row r="449" spans="1:5">
      <c r="A449" s="5" t="s">
        <v>814</v>
      </c>
      <c r="B449" s="2"/>
      <c r="C449" s="347"/>
      <c r="D449" s="3" t="s">
        <v>211</v>
      </c>
      <c r="E449" s="4" t="s">
        <v>257</v>
      </c>
    </row>
    <row r="450" spans="1:5">
      <c r="A450" s="5" t="s">
        <v>815</v>
      </c>
      <c r="B450" s="2"/>
      <c r="C450" s="347"/>
      <c r="D450" s="3" t="s">
        <v>211</v>
      </c>
      <c r="E450" s="4" t="s">
        <v>257</v>
      </c>
    </row>
    <row r="451" spans="1:5" ht="27">
      <c r="A451" s="5" t="s">
        <v>816</v>
      </c>
      <c r="B451" s="2" t="s">
        <v>817</v>
      </c>
      <c r="C451" s="346"/>
      <c r="D451" s="3" t="s">
        <v>211</v>
      </c>
      <c r="E451" s="4" t="s">
        <v>257</v>
      </c>
    </row>
    <row r="452" spans="1:5" ht="40.5">
      <c r="A452" s="5" t="s">
        <v>818</v>
      </c>
      <c r="B452" s="2" t="s">
        <v>819</v>
      </c>
      <c r="C452" s="23" t="s">
        <v>820</v>
      </c>
      <c r="D452" s="3" t="s">
        <v>11</v>
      </c>
      <c r="E452" s="4" t="s">
        <v>5</v>
      </c>
    </row>
    <row r="453" spans="1:5" ht="54">
      <c r="A453" s="5" t="s">
        <v>821</v>
      </c>
      <c r="B453" s="2" t="s">
        <v>822</v>
      </c>
      <c r="C453" s="345" t="s">
        <v>776</v>
      </c>
      <c r="D453" s="3" t="s">
        <v>211</v>
      </c>
      <c r="E453" s="4" t="s">
        <v>14</v>
      </c>
    </row>
    <row r="454" spans="1:5" ht="40.5">
      <c r="A454" s="5" t="s">
        <v>823</v>
      </c>
      <c r="B454" s="2" t="s">
        <v>824</v>
      </c>
      <c r="C454" s="347"/>
      <c r="D454" s="3" t="s">
        <v>211</v>
      </c>
      <c r="E454" s="4" t="s">
        <v>14</v>
      </c>
    </row>
    <row r="455" spans="1:5">
      <c r="A455" s="5" t="s">
        <v>825</v>
      </c>
      <c r="B455" s="2"/>
      <c r="C455" s="347"/>
      <c r="D455" s="3" t="s">
        <v>211</v>
      </c>
      <c r="E455" s="4" t="s">
        <v>14</v>
      </c>
    </row>
    <row r="456" spans="1:5">
      <c r="A456" s="5" t="s">
        <v>826</v>
      </c>
      <c r="B456" s="2"/>
      <c r="C456" s="347"/>
      <c r="D456" s="3" t="s">
        <v>211</v>
      </c>
      <c r="E456" s="4" t="s">
        <v>14</v>
      </c>
    </row>
    <row r="457" spans="1:5" ht="108">
      <c r="A457" s="5" t="s">
        <v>827</v>
      </c>
      <c r="B457" s="2" t="s">
        <v>828</v>
      </c>
      <c r="C457" s="347"/>
      <c r="D457" s="3" t="s">
        <v>211</v>
      </c>
      <c r="E457" s="4" t="s">
        <v>585</v>
      </c>
    </row>
    <row r="458" spans="1:5">
      <c r="A458" s="5" t="s">
        <v>829</v>
      </c>
      <c r="B458" s="2"/>
      <c r="C458" s="347"/>
      <c r="D458" s="3" t="s">
        <v>211</v>
      </c>
      <c r="E458" s="4" t="s">
        <v>585</v>
      </c>
    </row>
    <row r="459" spans="1:5">
      <c r="A459" s="5" t="s">
        <v>830</v>
      </c>
      <c r="B459" s="2"/>
      <c r="C459" s="347"/>
      <c r="D459" s="3" t="s">
        <v>211</v>
      </c>
      <c r="E459" s="4" t="s">
        <v>585</v>
      </c>
    </row>
    <row r="460" spans="1:5">
      <c r="A460" s="5" t="s">
        <v>831</v>
      </c>
      <c r="B460" s="2"/>
      <c r="C460" s="347"/>
      <c r="D460" s="3" t="s">
        <v>211</v>
      </c>
      <c r="E460" s="4" t="s">
        <v>585</v>
      </c>
    </row>
    <row r="461" spans="1:5" ht="40.5">
      <c r="A461" s="5" t="s">
        <v>832</v>
      </c>
      <c r="B461" s="2" t="s">
        <v>833</v>
      </c>
      <c r="C461" s="347"/>
      <c r="D461" s="3" t="s">
        <v>211</v>
      </c>
      <c r="E461" s="4" t="s">
        <v>585</v>
      </c>
    </row>
    <row r="462" spans="1:5">
      <c r="A462" s="5" t="s">
        <v>834</v>
      </c>
      <c r="B462" s="2"/>
      <c r="C462" s="347"/>
      <c r="D462" s="3" t="s">
        <v>211</v>
      </c>
      <c r="E462" s="4" t="s">
        <v>585</v>
      </c>
    </row>
    <row r="463" spans="1:5">
      <c r="A463" s="5" t="s">
        <v>835</v>
      </c>
      <c r="B463" s="2"/>
      <c r="C463" s="347"/>
      <c r="D463" s="3" t="s">
        <v>211</v>
      </c>
      <c r="E463" s="4" t="s">
        <v>585</v>
      </c>
    </row>
    <row r="464" spans="1:5" ht="27">
      <c r="A464" s="5" t="s">
        <v>836</v>
      </c>
      <c r="B464" s="2"/>
      <c r="C464" s="346"/>
      <c r="D464" s="3" t="s">
        <v>211</v>
      </c>
      <c r="E464" s="4" t="s">
        <v>585</v>
      </c>
    </row>
    <row r="465" spans="1:5" ht="27">
      <c r="A465" s="5" t="s">
        <v>837</v>
      </c>
      <c r="B465" s="2" t="s">
        <v>838</v>
      </c>
      <c r="C465" s="5" t="s">
        <v>839</v>
      </c>
      <c r="D465" s="3" t="s">
        <v>211</v>
      </c>
      <c r="E465" s="4" t="s">
        <v>585</v>
      </c>
    </row>
    <row r="466" spans="1:5" ht="27">
      <c r="A466" s="5" t="s">
        <v>840</v>
      </c>
      <c r="B466" s="2" t="s">
        <v>841</v>
      </c>
      <c r="C466" s="345" t="s">
        <v>776</v>
      </c>
      <c r="D466" s="3" t="s">
        <v>211</v>
      </c>
      <c r="E466" s="4" t="s">
        <v>585</v>
      </c>
    </row>
    <row r="467" spans="1:5" ht="27">
      <c r="A467" s="5" t="s">
        <v>842</v>
      </c>
      <c r="B467" s="2"/>
      <c r="C467" s="347"/>
      <c r="D467" s="3" t="s">
        <v>211</v>
      </c>
      <c r="E467" s="4" t="s">
        <v>257</v>
      </c>
    </row>
    <row r="468" spans="1:5" ht="27">
      <c r="A468" s="5" t="s">
        <v>843</v>
      </c>
      <c r="B468" s="2" t="s">
        <v>594</v>
      </c>
      <c r="C468" s="346"/>
      <c r="D468" s="3" t="s">
        <v>211</v>
      </c>
      <c r="E468" s="4" t="s">
        <v>257</v>
      </c>
    </row>
    <row r="469" spans="1:5" ht="27">
      <c r="A469" s="5" t="s">
        <v>844</v>
      </c>
      <c r="B469" s="2" t="s">
        <v>501</v>
      </c>
      <c r="C469" s="6" t="s">
        <v>101</v>
      </c>
      <c r="D469" s="3" t="s">
        <v>211</v>
      </c>
      <c r="E469" s="4" t="s">
        <v>257</v>
      </c>
    </row>
    <row r="470" spans="1:5" ht="27">
      <c r="A470" s="5" t="s">
        <v>845</v>
      </c>
      <c r="B470" s="2"/>
      <c r="C470" s="345" t="s">
        <v>154</v>
      </c>
      <c r="D470" s="3" t="s">
        <v>211</v>
      </c>
      <c r="E470" s="4" t="s">
        <v>257</v>
      </c>
    </row>
    <row r="471" spans="1:5">
      <c r="A471" s="5" t="s">
        <v>846</v>
      </c>
      <c r="B471" s="2"/>
      <c r="C471" s="346"/>
      <c r="D471" s="3" t="s">
        <v>211</v>
      </c>
      <c r="E471" s="4" t="s">
        <v>257</v>
      </c>
    </row>
    <row r="472" spans="1:5" ht="27">
      <c r="A472" s="5" t="s">
        <v>847</v>
      </c>
      <c r="B472" s="2" t="s">
        <v>848</v>
      </c>
      <c r="C472" s="6" t="s">
        <v>101</v>
      </c>
      <c r="D472" s="3" t="s">
        <v>211</v>
      </c>
      <c r="E472" s="4" t="s">
        <v>257</v>
      </c>
    </row>
    <row r="473" spans="1:5" ht="27">
      <c r="A473" s="5" t="s">
        <v>849</v>
      </c>
      <c r="B473" s="2"/>
      <c r="C473" s="6" t="s">
        <v>850</v>
      </c>
      <c r="D473" s="3" t="s">
        <v>211</v>
      </c>
      <c r="E473" s="4" t="s">
        <v>257</v>
      </c>
    </row>
    <row r="474" spans="1:5">
      <c r="A474" s="5" t="s">
        <v>851</v>
      </c>
      <c r="B474" s="2"/>
      <c r="C474" s="345" t="s">
        <v>776</v>
      </c>
      <c r="D474" s="3" t="s">
        <v>211</v>
      </c>
      <c r="E474" s="4" t="s">
        <v>44</v>
      </c>
    </row>
    <row r="475" spans="1:5">
      <c r="A475" s="5" t="s">
        <v>852</v>
      </c>
      <c r="B475" s="2"/>
      <c r="C475" s="347"/>
      <c r="D475" s="3" t="s">
        <v>211</v>
      </c>
      <c r="E475" s="4" t="s">
        <v>257</v>
      </c>
    </row>
    <row r="476" spans="1:5" ht="27">
      <c r="A476" s="5" t="s">
        <v>853</v>
      </c>
      <c r="B476" s="2" t="s">
        <v>854</v>
      </c>
      <c r="C476" s="347"/>
      <c r="D476" s="3" t="s">
        <v>211</v>
      </c>
      <c r="E476" s="4" t="s">
        <v>257</v>
      </c>
    </row>
    <row r="477" spans="1:5" ht="27">
      <c r="A477" s="5" t="s">
        <v>855</v>
      </c>
      <c r="B477" s="2"/>
      <c r="C477" s="347"/>
      <c r="D477" s="3" t="s">
        <v>211</v>
      </c>
      <c r="E477" s="4" t="s">
        <v>257</v>
      </c>
    </row>
    <row r="478" spans="1:5">
      <c r="A478" s="5" t="s">
        <v>856</v>
      </c>
      <c r="B478" s="2"/>
      <c r="C478" s="346"/>
      <c r="D478" s="3" t="s">
        <v>211</v>
      </c>
      <c r="E478" s="4" t="s">
        <v>257</v>
      </c>
    </row>
    <row r="479" spans="1:5">
      <c r="A479" s="5" t="s">
        <v>857</v>
      </c>
      <c r="B479" s="2"/>
      <c r="C479" s="5" t="s">
        <v>648</v>
      </c>
      <c r="D479" s="3" t="s">
        <v>211</v>
      </c>
      <c r="E479" s="4" t="s">
        <v>257</v>
      </c>
    </row>
    <row r="480" spans="1:5" ht="27">
      <c r="A480" s="5" t="s">
        <v>858</v>
      </c>
      <c r="B480" s="2"/>
      <c r="C480" s="345" t="s">
        <v>154</v>
      </c>
      <c r="D480" s="3" t="s">
        <v>211</v>
      </c>
      <c r="E480" s="4" t="s">
        <v>44</v>
      </c>
    </row>
    <row r="481" spans="1:5">
      <c r="A481" s="5" t="s">
        <v>859</v>
      </c>
      <c r="B481" s="2"/>
      <c r="C481" s="347"/>
      <c r="D481" s="3" t="s">
        <v>211</v>
      </c>
      <c r="E481" s="4" t="s">
        <v>257</v>
      </c>
    </row>
    <row r="482" spans="1:5" ht="27">
      <c r="A482" s="5" t="s">
        <v>860</v>
      </c>
      <c r="B482" s="2"/>
      <c r="C482" s="347"/>
      <c r="D482" s="3" t="s">
        <v>211</v>
      </c>
      <c r="E482" s="4" t="s">
        <v>257</v>
      </c>
    </row>
    <row r="483" spans="1:5" ht="27">
      <c r="A483" s="5" t="s">
        <v>861</v>
      </c>
      <c r="B483" s="2"/>
      <c r="C483" s="347"/>
      <c r="D483" s="3" t="s">
        <v>211</v>
      </c>
      <c r="E483" s="4" t="s">
        <v>257</v>
      </c>
    </row>
    <row r="484" spans="1:5" ht="27">
      <c r="A484" s="5" t="s">
        <v>862</v>
      </c>
      <c r="B484" s="2" t="s">
        <v>863</v>
      </c>
      <c r="C484" s="347"/>
      <c r="D484" s="3" t="s">
        <v>211</v>
      </c>
      <c r="E484" s="4" t="s">
        <v>257</v>
      </c>
    </row>
    <row r="485" spans="1:5" ht="27">
      <c r="A485" s="5" t="s">
        <v>864</v>
      </c>
      <c r="B485" s="2"/>
      <c r="C485" s="346"/>
      <c r="D485" s="3" t="s">
        <v>211</v>
      </c>
      <c r="E485" s="4" t="s">
        <v>257</v>
      </c>
    </row>
    <row r="486" spans="1:5" ht="27">
      <c r="A486" s="5" t="s">
        <v>865</v>
      </c>
      <c r="B486" s="2" t="s">
        <v>866</v>
      </c>
      <c r="C486" s="6" t="s">
        <v>867</v>
      </c>
      <c r="D486" s="3" t="s">
        <v>211</v>
      </c>
      <c r="E486" s="4" t="s">
        <v>257</v>
      </c>
    </row>
    <row r="487" spans="1:5" ht="148.5">
      <c r="A487" s="5" t="s">
        <v>868</v>
      </c>
      <c r="B487" s="2" t="s">
        <v>869</v>
      </c>
      <c r="C487" s="345" t="s">
        <v>870</v>
      </c>
      <c r="D487" s="3" t="s">
        <v>211</v>
      </c>
      <c r="E487" s="4" t="s">
        <v>257</v>
      </c>
    </row>
    <row r="488" spans="1:5" ht="67.5">
      <c r="A488" s="5" t="s">
        <v>871</v>
      </c>
      <c r="B488" s="2" t="s">
        <v>872</v>
      </c>
      <c r="C488" s="347"/>
      <c r="D488" s="3" t="s">
        <v>211</v>
      </c>
      <c r="E488" s="4" t="s">
        <v>257</v>
      </c>
    </row>
    <row r="489" spans="1:5" ht="27">
      <c r="A489" s="5" t="s">
        <v>16</v>
      </c>
      <c r="B489" s="2"/>
      <c r="C489" s="347"/>
      <c r="D489" s="3" t="s">
        <v>211</v>
      </c>
      <c r="E489" s="4" t="s">
        <v>257</v>
      </c>
    </row>
    <row r="490" spans="1:5" ht="27">
      <c r="A490" s="5" t="s">
        <v>873</v>
      </c>
      <c r="B490" s="2"/>
      <c r="C490" s="346"/>
      <c r="D490" s="3" t="s">
        <v>211</v>
      </c>
      <c r="E490" s="4" t="s">
        <v>257</v>
      </c>
    </row>
    <row r="491" spans="1:5" ht="27">
      <c r="A491" s="5" t="s">
        <v>874</v>
      </c>
      <c r="B491" s="2"/>
      <c r="C491" s="5" t="s">
        <v>875</v>
      </c>
      <c r="D491" s="3" t="s">
        <v>211</v>
      </c>
      <c r="E491" s="4" t="s">
        <v>257</v>
      </c>
    </row>
    <row r="492" spans="1:5" ht="27">
      <c r="A492" s="5" t="s">
        <v>876</v>
      </c>
      <c r="B492" s="2" t="s">
        <v>877</v>
      </c>
      <c r="C492" s="5" t="s">
        <v>878</v>
      </c>
      <c r="D492" s="3" t="s">
        <v>211</v>
      </c>
      <c r="E492" s="4" t="s">
        <v>257</v>
      </c>
    </row>
    <row r="493" spans="1:5" ht="27">
      <c r="A493" s="34" t="s">
        <v>892</v>
      </c>
      <c r="B493" s="34" t="s">
        <v>893</v>
      </c>
      <c r="C493" s="34" t="s">
        <v>894</v>
      </c>
      <c r="D493" s="35" t="s">
        <v>211</v>
      </c>
      <c r="E493" s="36" t="s">
        <v>257</v>
      </c>
    </row>
    <row r="494" spans="1:5" ht="54">
      <c r="A494" s="34" t="s">
        <v>895</v>
      </c>
      <c r="B494" s="34" t="s">
        <v>896</v>
      </c>
      <c r="C494" s="34" t="s">
        <v>231</v>
      </c>
      <c r="D494" s="35" t="s">
        <v>211</v>
      </c>
      <c r="E494" s="36" t="s">
        <v>257</v>
      </c>
    </row>
    <row r="495" spans="1:5">
      <c r="A495" s="34" t="s">
        <v>897</v>
      </c>
      <c r="B495" s="34"/>
      <c r="C495" s="34" t="s">
        <v>228</v>
      </c>
      <c r="D495" s="35" t="s">
        <v>211</v>
      </c>
      <c r="E495" s="36" t="s">
        <v>257</v>
      </c>
    </row>
    <row r="496" spans="1:5" ht="40.5">
      <c r="A496" s="34" t="s">
        <v>898</v>
      </c>
      <c r="B496" s="34" t="s">
        <v>899</v>
      </c>
      <c r="C496" s="34" t="s">
        <v>228</v>
      </c>
      <c r="D496" s="35" t="s">
        <v>211</v>
      </c>
      <c r="E496" s="36" t="s">
        <v>257</v>
      </c>
    </row>
    <row r="497" spans="1:5" ht="27">
      <c r="A497" s="34" t="s">
        <v>900</v>
      </c>
      <c r="B497" s="34"/>
      <c r="C497" s="34" t="s">
        <v>894</v>
      </c>
      <c r="D497" s="35" t="s">
        <v>211</v>
      </c>
      <c r="E497" s="36" t="s">
        <v>257</v>
      </c>
    </row>
    <row r="498" spans="1:5">
      <c r="A498" s="34" t="s">
        <v>901</v>
      </c>
      <c r="B498" s="34" t="s">
        <v>902</v>
      </c>
      <c r="C498" s="34" t="s">
        <v>231</v>
      </c>
      <c r="D498" s="35" t="s">
        <v>211</v>
      </c>
      <c r="E498" s="36" t="s">
        <v>257</v>
      </c>
    </row>
    <row r="499" spans="1:5">
      <c r="A499" s="34" t="s">
        <v>903</v>
      </c>
      <c r="B499" s="34"/>
      <c r="C499" s="34" t="s">
        <v>228</v>
      </c>
      <c r="D499" s="35" t="s">
        <v>211</v>
      </c>
      <c r="E499" s="36" t="s">
        <v>257</v>
      </c>
    </row>
    <row r="500" spans="1:5" ht="27">
      <c r="A500" s="34" t="s">
        <v>904</v>
      </c>
      <c r="B500" s="34"/>
      <c r="C500" s="34" t="s">
        <v>905</v>
      </c>
      <c r="D500" s="35" t="s">
        <v>211</v>
      </c>
      <c r="E500" s="36" t="s">
        <v>257</v>
      </c>
    </row>
    <row r="501" spans="1:5" ht="27">
      <c r="A501" s="34" t="s">
        <v>906</v>
      </c>
      <c r="B501" s="34" t="s">
        <v>907</v>
      </c>
      <c r="C501" s="34" t="s">
        <v>256</v>
      </c>
      <c r="D501" s="35" t="s">
        <v>211</v>
      </c>
      <c r="E501" s="36" t="s">
        <v>257</v>
      </c>
    </row>
    <row r="502" spans="1:5">
      <c r="A502" s="34" t="s">
        <v>908</v>
      </c>
      <c r="B502" s="34"/>
      <c r="C502" s="34" t="s">
        <v>228</v>
      </c>
      <c r="D502" s="35" t="s">
        <v>211</v>
      </c>
      <c r="E502" s="36" t="s">
        <v>257</v>
      </c>
    </row>
    <row r="503" spans="1:5">
      <c r="A503" s="34" t="s">
        <v>909</v>
      </c>
      <c r="B503" s="34"/>
      <c r="C503" s="34" t="s">
        <v>894</v>
      </c>
      <c r="D503" s="35" t="s">
        <v>211</v>
      </c>
      <c r="E503" s="36" t="s">
        <v>257</v>
      </c>
    </row>
    <row r="504" spans="1:5">
      <c r="A504" s="34" t="s">
        <v>910</v>
      </c>
      <c r="B504" s="34" t="s">
        <v>911</v>
      </c>
      <c r="C504" s="34" t="s">
        <v>228</v>
      </c>
      <c r="D504" s="35" t="s">
        <v>211</v>
      </c>
      <c r="E504" s="36" t="s">
        <v>257</v>
      </c>
    </row>
    <row r="505" spans="1:5">
      <c r="A505" s="34" t="s">
        <v>912</v>
      </c>
      <c r="B505" s="34"/>
      <c r="C505" s="34" t="s">
        <v>228</v>
      </c>
      <c r="D505" s="35" t="s">
        <v>211</v>
      </c>
      <c r="E505" s="36" t="s">
        <v>257</v>
      </c>
    </row>
    <row r="506" spans="1:5" ht="27">
      <c r="A506" s="34" t="s">
        <v>913</v>
      </c>
      <c r="B506" s="37"/>
      <c r="C506" s="38" t="s">
        <v>256</v>
      </c>
      <c r="D506" s="35" t="s">
        <v>211</v>
      </c>
      <c r="E506" s="36" t="s">
        <v>257</v>
      </c>
    </row>
    <row r="507" spans="1:5" ht="27">
      <c r="A507" s="34" t="s">
        <v>914</v>
      </c>
      <c r="B507" s="34"/>
      <c r="C507" s="34" t="s">
        <v>210</v>
      </c>
      <c r="D507" s="35" t="s">
        <v>211</v>
      </c>
      <c r="E507" s="36" t="s">
        <v>257</v>
      </c>
    </row>
    <row r="508" spans="1:5" ht="27">
      <c r="A508" s="34" t="s">
        <v>915</v>
      </c>
      <c r="B508" s="34"/>
      <c r="C508" s="34" t="s">
        <v>228</v>
      </c>
      <c r="D508" s="35" t="s">
        <v>211</v>
      </c>
      <c r="E508" s="36" t="s">
        <v>257</v>
      </c>
    </row>
    <row r="509" spans="1:5" ht="54">
      <c r="A509" s="34" t="s">
        <v>916</v>
      </c>
      <c r="B509" s="34" t="s">
        <v>749</v>
      </c>
      <c r="C509" s="34" t="s">
        <v>917</v>
      </c>
      <c r="D509" s="35" t="s">
        <v>211</v>
      </c>
      <c r="E509" s="36" t="s">
        <v>257</v>
      </c>
    </row>
    <row r="510" spans="1:5" ht="27">
      <c r="A510" s="34" t="s">
        <v>918</v>
      </c>
      <c r="B510" s="34" t="s">
        <v>919</v>
      </c>
      <c r="C510" s="34" t="s">
        <v>920</v>
      </c>
      <c r="D510" s="35" t="s">
        <v>211</v>
      </c>
      <c r="E510" s="36" t="s">
        <v>257</v>
      </c>
    </row>
    <row r="511" spans="1:5" ht="27">
      <c r="A511" s="34" t="s">
        <v>921</v>
      </c>
      <c r="B511" s="34"/>
      <c r="C511" s="34" t="s">
        <v>922</v>
      </c>
      <c r="D511" s="35" t="s">
        <v>211</v>
      </c>
      <c r="E511" s="36" t="s">
        <v>257</v>
      </c>
    </row>
    <row r="512" spans="1:5" ht="27">
      <c r="A512" s="34" t="s">
        <v>923</v>
      </c>
      <c r="B512" s="34"/>
      <c r="C512" s="34" t="s">
        <v>924</v>
      </c>
      <c r="D512" s="35" t="s">
        <v>211</v>
      </c>
      <c r="E512" s="36" t="s">
        <v>257</v>
      </c>
    </row>
    <row r="513" spans="1:5">
      <c r="A513" s="34" t="s">
        <v>925</v>
      </c>
      <c r="B513" s="34"/>
      <c r="C513" s="34" t="s">
        <v>228</v>
      </c>
      <c r="D513" s="35" t="s">
        <v>211</v>
      </c>
      <c r="E513" s="36" t="s">
        <v>257</v>
      </c>
    </row>
    <row r="514" spans="1:5" ht="40.5">
      <c r="A514" s="34" t="s">
        <v>926</v>
      </c>
      <c r="B514" s="34"/>
      <c r="C514" s="34" t="s">
        <v>920</v>
      </c>
      <c r="D514" s="35" t="s">
        <v>211</v>
      </c>
      <c r="E514" s="36" t="s">
        <v>257</v>
      </c>
    </row>
    <row r="515" spans="1:5">
      <c r="A515" s="34" t="s">
        <v>927</v>
      </c>
      <c r="B515" s="34"/>
      <c r="C515" s="34" t="s">
        <v>928</v>
      </c>
      <c r="D515" s="35" t="s">
        <v>211</v>
      </c>
      <c r="E515" s="36" t="s">
        <v>257</v>
      </c>
    </row>
    <row r="516" spans="1:5" ht="27">
      <c r="A516" s="34" t="s">
        <v>929</v>
      </c>
      <c r="B516" s="34"/>
      <c r="C516" s="34" t="s">
        <v>920</v>
      </c>
      <c r="D516" s="35" t="s">
        <v>211</v>
      </c>
      <c r="E516" s="36" t="s">
        <v>257</v>
      </c>
    </row>
    <row r="517" spans="1:5" ht="27">
      <c r="A517" s="34" t="s">
        <v>930</v>
      </c>
      <c r="B517" s="34"/>
      <c r="C517" s="34" t="s">
        <v>920</v>
      </c>
      <c r="D517" s="35" t="s">
        <v>211</v>
      </c>
      <c r="E517" s="36" t="s">
        <v>257</v>
      </c>
    </row>
    <row r="518" spans="1:5">
      <c r="A518" s="34" t="s">
        <v>931</v>
      </c>
      <c r="B518" s="34"/>
      <c r="C518" s="34" t="s">
        <v>932</v>
      </c>
      <c r="D518" s="35" t="s">
        <v>211</v>
      </c>
      <c r="E518" s="36" t="s">
        <v>257</v>
      </c>
    </row>
    <row r="519" spans="1:5" ht="27">
      <c r="A519" s="34" t="s">
        <v>933</v>
      </c>
      <c r="B519" s="34" t="s">
        <v>934</v>
      </c>
      <c r="C519" s="34" t="s">
        <v>935</v>
      </c>
      <c r="D519" s="35" t="s">
        <v>211</v>
      </c>
      <c r="E519" s="36" t="s">
        <v>257</v>
      </c>
    </row>
    <row r="520" spans="1:5" ht="27">
      <c r="A520" s="34" t="s">
        <v>936</v>
      </c>
      <c r="B520" s="34"/>
      <c r="C520" s="34" t="s">
        <v>928</v>
      </c>
      <c r="D520" s="35" t="s">
        <v>211</v>
      </c>
      <c r="E520" s="36" t="s">
        <v>257</v>
      </c>
    </row>
    <row r="521" spans="1:5" ht="27">
      <c r="A521" s="34" t="s">
        <v>937</v>
      </c>
      <c r="B521" s="34"/>
      <c r="C521" s="34" t="s">
        <v>932</v>
      </c>
      <c r="D521" s="35" t="s">
        <v>211</v>
      </c>
      <c r="E521" s="36" t="s">
        <v>257</v>
      </c>
    </row>
    <row r="522" spans="1:5" ht="27">
      <c r="A522" s="34" t="s">
        <v>938</v>
      </c>
      <c r="B522" s="34"/>
      <c r="C522" s="34" t="s">
        <v>905</v>
      </c>
      <c r="D522" s="35" t="s">
        <v>211</v>
      </c>
      <c r="E522" s="36" t="s">
        <v>257</v>
      </c>
    </row>
    <row r="523" spans="1:5" ht="27">
      <c r="A523" s="34" t="s">
        <v>939</v>
      </c>
      <c r="B523" s="34"/>
      <c r="C523" s="34" t="s">
        <v>940</v>
      </c>
      <c r="D523" s="35" t="s">
        <v>211</v>
      </c>
      <c r="E523" s="36" t="s">
        <v>257</v>
      </c>
    </row>
    <row r="524" spans="1:5" ht="27">
      <c r="A524" s="34" t="s">
        <v>941</v>
      </c>
      <c r="B524" s="34" t="s">
        <v>942</v>
      </c>
      <c r="C524" s="34" t="s">
        <v>920</v>
      </c>
      <c r="D524" s="35" t="s">
        <v>211</v>
      </c>
      <c r="E524" s="36" t="s">
        <v>257</v>
      </c>
    </row>
    <row r="525" spans="1:5" ht="27">
      <c r="A525" s="34" t="s">
        <v>943</v>
      </c>
      <c r="B525" s="34"/>
      <c r="C525" s="34"/>
      <c r="D525" s="35" t="s">
        <v>211</v>
      </c>
      <c r="E525" s="36" t="s">
        <v>257</v>
      </c>
    </row>
    <row r="526" spans="1:5" ht="27">
      <c r="A526" s="34" t="s">
        <v>944</v>
      </c>
      <c r="B526" s="34"/>
      <c r="C526" s="34"/>
      <c r="D526" s="35" t="s">
        <v>211</v>
      </c>
      <c r="E526" s="36" t="s">
        <v>257</v>
      </c>
    </row>
    <row r="527" spans="1:5">
      <c r="A527" s="34" t="s">
        <v>945</v>
      </c>
      <c r="B527" s="34"/>
      <c r="C527" s="34"/>
      <c r="D527" s="35" t="s">
        <v>211</v>
      </c>
      <c r="E527" s="36" t="s">
        <v>257</v>
      </c>
    </row>
    <row r="528" spans="1:5" ht="27">
      <c r="A528" s="34" t="s">
        <v>946</v>
      </c>
      <c r="B528" s="34"/>
      <c r="C528" s="34"/>
      <c r="D528" s="35" t="s">
        <v>211</v>
      </c>
      <c r="E528" s="36" t="s">
        <v>257</v>
      </c>
    </row>
    <row r="529" spans="1:5">
      <c r="A529" s="34" t="s">
        <v>947</v>
      </c>
      <c r="B529" s="34"/>
      <c r="C529" s="34"/>
      <c r="D529" s="35" t="s">
        <v>211</v>
      </c>
      <c r="E529" s="36" t="s">
        <v>257</v>
      </c>
    </row>
    <row r="530" spans="1:5">
      <c r="A530" s="34" t="s">
        <v>948</v>
      </c>
      <c r="B530" s="34"/>
      <c r="C530" s="34"/>
      <c r="D530" s="35" t="s">
        <v>211</v>
      </c>
      <c r="E530" s="36" t="s">
        <v>257</v>
      </c>
    </row>
    <row r="531" spans="1:5">
      <c r="A531" s="34" t="s">
        <v>949</v>
      </c>
      <c r="B531" s="34"/>
      <c r="C531" s="34"/>
      <c r="D531" s="35" t="s">
        <v>211</v>
      </c>
      <c r="E531" s="36" t="s">
        <v>257</v>
      </c>
    </row>
    <row r="532" spans="1:5" ht="27">
      <c r="A532" s="34" t="s">
        <v>950</v>
      </c>
      <c r="B532" s="34"/>
      <c r="C532" s="34"/>
      <c r="D532" s="35" t="s">
        <v>211</v>
      </c>
      <c r="E532" s="36" t="s">
        <v>257</v>
      </c>
    </row>
    <row r="533" spans="1:5">
      <c r="A533" s="34" t="s">
        <v>951</v>
      </c>
      <c r="B533" s="34"/>
      <c r="C533" s="34"/>
      <c r="D533" s="35" t="s">
        <v>211</v>
      </c>
      <c r="E533" s="36" t="s">
        <v>257</v>
      </c>
    </row>
    <row r="534" spans="1:5">
      <c r="A534" s="34" t="s">
        <v>952</v>
      </c>
      <c r="B534" s="34"/>
      <c r="C534" s="34"/>
      <c r="D534" s="35" t="s">
        <v>211</v>
      </c>
      <c r="E534" s="36" t="s">
        <v>257</v>
      </c>
    </row>
    <row r="535" spans="1:5">
      <c r="A535" s="34" t="s">
        <v>953</v>
      </c>
      <c r="B535" s="34"/>
      <c r="C535" s="34"/>
      <c r="D535" s="35" t="s">
        <v>211</v>
      </c>
      <c r="E535" s="36" t="s">
        <v>257</v>
      </c>
    </row>
    <row r="536" spans="1:5" ht="27">
      <c r="A536" s="34" t="s">
        <v>954</v>
      </c>
      <c r="B536" s="34"/>
      <c r="C536" s="34"/>
      <c r="D536" s="35" t="s">
        <v>211</v>
      </c>
      <c r="E536" s="36" t="s">
        <v>257</v>
      </c>
    </row>
    <row r="537" spans="1:5">
      <c r="A537" s="34" t="s">
        <v>955</v>
      </c>
      <c r="B537" s="34"/>
      <c r="C537" s="34"/>
      <c r="D537" s="35" t="s">
        <v>211</v>
      </c>
      <c r="E537" s="36" t="s">
        <v>257</v>
      </c>
    </row>
    <row r="538" spans="1:5">
      <c r="A538" s="34" t="s">
        <v>956</v>
      </c>
      <c r="B538" s="34"/>
      <c r="C538" s="34"/>
      <c r="D538" s="35" t="s">
        <v>211</v>
      </c>
      <c r="E538" s="36" t="s">
        <v>257</v>
      </c>
    </row>
    <row r="539" spans="1:5">
      <c r="A539" s="34" t="s">
        <v>957</v>
      </c>
      <c r="B539" s="34"/>
      <c r="C539" s="34"/>
      <c r="D539" s="35" t="s">
        <v>211</v>
      </c>
      <c r="E539" s="36" t="s">
        <v>257</v>
      </c>
    </row>
    <row r="540" spans="1:5" ht="27">
      <c r="A540" s="34" t="s">
        <v>958</v>
      </c>
      <c r="B540" s="34"/>
      <c r="C540" s="34"/>
      <c r="D540" s="35" t="s">
        <v>211</v>
      </c>
      <c r="E540" s="36" t="s">
        <v>257</v>
      </c>
    </row>
    <row r="541" spans="1:5">
      <c r="A541" s="34" t="s">
        <v>959</v>
      </c>
      <c r="B541" s="34"/>
      <c r="C541" s="34"/>
      <c r="D541" s="35" t="s">
        <v>211</v>
      </c>
      <c r="E541" s="36" t="s">
        <v>257</v>
      </c>
    </row>
    <row r="542" spans="1:5" ht="27">
      <c r="A542" s="34" t="s">
        <v>960</v>
      </c>
      <c r="B542" s="34"/>
      <c r="C542" s="34"/>
      <c r="D542" s="35" t="s">
        <v>211</v>
      </c>
      <c r="E542" s="36" t="s">
        <v>257</v>
      </c>
    </row>
    <row r="543" spans="1:5">
      <c r="A543" s="34" t="s">
        <v>961</v>
      </c>
      <c r="B543" s="34"/>
      <c r="C543" s="34"/>
      <c r="D543" s="35" t="s">
        <v>211</v>
      </c>
      <c r="E543" s="36" t="s">
        <v>257</v>
      </c>
    </row>
    <row r="544" spans="1:5" ht="27">
      <c r="A544" s="34" t="s">
        <v>962</v>
      </c>
      <c r="B544" s="34"/>
      <c r="C544" s="34"/>
      <c r="D544" s="35" t="s">
        <v>211</v>
      </c>
      <c r="E544" s="36" t="s">
        <v>257</v>
      </c>
    </row>
    <row r="545" spans="1:5">
      <c r="A545" s="34" t="s">
        <v>963</v>
      </c>
      <c r="B545" s="34"/>
      <c r="C545" s="34"/>
      <c r="D545" s="35" t="s">
        <v>211</v>
      </c>
      <c r="E545" s="36" t="s">
        <v>257</v>
      </c>
    </row>
    <row r="546" spans="1:5" ht="27">
      <c r="A546" s="34" t="s">
        <v>964</v>
      </c>
      <c r="B546" s="34"/>
      <c r="C546" s="34"/>
      <c r="D546" s="35" t="s">
        <v>211</v>
      </c>
      <c r="E546" s="36" t="s">
        <v>257</v>
      </c>
    </row>
    <row r="547" spans="1:5" ht="27">
      <c r="A547" s="34" t="s">
        <v>965</v>
      </c>
      <c r="B547" s="34"/>
      <c r="C547" s="34"/>
      <c r="D547" s="35" t="s">
        <v>211</v>
      </c>
      <c r="E547" s="36" t="s">
        <v>257</v>
      </c>
    </row>
    <row r="548" spans="1:5" ht="27">
      <c r="A548" s="34" t="s">
        <v>966</v>
      </c>
      <c r="B548" s="34"/>
      <c r="C548" s="34"/>
      <c r="D548" s="35" t="s">
        <v>211</v>
      </c>
      <c r="E548" s="36" t="s">
        <v>257</v>
      </c>
    </row>
    <row r="549" spans="1:5">
      <c r="A549" s="34" t="s">
        <v>967</v>
      </c>
      <c r="B549" s="34"/>
      <c r="C549" s="34"/>
      <c r="D549" s="35" t="s">
        <v>211</v>
      </c>
      <c r="E549" s="36" t="s">
        <v>257</v>
      </c>
    </row>
    <row r="550" spans="1:5">
      <c r="A550" s="34" t="s">
        <v>968</v>
      </c>
      <c r="B550" s="34"/>
      <c r="C550" s="34"/>
      <c r="D550" s="35" t="s">
        <v>211</v>
      </c>
      <c r="E550" s="36" t="s">
        <v>257</v>
      </c>
    </row>
    <row r="551" spans="1:5">
      <c r="A551" s="34" t="s">
        <v>969</v>
      </c>
      <c r="B551" s="34"/>
      <c r="C551" s="34"/>
      <c r="D551" s="35" t="s">
        <v>211</v>
      </c>
      <c r="E551" s="36" t="s">
        <v>257</v>
      </c>
    </row>
    <row r="552" spans="1:5" ht="27">
      <c r="A552" s="34" t="s">
        <v>970</v>
      </c>
      <c r="B552" s="34"/>
      <c r="C552" s="34"/>
      <c r="D552" s="35" t="s">
        <v>211</v>
      </c>
      <c r="E552" s="36" t="s">
        <v>257</v>
      </c>
    </row>
    <row r="553" spans="1:5">
      <c r="A553" s="34" t="s">
        <v>971</v>
      </c>
      <c r="B553" s="34"/>
      <c r="C553" s="34"/>
      <c r="D553" s="35" t="s">
        <v>211</v>
      </c>
      <c r="E553" s="36" t="s">
        <v>257</v>
      </c>
    </row>
    <row r="554" spans="1:5">
      <c r="A554" s="34" t="s">
        <v>972</v>
      </c>
      <c r="B554" s="34"/>
      <c r="C554" s="34"/>
      <c r="D554" s="35" t="s">
        <v>211</v>
      </c>
      <c r="E554" s="36" t="s">
        <v>257</v>
      </c>
    </row>
    <row r="555" spans="1:5" ht="27">
      <c r="A555" s="34" t="s">
        <v>973</v>
      </c>
      <c r="B555" s="34"/>
      <c r="C555" s="34"/>
      <c r="D555" s="35" t="s">
        <v>211</v>
      </c>
      <c r="E555" s="36" t="s">
        <v>257</v>
      </c>
    </row>
    <row r="556" spans="1:5" ht="27">
      <c r="A556" s="34" t="s">
        <v>974</v>
      </c>
      <c r="B556" s="34"/>
      <c r="C556" s="34"/>
      <c r="D556" s="35" t="s">
        <v>211</v>
      </c>
      <c r="E556" s="36" t="s">
        <v>257</v>
      </c>
    </row>
    <row r="557" spans="1:5">
      <c r="A557" s="34" t="s">
        <v>975</v>
      </c>
      <c r="B557" s="34"/>
      <c r="C557" s="34"/>
      <c r="D557" s="35" t="s">
        <v>211</v>
      </c>
      <c r="E557" s="36" t="s">
        <v>257</v>
      </c>
    </row>
    <row r="558" spans="1:5" ht="54">
      <c r="A558" s="39" t="s">
        <v>976</v>
      </c>
      <c r="B558" s="39" t="s">
        <v>977</v>
      </c>
      <c r="C558" s="34"/>
      <c r="D558" s="35" t="s">
        <v>211</v>
      </c>
      <c r="E558" s="36" t="s">
        <v>257</v>
      </c>
    </row>
    <row r="559" spans="1:5">
      <c r="A559" s="34" t="s">
        <v>978</v>
      </c>
      <c r="B559" s="34"/>
      <c r="C559" s="34"/>
      <c r="D559" s="35" t="s">
        <v>211</v>
      </c>
      <c r="E559" s="36" t="s">
        <v>257</v>
      </c>
    </row>
    <row r="560" spans="1:5">
      <c r="A560" s="34" t="s">
        <v>979</v>
      </c>
      <c r="B560" s="34"/>
      <c r="C560" s="34"/>
      <c r="D560" s="35" t="s">
        <v>211</v>
      </c>
      <c r="E560" s="36" t="s">
        <v>257</v>
      </c>
    </row>
    <row r="561" spans="1:5">
      <c r="A561" s="34" t="s">
        <v>980</v>
      </c>
      <c r="B561" s="34"/>
      <c r="C561" s="34"/>
      <c r="D561" s="35" t="s">
        <v>211</v>
      </c>
      <c r="E561" s="36" t="s">
        <v>257</v>
      </c>
    </row>
    <row r="562" spans="1:5">
      <c r="A562" s="34" t="s">
        <v>981</v>
      </c>
      <c r="B562" s="34"/>
      <c r="C562" s="34"/>
      <c r="D562" s="35" t="s">
        <v>211</v>
      </c>
      <c r="E562" s="36" t="s">
        <v>257</v>
      </c>
    </row>
    <row r="563" spans="1:5">
      <c r="A563" s="34" t="s">
        <v>982</v>
      </c>
      <c r="B563" s="34"/>
      <c r="C563" s="34"/>
      <c r="D563" s="35" t="s">
        <v>211</v>
      </c>
      <c r="E563" s="36" t="s">
        <v>257</v>
      </c>
    </row>
    <row r="564" spans="1:5">
      <c r="A564" s="34" t="s">
        <v>983</v>
      </c>
      <c r="B564" s="34"/>
      <c r="C564" s="34"/>
      <c r="D564" s="35" t="s">
        <v>211</v>
      </c>
      <c r="E564" s="36" t="s">
        <v>257</v>
      </c>
    </row>
    <row r="565" spans="1:5" ht="27">
      <c r="A565" s="34" t="s">
        <v>984</v>
      </c>
      <c r="B565" s="34"/>
      <c r="C565" s="34"/>
      <c r="D565" s="35" t="s">
        <v>211</v>
      </c>
      <c r="E565" s="36" t="s">
        <v>257</v>
      </c>
    </row>
    <row r="566" spans="1:5" ht="27">
      <c r="A566" s="34" t="s">
        <v>985</v>
      </c>
      <c r="B566" s="34"/>
      <c r="C566" s="34"/>
      <c r="D566" s="35" t="s">
        <v>211</v>
      </c>
      <c r="E566" s="36" t="s">
        <v>257</v>
      </c>
    </row>
    <row r="567" spans="1:5" ht="27">
      <c r="A567" s="34" t="s">
        <v>986</v>
      </c>
      <c r="B567" s="34"/>
      <c r="C567" s="34"/>
      <c r="D567" s="35" t="s">
        <v>211</v>
      </c>
      <c r="E567" s="36" t="s">
        <v>257</v>
      </c>
    </row>
    <row r="568" spans="1:5">
      <c r="A568" s="34" t="s">
        <v>987</v>
      </c>
      <c r="B568" s="34"/>
      <c r="C568" s="34"/>
      <c r="D568" s="35" t="s">
        <v>211</v>
      </c>
      <c r="E568" s="36" t="s">
        <v>257</v>
      </c>
    </row>
    <row r="569" spans="1:5" ht="27">
      <c r="A569" s="34" t="s">
        <v>988</v>
      </c>
      <c r="B569" s="34"/>
      <c r="C569" s="34"/>
      <c r="D569" s="35" t="s">
        <v>211</v>
      </c>
      <c r="E569" s="36" t="s">
        <v>257</v>
      </c>
    </row>
    <row r="570" spans="1:5" ht="27">
      <c r="A570" s="34" t="s">
        <v>989</v>
      </c>
      <c r="B570" s="34"/>
      <c r="C570" s="34"/>
      <c r="D570" s="35" t="s">
        <v>211</v>
      </c>
      <c r="E570" s="36" t="s">
        <v>257</v>
      </c>
    </row>
    <row r="571" spans="1:5">
      <c r="A571" s="34" t="s">
        <v>990</v>
      </c>
      <c r="B571" s="34"/>
      <c r="C571" s="34"/>
      <c r="D571" s="35" t="s">
        <v>211</v>
      </c>
      <c r="E571" s="36" t="s">
        <v>257</v>
      </c>
    </row>
    <row r="572" spans="1:5">
      <c r="A572" s="34" t="s">
        <v>991</v>
      </c>
      <c r="B572" s="34"/>
      <c r="C572" s="34"/>
      <c r="D572" s="35" t="s">
        <v>211</v>
      </c>
      <c r="E572" s="36" t="s">
        <v>257</v>
      </c>
    </row>
    <row r="573" spans="1:5">
      <c r="A573" s="34" t="s">
        <v>992</v>
      </c>
      <c r="B573" s="34"/>
      <c r="C573" s="34"/>
      <c r="D573" s="35" t="s">
        <v>211</v>
      </c>
      <c r="E573" s="36" t="s">
        <v>257</v>
      </c>
    </row>
    <row r="574" spans="1:5">
      <c r="A574" s="34" t="s">
        <v>993</v>
      </c>
      <c r="B574" s="34"/>
      <c r="C574" s="34"/>
      <c r="D574" s="35" t="s">
        <v>211</v>
      </c>
      <c r="E574" s="36" t="s">
        <v>257</v>
      </c>
    </row>
    <row r="575" spans="1:5" ht="27">
      <c r="A575" s="34" t="s">
        <v>994</v>
      </c>
      <c r="B575" s="34"/>
      <c r="C575" s="34"/>
      <c r="D575" s="35" t="s">
        <v>211</v>
      </c>
      <c r="E575" s="36" t="s">
        <v>257</v>
      </c>
    </row>
    <row r="576" spans="1:5" ht="27">
      <c r="A576" s="34" t="s">
        <v>995</v>
      </c>
      <c r="B576" s="34"/>
      <c r="C576" s="34"/>
      <c r="D576" s="35" t="s">
        <v>211</v>
      </c>
      <c r="E576" s="36" t="s">
        <v>257</v>
      </c>
    </row>
    <row r="577" spans="1:5" ht="27">
      <c r="A577" s="34" t="s">
        <v>996</v>
      </c>
      <c r="B577" s="34"/>
      <c r="C577" s="34"/>
      <c r="D577" s="35" t="s">
        <v>211</v>
      </c>
      <c r="E577" s="36" t="s">
        <v>257</v>
      </c>
    </row>
    <row r="578" spans="1:5">
      <c r="A578" s="34" t="s">
        <v>997</v>
      </c>
      <c r="B578" s="34"/>
      <c r="C578" s="34"/>
      <c r="D578" s="35" t="s">
        <v>211</v>
      </c>
      <c r="E578" s="36" t="s">
        <v>257</v>
      </c>
    </row>
    <row r="579" spans="1:5">
      <c r="A579" s="34" t="s">
        <v>998</v>
      </c>
      <c r="B579" s="34"/>
      <c r="C579" s="34"/>
      <c r="D579" s="35" t="s">
        <v>211</v>
      </c>
      <c r="E579" s="36" t="s">
        <v>257</v>
      </c>
    </row>
    <row r="580" spans="1:5" ht="27">
      <c r="A580" s="34" t="s">
        <v>999</v>
      </c>
      <c r="B580" s="34"/>
      <c r="C580" s="34"/>
      <c r="D580" s="35" t="s">
        <v>211</v>
      </c>
      <c r="E580" s="36" t="s">
        <v>257</v>
      </c>
    </row>
    <row r="581" spans="1:5">
      <c r="A581" s="34" t="s">
        <v>1000</v>
      </c>
      <c r="B581" s="34"/>
      <c r="C581" s="34"/>
      <c r="D581" s="35" t="s">
        <v>211</v>
      </c>
      <c r="E581" s="36" t="s">
        <v>257</v>
      </c>
    </row>
    <row r="582" spans="1:5">
      <c r="A582" s="34" t="s">
        <v>1001</v>
      </c>
      <c r="B582" s="34"/>
      <c r="C582" s="34"/>
      <c r="D582" s="35" t="s">
        <v>211</v>
      </c>
      <c r="E582" s="36" t="s">
        <v>257</v>
      </c>
    </row>
    <row r="583" spans="1:5">
      <c r="A583" s="34" t="s">
        <v>1002</v>
      </c>
      <c r="B583" s="34"/>
      <c r="C583" s="34"/>
      <c r="D583" s="35" t="s">
        <v>211</v>
      </c>
      <c r="E583" s="36" t="s">
        <v>257</v>
      </c>
    </row>
    <row r="584" spans="1:5">
      <c r="A584" s="34" t="s">
        <v>1003</v>
      </c>
      <c r="B584" s="34"/>
      <c r="C584" s="34"/>
      <c r="D584" s="35" t="s">
        <v>211</v>
      </c>
      <c r="E584" s="36" t="s">
        <v>257</v>
      </c>
    </row>
    <row r="585" spans="1:5" ht="27">
      <c r="A585" s="34" t="s">
        <v>1004</v>
      </c>
      <c r="B585" s="34"/>
      <c r="C585" s="34"/>
      <c r="D585" s="35" t="s">
        <v>211</v>
      </c>
      <c r="E585" s="36" t="s">
        <v>257</v>
      </c>
    </row>
    <row r="586" spans="1:5">
      <c r="A586" s="34" t="s">
        <v>1005</v>
      </c>
      <c r="B586" s="34"/>
      <c r="C586" s="34"/>
      <c r="D586" s="35" t="s">
        <v>211</v>
      </c>
      <c r="E586" s="36" t="s">
        <v>257</v>
      </c>
    </row>
    <row r="587" spans="1:5">
      <c r="A587" s="34" t="s">
        <v>1006</v>
      </c>
      <c r="B587" s="34"/>
      <c r="C587" s="34"/>
      <c r="D587" s="35" t="s">
        <v>211</v>
      </c>
      <c r="E587" s="36" t="s">
        <v>257</v>
      </c>
    </row>
    <row r="588" spans="1:5">
      <c r="A588" s="34" t="s">
        <v>1007</v>
      </c>
      <c r="B588" s="34"/>
      <c r="C588" s="34"/>
      <c r="D588" s="35" t="s">
        <v>211</v>
      </c>
      <c r="E588" s="36" t="s">
        <v>257</v>
      </c>
    </row>
    <row r="589" spans="1:5">
      <c r="A589" s="34" t="s">
        <v>1008</v>
      </c>
      <c r="B589" s="34"/>
      <c r="C589" s="34"/>
      <c r="D589" s="35" t="s">
        <v>211</v>
      </c>
      <c r="E589" s="36" t="s">
        <v>257</v>
      </c>
    </row>
    <row r="590" spans="1:5" ht="27">
      <c r="A590" s="34" t="s">
        <v>1009</v>
      </c>
      <c r="B590" s="34"/>
      <c r="C590" s="34"/>
      <c r="D590" s="35" t="s">
        <v>211</v>
      </c>
      <c r="E590" s="36" t="s">
        <v>257</v>
      </c>
    </row>
    <row r="591" spans="1:5">
      <c r="A591" s="34" t="s">
        <v>1010</v>
      </c>
      <c r="B591" s="34"/>
      <c r="C591" s="34"/>
      <c r="D591" s="35" t="s">
        <v>211</v>
      </c>
      <c r="E591" s="36" t="s">
        <v>257</v>
      </c>
    </row>
    <row r="592" spans="1:5">
      <c r="A592" s="34" t="s">
        <v>1011</v>
      </c>
      <c r="B592" s="34"/>
      <c r="C592" s="34"/>
      <c r="D592" s="35" t="s">
        <v>211</v>
      </c>
      <c r="E592" s="36" t="s">
        <v>257</v>
      </c>
    </row>
    <row r="593" spans="1:5">
      <c r="A593" s="34" t="s">
        <v>1012</v>
      </c>
      <c r="B593" s="34"/>
      <c r="C593" s="34"/>
      <c r="D593" s="35" t="s">
        <v>211</v>
      </c>
      <c r="E593" s="36" t="s">
        <v>257</v>
      </c>
    </row>
    <row r="594" spans="1:5" ht="27">
      <c r="A594" s="34" t="s">
        <v>1013</v>
      </c>
      <c r="B594" s="34"/>
      <c r="C594" s="34"/>
      <c r="D594" s="35" t="s">
        <v>211</v>
      </c>
      <c r="E594" s="36" t="s">
        <v>257</v>
      </c>
    </row>
    <row r="595" spans="1:5" ht="27">
      <c r="A595" s="34" t="s">
        <v>1014</v>
      </c>
      <c r="B595" s="34"/>
      <c r="C595" s="34"/>
      <c r="D595" s="35" t="s">
        <v>211</v>
      </c>
      <c r="E595" s="36" t="s">
        <v>257</v>
      </c>
    </row>
    <row r="596" spans="1:5" ht="27">
      <c r="A596" s="34" t="s">
        <v>1015</v>
      </c>
      <c r="B596" s="34"/>
      <c r="C596" s="34"/>
      <c r="D596" s="35" t="s">
        <v>211</v>
      </c>
      <c r="E596" s="36" t="s">
        <v>257</v>
      </c>
    </row>
    <row r="597" spans="1:5">
      <c r="A597" s="34" t="s">
        <v>1016</v>
      </c>
      <c r="B597" s="34"/>
      <c r="C597" s="34"/>
      <c r="D597" s="35" t="s">
        <v>211</v>
      </c>
      <c r="E597" s="36" t="s">
        <v>257</v>
      </c>
    </row>
    <row r="598" spans="1:5">
      <c r="A598" s="34" t="s">
        <v>1017</v>
      </c>
      <c r="B598" s="34"/>
      <c r="C598" s="34"/>
      <c r="D598" s="35" t="s">
        <v>211</v>
      </c>
      <c r="E598" s="36" t="s">
        <v>257</v>
      </c>
    </row>
    <row r="599" spans="1:5">
      <c r="A599" s="34" t="s">
        <v>1018</v>
      </c>
      <c r="B599" s="34"/>
      <c r="C599" s="34"/>
      <c r="D599" s="35" t="s">
        <v>211</v>
      </c>
      <c r="E599" s="36" t="s">
        <v>257</v>
      </c>
    </row>
    <row r="600" spans="1:5">
      <c r="A600" s="34" t="s">
        <v>1019</v>
      </c>
      <c r="B600" s="34"/>
      <c r="C600" s="34"/>
      <c r="D600" s="35" t="s">
        <v>211</v>
      </c>
      <c r="E600" s="36" t="s">
        <v>257</v>
      </c>
    </row>
    <row r="601" spans="1:5">
      <c r="A601" s="34" t="s">
        <v>1020</v>
      </c>
      <c r="B601" s="34"/>
      <c r="C601" s="34"/>
      <c r="D601" s="35" t="s">
        <v>211</v>
      </c>
      <c r="E601" s="36" t="s">
        <v>257</v>
      </c>
    </row>
    <row r="602" spans="1:5" ht="27">
      <c r="A602" s="34" t="s">
        <v>1021</v>
      </c>
      <c r="B602" s="34"/>
      <c r="C602" s="34"/>
      <c r="D602" s="35" t="s">
        <v>211</v>
      </c>
      <c r="E602" s="36" t="s">
        <v>257</v>
      </c>
    </row>
    <row r="603" spans="1:5" ht="27">
      <c r="A603" s="34" t="s">
        <v>1022</v>
      </c>
      <c r="B603" s="34"/>
      <c r="C603" s="34"/>
      <c r="D603" s="35" t="s">
        <v>211</v>
      </c>
      <c r="E603" s="36" t="s">
        <v>257</v>
      </c>
    </row>
    <row r="604" spans="1:5" ht="27">
      <c r="A604" s="34" t="s">
        <v>1023</v>
      </c>
      <c r="B604" s="34"/>
      <c r="C604" s="34"/>
      <c r="D604" s="35" t="s">
        <v>211</v>
      </c>
      <c r="E604" s="36" t="s">
        <v>257</v>
      </c>
    </row>
    <row r="605" spans="1:5" ht="27">
      <c r="A605" s="34" t="s">
        <v>1024</v>
      </c>
      <c r="B605" s="34"/>
      <c r="C605" s="34"/>
      <c r="D605" s="35" t="s">
        <v>211</v>
      </c>
      <c r="E605" s="36" t="s">
        <v>257</v>
      </c>
    </row>
    <row r="606" spans="1:5">
      <c r="A606" s="34" t="s">
        <v>1025</v>
      </c>
      <c r="B606" s="34"/>
      <c r="C606" s="34"/>
      <c r="D606" s="35" t="s">
        <v>211</v>
      </c>
      <c r="E606" s="36" t="s">
        <v>257</v>
      </c>
    </row>
    <row r="607" spans="1:5" ht="27">
      <c r="A607" s="34" t="s">
        <v>1026</v>
      </c>
      <c r="B607" s="34"/>
      <c r="C607" s="34"/>
      <c r="D607" s="35" t="s">
        <v>211</v>
      </c>
      <c r="E607" s="36" t="s">
        <v>257</v>
      </c>
    </row>
    <row r="608" spans="1:5">
      <c r="A608" s="34" t="s">
        <v>1027</v>
      </c>
      <c r="B608" s="34"/>
      <c r="C608" s="34"/>
      <c r="D608" s="35" t="s">
        <v>211</v>
      </c>
      <c r="E608" s="36" t="s">
        <v>257</v>
      </c>
    </row>
    <row r="609" spans="1:5">
      <c r="A609" s="34" t="s">
        <v>1028</v>
      </c>
      <c r="B609" s="34"/>
      <c r="C609" s="34"/>
      <c r="D609" s="35" t="s">
        <v>211</v>
      </c>
      <c r="E609" s="36" t="s">
        <v>257</v>
      </c>
    </row>
    <row r="610" spans="1:5">
      <c r="A610" s="34" t="s">
        <v>1029</v>
      </c>
      <c r="B610" s="34"/>
      <c r="C610" s="34"/>
      <c r="D610" s="35" t="s">
        <v>211</v>
      </c>
      <c r="E610" s="36" t="s">
        <v>257</v>
      </c>
    </row>
    <row r="611" spans="1:5">
      <c r="A611" s="34" t="s">
        <v>1030</v>
      </c>
      <c r="B611" s="34"/>
      <c r="C611" s="34"/>
      <c r="D611" s="35" t="s">
        <v>211</v>
      </c>
      <c r="E611" s="36" t="s">
        <v>257</v>
      </c>
    </row>
    <row r="612" spans="1:5">
      <c r="A612" s="34" t="s">
        <v>1031</v>
      </c>
      <c r="B612" s="34"/>
      <c r="C612" s="34"/>
      <c r="D612" s="35" t="s">
        <v>211</v>
      </c>
      <c r="E612" s="36" t="s">
        <v>257</v>
      </c>
    </row>
    <row r="613" spans="1:5" ht="27">
      <c r="A613" s="34" t="s">
        <v>1032</v>
      </c>
      <c r="B613" s="34"/>
      <c r="C613" s="34"/>
      <c r="D613" s="35" t="s">
        <v>211</v>
      </c>
      <c r="E613" s="36" t="s">
        <v>257</v>
      </c>
    </row>
    <row r="614" spans="1:5">
      <c r="A614" s="34" t="s">
        <v>1033</v>
      </c>
      <c r="B614" s="34"/>
      <c r="C614" s="34"/>
      <c r="D614" s="35" t="s">
        <v>211</v>
      </c>
      <c r="E614" s="36" t="s">
        <v>257</v>
      </c>
    </row>
    <row r="615" spans="1:5">
      <c r="A615" s="34" t="s">
        <v>1034</v>
      </c>
      <c r="B615" s="34"/>
      <c r="C615" s="34"/>
      <c r="D615" s="35" t="s">
        <v>211</v>
      </c>
      <c r="E615" s="36" t="s">
        <v>257</v>
      </c>
    </row>
    <row r="616" spans="1:5" ht="27">
      <c r="A616" s="34" t="s">
        <v>1035</v>
      </c>
      <c r="B616" s="34"/>
      <c r="C616" s="34"/>
      <c r="D616" s="35" t="s">
        <v>211</v>
      </c>
      <c r="E616" s="36" t="s">
        <v>257</v>
      </c>
    </row>
    <row r="617" spans="1:5" ht="27">
      <c r="A617" s="34" t="s">
        <v>1036</v>
      </c>
      <c r="B617" s="34"/>
      <c r="C617" s="34"/>
      <c r="D617" s="35" t="s">
        <v>211</v>
      </c>
      <c r="E617" s="36" t="s">
        <v>257</v>
      </c>
    </row>
    <row r="618" spans="1:5">
      <c r="A618" s="34" t="s">
        <v>1037</v>
      </c>
      <c r="B618" s="34"/>
      <c r="C618" s="34"/>
      <c r="D618" s="35" t="s">
        <v>211</v>
      </c>
      <c r="E618" s="36" t="s">
        <v>257</v>
      </c>
    </row>
    <row r="619" spans="1:5">
      <c r="A619" s="34" t="s">
        <v>1038</v>
      </c>
      <c r="B619" s="34"/>
      <c r="C619" s="34"/>
      <c r="D619" s="35" t="s">
        <v>211</v>
      </c>
      <c r="E619" s="36" t="s">
        <v>257</v>
      </c>
    </row>
    <row r="620" spans="1:5" ht="27">
      <c r="A620" s="34" t="s">
        <v>1039</v>
      </c>
      <c r="B620" s="34"/>
      <c r="C620" s="34"/>
      <c r="D620" s="35" t="s">
        <v>211</v>
      </c>
      <c r="E620" s="36" t="s">
        <v>257</v>
      </c>
    </row>
    <row r="621" spans="1:5" ht="27">
      <c r="A621" s="34" t="s">
        <v>1040</v>
      </c>
      <c r="B621" s="34"/>
      <c r="C621" s="34"/>
      <c r="D621" s="35" t="s">
        <v>211</v>
      </c>
      <c r="E621" s="36" t="s">
        <v>257</v>
      </c>
    </row>
    <row r="622" spans="1:5">
      <c r="A622" s="34" t="s">
        <v>1041</v>
      </c>
      <c r="B622" s="34"/>
      <c r="C622" s="34"/>
      <c r="D622" s="35" t="s">
        <v>211</v>
      </c>
      <c r="E622" s="36" t="s">
        <v>257</v>
      </c>
    </row>
    <row r="623" spans="1:5" ht="27">
      <c r="A623" s="34" t="s">
        <v>1042</v>
      </c>
      <c r="B623" s="34"/>
      <c r="C623" s="34"/>
      <c r="D623" s="35" t="s">
        <v>211</v>
      </c>
      <c r="E623" s="36" t="s">
        <v>257</v>
      </c>
    </row>
    <row r="624" spans="1:5" ht="27">
      <c r="A624" s="34" t="s">
        <v>1043</v>
      </c>
      <c r="B624" s="34"/>
      <c r="C624" s="34"/>
      <c r="D624" s="35" t="s">
        <v>211</v>
      </c>
      <c r="E624" s="36" t="s">
        <v>257</v>
      </c>
    </row>
    <row r="625" spans="1:5">
      <c r="A625" s="34" t="s">
        <v>1044</v>
      </c>
      <c r="B625" s="34"/>
      <c r="C625" s="34"/>
      <c r="D625" s="35" t="s">
        <v>211</v>
      </c>
      <c r="E625" s="36" t="s">
        <v>257</v>
      </c>
    </row>
    <row r="626" spans="1:5">
      <c r="A626" s="34" t="s">
        <v>1045</v>
      </c>
      <c r="B626" s="34"/>
      <c r="C626" s="34"/>
      <c r="D626" s="35" t="s">
        <v>211</v>
      </c>
      <c r="E626" s="36" t="s">
        <v>257</v>
      </c>
    </row>
    <row r="627" spans="1:5">
      <c r="A627" s="34" t="s">
        <v>1046</v>
      </c>
      <c r="B627" s="34"/>
      <c r="C627" s="34"/>
      <c r="D627" s="35" t="s">
        <v>211</v>
      </c>
      <c r="E627" s="36" t="s">
        <v>257</v>
      </c>
    </row>
    <row r="628" spans="1:5" ht="27">
      <c r="A628" s="34" t="s">
        <v>1047</v>
      </c>
      <c r="B628" s="34"/>
      <c r="C628" s="34"/>
      <c r="D628" s="35" t="s">
        <v>211</v>
      </c>
      <c r="E628" s="36" t="s">
        <v>257</v>
      </c>
    </row>
    <row r="629" spans="1:5">
      <c r="A629" s="34" t="s">
        <v>1048</v>
      </c>
      <c r="B629" s="34"/>
      <c r="C629" s="34"/>
      <c r="D629" s="35" t="s">
        <v>211</v>
      </c>
      <c r="E629" s="36" t="s">
        <v>257</v>
      </c>
    </row>
    <row r="630" spans="1:5">
      <c r="A630" s="34" t="s">
        <v>1049</v>
      </c>
      <c r="B630" s="34"/>
      <c r="C630" s="34"/>
      <c r="D630" s="35" t="s">
        <v>211</v>
      </c>
      <c r="E630" s="36" t="s">
        <v>257</v>
      </c>
    </row>
    <row r="631" spans="1:5">
      <c r="A631" s="34" t="s">
        <v>1050</v>
      </c>
      <c r="B631" s="34"/>
      <c r="C631" s="34"/>
      <c r="D631" s="35" t="s">
        <v>211</v>
      </c>
      <c r="E631" s="36" t="s">
        <v>257</v>
      </c>
    </row>
    <row r="632" spans="1:5" ht="27">
      <c r="A632" s="34" t="s">
        <v>1051</v>
      </c>
      <c r="B632" s="34"/>
      <c r="C632" s="34"/>
      <c r="D632" s="35" t="s">
        <v>211</v>
      </c>
      <c r="E632" s="36" t="s">
        <v>257</v>
      </c>
    </row>
    <row r="633" spans="1:5" ht="27">
      <c r="A633" s="34" t="s">
        <v>1052</v>
      </c>
      <c r="B633" s="34"/>
      <c r="C633" s="34"/>
      <c r="D633" s="35" t="s">
        <v>211</v>
      </c>
      <c r="E633" s="36" t="s">
        <v>257</v>
      </c>
    </row>
    <row r="634" spans="1:5">
      <c r="A634" s="34" t="s">
        <v>1053</v>
      </c>
      <c r="B634" s="34"/>
      <c r="C634" s="34"/>
      <c r="D634" s="35" t="s">
        <v>211</v>
      </c>
      <c r="E634" s="36" t="s">
        <v>257</v>
      </c>
    </row>
    <row r="635" spans="1:5" ht="27">
      <c r="A635" s="34" t="s">
        <v>1054</v>
      </c>
      <c r="B635" s="34"/>
      <c r="C635" s="34"/>
      <c r="D635" s="35" t="s">
        <v>211</v>
      </c>
      <c r="E635" s="36" t="s">
        <v>257</v>
      </c>
    </row>
    <row r="636" spans="1:5" ht="27">
      <c r="A636" s="34" t="s">
        <v>1055</v>
      </c>
      <c r="B636" s="34"/>
      <c r="C636" s="34"/>
      <c r="D636" s="35" t="s">
        <v>211</v>
      </c>
      <c r="E636" s="36" t="s">
        <v>257</v>
      </c>
    </row>
    <row r="637" spans="1:5" ht="27">
      <c r="A637" s="34" t="s">
        <v>1056</v>
      </c>
      <c r="B637" s="34"/>
      <c r="C637" s="34"/>
      <c r="D637" s="35" t="s">
        <v>211</v>
      </c>
      <c r="E637" s="36" t="s">
        <v>257</v>
      </c>
    </row>
    <row r="638" spans="1:5">
      <c r="A638" s="34" t="s">
        <v>1057</v>
      </c>
      <c r="B638" s="34"/>
      <c r="C638" s="34"/>
      <c r="D638" s="35" t="s">
        <v>211</v>
      </c>
      <c r="E638" s="36" t="s">
        <v>257</v>
      </c>
    </row>
    <row r="639" spans="1:5" ht="27">
      <c r="A639" s="34" t="s">
        <v>1058</v>
      </c>
      <c r="B639" s="34"/>
      <c r="C639" s="34"/>
      <c r="D639" s="35" t="s">
        <v>211</v>
      </c>
      <c r="E639" s="36" t="s">
        <v>257</v>
      </c>
    </row>
    <row r="640" spans="1:5">
      <c r="A640" s="34" t="s">
        <v>1059</v>
      </c>
      <c r="B640" s="34"/>
      <c r="C640" s="34"/>
      <c r="D640" s="35" t="s">
        <v>211</v>
      </c>
      <c r="E640" s="36" t="s">
        <v>257</v>
      </c>
    </row>
    <row r="641" spans="1:5" ht="27">
      <c r="A641" s="34" t="s">
        <v>1060</v>
      </c>
      <c r="B641" s="34"/>
      <c r="C641" s="34"/>
      <c r="D641" s="35" t="s">
        <v>211</v>
      </c>
      <c r="E641" s="36" t="s">
        <v>257</v>
      </c>
    </row>
    <row r="642" spans="1:5">
      <c r="A642" s="34" t="s">
        <v>1061</v>
      </c>
      <c r="B642" s="34"/>
      <c r="C642" s="34"/>
      <c r="D642" s="35" t="s">
        <v>211</v>
      </c>
      <c r="E642" s="36" t="s">
        <v>257</v>
      </c>
    </row>
    <row r="643" spans="1:5" ht="27">
      <c r="A643" s="34" t="s">
        <v>1062</v>
      </c>
      <c r="B643" s="34"/>
      <c r="C643" s="34"/>
      <c r="D643" s="35" t="s">
        <v>211</v>
      </c>
      <c r="E643" s="36" t="s">
        <v>257</v>
      </c>
    </row>
    <row r="644" spans="1:5">
      <c r="A644" s="34" t="s">
        <v>1063</v>
      </c>
      <c r="B644" s="34"/>
      <c r="C644" s="34"/>
      <c r="D644" s="35" t="s">
        <v>211</v>
      </c>
      <c r="E644" s="36" t="s">
        <v>257</v>
      </c>
    </row>
    <row r="645" spans="1:5">
      <c r="A645" s="34" t="s">
        <v>1064</v>
      </c>
      <c r="B645" s="34"/>
      <c r="C645" s="34"/>
      <c r="D645" s="35" t="s">
        <v>211</v>
      </c>
      <c r="E645" s="36" t="s">
        <v>257</v>
      </c>
    </row>
    <row r="646" spans="1:5">
      <c r="A646" s="34" t="s">
        <v>1065</v>
      </c>
      <c r="B646" s="34"/>
      <c r="C646" s="34"/>
      <c r="D646" s="35" t="s">
        <v>211</v>
      </c>
      <c r="E646" s="36" t="s">
        <v>257</v>
      </c>
    </row>
    <row r="647" spans="1:5">
      <c r="A647" s="34" t="s">
        <v>1066</v>
      </c>
      <c r="B647" s="34"/>
      <c r="C647" s="34"/>
      <c r="D647" s="35" t="s">
        <v>211</v>
      </c>
      <c r="E647" s="36" t="s">
        <v>257</v>
      </c>
    </row>
    <row r="648" spans="1:5">
      <c r="A648" s="34" t="s">
        <v>1067</v>
      </c>
      <c r="B648" s="34"/>
      <c r="C648" s="34"/>
      <c r="D648" s="35" t="s">
        <v>211</v>
      </c>
      <c r="E648" s="36" t="s">
        <v>257</v>
      </c>
    </row>
    <row r="649" spans="1:5">
      <c r="A649" s="34" t="s">
        <v>1068</v>
      </c>
      <c r="B649" s="34"/>
      <c r="C649" s="34"/>
      <c r="D649" s="35" t="s">
        <v>211</v>
      </c>
      <c r="E649" s="36" t="s">
        <v>257</v>
      </c>
    </row>
    <row r="650" spans="1:5">
      <c r="A650" s="34" t="s">
        <v>1069</v>
      </c>
      <c r="B650" s="34"/>
      <c r="C650" s="34"/>
      <c r="D650" s="35" t="s">
        <v>211</v>
      </c>
      <c r="E650" s="36" t="s">
        <v>257</v>
      </c>
    </row>
    <row r="651" spans="1:5" ht="27">
      <c r="A651" s="34" t="s">
        <v>1070</v>
      </c>
      <c r="B651" s="34"/>
      <c r="C651" s="34"/>
      <c r="D651" s="35" t="s">
        <v>211</v>
      </c>
      <c r="E651" s="36" t="s">
        <v>257</v>
      </c>
    </row>
    <row r="652" spans="1:5" ht="27">
      <c r="A652" s="34" t="s">
        <v>1071</v>
      </c>
      <c r="B652" s="34"/>
      <c r="C652" s="34"/>
      <c r="D652" s="35" t="s">
        <v>211</v>
      </c>
      <c r="E652" s="36" t="s">
        <v>257</v>
      </c>
    </row>
    <row r="653" spans="1:5">
      <c r="A653" s="34" t="s">
        <v>1072</v>
      </c>
      <c r="B653" s="34"/>
      <c r="C653" s="34"/>
      <c r="D653" s="35" t="s">
        <v>211</v>
      </c>
      <c r="E653" s="36" t="s">
        <v>257</v>
      </c>
    </row>
    <row r="654" spans="1:5" ht="27">
      <c r="A654" s="34" t="s">
        <v>1073</v>
      </c>
      <c r="B654" s="34"/>
      <c r="C654" s="34"/>
      <c r="D654" s="35" t="s">
        <v>211</v>
      </c>
      <c r="E654" s="36" t="s">
        <v>257</v>
      </c>
    </row>
    <row r="655" spans="1:5">
      <c r="A655" s="34" t="s">
        <v>1074</v>
      </c>
      <c r="B655" s="34"/>
      <c r="C655" s="34"/>
      <c r="D655" s="35" t="s">
        <v>211</v>
      </c>
      <c r="E655" s="36" t="s">
        <v>257</v>
      </c>
    </row>
    <row r="656" spans="1:5">
      <c r="A656" s="34" t="s">
        <v>1075</v>
      </c>
      <c r="B656" s="34"/>
      <c r="C656" s="34"/>
      <c r="D656" s="35" t="s">
        <v>211</v>
      </c>
      <c r="E656" s="36" t="s">
        <v>257</v>
      </c>
    </row>
    <row r="657" spans="1:5">
      <c r="A657" s="34" t="s">
        <v>1076</v>
      </c>
      <c r="B657" s="34"/>
      <c r="C657" s="34"/>
      <c r="D657" s="35" t="s">
        <v>211</v>
      </c>
      <c r="E657" s="36" t="s">
        <v>257</v>
      </c>
    </row>
    <row r="658" spans="1:5">
      <c r="A658" s="34" t="s">
        <v>1077</v>
      </c>
      <c r="B658" s="34"/>
      <c r="C658" s="34"/>
      <c r="D658" s="35" t="s">
        <v>211</v>
      </c>
      <c r="E658" s="36" t="s">
        <v>257</v>
      </c>
    </row>
    <row r="659" spans="1:5">
      <c r="A659" s="34" t="s">
        <v>1078</v>
      </c>
      <c r="B659" s="34"/>
      <c r="C659" s="34"/>
      <c r="D659" s="35" t="s">
        <v>211</v>
      </c>
      <c r="E659" s="36" t="s">
        <v>257</v>
      </c>
    </row>
    <row r="660" spans="1:5" ht="27">
      <c r="A660" s="34" t="s">
        <v>1079</v>
      </c>
      <c r="B660" s="34"/>
      <c r="C660" s="34"/>
      <c r="D660" s="35" t="s">
        <v>211</v>
      </c>
      <c r="E660" s="36" t="s">
        <v>257</v>
      </c>
    </row>
    <row r="661" spans="1:5">
      <c r="A661" s="34" t="s">
        <v>1080</v>
      </c>
      <c r="B661" s="34"/>
      <c r="C661" s="34"/>
      <c r="D661" s="35" t="s">
        <v>211</v>
      </c>
      <c r="E661" s="36" t="s">
        <v>257</v>
      </c>
    </row>
    <row r="662" spans="1:5" ht="27">
      <c r="A662" s="34" t="s">
        <v>1081</v>
      </c>
      <c r="B662" s="34"/>
      <c r="C662" s="34"/>
      <c r="D662" s="35" t="s">
        <v>211</v>
      </c>
      <c r="E662" s="36" t="s">
        <v>257</v>
      </c>
    </row>
    <row r="663" spans="1:5" ht="27">
      <c r="A663" s="34" t="s">
        <v>1082</v>
      </c>
      <c r="B663" s="34"/>
      <c r="C663" s="34"/>
      <c r="D663" s="35" t="s">
        <v>211</v>
      </c>
      <c r="E663" s="36" t="s">
        <v>257</v>
      </c>
    </row>
    <row r="664" spans="1:5">
      <c r="A664" s="34" t="s">
        <v>1083</v>
      </c>
      <c r="B664" s="34"/>
      <c r="C664" s="34"/>
      <c r="D664" s="35" t="s">
        <v>211</v>
      </c>
      <c r="E664" s="36" t="s">
        <v>257</v>
      </c>
    </row>
    <row r="665" spans="1:5">
      <c r="A665" s="34" t="s">
        <v>1084</v>
      </c>
      <c r="B665" s="34"/>
      <c r="C665" s="34"/>
      <c r="D665" s="35" t="s">
        <v>211</v>
      </c>
      <c r="E665" s="36" t="s">
        <v>257</v>
      </c>
    </row>
    <row r="666" spans="1:5" ht="27">
      <c r="A666" s="34" t="s">
        <v>1085</v>
      </c>
      <c r="B666" s="34"/>
      <c r="C666" s="34"/>
      <c r="D666" s="35" t="s">
        <v>211</v>
      </c>
      <c r="E666" s="36" t="s">
        <v>257</v>
      </c>
    </row>
    <row r="667" spans="1:5" ht="27">
      <c r="A667" s="34" t="s">
        <v>1086</v>
      </c>
      <c r="B667" s="34"/>
      <c r="C667" s="34"/>
      <c r="D667" s="35" t="s">
        <v>211</v>
      </c>
      <c r="E667" s="36" t="s">
        <v>257</v>
      </c>
    </row>
    <row r="668" spans="1:5" ht="27">
      <c r="A668" s="34" t="s">
        <v>1087</v>
      </c>
      <c r="B668" s="34"/>
      <c r="C668" s="34"/>
      <c r="D668" s="35" t="s">
        <v>211</v>
      </c>
      <c r="E668" s="36" t="s">
        <v>257</v>
      </c>
    </row>
    <row r="669" spans="1:5" ht="27">
      <c r="A669" s="34" t="s">
        <v>1088</v>
      </c>
      <c r="B669" s="34"/>
      <c r="C669" s="34"/>
      <c r="D669" s="35" t="s">
        <v>211</v>
      </c>
      <c r="E669" s="36" t="s">
        <v>257</v>
      </c>
    </row>
    <row r="670" spans="1:5" ht="27">
      <c r="A670" s="34" t="s">
        <v>1089</v>
      </c>
      <c r="B670" s="34"/>
      <c r="C670" s="34"/>
      <c r="D670" s="35" t="s">
        <v>211</v>
      </c>
      <c r="E670" s="36" t="s">
        <v>257</v>
      </c>
    </row>
    <row r="671" spans="1:5" ht="27">
      <c r="A671" s="34" t="s">
        <v>1090</v>
      </c>
      <c r="B671" s="34"/>
      <c r="C671" s="34"/>
      <c r="D671" s="35" t="s">
        <v>211</v>
      </c>
      <c r="E671" s="36" t="s">
        <v>257</v>
      </c>
    </row>
    <row r="672" spans="1:5">
      <c r="A672" s="34" t="s">
        <v>1091</v>
      </c>
      <c r="B672" s="34"/>
      <c r="C672" s="34"/>
      <c r="D672" s="35" t="s">
        <v>211</v>
      </c>
      <c r="E672" s="36" t="s">
        <v>257</v>
      </c>
    </row>
    <row r="673" spans="1:5">
      <c r="A673" s="34" t="s">
        <v>1092</v>
      </c>
      <c r="B673" s="34"/>
      <c r="C673" s="34"/>
      <c r="D673" s="35" t="s">
        <v>211</v>
      </c>
      <c r="E673" s="36" t="s">
        <v>257</v>
      </c>
    </row>
    <row r="674" spans="1:5">
      <c r="A674" s="34" t="s">
        <v>1093</v>
      </c>
      <c r="B674" s="34"/>
      <c r="C674" s="34"/>
      <c r="D674" s="35" t="s">
        <v>211</v>
      </c>
      <c r="E674" s="36" t="s">
        <v>257</v>
      </c>
    </row>
    <row r="675" spans="1:5" ht="27">
      <c r="A675" s="34" t="s">
        <v>1094</v>
      </c>
      <c r="B675" s="34"/>
      <c r="C675" s="34"/>
      <c r="D675" s="35" t="s">
        <v>211</v>
      </c>
      <c r="E675" s="36" t="s">
        <v>257</v>
      </c>
    </row>
    <row r="676" spans="1:5" ht="27">
      <c r="A676" s="34" t="s">
        <v>1095</v>
      </c>
      <c r="B676" s="34"/>
      <c r="C676" s="34"/>
      <c r="D676" s="35" t="s">
        <v>211</v>
      </c>
      <c r="E676" s="36" t="s">
        <v>257</v>
      </c>
    </row>
    <row r="677" spans="1:5" ht="27">
      <c r="A677" s="34" t="s">
        <v>1096</v>
      </c>
      <c r="B677" s="34"/>
      <c r="C677" s="34"/>
      <c r="D677" s="35" t="s">
        <v>211</v>
      </c>
      <c r="E677" s="36" t="s">
        <v>257</v>
      </c>
    </row>
    <row r="678" spans="1:5" ht="27">
      <c r="A678" s="34" t="s">
        <v>1097</v>
      </c>
      <c r="B678" s="34"/>
      <c r="C678" s="34"/>
      <c r="D678" s="35" t="s">
        <v>211</v>
      </c>
      <c r="E678" s="36" t="s">
        <v>257</v>
      </c>
    </row>
    <row r="679" spans="1:5">
      <c r="A679" s="34" t="s">
        <v>1098</v>
      </c>
      <c r="B679" s="34"/>
      <c r="C679" s="34"/>
      <c r="D679" s="35" t="s">
        <v>211</v>
      </c>
      <c r="E679" s="36" t="s">
        <v>257</v>
      </c>
    </row>
    <row r="680" spans="1:5">
      <c r="A680" s="34" t="s">
        <v>1099</v>
      </c>
      <c r="B680" s="34"/>
      <c r="C680" s="34"/>
      <c r="D680" s="35" t="s">
        <v>211</v>
      </c>
      <c r="E680" s="36" t="s">
        <v>257</v>
      </c>
    </row>
    <row r="681" spans="1:5">
      <c r="A681" s="34" t="s">
        <v>1100</v>
      </c>
      <c r="B681" s="34"/>
      <c r="C681" s="34"/>
      <c r="D681" s="35" t="s">
        <v>211</v>
      </c>
      <c r="E681" s="36" t="s">
        <v>257</v>
      </c>
    </row>
    <row r="682" spans="1:5">
      <c r="A682" s="34" t="s">
        <v>1101</v>
      </c>
      <c r="B682" s="34"/>
      <c r="C682" s="34"/>
      <c r="D682" s="35" t="s">
        <v>211</v>
      </c>
      <c r="E682" s="36" t="s">
        <v>257</v>
      </c>
    </row>
    <row r="683" spans="1:5">
      <c r="A683" s="34" t="s">
        <v>1102</v>
      </c>
      <c r="B683" s="34"/>
      <c r="C683" s="34"/>
      <c r="D683" s="35" t="s">
        <v>211</v>
      </c>
      <c r="E683" s="36" t="s">
        <v>257</v>
      </c>
    </row>
    <row r="684" spans="1:5">
      <c r="A684" s="34" t="s">
        <v>1103</v>
      </c>
      <c r="B684" s="34"/>
      <c r="C684" s="34"/>
      <c r="D684" s="35" t="s">
        <v>211</v>
      </c>
      <c r="E684" s="36" t="s">
        <v>257</v>
      </c>
    </row>
    <row r="685" spans="1:5" ht="27">
      <c r="A685" s="34" t="s">
        <v>1104</v>
      </c>
      <c r="B685" s="34"/>
      <c r="C685" s="34"/>
      <c r="D685" s="35" t="s">
        <v>211</v>
      </c>
      <c r="E685" s="36" t="s">
        <v>257</v>
      </c>
    </row>
    <row r="686" spans="1:5" ht="27">
      <c r="A686" s="34" t="s">
        <v>1105</v>
      </c>
      <c r="B686" s="34"/>
      <c r="C686" s="34"/>
      <c r="D686" s="35" t="s">
        <v>211</v>
      </c>
      <c r="E686" s="36" t="s">
        <v>257</v>
      </c>
    </row>
    <row r="687" spans="1:5" ht="27">
      <c r="A687" s="34" t="s">
        <v>1106</v>
      </c>
      <c r="B687" s="34"/>
      <c r="C687" s="34"/>
      <c r="D687" s="35" t="s">
        <v>211</v>
      </c>
      <c r="E687" s="36" t="s">
        <v>257</v>
      </c>
    </row>
    <row r="688" spans="1:5">
      <c r="A688" s="34" t="s">
        <v>1107</v>
      </c>
      <c r="B688" s="34"/>
      <c r="C688" s="34"/>
      <c r="D688" s="35" t="s">
        <v>211</v>
      </c>
      <c r="E688" s="36" t="s">
        <v>257</v>
      </c>
    </row>
    <row r="689" spans="1:5">
      <c r="A689" s="34" t="s">
        <v>1108</v>
      </c>
      <c r="B689" s="34"/>
      <c r="C689" s="34"/>
      <c r="D689" s="35" t="s">
        <v>211</v>
      </c>
      <c r="E689" s="36" t="s">
        <v>257</v>
      </c>
    </row>
    <row r="690" spans="1:5">
      <c r="A690" s="34" t="s">
        <v>1109</v>
      </c>
      <c r="B690" s="34"/>
      <c r="C690" s="34"/>
      <c r="D690" s="35" t="s">
        <v>211</v>
      </c>
      <c r="E690" s="36" t="s">
        <v>257</v>
      </c>
    </row>
    <row r="691" spans="1:5">
      <c r="A691" s="34" t="s">
        <v>1110</v>
      </c>
      <c r="B691" s="34"/>
      <c r="C691" s="34"/>
      <c r="D691" s="35" t="s">
        <v>211</v>
      </c>
      <c r="E691" s="36" t="s">
        <v>257</v>
      </c>
    </row>
    <row r="692" spans="1:5" ht="27">
      <c r="A692" s="34" t="s">
        <v>1111</v>
      </c>
      <c r="B692" s="34"/>
      <c r="C692" s="34"/>
      <c r="D692" s="35" t="s">
        <v>211</v>
      </c>
      <c r="E692" s="36" t="s">
        <v>257</v>
      </c>
    </row>
    <row r="693" spans="1:5">
      <c r="A693" s="34" t="s">
        <v>1112</v>
      </c>
      <c r="B693" s="34"/>
      <c r="C693" s="34"/>
      <c r="D693" s="35" t="s">
        <v>211</v>
      </c>
      <c r="E693" s="36" t="s">
        <v>257</v>
      </c>
    </row>
    <row r="694" spans="1:5">
      <c r="A694" s="34" t="s">
        <v>1113</v>
      </c>
      <c r="B694" s="34"/>
      <c r="C694" s="34"/>
      <c r="D694" s="35" t="s">
        <v>211</v>
      </c>
      <c r="E694" s="36" t="s">
        <v>257</v>
      </c>
    </row>
    <row r="695" spans="1:5" ht="40.5">
      <c r="A695" s="34" t="s">
        <v>1114</v>
      </c>
      <c r="B695" s="34"/>
      <c r="C695" s="34"/>
      <c r="D695" s="35" t="s">
        <v>211</v>
      </c>
      <c r="E695" s="36" t="s">
        <v>257</v>
      </c>
    </row>
    <row r="696" spans="1:5" ht="27">
      <c r="A696" s="34" t="s">
        <v>1115</v>
      </c>
      <c r="B696" s="34"/>
      <c r="C696" s="34"/>
      <c r="D696" s="35" t="s">
        <v>211</v>
      </c>
      <c r="E696" s="36" t="s">
        <v>257</v>
      </c>
    </row>
    <row r="697" spans="1:5" ht="27">
      <c r="A697" s="34" t="s">
        <v>1116</v>
      </c>
      <c r="B697" s="34"/>
      <c r="C697" s="34"/>
      <c r="D697" s="35" t="s">
        <v>211</v>
      </c>
      <c r="E697" s="36" t="s">
        <v>257</v>
      </c>
    </row>
    <row r="698" spans="1:5">
      <c r="A698" s="34" t="s">
        <v>1117</v>
      </c>
      <c r="B698" s="34"/>
      <c r="C698" s="34"/>
      <c r="D698" s="35" t="s">
        <v>211</v>
      </c>
      <c r="E698" s="36" t="s">
        <v>257</v>
      </c>
    </row>
    <row r="699" spans="1:5" ht="27">
      <c r="A699" s="34" t="s">
        <v>1118</v>
      </c>
      <c r="B699" s="34"/>
      <c r="C699" s="34"/>
      <c r="D699" s="35" t="s">
        <v>211</v>
      </c>
      <c r="E699" s="36" t="s">
        <v>257</v>
      </c>
    </row>
    <row r="700" spans="1:5">
      <c r="A700" s="34" t="s">
        <v>1119</v>
      </c>
      <c r="B700" s="34"/>
      <c r="C700" s="34"/>
      <c r="D700" s="35" t="s">
        <v>211</v>
      </c>
      <c r="E700" s="36" t="s">
        <v>257</v>
      </c>
    </row>
    <row r="701" spans="1:5" ht="27">
      <c r="A701" s="34" t="s">
        <v>1120</v>
      </c>
      <c r="B701" s="34"/>
      <c r="C701" s="34"/>
      <c r="D701" s="35" t="s">
        <v>211</v>
      </c>
      <c r="E701" s="36" t="s">
        <v>257</v>
      </c>
    </row>
    <row r="702" spans="1:5">
      <c r="A702" s="34" t="s">
        <v>1121</v>
      </c>
      <c r="B702" s="34"/>
      <c r="C702" s="34"/>
      <c r="D702" s="35" t="s">
        <v>211</v>
      </c>
      <c r="E702" s="36" t="s">
        <v>257</v>
      </c>
    </row>
    <row r="703" spans="1:5">
      <c r="A703" s="34" t="s">
        <v>1122</v>
      </c>
      <c r="B703" s="34"/>
      <c r="C703" s="34"/>
      <c r="D703" s="35" t="s">
        <v>211</v>
      </c>
      <c r="E703" s="36" t="s">
        <v>257</v>
      </c>
    </row>
    <row r="704" spans="1:5">
      <c r="A704" s="34" t="s">
        <v>1123</v>
      </c>
      <c r="B704" s="34"/>
      <c r="C704" s="34"/>
      <c r="D704" s="35" t="s">
        <v>211</v>
      </c>
      <c r="E704" s="36" t="s">
        <v>257</v>
      </c>
    </row>
    <row r="705" spans="1:5" ht="27">
      <c r="A705" s="34" t="s">
        <v>1124</v>
      </c>
      <c r="B705" s="34"/>
      <c r="C705" s="34"/>
      <c r="D705" s="35" t="s">
        <v>211</v>
      </c>
      <c r="E705" s="36" t="s">
        <v>257</v>
      </c>
    </row>
    <row r="706" spans="1:5" ht="27">
      <c r="A706" s="34" t="s">
        <v>1125</v>
      </c>
      <c r="B706" s="34"/>
      <c r="C706" s="34"/>
      <c r="D706" s="35" t="s">
        <v>211</v>
      </c>
      <c r="E706" s="36" t="s">
        <v>257</v>
      </c>
    </row>
    <row r="707" spans="1:5" ht="40.5">
      <c r="A707" s="34" t="s">
        <v>1126</v>
      </c>
      <c r="B707" s="34"/>
      <c r="C707" s="34"/>
      <c r="D707" s="35" t="s">
        <v>211</v>
      </c>
      <c r="E707" s="36" t="s">
        <v>257</v>
      </c>
    </row>
    <row r="708" spans="1:5">
      <c r="A708" s="34" t="s">
        <v>1127</v>
      </c>
      <c r="B708" s="34"/>
      <c r="C708" s="34"/>
      <c r="D708" s="35" t="s">
        <v>211</v>
      </c>
      <c r="E708" s="36" t="s">
        <v>257</v>
      </c>
    </row>
    <row r="709" spans="1:5" ht="27">
      <c r="A709" s="34" t="s">
        <v>1128</v>
      </c>
      <c r="B709" s="34"/>
      <c r="C709" s="34"/>
      <c r="D709" s="35" t="s">
        <v>211</v>
      </c>
      <c r="E709" s="36" t="s">
        <v>257</v>
      </c>
    </row>
    <row r="710" spans="1:5" ht="27">
      <c r="A710" s="34" t="s">
        <v>1129</v>
      </c>
      <c r="B710" s="34"/>
      <c r="C710" s="34"/>
      <c r="D710" s="35" t="s">
        <v>211</v>
      </c>
      <c r="E710" s="36" t="s">
        <v>257</v>
      </c>
    </row>
    <row r="711" spans="1:5" ht="27">
      <c r="A711" s="34" t="s">
        <v>1130</v>
      </c>
      <c r="B711" s="34"/>
      <c r="C711" s="34"/>
      <c r="D711" s="35" t="s">
        <v>211</v>
      </c>
      <c r="E711" s="36" t="s">
        <v>257</v>
      </c>
    </row>
    <row r="712" spans="1:5" ht="27">
      <c r="A712" s="34" t="s">
        <v>1131</v>
      </c>
      <c r="B712" s="34"/>
      <c r="C712" s="34"/>
      <c r="D712" s="35" t="s">
        <v>211</v>
      </c>
      <c r="E712" s="36" t="s">
        <v>257</v>
      </c>
    </row>
    <row r="713" spans="1:5">
      <c r="A713" s="34" t="s">
        <v>1132</v>
      </c>
      <c r="B713" s="34"/>
      <c r="C713" s="34"/>
      <c r="D713" s="35" t="s">
        <v>211</v>
      </c>
      <c r="E713" s="36" t="s">
        <v>257</v>
      </c>
    </row>
    <row r="714" spans="1:5">
      <c r="A714" s="34" t="s">
        <v>1133</v>
      </c>
      <c r="B714" s="34"/>
      <c r="C714" s="34"/>
      <c r="D714" s="35" t="s">
        <v>211</v>
      </c>
      <c r="E714" s="36" t="s">
        <v>257</v>
      </c>
    </row>
    <row r="715" spans="1:5">
      <c r="A715" s="34" t="s">
        <v>1134</v>
      </c>
      <c r="B715" s="34"/>
      <c r="C715" s="34"/>
      <c r="D715" s="35" t="s">
        <v>211</v>
      </c>
      <c r="E715" s="36" t="s">
        <v>257</v>
      </c>
    </row>
    <row r="716" spans="1:5">
      <c r="A716" s="34" t="s">
        <v>1135</v>
      </c>
      <c r="B716" s="34"/>
      <c r="C716" s="34"/>
      <c r="D716" s="35" t="s">
        <v>211</v>
      </c>
      <c r="E716" s="36" t="s">
        <v>257</v>
      </c>
    </row>
    <row r="717" spans="1:5" ht="27">
      <c r="A717" s="34" t="s">
        <v>1136</v>
      </c>
      <c r="B717" s="34"/>
      <c r="C717" s="34"/>
      <c r="D717" s="35" t="s">
        <v>211</v>
      </c>
      <c r="E717" s="36" t="s">
        <v>257</v>
      </c>
    </row>
    <row r="718" spans="1:5">
      <c r="A718" s="34" t="s">
        <v>1137</v>
      </c>
      <c r="B718" s="34"/>
      <c r="C718" s="34"/>
      <c r="D718" s="35" t="s">
        <v>211</v>
      </c>
      <c r="E718" s="36" t="s">
        <v>257</v>
      </c>
    </row>
    <row r="719" spans="1:5">
      <c r="A719" s="34" t="s">
        <v>1138</v>
      </c>
      <c r="B719" s="34"/>
      <c r="C719" s="34"/>
      <c r="D719" s="35" t="s">
        <v>211</v>
      </c>
      <c r="E719" s="36" t="s">
        <v>257</v>
      </c>
    </row>
    <row r="720" spans="1:5">
      <c r="A720" s="34" t="s">
        <v>1139</v>
      </c>
      <c r="B720" s="34"/>
      <c r="C720" s="34"/>
      <c r="D720" s="35" t="s">
        <v>211</v>
      </c>
      <c r="E720" s="36" t="s">
        <v>257</v>
      </c>
    </row>
    <row r="721" spans="1:5" ht="27">
      <c r="A721" s="34" t="s">
        <v>1140</v>
      </c>
      <c r="B721" s="34"/>
      <c r="C721" s="34"/>
      <c r="D721" s="35" t="s">
        <v>211</v>
      </c>
      <c r="E721" s="36" t="s">
        <v>257</v>
      </c>
    </row>
    <row r="722" spans="1:5" ht="27">
      <c r="A722" s="34" t="s">
        <v>1141</v>
      </c>
      <c r="B722" s="34"/>
      <c r="C722" s="34"/>
      <c r="D722" s="35" t="s">
        <v>211</v>
      </c>
      <c r="E722" s="36" t="s">
        <v>257</v>
      </c>
    </row>
    <row r="723" spans="1:5">
      <c r="A723" s="34" t="s">
        <v>1142</v>
      </c>
      <c r="B723" s="34"/>
      <c r="C723" s="34"/>
      <c r="D723" s="35" t="s">
        <v>211</v>
      </c>
      <c r="E723" s="36" t="s">
        <v>257</v>
      </c>
    </row>
    <row r="724" spans="1:5" ht="27">
      <c r="A724" s="34" t="s">
        <v>1143</v>
      </c>
      <c r="B724" s="34"/>
      <c r="C724" s="34"/>
      <c r="D724" s="35" t="s">
        <v>211</v>
      </c>
      <c r="E724" s="36" t="s">
        <v>257</v>
      </c>
    </row>
    <row r="725" spans="1:5">
      <c r="A725" s="34" t="s">
        <v>1144</v>
      </c>
      <c r="B725" s="34"/>
      <c r="C725" s="34"/>
      <c r="D725" s="35" t="s">
        <v>211</v>
      </c>
      <c r="E725" s="36" t="s">
        <v>257</v>
      </c>
    </row>
    <row r="726" spans="1:5">
      <c r="A726" s="34" t="s">
        <v>1145</v>
      </c>
      <c r="B726" s="34"/>
      <c r="C726" s="34"/>
      <c r="D726" s="35" t="s">
        <v>211</v>
      </c>
      <c r="E726" s="36" t="s">
        <v>257</v>
      </c>
    </row>
    <row r="727" spans="1:5" ht="27">
      <c r="A727" s="34" t="s">
        <v>1146</v>
      </c>
      <c r="B727" s="34"/>
      <c r="C727" s="34"/>
      <c r="D727" s="35" t="s">
        <v>211</v>
      </c>
      <c r="E727" s="36" t="s">
        <v>257</v>
      </c>
    </row>
    <row r="728" spans="1:5">
      <c r="A728" s="34" t="s">
        <v>1147</v>
      </c>
      <c r="B728" s="34"/>
      <c r="C728" s="34"/>
      <c r="D728" s="35" t="s">
        <v>211</v>
      </c>
      <c r="E728" s="36" t="s">
        <v>257</v>
      </c>
    </row>
    <row r="729" spans="1:5">
      <c r="A729" s="34" t="s">
        <v>1148</v>
      </c>
      <c r="B729" s="34"/>
      <c r="C729" s="34"/>
      <c r="D729" s="35" t="s">
        <v>211</v>
      </c>
      <c r="E729" s="36" t="s">
        <v>257</v>
      </c>
    </row>
    <row r="730" spans="1:5">
      <c r="A730" s="34" t="s">
        <v>1149</v>
      </c>
      <c r="B730" s="34"/>
      <c r="C730" s="34"/>
      <c r="D730" s="35" t="s">
        <v>52</v>
      </c>
      <c r="E730" s="40"/>
    </row>
    <row r="731" spans="1:5">
      <c r="A731" s="34" t="s">
        <v>1150</v>
      </c>
      <c r="B731" s="34"/>
      <c r="C731" s="34"/>
      <c r="D731" s="35" t="s">
        <v>52</v>
      </c>
      <c r="E731" s="40"/>
    </row>
    <row r="732" spans="1:5">
      <c r="A732" s="34" t="s">
        <v>1151</v>
      </c>
      <c r="B732" s="34"/>
      <c r="C732" s="34"/>
      <c r="D732" s="35" t="s">
        <v>52</v>
      </c>
      <c r="E732" s="40"/>
    </row>
    <row r="733" spans="1:5">
      <c r="A733" s="34" t="s">
        <v>1152</v>
      </c>
      <c r="B733" s="34"/>
      <c r="C733" s="34"/>
      <c r="D733" s="35" t="s">
        <v>52</v>
      </c>
      <c r="E733" s="40"/>
    </row>
    <row r="734" spans="1:5">
      <c r="A734" s="34" t="s">
        <v>1153</v>
      </c>
      <c r="B734" s="34"/>
      <c r="C734" s="34"/>
      <c r="D734" s="35" t="s">
        <v>52</v>
      </c>
      <c r="E734" s="40"/>
    </row>
    <row r="735" spans="1:5" ht="27">
      <c r="A735" s="34" t="s">
        <v>1154</v>
      </c>
      <c r="B735" s="34" t="s">
        <v>1155</v>
      </c>
      <c r="C735" s="34"/>
      <c r="D735" s="35" t="s">
        <v>52</v>
      </c>
      <c r="E735" s="40"/>
    </row>
    <row r="736" spans="1:5" ht="27">
      <c r="A736" s="34" t="s">
        <v>1156</v>
      </c>
      <c r="B736" s="34" t="s">
        <v>1157</v>
      </c>
      <c r="C736" s="34"/>
      <c r="D736" s="35" t="s">
        <v>52</v>
      </c>
      <c r="E736" s="40"/>
    </row>
    <row r="737" spans="1:5">
      <c r="A737" s="34" t="s">
        <v>1158</v>
      </c>
      <c r="B737" s="34"/>
      <c r="C737" s="34"/>
      <c r="D737" s="35" t="s">
        <v>52</v>
      </c>
      <c r="E737" s="40"/>
    </row>
    <row r="738" spans="1:5" ht="27">
      <c r="A738" s="34" t="s">
        <v>1159</v>
      </c>
      <c r="B738" s="34"/>
      <c r="C738" s="34"/>
      <c r="D738" s="35" t="s">
        <v>52</v>
      </c>
      <c r="E738" s="40"/>
    </row>
    <row r="739" spans="1:5" ht="27">
      <c r="A739" s="34" t="s">
        <v>1160</v>
      </c>
      <c r="B739" s="34"/>
      <c r="C739" s="34"/>
      <c r="D739" s="35" t="s">
        <v>52</v>
      </c>
      <c r="E739" s="40"/>
    </row>
    <row r="740" spans="1:5">
      <c r="A740" s="34" t="s">
        <v>1161</v>
      </c>
      <c r="B740" s="34"/>
      <c r="C740" s="34"/>
      <c r="D740" s="35" t="s">
        <v>52</v>
      </c>
      <c r="E740" s="40"/>
    </row>
    <row r="741" spans="1:5">
      <c r="A741" s="34" t="s">
        <v>1162</v>
      </c>
      <c r="B741" s="34"/>
      <c r="C741" s="34"/>
      <c r="D741" s="35" t="s">
        <v>52</v>
      </c>
      <c r="E741" s="40"/>
    </row>
    <row r="742" spans="1:5">
      <c r="A742" s="34" t="s">
        <v>1163</v>
      </c>
      <c r="B742" s="34"/>
      <c r="C742" s="34"/>
      <c r="D742" s="35" t="s">
        <v>52</v>
      </c>
      <c r="E742" s="40"/>
    </row>
    <row r="743" spans="1:5">
      <c r="A743" s="34" t="s">
        <v>1164</v>
      </c>
      <c r="B743" s="34"/>
      <c r="C743" s="34"/>
      <c r="D743" s="35" t="s">
        <v>52</v>
      </c>
      <c r="E743" s="40"/>
    </row>
    <row r="744" spans="1:5">
      <c r="A744" s="34" t="s">
        <v>1165</v>
      </c>
      <c r="B744" s="34"/>
      <c r="C744" s="34"/>
      <c r="D744" s="35" t="s">
        <v>52</v>
      </c>
      <c r="E744" s="40"/>
    </row>
    <row r="745" spans="1:5">
      <c r="A745" s="34" t="s">
        <v>1166</v>
      </c>
      <c r="B745" s="34"/>
      <c r="C745" s="34"/>
      <c r="D745" s="35" t="s">
        <v>52</v>
      </c>
      <c r="E745" s="40"/>
    </row>
    <row r="746" spans="1:5">
      <c r="A746" s="34" t="s">
        <v>1167</v>
      </c>
      <c r="B746" s="34"/>
      <c r="C746" s="34"/>
      <c r="D746" s="35" t="s">
        <v>52</v>
      </c>
      <c r="E746" s="40"/>
    </row>
    <row r="747" spans="1:5">
      <c r="A747" s="34" t="s">
        <v>1168</v>
      </c>
      <c r="B747" s="34"/>
      <c r="C747" s="34"/>
      <c r="D747" s="35" t="s">
        <v>52</v>
      </c>
      <c r="E747" s="40"/>
    </row>
    <row r="748" spans="1:5">
      <c r="A748" s="34" t="s">
        <v>1169</v>
      </c>
      <c r="B748" s="34"/>
      <c r="C748" s="34"/>
      <c r="D748" s="35" t="s">
        <v>52</v>
      </c>
      <c r="E748" s="40"/>
    </row>
    <row r="749" spans="1:5">
      <c r="A749" s="34" t="s">
        <v>1170</v>
      </c>
      <c r="B749" s="34"/>
      <c r="C749" s="34"/>
      <c r="D749" s="35" t="s">
        <v>52</v>
      </c>
      <c r="E749" s="40"/>
    </row>
    <row r="750" spans="1:5">
      <c r="A750" s="34" t="s">
        <v>1171</v>
      </c>
      <c r="B750" s="34"/>
      <c r="C750" s="34"/>
      <c r="D750" s="35" t="s">
        <v>52</v>
      </c>
      <c r="E750" s="40"/>
    </row>
    <row r="751" spans="1:5" ht="27">
      <c r="A751" s="34" t="s">
        <v>1172</v>
      </c>
      <c r="B751" s="34"/>
      <c r="C751" s="34"/>
      <c r="D751" s="35" t="s">
        <v>52</v>
      </c>
      <c r="E751" s="40"/>
    </row>
    <row r="752" spans="1:5" ht="27">
      <c r="A752" s="34" t="s">
        <v>1173</v>
      </c>
      <c r="B752" s="34"/>
      <c r="C752" s="34"/>
      <c r="D752" s="35" t="s">
        <v>52</v>
      </c>
      <c r="E752" s="40"/>
    </row>
    <row r="753" spans="1:5">
      <c r="A753" s="34" t="s">
        <v>1174</v>
      </c>
      <c r="B753" s="34"/>
      <c r="C753" s="34"/>
      <c r="D753" s="35" t="s">
        <v>52</v>
      </c>
      <c r="E753" s="40"/>
    </row>
    <row r="754" spans="1:5">
      <c r="A754" s="34" t="s">
        <v>1175</v>
      </c>
      <c r="B754" s="34"/>
      <c r="C754" s="34"/>
      <c r="D754" s="35" t="s">
        <v>52</v>
      </c>
      <c r="E754" s="40"/>
    </row>
    <row r="755" spans="1:5">
      <c r="A755" s="34" t="s">
        <v>1176</v>
      </c>
      <c r="B755" s="34"/>
      <c r="C755" s="34"/>
      <c r="D755" s="35" t="s">
        <v>52</v>
      </c>
      <c r="E755" s="40"/>
    </row>
    <row r="756" spans="1:5" ht="27">
      <c r="A756" s="34" t="s">
        <v>1177</v>
      </c>
      <c r="B756" s="34" t="s">
        <v>1178</v>
      </c>
      <c r="C756" s="34"/>
      <c r="D756" s="35" t="s">
        <v>52</v>
      </c>
      <c r="E756" s="40"/>
    </row>
    <row r="757" spans="1:5">
      <c r="A757" s="34" t="s">
        <v>1179</v>
      </c>
      <c r="B757" s="34"/>
      <c r="C757" s="34"/>
      <c r="D757" s="35" t="s">
        <v>52</v>
      </c>
      <c r="E757" s="40"/>
    </row>
    <row r="758" spans="1:5" ht="27">
      <c r="A758" s="34" t="s">
        <v>1180</v>
      </c>
      <c r="B758" s="34"/>
      <c r="C758" s="34"/>
      <c r="D758" s="35" t="s">
        <v>52</v>
      </c>
      <c r="E758" s="40"/>
    </row>
    <row r="759" spans="1:5" ht="27">
      <c r="A759" s="34" t="s">
        <v>1181</v>
      </c>
      <c r="B759" s="34"/>
      <c r="C759" s="34"/>
      <c r="D759" s="35" t="s">
        <v>52</v>
      </c>
      <c r="E759" s="40"/>
    </row>
    <row r="760" spans="1:5">
      <c r="A760" s="34" t="s">
        <v>1182</v>
      </c>
      <c r="B760" s="34" t="s">
        <v>1183</v>
      </c>
      <c r="C760" s="34"/>
      <c r="D760" s="35" t="s">
        <v>52</v>
      </c>
      <c r="E760" s="40"/>
    </row>
    <row r="761" spans="1:5">
      <c r="A761" s="34" t="s">
        <v>1184</v>
      </c>
      <c r="B761" s="34"/>
      <c r="C761" s="34"/>
      <c r="D761" s="35" t="s">
        <v>52</v>
      </c>
      <c r="E761" s="40"/>
    </row>
    <row r="762" spans="1:5" ht="27">
      <c r="A762" s="34" t="s">
        <v>1185</v>
      </c>
      <c r="B762" s="34"/>
      <c r="C762" s="34"/>
      <c r="D762" s="35" t="s">
        <v>52</v>
      </c>
      <c r="E762" s="40"/>
    </row>
    <row r="763" spans="1:5">
      <c r="A763" s="34" t="s">
        <v>1186</v>
      </c>
      <c r="B763" s="34"/>
      <c r="C763" s="34"/>
      <c r="D763" s="35" t="s">
        <v>52</v>
      </c>
      <c r="E763" s="40"/>
    </row>
    <row r="764" spans="1:5" ht="40.5">
      <c r="A764" s="34" t="s">
        <v>1187</v>
      </c>
      <c r="B764" s="34" t="s">
        <v>1188</v>
      </c>
      <c r="C764" s="34"/>
      <c r="D764" s="35" t="s">
        <v>52</v>
      </c>
      <c r="E764" s="40"/>
    </row>
    <row r="765" spans="1:5">
      <c r="A765" s="34" t="s">
        <v>1189</v>
      </c>
      <c r="B765" s="34"/>
      <c r="C765" s="34"/>
      <c r="D765" s="35" t="s">
        <v>52</v>
      </c>
      <c r="E765" s="40"/>
    </row>
    <row r="766" spans="1:5">
      <c r="A766" s="34" t="s">
        <v>1190</v>
      </c>
      <c r="B766" s="34"/>
      <c r="C766" s="34"/>
      <c r="D766" s="35" t="s">
        <v>52</v>
      </c>
      <c r="E766" s="40"/>
    </row>
    <row r="767" spans="1:5" ht="27">
      <c r="A767" s="34" t="s">
        <v>1191</v>
      </c>
      <c r="B767" s="34" t="s">
        <v>1192</v>
      </c>
      <c r="C767" s="34"/>
      <c r="D767" s="35" t="s">
        <v>52</v>
      </c>
      <c r="E767" s="40"/>
    </row>
    <row r="768" spans="1:5" ht="27">
      <c r="A768" s="34" t="s">
        <v>1193</v>
      </c>
      <c r="B768" s="34"/>
      <c r="C768" s="34"/>
      <c r="D768" s="35" t="s">
        <v>52</v>
      </c>
      <c r="E768" s="40"/>
    </row>
    <row r="769" spans="1:5" ht="27">
      <c r="A769" s="34" t="s">
        <v>1194</v>
      </c>
      <c r="B769" s="34"/>
      <c r="C769" s="34"/>
      <c r="D769" s="35" t="s">
        <v>52</v>
      </c>
      <c r="E769" s="40"/>
    </row>
    <row r="770" spans="1:5">
      <c r="A770" s="34" t="s">
        <v>1195</v>
      </c>
      <c r="B770" s="34"/>
      <c r="C770" s="34"/>
      <c r="D770" s="35" t="s">
        <v>52</v>
      </c>
      <c r="E770" s="40"/>
    </row>
    <row r="771" spans="1:5">
      <c r="A771" s="34" t="s">
        <v>1196</v>
      </c>
      <c r="B771" s="34"/>
      <c r="C771" s="34"/>
      <c r="D771" s="35" t="s">
        <v>52</v>
      </c>
      <c r="E771" s="40"/>
    </row>
    <row r="772" spans="1:5">
      <c r="A772" s="34" t="s">
        <v>1197</v>
      </c>
      <c r="B772" s="34"/>
      <c r="C772" s="34"/>
      <c r="D772" s="35" t="s">
        <v>52</v>
      </c>
      <c r="E772" s="40"/>
    </row>
    <row r="773" spans="1:5">
      <c r="A773" s="34" t="s">
        <v>1198</v>
      </c>
      <c r="B773" s="34"/>
      <c r="C773" s="34"/>
      <c r="D773" s="35" t="s">
        <v>52</v>
      </c>
      <c r="E773" s="40"/>
    </row>
    <row r="774" spans="1:5">
      <c r="A774" s="34" t="s">
        <v>1199</v>
      </c>
      <c r="B774" s="34" t="s">
        <v>1200</v>
      </c>
      <c r="C774" s="34"/>
      <c r="D774" s="35" t="s">
        <v>52</v>
      </c>
      <c r="E774" s="40"/>
    </row>
    <row r="775" spans="1:5">
      <c r="A775" s="34" t="s">
        <v>1201</v>
      </c>
      <c r="B775" s="34"/>
      <c r="C775" s="34"/>
      <c r="D775" s="35" t="s">
        <v>52</v>
      </c>
      <c r="E775" s="40"/>
    </row>
    <row r="776" spans="1:5">
      <c r="A776" s="34" t="s">
        <v>1202</v>
      </c>
      <c r="B776" s="34"/>
      <c r="C776" s="34"/>
      <c r="D776" s="35" t="s">
        <v>52</v>
      </c>
      <c r="E776" s="40"/>
    </row>
    <row r="777" spans="1:5">
      <c r="A777" s="34" t="s">
        <v>1203</v>
      </c>
      <c r="B777" s="34"/>
      <c r="C777" s="34"/>
      <c r="D777" s="35" t="s">
        <v>52</v>
      </c>
      <c r="E777" s="40"/>
    </row>
    <row r="778" spans="1:5">
      <c r="A778" s="34" t="s">
        <v>1204</v>
      </c>
      <c r="B778" s="34"/>
      <c r="C778" s="34"/>
      <c r="D778" s="35" t="s">
        <v>52</v>
      </c>
      <c r="E778" s="40"/>
    </row>
    <row r="779" spans="1:5">
      <c r="A779" s="34" t="s">
        <v>1205</v>
      </c>
      <c r="B779" s="34"/>
      <c r="C779" s="34"/>
      <c r="D779" s="35" t="s">
        <v>52</v>
      </c>
      <c r="E779" s="40"/>
    </row>
    <row r="780" spans="1:5" ht="27">
      <c r="A780" s="34" t="s">
        <v>1206</v>
      </c>
      <c r="B780" s="34"/>
      <c r="C780" s="34"/>
      <c r="D780" s="35" t="s">
        <v>52</v>
      </c>
      <c r="E780" s="40"/>
    </row>
    <row r="781" spans="1:5" ht="81">
      <c r="A781" s="34" t="s">
        <v>1207</v>
      </c>
      <c r="B781" s="34" t="s">
        <v>1208</v>
      </c>
      <c r="C781" s="34"/>
      <c r="D781" s="35" t="s">
        <v>52</v>
      </c>
      <c r="E781" s="40"/>
    </row>
    <row r="782" spans="1:5">
      <c r="A782" s="34" t="s">
        <v>1209</v>
      </c>
      <c r="B782" s="34"/>
      <c r="C782" s="34"/>
      <c r="D782" s="35" t="s">
        <v>52</v>
      </c>
      <c r="E782" s="40"/>
    </row>
    <row r="783" spans="1:5">
      <c r="A783" s="34" t="s">
        <v>1210</v>
      </c>
      <c r="B783" s="34"/>
      <c r="C783" s="34"/>
      <c r="D783" s="35" t="s">
        <v>52</v>
      </c>
      <c r="E783" s="40"/>
    </row>
    <row r="784" spans="1:5">
      <c r="A784" s="34" t="s">
        <v>1211</v>
      </c>
      <c r="B784" s="34"/>
      <c r="C784" s="34"/>
      <c r="D784" s="35" t="s">
        <v>52</v>
      </c>
      <c r="E784" s="40"/>
    </row>
    <row r="785" spans="1:5" ht="67.5">
      <c r="A785" s="34" t="s">
        <v>1212</v>
      </c>
      <c r="B785" s="34" t="s">
        <v>1213</v>
      </c>
      <c r="C785" s="34"/>
      <c r="D785" s="35" t="s">
        <v>52</v>
      </c>
      <c r="E785" s="40"/>
    </row>
    <row r="786" spans="1:5">
      <c r="A786" s="34" t="s">
        <v>1214</v>
      </c>
      <c r="B786" s="34"/>
      <c r="C786" s="34"/>
      <c r="D786" s="35" t="s">
        <v>52</v>
      </c>
      <c r="E786" s="40"/>
    </row>
    <row r="787" spans="1:5" ht="27">
      <c r="A787" s="34" t="s">
        <v>1215</v>
      </c>
      <c r="B787" s="34"/>
      <c r="C787" s="34"/>
      <c r="D787" s="35" t="s">
        <v>52</v>
      </c>
      <c r="E787" s="40"/>
    </row>
    <row r="788" spans="1:5">
      <c r="A788" s="34" t="s">
        <v>1216</v>
      </c>
      <c r="B788" s="34"/>
      <c r="C788" s="34"/>
      <c r="D788" s="35" t="s">
        <v>52</v>
      </c>
      <c r="E788" s="40"/>
    </row>
    <row r="789" spans="1:5">
      <c r="A789" s="34" t="s">
        <v>1217</v>
      </c>
      <c r="B789" s="34"/>
      <c r="C789" s="34"/>
      <c r="D789" s="35" t="s">
        <v>52</v>
      </c>
      <c r="E789" s="40"/>
    </row>
    <row r="790" spans="1:5" ht="27">
      <c r="A790" s="34" t="s">
        <v>1218</v>
      </c>
      <c r="B790" s="34"/>
      <c r="C790" s="34"/>
      <c r="D790" s="35" t="s">
        <v>52</v>
      </c>
      <c r="E790" s="40"/>
    </row>
    <row r="791" spans="1:5">
      <c r="A791" s="34" t="s">
        <v>1219</v>
      </c>
      <c r="B791" s="34"/>
      <c r="C791" s="34"/>
      <c r="D791" s="35" t="s">
        <v>52</v>
      </c>
      <c r="E791" s="40"/>
    </row>
    <row r="792" spans="1:5" ht="27">
      <c r="A792" s="34" t="s">
        <v>1220</v>
      </c>
      <c r="B792" s="34"/>
      <c r="C792" s="34"/>
      <c r="D792" s="35" t="s">
        <v>52</v>
      </c>
      <c r="E792" s="40"/>
    </row>
    <row r="793" spans="1:5">
      <c r="A793" s="34" t="s">
        <v>1221</v>
      </c>
      <c r="B793" s="34"/>
      <c r="C793" s="34"/>
      <c r="D793" s="35" t="s">
        <v>52</v>
      </c>
      <c r="E793" s="40"/>
    </row>
    <row r="794" spans="1:5">
      <c r="A794" s="34" t="s">
        <v>1222</v>
      </c>
      <c r="B794" s="34"/>
      <c r="C794" s="34"/>
      <c r="D794" s="35" t="s">
        <v>52</v>
      </c>
      <c r="E794" s="40"/>
    </row>
    <row r="795" spans="1:5" ht="27">
      <c r="A795" s="34" t="s">
        <v>1223</v>
      </c>
      <c r="B795" s="34"/>
      <c r="C795" s="34"/>
      <c r="D795" s="35" t="s">
        <v>52</v>
      </c>
      <c r="E795" s="40"/>
    </row>
    <row r="796" spans="1:5">
      <c r="A796" s="34" t="s">
        <v>1224</v>
      </c>
      <c r="B796" s="34"/>
      <c r="C796" s="34"/>
      <c r="D796" s="35" t="s">
        <v>52</v>
      </c>
      <c r="E796" s="40"/>
    </row>
    <row r="797" spans="1:5">
      <c r="A797" s="34" t="s">
        <v>1225</v>
      </c>
      <c r="B797" s="34"/>
      <c r="C797" s="34"/>
      <c r="D797" s="35" t="s">
        <v>52</v>
      </c>
      <c r="E797" s="40"/>
    </row>
    <row r="798" spans="1:5">
      <c r="A798" s="34" t="s">
        <v>1226</v>
      </c>
      <c r="B798" s="34"/>
      <c r="C798" s="34"/>
      <c r="D798" s="35" t="s">
        <v>52</v>
      </c>
      <c r="E798" s="40"/>
    </row>
    <row r="799" spans="1:5" ht="27">
      <c r="A799" s="34" t="s">
        <v>1227</v>
      </c>
      <c r="B799" s="34"/>
      <c r="C799" s="34"/>
      <c r="D799" s="35" t="s">
        <v>52</v>
      </c>
      <c r="E799" s="40"/>
    </row>
    <row r="800" spans="1:5">
      <c r="A800" s="34" t="s">
        <v>1228</v>
      </c>
      <c r="B800" s="34"/>
      <c r="C800" s="34"/>
      <c r="D800" s="35" t="s">
        <v>52</v>
      </c>
      <c r="E800" s="40"/>
    </row>
    <row r="801" spans="1:5" ht="27">
      <c r="A801" s="34" t="s">
        <v>1229</v>
      </c>
      <c r="B801" s="34"/>
      <c r="C801" s="34"/>
      <c r="D801" s="35" t="s">
        <v>52</v>
      </c>
      <c r="E801" s="40"/>
    </row>
    <row r="802" spans="1:5">
      <c r="A802" s="34" t="s">
        <v>1230</v>
      </c>
      <c r="B802" s="34"/>
      <c r="C802" s="34"/>
      <c r="D802" s="35" t="s">
        <v>52</v>
      </c>
      <c r="E802" s="40"/>
    </row>
    <row r="803" spans="1:5" ht="27">
      <c r="A803" s="34" t="s">
        <v>1231</v>
      </c>
      <c r="B803" s="34"/>
      <c r="C803" s="34"/>
      <c r="D803" s="35" t="s">
        <v>52</v>
      </c>
      <c r="E803" s="40"/>
    </row>
    <row r="804" spans="1:5">
      <c r="A804" s="34" t="s">
        <v>1232</v>
      </c>
      <c r="B804" s="34"/>
      <c r="C804" s="34"/>
      <c r="D804" s="35" t="s">
        <v>52</v>
      </c>
      <c r="E804" s="40"/>
    </row>
    <row r="805" spans="1:5">
      <c r="A805" s="34" t="s">
        <v>1233</v>
      </c>
      <c r="B805" s="34"/>
      <c r="C805" s="34"/>
      <c r="D805" s="35" t="s">
        <v>52</v>
      </c>
      <c r="E805" s="40"/>
    </row>
    <row r="806" spans="1:5">
      <c r="A806" s="34" t="s">
        <v>1234</v>
      </c>
      <c r="B806" s="34"/>
      <c r="C806" s="34"/>
      <c r="D806" s="35" t="s">
        <v>52</v>
      </c>
      <c r="E806" s="40"/>
    </row>
    <row r="807" spans="1:5">
      <c r="A807" s="34" t="s">
        <v>1235</v>
      </c>
      <c r="B807" s="34"/>
      <c r="C807" s="34"/>
      <c r="D807" s="35" t="s">
        <v>52</v>
      </c>
      <c r="E807" s="40"/>
    </row>
    <row r="808" spans="1:5">
      <c r="A808" s="34" t="s">
        <v>1236</v>
      </c>
      <c r="B808" s="34"/>
      <c r="C808" s="34"/>
      <c r="D808" s="35" t="s">
        <v>52</v>
      </c>
      <c r="E808" s="40"/>
    </row>
    <row r="809" spans="1:5" ht="27">
      <c r="A809" s="34" t="s">
        <v>1237</v>
      </c>
      <c r="B809" s="34"/>
      <c r="C809" s="34"/>
      <c r="D809" s="35" t="s">
        <v>52</v>
      </c>
      <c r="E809" s="40"/>
    </row>
    <row r="810" spans="1:5">
      <c r="A810" s="34" t="s">
        <v>1238</v>
      </c>
      <c r="B810" s="34"/>
      <c r="C810" s="34"/>
      <c r="D810" s="35" t="s">
        <v>52</v>
      </c>
      <c r="E810" s="40"/>
    </row>
    <row r="811" spans="1:5">
      <c r="A811" s="34" t="s">
        <v>1239</v>
      </c>
      <c r="B811" s="34"/>
      <c r="C811" s="34"/>
      <c r="D811" s="35" t="s">
        <v>52</v>
      </c>
      <c r="E811" s="40"/>
    </row>
    <row r="812" spans="1:5">
      <c r="A812" s="34" t="s">
        <v>1240</v>
      </c>
      <c r="B812" s="34"/>
      <c r="C812" s="34"/>
      <c r="D812" s="35" t="s">
        <v>52</v>
      </c>
      <c r="E812" s="40"/>
    </row>
    <row r="813" spans="1:5">
      <c r="A813" s="34" t="s">
        <v>1241</v>
      </c>
      <c r="B813" s="34"/>
      <c r="C813" s="34"/>
      <c r="D813" s="35" t="s">
        <v>52</v>
      </c>
      <c r="E813" s="40"/>
    </row>
    <row r="814" spans="1:5">
      <c r="A814" s="34" t="s">
        <v>1242</v>
      </c>
      <c r="B814" s="34"/>
      <c r="C814" s="34"/>
      <c r="D814" s="35" t="s">
        <v>52</v>
      </c>
      <c r="E814" s="40"/>
    </row>
    <row r="815" spans="1:5" ht="27">
      <c r="A815" s="34" t="s">
        <v>1243</v>
      </c>
      <c r="B815" s="34"/>
      <c r="C815" s="34"/>
      <c r="D815" s="35" t="s">
        <v>52</v>
      </c>
      <c r="E815" s="40"/>
    </row>
    <row r="816" spans="1:5" ht="40.5">
      <c r="A816" s="34" t="s">
        <v>1244</v>
      </c>
      <c r="B816" s="34"/>
      <c r="C816" s="34"/>
      <c r="D816" s="35" t="s">
        <v>52</v>
      </c>
      <c r="E816" s="40"/>
    </row>
    <row r="817" spans="1:5" ht="27">
      <c r="A817" s="34" t="s">
        <v>1245</v>
      </c>
      <c r="B817" s="34"/>
      <c r="C817" s="34"/>
      <c r="D817" s="35" t="s">
        <v>52</v>
      </c>
      <c r="E817" s="40"/>
    </row>
    <row r="818" spans="1:5">
      <c r="A818" s="34" t="s">
        <v>1246</v>
      </c>
      <c r="B818" s="34"/>
      <c r="C818" s="34"/>
      <c r="D818" s="35" t="s">
        <v>52</v>
      </c>
      <c r="E818" s="40"/>
    </row>
    <row r="819" spans="1:5">
      <c r="A819" s="34" t="s">
        <v>1247</v>
      </c>
      <c r="B819" s="34"/>
      <c r="C819" s="34"/>
      <c r="D819" s="35" t="s">
        <v>52</v>
      </c>
      <c r="E819" s="40"/>
    </row>
    <row r="820" spans="1:5" ht="27">
      <c r="A820" s="34" t="s">
        <v>1248</v>
      </c>
      <c r="B820" s="34"/>
      <c r="C820" s="34"/>
      <c r="D820" s="35" t="s">
        <v>52</v>
      </c>
      <c r="E820" s="40"/>
    </row>
    <row r="821" spans="1:5" ht="27">
      <c r="A821" s="34" t="s">
        <v>1249</v>
      </c>
      <c r="B821" s="34"/>
      <c r="C821" s="34"/>
      <c r="D821" s="35" t="s">
        <v>52</v>
      </c>
      <c r="E821" s="40"/>
    </row>
    <row r="822" spans="1:5">
      <c r="A822" s="34" t="s">
        <v>1250</v>
      </c>
      <c r="B822" s="34"/>
      <c r="C822" s="34"/>
      <c r="D822" s="35" t="s">
        <v>52</v>
      </c>
      <c r="E822" s="40"/>
    </row>
    <row r="823" spans="1:5">
      <c r="A823" s="34" t="s">
        <v>1251</v>
      </c>
      <c r="B823" s="34"/>
      <c r="C823" s="34"/>
      <c r="D823" s="35" t="s">
        <v>52</v>
      </c>
      <c r="E823" s="40"/>
    </row>
    <row r="824" spans="1:5" ht="27">
      <c r="A824" s="34" t="s">
        <v>1252</v>
      </c>
      <c r="B824" s="34"/>
      <c r="C824" s="34"/>
      <c r="D824" s="35" t="s">
        <v>52</v>
      </c>
      <c r="E824" s="40"/>
    </row>
    <row r="825" spans="1:5">
      <c r="A825" s="34" t="s">
        <v>1253</v>
      </c>
      <c r="B825" s="34"/>
      <c r="C825" s="34"/>
      <c r="D825" s="35" t="s">
        <v>52</v>
      </c>
      <c r="E825" s="40"/>
    </row>
    <row r="826" spans="1:5">
      <c r="A826" s="34" t="s">
        <v>1254</v>
      </c>
      <c r="B826" s="34"/>
      <c r="C826" s="34"/>
      <c r="D826" s="35" t="s">
        <v>52</v>
      </c>
      <c r="E826" s="40"/>
    </row>
    <row r="827" spans="1:5">
      <c r="A827" s="34" t="s">
        <v>1255</v>
      </c>
      <c r="B827" s="34"/>
      <c r="C827" s="34"/>
      <c r="D827" s="35" t="s">
        <v>52</v>
      </c>
      <c r="E827" s="40"/>
    </row>
    <row r="828" spans="1:5" ht="27">
      <c r="A828" s="34" t="s">
        <v>1256</v>
      </c>
      <c r="B828" s="34"/>
      <c r="C828" s="34"/>
      <c r="D828" s="35" t="s">
        <v>52</v>
      </c>
      <c r="E828" s="40"/>
    </row>
    <row r="829" spans="1:5">
      <c r="A829" s="34" t="s">
        <v>1257</v>
      </c>
      <c r="B829" s="34"/>
      <c r="C829" s="34"/>
      <c r="D829" s="35" t="s">
        <v>52</v>
      </c>
      <c r="E829" s="40"/>
    </row>
    <row r="830" spans="1:5">
      <c r="A830" s="34" t="s">
        <v>1258</v>
      </c>
      <c r="B830" s="34"/>
      <c r="C830" s="34"/>
      <c r="D830" s="35" t="s">
        <v>52</v>
      </c>
      <c r="E830" s="40"/>
    </row>
    <row r="831" spans="1:5">
      <c r="A831" s="34" t="s">
        <v>1259</v>
      </c>
      <c r="B831" s="34"/>
      <c r="C831" s="34"/>
      <c r="D831" s="35" t="s">
        <v>52</v>
      </c>
      <c r="E831" s="40"/>
    </row>
    <row r="832" spans="1:5">
      <c r="A832" s="34" t="s">
        <v>1260</v>
      </c>
      <c r="B832" s="34"/>
      <c r="C832" s="34"/>
      <c r="D832" s="35" t="s">
        <v>52</v>
      </c>
      <c r="E832" s="40"/>
    </row>
    <row r="833" spans="1:5">
      <c r="A833" s="34" t="s">
        <v>1261</v>
      </c>
      <c r="B833" s="34"/>
      <c r="C833" s="34"/>
      <c r="D833" s="35" t="s">
        <v>52</v>
      </c>
      <c r="E833" s="40"/>
    </row>
    <row r="834" spans="1:5">
      <c r="A834" s="34" t="s">
        <v>1262</v>
      </c>
      <c r="B834" s="34"/>
      <c r="C834" s="34"/>
      <c r="D834" s="35" t="s">
        <v>52</v>
      </c>
      <c r="E834" s="40"/>
    </row>
    <row r="835" spans="1:5">
      <c r="A835" s="34" t="s">
        <v>1263</v>
      </c>
      <c r="B835" s="34"/>
      <c r="C835" s="34"/>
      <c r="D835" s="35" t="s">
        <v>52</v>
      </c>
      <c r="E835" s="40"/>
    </row>
    <row r="836" spans="1:5">
      <c r="A836" s="34" t="s">
        <v>1264</v>
      </c>
      <c r="B836" s="34"/>
      <c r="C836" s="34"/>
      <c r="D836" s="35" t="s">
        <v>52</v>
      </c>
      <c r="E836" s="40"/>
    </row>
    <row r="837" spans="1:5">
      <c r="A837" s="34" t="s">
        <v>1265</v>
      </c>
      <c r="B837" s="34"/>
      <c r="C837" s="34"/>
      <c r="D837" s="35" t="s">
        <v>52</v>
      </c>
      <c r="E837" s="40"/>
    </row>
    <row r="838" spans="1:5" ht="27">
      <c r="A838" s="34" t="s">
        <v>1266</v>
      </c>
      <c r="B838" s="34"/>
      <c r="C838" s="34"/>
      <c r="D838" s="35" t="s">
        <v>52</v>
      </c>
      <c r="E838" s="40"/>
    </row>
    <row r="839" spans="1:5">
      <c r="A839" s="34" t="s">
        <v>1267</v>
      </c>
      <c r="B839" s="34"/>
      <c r="C839" s="34"/>
      <c r="D839" s="35" t="s">
        <v>52</v>
      </c>
      <c r="E839" s="40"/>
    </row>
    <row r="840" spans="1:5" ht="27">
      <c r="A840" s="34" t="s">
        <v>1268</v>
      </c>
      <c r="B840" s="34"/>
      <c r="C840" s="34"/>
      <c r="D840" s="35" t="s">
        <v>52</v>
      </c>
      <c r="E840" s="40"/>
    </row>
    <row r="841" spans="1:5">
      <c r="A841" s="34" t="s">
        <v>1269</v>
      </c>
      <c r="B841" s="34"/>
      <c r="C841" s="34"/>
      <c r="D841" s="35" t="s">
        <v>52</v>
      </c>
      <c r="E841" s="40"/>
    </row>
    <row r="842" spans="1:5">
      <c r="A842" s="34" t="s">
        <v>1270</v>
      </c>
      <c r="B842" s="34"/>
      <c r="C842" s="34"/>
      <c r="D842" s="35" t="s">
        <v>52</v>
      </c>
      <c r="E842" s="40"/>
    </row>
    <row r="843" spans="1:5" ht="27">
      <c r="A843" s="34" t="s">
        <v>1271</v>
      </c>
      <c r="B843" s="34"/>
      <c r="C843" s="34"/>
      <c r="D843" s="35" t="s">
        <v>52</v>
      </c>
      <c r="E843" s="40"/>
    </row>
    <row r="844" spans="1:5" ht="27">
      <c r="A844" s="34" t="s">
        <v>1272</v>
      </c>
      <c r="B844" s="34"/>
      <c r="C844" s="34"/>
      <c r="D844" s="35" t="s">
        <v>52</v>
      </c>
      <c r="E844" s="40"/>
    </row>
    <row r="845" spans="1:5">
      <c r="A845" s="34" t="s">
        <v>1273</v>
      </c>
      <c r="B845" s="34"/>
      <c r="C845" s="34"/>
      <c r="D845" s="35" t="s">
        <v>52</v>
      </c>
      <c r="E845" s="40"/>
    </row>
    <row r="846" spans="1:5">
      <c r="A846" s="34" t="s">
        <v>1274</v>
      </c>
      <c r="B846" s="34"/>
      <c r="C846" s="34"/>
      <c r="D846" s="35" t="s">
        <v>52</v>
      </c>
      <c r="E846" s="40"/>
    </row>
    <row r="847" spans="1:5">
      <c r="A847" s="34" t="s">
        <v>1275</v>
      </c>
      <c r="B847" s="34"/>
      <c r="C847" s="34"/>
      <c r="D847" s="35" t="s">
        <v>52</v>
      </c>
      <c r="E847" s="40"/>
    </row>
    <row r="848" spans="1:5" ht="67.5">
      <c r="A848" s="34" t="s">
        <v>1276</v>
      </c>
      <c r="B848" s="34" t="s">
        <v>1277</v>
      </c>
      <c r="C848" s="34"/>
      <c r="D848" s="35" t="s">
        <v>52</v>
      </c>
      <c r="E848" s="40"/>
    </row>
    <row r="849" spans="1:5" ht="27">
      <c r="A849" s="34" t="s">
        <v>1278</v>
      </c>
      <c r="B849" s="34" t="s">
        <v>1279</v>
      </c>
      <c r="C849" s="34"/>
      <c r="D849" s="35" t="s">
        <v>52</v>
      </c>
      <c r="E849" s="40"/>
    </row>
    <row r="850" spans="1:5">
      <c r="A850" s="34" t="s">
        <v>1280</v>
      </c>
      <c r="B850" s="34"/>
      <c r="C850" s="34"/>
      <c r="D850" s="35" t="s">
        <v>52</v>
      </c>
      <c r="E850" s="40"/>
    </row>
    <row r="851" spans="1:5" ht="27">
      <c r="A851" s="34" t="s">
        <v>1281</v>
      </c>
      <c r="B851" s="34"/>
      <c r="C851" s="34"/>
      <c r="D851" s="35" t="s">
        <v>52</v>
      </c>
      <c r="E851" s="40"/>
    </row>
    <row r="852" spans="1:5">
      <c r="A852" s="34" t="s">
        <v>1282</v>
      </c>
      <c r="B852" s="34"/>
      <c r="C852" s="34"/>
      <c r="D852" s="35" t="s">
        <v>52</v>
      </c>
      <c r="E852" s="40"/>
    </row>
    <row r="853" spans="1:5">
      <c r="A853" s="34" t="s">
        <v>1283</v>
      </c>
      <c r="B853" s="34"/>
      <c r="C853" s="34"/>
      <c r="D853" s="35" t="s">
        <v>52</v>
      </c>
      <c r="E853" s="40"/>
    </row>
    <row r="854" spans="1:5" ht="27">
      <c r="A854" s="34" t="s">
        <v>1284</v>
      </c>
      <c r="B854" s="34"/>
      <c r="C854" s="34"/>
      <c r="D854" s="35" t="s">
        <v>52</v>
      </c>
      <c r="E854" s="40"/>
    </row>
    <row r="855" spans="1:5">
      <c r="A855" s="34" t="s">
        <v>1285</v>
      </c>
      <c r="B855" s="34"/>
      <c r="C855" s="34"/>
      <c r="D855" s="35" t="s">
        <v>52</v>
      </c>
      <c r="E855" s="40"/>
    </row>
    <row r="856" spans="1:5" ht="27">
      <c r="A856" s="34" t="s">
        <v>1286</v>
      </c>
      <c r="B856" s="34"/>
      <c r="C856" s="34"/>
      <c r="D856" s="35" t="s">
        <v>52</v>
      </c>
      <c r="E856" s="40"/>
    </row>
    <row r="857" spans="1:5" ht="27">
      <c r="A857" s="34" t="s">
        <v>1287</v>
      </c>
      <c r="B857" s="34"/>
      <c r="C857" s="34"/>
      <c r="D857" s="35" t="s">
        <v>52</v>
      </c>
      <c r="E857" s="40"/>
    </row>
    <row r="858" spans="1:5">
      <c r="A858" s="34" t="s">
        <v>1288</v>
      </c>
      <c r="B858" s="34"/>
      <c r="C858" s="34"/>
      <c r="D858" s="35" t="s">
        <v>52</v>
      </c>
      <c r="E858" s="40"/>
    </row>
    <row r="859" spans="1:5">
      <c r="A859" s="34" t="s">
        <v>1289</v>
      </c>
      <c r="B859" s="34"/>
      <c r="C859" s="34"/>
      <c r="D859" s="35" t="s">
        <v>52</v>
      </c>
      <c r="E859" s="40"/>
    </row>
    <row r="860" spans="1:5">
      <c r="A860" s="34" t="s">
        <v>1290</v>
      </c>
      <c r="B860" s="34"/>
      <c r="C860" s="34"/>
      <c r="D860" s="35" t="s">
        <v>52</v>
      </c>
      <c r="E860" s="40"/>
    </row>
    <row r="861" spans="1:5">
      <c r="A861" s="34" t="s">
        <v>1291</v>
      </c>
      <c r="B861" s="34"/>
      <c r="C861" s="34"/>
      <c r="D861" s="35" t="s">
        <v>52</v>
      </c>
      <c r="E861" s="40"/>
    </row>
    <row r="862" spans="1:5">
      <c r="A862" s="34" t="s">
        <v>1292</v>
      </c>
      <c r="B862" s="34"/>
      <c r="C862" s="34"/>
      <c r="D862" s="35" t="s">
        <v>52</v>
      </c>
      <c r="E862" s="40"/>
    </row>
    <row r="863" spans="1:5">
      <c r="A863" s="34" t="s">
        <v>1293</v>
      </c>
      <c r="B863" s="34"/>
      <c r="C863" s="34"/>
      <c r="D863" s="35" t="s">
        <v>52</v>
      </c>
      <c r="E863" s="40"/>
    </row>
    <row r="864" spans="1:5">
      <c r="A864" s="34" t="s">
        <v>1294</v>
      </c>
      <c r="B864" s="34"/>
      <c r="C864" s="34"/>
      <c r="D864" s="35" t="s">
        <v>52</v>
      </c>
      <c r="E864" s="40"/>
    </row>
    <row r="865" spans="1:5">
      <c r="A865" s="34" t="s">
        <v>1295</v>
      </c>
      <c r="B865" s="34"/>
      <c r="C865" s="34"/>
      <c r="D865" s="35" t="s">
        <v>52</v>
      </c>
      <c r="E865" s="40"/>
    </row>
    <row r="866" spans="1:5">
      <c r="A866" s="34" t="s">
        <v>1296</v>
      </c>
      <c r="B866" s="34"/>
      <c r="C866" s="34"/>
      <c r="D866" s="35" t="s">
        <v>52</v>
      </c>
      <c r="E866" s="40"/>
    </row>
    <row r="867" spans="1:5">
      <c r="A867" s="34" t="s">
        <v>1297</v>
      </c>
      <c r="B867" s="34"/>
      <c r="C867" s="34"/>
      <c r="D867" s="35" t="s">
        <v>52</v>
      </c>
      <c r="E867" s="40"/>
    </row>
    <row r="868" spans="1:5">
      <c r="A868" s="34" t="s">
        <v>1298</v>
      </c>
      <c r="B868" s="34"/>
      <c r="C868" s="34"/>
      <c r="D868" s="35" t="s">
        <v>52</v>
      </c>
      <c r="E868" s="40"/>
    </row>
    <row r="869" spans="1:5" ht="40.5">
      <c r="A869" s="34" t="s">
        <v>1299</v>
      </c>
      <c r="B869" s="34" t="s">
        <v>1300</v>
      </c>
      <c r="C869" s="34"/>
      <c r="D869" s="35" t="s">
        <v>52</v>
      </c>
      <c r="E869" s="40"/>
    </row>
    <row r="870" spans="1:5">
      <c r="A870" s="34" t="s">
        <v>1301</v>
      </c>
      <c r="B870" s="34"/>
      <c r="C870" s="34"/>
      <c r="D870" s="35" t="s">
        <v>52</v>
      </c>
      <c r="E870" s="40"/>
    </row>
    <row r="871" spans="1:5">
      <c r="A871" s="34" t="s">
        <v>1302</v>
      </c>
      <c r="B871" s="34"/>
      <c r="C871" s="34"/>
      <c r="D871" s="35" t="s">
        <v>52</v>
      </c>
      <c r="E871" s="40"/>
    </row>
    <row r="872" spans="1:5">
      <c r="A872" s="34" t="s">
        <v>1303</v>
      </c>
      <c r="B872" s="34"/>
      <c r="C872" s="34"/>
      <c r="D872" s="35" t="s">
        <v>52</v>
      </c>
      <c r="E872" s="40"/>
    </row>
    <row r="873" spans="1:5">
      <c r="A873" s="34" t="s">
        <v>1304</v>
      </c>
      <c r="B873" s="34"/>
      <c r="C873" s="34"/>
      <c r="D873" s="35" t="s">
        <v>52</v>
      </c>
      <c r="E873" s="40"/>
    </row>
    <row r="874" spans="1:5" ht="27">
      <c r="A874" s="34" t="s">
        <v>1305</v>
      </c>
      <c r="B874" s="34"/>
      <c r="C874" s="34"/>
      <c r="D874" s="35" t="s">
        <v>52</v>
      </c>
      <c r="E874" s="40"/>
    </row>
    <row r="875" spans="1:5">
      <c r="A875" s="34" t="s">
        <v>1306</v>
      </c>
      <c r="B875" s="34"/>
      <c r="C875" s="34"/>
      <c r="D875" s="35" t="s">
        <v>52</v>
      </c>
      <c r="E875" s="40"/>
    </row>
    <row r="876" spans="1:5">
      <c r="A876" s="34" t="s">
        <v>1307</v>
      </c>
      <c r="B876" s="34"/>
      <c r="C876" s="34"/>
      <c r="D876" s="35" t="s">
        <v>52</v>
      </c>
      <c r="E876" s="40"/>
    </row>
    <row r="877" spans="1:5">
      <c r="A877" s="34" t="s">
        <v>1308</v>
      </c>
      <c r="B877" s="34"/>
      <c r="C877" s="34"/>
      <c r="D877" s="35" t="s">
        <v>52</v>
      </c>
      <c r="E877" s="40"/>
    </row>
    <row r="878" spans="1:5">
      <c r="A878" s="34" t="s">
        <v>1309</v>
      </c>
      <c r="B878" s="34"/>
      <c r="C878" s="34"/>
      <c r="D878" s="35" t="s">
        <v>52</v>
      </c>
      <c r="E878" s="40"/>
    </row>
    <row r="879" spans="1:5">
      <c r="A879" s="34" t="s">
        <v>1310</v>
      </c>
      <c r="B879" s="34"/>
      <c r="C879" s="34"/>
      <c r="D879" s="35" t="s">
        <v>52</v>
      </c>
      <c r="E879" s="40"/>
    </row>
    <row r="880" spans="1:5">
      <c r="A880" s="34" t="s">
        <v>1311</v>
      </c>
      <c r="B880" s="34"/>
      <c r="C880" s="34"/>
      <c r="D880" s="35" t="s">
        <v>52</v>
      </c>
      <c r="E880" s="40"/>
    </row>
    <row r="881" spans="1:5">
      <c r="A881" s="34" t="s">
        <v>1312</v>
      </c>
      <c r="B881" s="34"/>
      <c r="C881" s="34"/>
      <c r="D881" s="35" t="s">
        <v>52</v>
      </c>
      <c r="E881" s="40"/>
    </row>
    <row r="882" spans="1:5">
      <c r="A882" s="34" t="s">
        <v>1313</v>
      </c>
      <c r="B882" s="34"/>
      <c r="C882" s="34"/>
      <c r="D882" s="35" t="s">
        <v>211</v>
      </c>
      <c r="E882" s="36" t="s">
        <v>257</v>
      </c>
    </row>
    <row r="883" spans="1:5">
      <c r="A883" s="34" t="s">
        <v>1314</v>
      </c>
      <c r="B883" s="34"/>
      <c r="C883" s="34"/>
      <c r="D883" s="35" t="s">
        <v>211</v>
      </c>
      <c r="E883" s="36" t="s">
        <v>257</v>
      </c>
    </row>
    <row r="884" spans="1:5">
      <c r="A884" s="34" t="s">
        <v>1315</v>
      </c>
      <c r="B884" s="34"/>
      <c r="C884" s="34"/>
      <c r="D884" s="35" t="s">
        <v>211</v>
      </c>
      <c r="E884" s="36" t="s">
        <v>257</v>
      </c>
    </row>
    <row r="885" spans="1:5" ht="27">
      <c r="A885" s="34" t="s">
        <v>1316</v>
      </c>
      <c r="B885" s="34"/>
      <c r="C885" s="34"/>
      <c r="D885" s="35" t="s">
        <v>211</v>
      </c>
      <c r="E885" s="36" t="s">
        <v>257</v>
      </c>
    </row>
    <row r="886" spans="1:5">
      <c r="A886" s="34" t="s">
        <v>1317</v>
      </c>
      <c r="B886" s="34"/>
      <c r="C886" s="34"/>
      <c r="D886" s="35" t="s">
        <v>211</v>
      </c>
      <c r="E886" s="36" t="s">
        <v>257</v>
      </c>
    </row>
    <row r="887" spans="1:5" ht="54">
      <c r="A887" s="34" t="s">
        <v>1318</v>
      </c>
      <c r="B887" s="34"/>
      <c r="C887" s="34"/>
      <c r="D887" s="35" t="s">
        <v>1319</v>
      </c>
      <c r="E887" s="40"/>
    </row>
    <row r="888" spans="1:5" ht="54">
      <c r="A888" s="34" t="s">
        <v>1320</v>
      </c>
      <c r="B888" s="34"/>
      <c r="C888" s="34"/>
      <c r="D888" s="35" t="s">
        <v>1319</v>
      </c>
      <c r="E888" s="40"/>
    </row>
    <row r="889" spans="1:5" ht="27">
      <c r="A889" s="34" t="s">
        <v>1321</v>
      </c>
      <c r="B889" s="34"/>
      <c r="C889" s="34"/>
      <c r="D889" s="35" t="s">
        <v>1319</v>
      </c>
      <c r="E889" s="40"/>
    </row>
    <row r="890" spans="1:5" ht="40.5">
      <c r="A890" s="34" t="s">
        <v>1322</v>
      </c>
      <c r="B890" s="34"/>
      <c r="C890" s="34"/>
      <c r="D890" s="35" t="s">
        <v>1319</v>
      </c>
      <c r="E890" s="40"/>
    </row>
    <row r="891" spans="1:5" ht="27">
      <c r="A891" s="34" t="s">
        <v>1323</v>
      </c>
      <c r="B891" s="34"/>
      <c r="C891" s="34"/>
      <c r="D891" s="35" t="s">
        <v>1319</v>
      </c>
      <c r="E891" s="40"/>
    </row>
    <row r="892" spans="1:5" ht="40.5">
      <c r="A892" s="34" t="s">
        <v>1324</v>
      </c>
      <c r="B892" s="34"/>
      <c r="C892" s="34"/>
      <c r="D892" s="35" t="s">
        <v>1319</v>
      </c>
      <c r="E892" s="40"/>
    </row>
    <row r="893" spans="1:5" ht="40.5">
      <c r="A893" s="34" t="s">
        <v>1325</v>
      </c>
      <c r="B893" s="34"/>
      <c r="C893" s="34"/>
      <c r="D893" s="35" t="s">
        <v>1319</v>
      </c>
      <c r="E893" s="40"/>
    </row>
    <row r="894" spans="1:5" ht="27">
      <c r="A894" s="34" t="s">
        <v>1326</v>
      </c>
      <c r="B894" s="34"/>
      <c r="C894" s="34"/>
      <c r="D894" s="35" t="s">
        <v>1319</v>
      </c>
      <c r="E894" s="40"/>
    </row>
    <row r="895" spans="1:5" ht="27">
      <c r="A895" s="34" t="s">
        <v>1327</v>
      </c>
      <c r="B895" s="34"/>
      <c r="C895" s="34"/>
      <c r="D895" s="35" t="s">
        <v>1319</v>
      </c>
      <c r="E895" s="40"/>
    </row>
    <row r="896" spans="1:5" ht="27">
      <c r="A896" s="34" t="s">
        <v>1328</v>
      </c>
      <c r="B896" s="34"/>
      <c r="C896" s="34"/>
      <c r="D896" s="35" t="s">
        <v>1319</v>
      </c>
      <c r="E896" s="40"/>
    </row>
    <row r="897" spans="1:5" ht="40.5">
      <c r="A897" s="34" t="s">
        <v>1329</v>
      </c>
      <c r="B897" s="34"/>
      <c r="C897" s="34"/>
      <c r="D897" s="35" t="s">
        <v>1319</v>
      </c>
      <c r="E897" s="40"/>
    </row>
    <row r="898" spans="1:5" ht="27">
      <c r="A898" s="34" t="s">
        <v>1330</v>
      </c>
      <c r="B898" s="34"/>
      <c r="C898" s="34"/>
      <c r="D898" s="35" t="s">
        <v>1319</v>
      </c>
      <c r="E898" s="40"/>
    </row>
    <row r="899" spans="1:5">
      <c r="A899" s="34" t="s">
        <v>1331</v>
      </c>
      <c r="B899" s="34"/>
      <c r="C899" s="34"/>
      <c r="D899" s="35" t="s">
        <v>52</v>
      </c>
      <c r="E899" s="36" t="s">
        <v>146</v>
      </c>
    </row>
    <row r="900" spans="1:5" ht="27">
      <c r="A900" s="45" t="s">
        <v>943</v>
      </c>
      <c r="D900" s="51" t="s">
        <v>211</v>
      </c>
      <c r="E900" s="52" t="s">
        <v>257</v>
      </c>
    </row>
    <row r="901" spans="1:5">
      <c r="A901" s="45" t="s">
        <v>945</v>
      </c>
      <c r="D901" s="51" t="s">
        <v>211</v>
      </c>
      <c r="E901" s="52" t="s">
        <v>257</v>
      </c>
    </row>
    <row r="902" spans="1:5">
      <c r="A902" s="45" t="s">
        <v>1189</v>
      </c>
      <c r="D902" s="51" t="s">
        <v>52</v>
      </c>
      <c r="E902" s="53"/>
    </row>
    <row r="903" spans="1:5">
      <c r="A903" s="45" t="s">
        <v>1174</v>
      </c>
      <c r="D903" s="51" t="s">
        <v>52</v>
      </c>
      <c r="E903" s="53"/>
    </row>
    <row r="904" spans="1:5">
      <c r="A904" s="45" t="s">
        <v>1333</v>
      </c>
      <c r="D904" s="51" t="s">
        <v>52</v>
      </c>
      <c r="E904" s="52" t="s">
        <v>146</v>
      </c>
    </row>
    <row r="905" spans="1:5">
      <c r="A905" s="45" t="s">
        <v>947</v>
      </c>
      <c r="D905" s="51" t="s">
        <v>211</v>
      </c>
      <c r="E905" s="52" t="s">
        <v>257</v>
      </c>
    </row>
    <row r="906" spans="1:5">
      <c r="A906" s="45" t="s">
        <v>948</v>
      </c>
      <c r="D906" s="51" t="s">
        <v>211</v>
      </c>
      <c r="E906" s="52" t="s">
        <v>257</v>
      </c>
    </row>
    <row r="907" spans="1:5">
      <c r="A907" s="45" t="s">
        <v>295</v>
      </c>
      <c r="D907" s="51" t="s">
        <v>211</v>
      </c>
      <c r="E907" s="54" t="s">
        <v>278</v>
      </c>
    </row>
    <row r="908" spans="1:5">
      <c r="A908" s="45" t="s">
        <v>1158</v>
      </c>
      <c r="D908" s="51" t="s">
        <v>52</v>
      </c>
      <c r="E908" s="53"/>
    </row>
    <row r="909" spans="1:5">
      <c r="A909" s="45" t="s">
        <v>1191</v>
      </c>
      <c r="D909" s="51" t="s">
        <v>52</v>
      </c>
      <c r="E909" s="53"/>
    </row>
    <row r="910" spans="1:5">
      <c r="A910" s="45" t="s">
        <v>499</v>
      </c>
      <c r="D910" s="51" t="s">
        <v>211</v>
      </c>
      <c r="E910" s="52" t="s">
        <v>44</v>
      </c>
    </row>
    <row r="911" spans="1:5">
      <c r="A911" s="45" t="s">
        <v>17</v>
      </c>
      <c r="D911" s="51" t="s">
        <v>211</v>
      </c>
      <c r="E911" s="52" t="s">
        <v>316</v>
      </c>
    </row>
    <row r="912" spans="1:5">
      <c r="A912" s="45" t="s">
        <v>952</v>
      </c>
      <c r="D912" s="51" t="s">
        <v>211</v>
      </c>
      <c r="E912" s="52" t="s">
        <v>257</v>
      </c>
    </row>
    <row r="913" spans="1:5">
      <c r="A913" s="45" t="s">
        <v>1334</v>
      </c>
      <c r="D913" s="51" t="s">
        <v>211</v>
      </c>
      <c r="E913" s="52" t="s">
        <v>257</v>
      </c>
    </row>
    <row r="914" spans="1:5" ht="27">
      <c r="A914" s="45" t="s">
        <v>647</v>
      </c>
      <c r="D914" s="51" t="s">
        <v>211</v>
      </c>
      <c r="E914" s="52" t="s">
        <v>257</v>
      </c>
    </row>
    <row r="915" spans="1:5">
      <c r="A915" s="45" t="s">
        <v>148</v>
      </c>
      <c r="D915" s="51" t="s">
        <v>52</v>
      </c>
      <c r="E915" s="52" t="s">
        <v>146</v>
      </c>
    </row>
    <row r="916" spans="1:5">
      <c r="A916" s="45" t="s">
        <v>149</v>
      </c>
      <c r="D916" s="51" t="s">
        <v>52</v>
      </c>
      <c r="E916" s="52" t="s">
        <v>146</v>
      </c>
    </row>
    <row r="917" spans="1:5" ht="27">
      <c r="A917" s="45" t="s">
        <v>1335</v>
      </c>
      <c r="D917" s="51" t="s">
        <v>211</v>
      </c>
      <c r="E917" s="54" t="s">
        <v>44</v>
      </c>
    </row>
    <row r="918" spans="1:5">
      <c r="A918" s="45" t="s">
        <v>1195</v>
      </c>
      <c r="D918" s="51" t="s">
        <v>52</v>
      </c>
      <c r="E918" s="53"/>
    </row>
    <row r="919" spans="1:5">
      <c r="A919" s="45" t="s">
        <v>957</v>
      </c>
      <c r="D919" s="51" t="s">
        <v>211</v>
      </c>
      <c r="E919" s="52" t="s">
        <v>257</v>
      </c>
    </row>
    <row r="920" spans="1:5" ht="27">
      <c r="A920" s="45" t="s">
        <v>1336</v>
      </c>
      <c r="D920" s="51" t="s">
        <v>211</v>
      </c>
      <c r="E920" s="54" t="s">
        <v>585</v>
      </c>
    </row>
    <row r="921" spans="1:5">
      <c r="A921" s="45" t="s">
        <v>1337</v>
      </c>
      <c r="D921" s="51" t="s">
        <v>52</v>
      </c>
      <c r="E921" s="53"/>
    </row>
    <row r="922" spans="1:5">
      <c r="A922" s="45" t="s">
        <v>961</v>
      </c>
      <c r="D922" s="51" t="s">
        <v>211</v>
      </c>
      <c r="E922" s="52" t="s">
        <v>257</v>
      </c>
    </row>
    <row r="923" spans="1:5">
      <c r="A923" s="45" t="s">
        <v>123</v>
      </c>
      <c r="D923" s="51" t="s">
        <v>52</v>
      </c>
      <c r="E923" s="52" t="s">
        <v>122</v>
      </c>
    </row>
    <row r="924" spans="1:5">
      <c r="A924" s="45" t="s">
        <v>830</v>
      </c>
      <c r="D924" s="51" t="s">
        <v>211</v>
      </c>
      <c r="E924" s="52" t="s">
        <v>585</v>
      </c>
    </row>
    <row r="925" spans="1:5">
      <c r="A925" s="45" t="s">
        <v>112</v>
      </c>
      <c r="D925" s="51" t="s">
        <v>52</v>
      </c>
      <c r="E925" s="52" t="s">
        <v>110</v>
      </c>
    </row>
    <row r="926" spans="1:5" ht="27">
      <c r="A926" s="45" t="s">
        <v>964</v>
      </c>
      <c r="D926" s="51" t="s">
        <v>211</v>
      </c>
      <c r="E926" s="52" t="s">
        <v>257</v>
      </c>
    </row>
    <row r="927" spans="1:5">
      <c r="A927" s="45" t="s">
        <v>1313</v>
      </c>
      <c r="D927" s="51" t="s">
        <v>211</v>
      </c>
      <c r="E927" s="52" t="s">
        <v>257</v>
      </c>
    </row>
    <row r="928" spans="1:5">
      <c r="A928" s="45" t="s">
        <v>1338</v>
      </c>
      <c r="D928" s="51" t="s">
        <v>52</v>
      </c>
      <c r="E928" s="53"/>
    </row>
    <row r="929" spans="1:5">
      <c r="A929" s="45" t="s">
        <v>722</v>
      </c>
      <c r="D929" s="51" t="s">
        <v>211</v>
      </c>
      <c r="E929" s="52" t="s">
        <v>257</v>
      </c>
    </row>
    <row r="930" spans="1:5">
      <c r="A930" s="45" t="s">
        <v>151</v>
      </c>
      <c r="D930" s="51" t="s">
        <v>52</v>
      </c>
      <c r="E930" s="52" t="s">
        <v>146</v>
      </c>
    </row>
    <row r="931" spans="1:5">
      <c r="A931" s="45" t="s">
        <v>1198</v>
      </c>
      <c r="D931" s="51" t="s">
        <v>52</v>
      </c>
      <c r="E931" s="53"/>
    </row>
    <row r="932" spans="1:5">
      <c r="A932" s="45" t="s">
        <v>1199</v>
      </c>
      <c r="D932" s="51" t="s">
        <v>52</v>
      </c>
      <c r="E932" s="53"/>
    </row>
    <row r="933" spans="1:5">
      <c r="A933" s="45" t="s">
        <v>1201</v>
      </c>
      <c r="D933" s="51" t="s">
        <v>52</v>
      </c>
      <c r="E933" s="53"/>
    </row>
    <row r="934" spans="1:5">
      <c r="A934" s="45" t="s">
        <v>868</v>
      </c>
      <c r="D934" s="51" t="s">
        <v>211</v>
      </c>
      <c r="E934" s="52" t="s">
        <v>257</v>
      </c>
    </row>
    <row r="935" spans="1:5">
      <c r="A935" s="45" t="s">
        <v>1339</v>
      </c>
      <c r="D935" s="51" t="s">
        <v>211</v>
      </c>
      <c r="E935" s="52" t="s">
        <v>212</v>
      </c>
    </row>
    <row r="936" spans="1:5" ht="27">
      <c r="A936" s="45" t="s">
        <v>19</v>
      </c>
      <c r="D936" s="51" t="s">
        <v>211</v>
      </c>
      <c r="E936" s="52" t="s">
        <v>318</v>
      </c>
    </row>
    <row r="937" spans="1:5" ht="27">
      <c r="A937" s="45" t="s">
        <v>1340</v>
      </c>
      <c r="D937" s="51" t="s">
        <v>211</v>
      </c>
      <c r="E937" s="52" t="s">
        <v>257</v>
      </c>
    </row>
    <row r="938" spans="1:5" ht="27">
      <c r="A938" s="45" t="s">
        <v>965</v>
      </c>
      <c r="D938" s="51" t="s">
        <v>211</v>
      </c>
      <c r="E938" s="52" t="s">
        <v>257</v>
      </c>
    </row>
    <row r="939" spans="1:5">
      <c r="A939" s="45" t="s">
        <v>591</v>
      </c>
      <c r="D939" s="51" t="s">
        <v>211</v>
      </c>
      <c r="E939" s="52" t="s">
        <v>44</v>
      </c>
    </row>
    <row r="940" spans="1:5">
      <c r="A940" s="46" t="s">
        <v>1341</v>
      </c>
      <c r="D940" s="55" t="s">
        <v>211</v>
      </c>
      <c r="E940" s="56" t="s">
        <v>45</v>
      </c>
    </row>
    <row r="941" spans="1:5">
      <c r="A941" s="45" t="s">
        <v>651</v>
      </c>
      <c r="D941" s="51" t="s">
        <v>211</v>
      </c>
      <c r="E941" s="52" t="s">
        <v>257</v>
      </c>
    </row>
    <row r="942" spans="1:5">
      <c r="A942" s="45" t="s">
        <v>114</v>
      </c>
      <c r="D942" s="51" t="s">
        <v>52</v>
      </c>
      <c r="E942" s="52" t="s">
        <v>110</v>
      </c>
    </row>
    <row r="943" spans="1:5">
      <c r="A943" s="45" t="s">
        <v>1342</v>
      </c>
      <c r="D943" s="57" t="s">
        <v>346</v>
      </c>
      <c r="E943" s="52" t="s">
        <v>42</v>
      </c>
    </row>
    <row r="944" spans="1:5" ht="27">
      <c r="A944" s="45" t="s">
        <v>1343</v>
      </c>
      <c r="D944" s="57" t="s">
        <v>346</v>
      </c>
      <c r="E944" s="52" t="s">
        <v>42</v>
      </c>
    </row>
    <row r="945" spans="1:5">
      <c r="A945" s="45" t="s">
        <v>1344</v>
      </c>
      <c r="D945" s="57" t="s">
        <v>346</v>
      </c>
      <c r="E945" s="52" t="s">
        <v>42</v>
      </c>
    </row>
    <row r="946" spans="1:5">
      <c r="A946" s="45" t="s">
        <v>1203</v>
      </c>
      <c r="D946" s="51" t="s">
        <v>52</v>
      </c>
      <c r="E946" s="53"/>
    </row>
    <row r="947" spans="1:5">
      <c r="A947" s="45" t="s">
        <v>1345</v>
      </c>
      <c r="D947" s="51" t="s">
        <v>211</v>
      </c>
      <c r="E947" s="52" t="s">
        <v>257</v>
      </c>
    </row>
    <row r="948" spans="1:5">
      <c r="A948" s="45" t="s">
        <v>1204</v>
      </c>
      <c r="D948" s="51" t="s">
        <v>52</v>
      </c>
      <c r="E948" s="53"/>
    </row>
    <row r="949" spans="1:5">
      <c r="A949" s="45" t="s">
        <v>4</v>
      </c>
      <c r="D949" s="51" t="s">
        <v>211</v>
      </c>
      <c r="E949" s="52" t="s">
        <v>318</v>
      </c>
    </row>
    <row r="950" spans="1:5">
      <c r="A950" s="45" t="s">
        <v>599</v>
      </c>
      <c r="D950" s="51" t="s">
        <v>211</v>
      </c>
      <c r="E950" s="52" t="s">
        <v>44</v>
      </c>
    </row>
    <row r="951" spans="1:5">
      <c r="A951" s="45" t="s">
        <v>522</v>
      </c>
      <c r="D951" s="51" t="s">
        <v>211</v>
      </c>
      <c r="E951" s="52" t="s">
        <v>44</v>
      </c>
    </row>
    <row r="952" spans="1:5" ht="27">
      <c r="A952" s="45" t="s">
        <v>319</v>
      </c>
      <c r="D952" s="51" t="s">
        <v>211</v>
      </c>
      <c r="E952" s="52" t="s">
        <v>318</v>
      </c>
    </row>
    <row r="953" spans="1:5">
      <c r="A953" s="45" t="s">
        <v>1346</v>
      </c>
      <c r="D953" s="51" t="s">
        <v>211</v>
      </c>
      <c r="E953" s="52" t="s">
        <v>257</v>
      </c>
    </row>
    <row r="954" spans="1:5">
      <c r="A954" s="45" t="s">
        <v>1347</v>
      </c>
      <c r="D954" s="51" t="s">
        <v>211</v>
      </c>
      <c r="E954" s="52" t="s">
        <v>257</v>
      </c>
    </row>
    <row r="955" spans="1:5">
      <c r="A955" s="45" t="s">
        <v>118</v>
      </c>
      <c r="D955" s="51" t="s">
        <v>52</v>
      </c>
      <c r="E955" s="52" t="s">
        <v>110</v>
      </c>
    </row>
    <row r="956" spans="1:5">
      <c r="A956" s="45" t="s">
        <v>1348</v>
      </c>
      <c r="D956" s="51" t="s">
        <v>211</v>
      </c>
      <c r="E956" s="54" t="s">
        <v>44</v>
      </c>
    </row>
    <row r="957" spans="1:5" ht="27">
      <c r="A957" s="45" t="s">
        <v>1349</v>
      </c>
      <c r="D957" s="51" t="s">
        <v>211</v>
      </c>
      <c r="E957" s="54" t="s">
        <v>44</v>
      </c>
    </row>
    <row r="958" spans="1:5">
      <c r="A958" s="45" t="s">
        <v>586</v>
      </c>
      <c r="D958" s="51" t="s">
        <v>211</v>
      </c>
      <c r="E958" s="54" t="s">
        <v>44</v>
      </c>
    </row>
    <row r="959" spans="1:5">
      <c r="A959" s="45" t="s">
        <v>725</v>
      </c>
      <c r="D959" s="51" t="s">
        <v>211</v>
      </c>
      <c r="E959" s="52" t="s">
        <v>257</v>
      </c>
    </row>
    <row r="960" spans="1:5">
      <c r="A960" s="45" t="s">
        <v>898</v>
      </c>
      <c r="D960" s="51" t="s">
        <v>211</v>
      </c>
      <c r="E960" s="52" t="s">
        <v>257</v>
      </c>
    </row>
    <row r="961" spans="1:5">
      <c r="A961" s="45" t="s">
        <v>155</v>
      </c>
      <c r="D961" s="51" t="s">
        <v>52</v>
      </c>
      <c r="E961" s="52" t="s">
        <v>146</v>
      </c>
    </row>
    <row r="962" spans="1:5">
      <c r="A962" s="45" t="s">
        <v>566</v>
      </c>
      <c r="D962" s="51" t="s">
        <v>211</v>
      </c>
      <c r="E962" s="52" t="s">
        <v>44</v>
      </c>
    </row>
    <row r="963" spans="1:5" ht="27">
      <c r="A963" s="45" t="s">
        <v>973</v>
      </c>
      <c r="D963" s="51" t="s">
        <v>211</v>
      </c>
      <c r="E963" s="52" t="s">
        <v>257</v>
      </c>
    </row>
    <row r="964" spans="1:5" ht="27">
      <c r="A964" s="45" t="s">
        <v>974</v>
      </c>
      <c r="D964" s="51" t="s">
        <v>211</v>
      </c>
      <c r="E964" s="52" t="s">
        <v>257</v>
      </c>
    </row>
    <row r="965" spans="1:5">
      <c r="A965" s="45" t="s">
        <v>975</v>
      </c>
      <c r="D965" s="51" t="s">
        <v>211</v>
      </c>
      <c r="E965" s="52" t="s">
        <v>257</v>
      </c>
    </row>
    <row r="966" spans="1:5" ht="27">
      <c r="A966" s="45" t="s">
        <v>1172</v>
      </c>
      <c r="D966" s="51" t="s">
        <v>52</v>
      </c>
      <c r="E966" s="53"/>
    </row>
    <row r="967" spans="1:5">
      <c r="A967" s="45" t="s">
        <v>1207</v>
      </c>
      <c r="D967" s="51" t="s">
        <v>52</v>
      </c>
      <c r="E967" s="53"/>
    </row>
    <row r="968" spans="1:5">
      <c r="A968" s="45" t="s">
        <v>157</v>
      </c>
      <c r="D968" s="51" t="s">
        <v>52</v>
      </c>
      <c r="E968" s="52" t="s">
        <v>146</v>
      </c>
    </row>
    <row r="969" spans="1:5">
      <c r="A969" s="45" t="s">
        <v>1350</v>
      </c>
      <c r="D969" s="51" t="s">
        <v>52</v>
      </c>
      <c r="E969" s="53"/>
    </row>
    <row r="970" spans="1:5">
      <c r="A970" s="45" t="s">
        <v>1210</v>
      </c>
      <c r="D970" s="51" t="s">
        <v>52</v>
      </c>
      <c r="E970" s="53"/>
    </row>
    <row r="971" spans="1:5">
      <c r="A971" s="45" t="s">
        <v>980</v>
      </c>
      <c r="D971" s="51" t="s">
        <v>211</v>
      </c>
      <c r="E971" s="52" t="s">
        <v>257</v>
      </c>
    </row>
    <row r="972" spans="1:5">
      <c r="A972" s="45" t="s">
        <v>1211</v>
      </c>
      <c r="D972" s="51" t="s">
        <v>52</v>
      </c>
      <c r="E972" s="53"/>
    </row>
    <row r="973" spans="1:5">
      <c r="A973" s="45" t="s">
        <v>232</v>
      </c>
      <c r="D973" s="51" t="s">
        <v>211</v>
      </c>
      <c r="E973" s="52" t="s">
        <v>45</v>
      </c>
    </row>
    <row r="974" spans="1:5">
      <c r="A974" s="45" t="s">
        <v>235</v>
      </c>
      <c r="D974" s="51" t="s">
        <v>211</v>
      </c>
      <c r="E974" s="52" t="s">
        <v>45</v>
      </c>
    </row>
    <row r="975" spans="1:5">
      <c r="A975" s="45" t="s">
        <v>60</v>
      </c>
      <c r="D975" s="51" t="s">
        <v>52</v>
      </c>
      <c r="E975" s="52" t="s">
        <v>53</v>
      </c>
    </row>
    <row r="976" spans="1:5">
      <c r="A976" s="45" t="s">
        <v>6</v>
      </c>
      <c r="D976" s="51" t="s">
        <v>346</v>
      </c>
      <c r="E976" s="52" t="s">
        <v>42</v>
      </c>
    </row>
    <row r="977" spans="1:5">
      <c r="A977" s="45" t="s">
        <v>981</v>
      </c>
      <c r="D977" s="51" t="s">
        <v>211</v>
      </c>
      <c r="E977" s="52" t="s">
        <v>257</v>
      </c>
    </row>
    <row r="978" spans="1:5">
      <c r="A978" s="45" t="s">
        <v>1214</v>
      </c>
      <c r="D978" s="51" t="s">
        <v>52</v>
      </c>
      <c r="E978" s="53"/>
    </row>
    <row r="979" spans="1:5">
      <c r="A979" s="45" t="s">
        <v>403</v>
      </c>
      <c r="D979" s="51" t="s">
        <v>211</v>
      </c>
      <c r="E979" s="52" t="s">
        <v>406</v>
      </c>
    </row>
    <row r="980" spans="1:5">
      <c r="A980" s="45" t="s">
        <v>100</v>
      </c>
      <c r="D980" s="51" t="s">
        <v>52</v>
      </c>
      <c r="E980" s="52" t="s">
        <v>102</v>
      </c>
    </row>
    <row r="981" spans="1:5">
      <c r="A981" s="45" t="s">
        <v>1351</v>
      </c>
      <c r="D981" s="51" t="s">
        <v>52</v>
      </c>
      <c r="E981" s="52" t="s">
        <v>53</v>
      </c>
    </row>
    <row r="982" spans="1:5">
      <c r="A982" s="45" t="s">
        <v>24</v>
      </c>
      <c r="D982" s="51" t="s">
        <v>211</v>
      </c>
      <c r="E982" s="52" t="s">
        <v>212</v>
      </c>
    </row>
    <row r="983" spans="1:5">
      <c r="A983" s="45" t="s">
        <v>1352</v>
      </c>
      <c r="D983" s="51" t="s">
        <v>52</v>
      </c>
      <c r="E983" s="53"/>
    </row>
    <row r="984" spans="1:5" ht="27">
      <c r="A984" s="45" t="s">
        <v>160</v>
      </c>
      <c r="D984" s="51" t="s">
        <v>105</v>
      </c>
      <c r="E984" s="52" t="s">
        <v>146</v>
      </c>
    </row>
    <row r="985" spans="1:5">
      <c r="A985" s="45" t="s">
        <v>990</v>
      </c>
      <c r="D985" s="51" t="s">
        <v>211</v>
      </c>
      <c r="E985" s="52" t="s">
        <v>257</v>
      </c>
    </row>
    <row r="986" spans="1:5">
      <c r="A986" s="45" t="s">
        <v>991</v>
      </c>
      <c r="D986" s="51" t="s">
        <v>211</v>
      </c>
      <c r="E986" s="52" t="s">
        <v>257</v>
      </c>
    </row>
    <row r="987" spans="1:5">
      <c r="A987" s="45" t="s">
        <v>829</v>
      </c>
      <c r="D987" s="51" t="s">
        <v>211</v>
      </c>
      <c r="E987" s="52" t="s">
        <v>585</v>
      </c>
    </row>
    <row r="988" spans="1:5">
      <c r="A988" s="45" t="s">
        <v>831</v>
      </c>
      <c r="D988" s="51" t="s">
        <v>211</v>
      </c>
      <c r="E988" s="52" t="s">
        <v>585</v>
      </c>
    </row>
    <row r="989" spans="1:5">
      <c r="A989" s="45" t="s">
        <v>731</v>
      </c>
      <c r="D989" s="51" t="s">
        <v>211</v>
      </c>
      <c r="E989" s="52" t="s">
        <v>257</v>
      </c>
    </row>
    <row r="990" spans="1:5">
      <c r="A990" s="45" t="s">
        <v>491</v>
      </c>
      <c r="D990" s="51" t="s">
        <v>211</v>
      </c>
      <c r="E990" s="52" t="s">
        <v>44</v>
      </c>
    </row>
    <row r="991" spans="1:5">
      <c r="A991" s="45" t="s">
        <v>7</v>
      </c>
      <c r="D991" s="57" t="s">
        <v>346</v>
      </c>
      <c r="E991" s="52" t="s">
        <v>42</v>
      </c>
    </row>
    <row r="992" spans="1:5">
      <c r="A992" s="45" t="s">
        <v>1216</v>
      </c>
      <c r="D992" s="51" t="s">
        <v>52</v>
      </c>
      <c r="E992" s="53"/>
    </row>
    <row r="993" spans="1:5">
      <c r="A993" s="45" t="s">
        <v>65</v>
      </c>
      <c r="D993" s="51" t="s">
        <v>52</v>
      </c>
      <c r="E993" s="52" t="s">
        <v>53</v>
      </c>
    </row>
    <row r="994" spans="1:5">
      <c r="A994" s="45" t="s">
        <v>993</v>
      </c>
      <c r="D994" s="51" t="s">
        <v>211</v>
      </c>
      <c r="E994" s="52" t="s">
        <v>257</v>
      </c>
    </row>
    <row r="995" spans="1:5" ht="27">
      <c r="A995" s="45" t="s">
        <v>1218</v>
      </c>
      <c r="D995" s="51" t="s">
        <v>52</v>
      </c>
      <c r="E995" s="53"/>
    </row>
    <row r="996" spans="1:5">
      <c r="A996" s="45" t="s">
        <v>1353</v>
      </c>
      <c r="D996" s="51" t="s">
        <v>52</v>
      </c>
      <c r="E996" s="52" t="s">
        <v>146</v>
      </c>
    </row>
    <row r="997" spans="1:5">
      <c r="A997" s="45" t="s">
        <v>653</v>
      </c>
      <c r="D997" s="51" t="s">
        <v>211</v>
      </c>
      <c r="E997" s="52" t="s">
        <v>257</v>
      </c>
    </row>
    <row r="998" spans="1:5">
      <c r="A998" s="45" t="s">
        <v>1219</v>
      </c>
      <c r="D998" s="51" t="s">
        <v>52</v>
      </c>
      <c r="E998" s="53"/>
    </row>
    <row r="999" spans="1:5" ht="27">
      <c r="A999" s="45" t="s">
        <v>994</v>
      </c>
      <c r="D999" s="51" t="s">
        <v>211</v>
      </c>
      <c r="E999" s="52" t="s">
        <v>257</v>
      </c>
    </row>
    <row r="1000" spans="1:5">
      <c r="A1000" s="45" t="s">
        <v>163</v>
      </c>
      <c r="D1000" s="51" t="s">
        <v>52</v>
      </c>
      <c r="E1000" s="52" t="s">
        <v>146</v>
      </c>
    </row>
    <row r="1001" spans="1:5">
      <c r="A1001" s="45" t="s">
        <v>997</v>
      </c>
      <c r="D1001" s="51" t="s">
        <v>211</v>
      </c>
      <c r="E1001" s="52" t="s">
        <v>257</v>
      </c>
    </row>
    <row r="1002" spans="1:5">
      <c r="A1002" s="45" t="s">
        <v>164</v>
      </c>
      <c r="D1002" s="51" t="s">
        <v>52</v>
      </c>
      <c r="E1002" s="52" t="s">
        <v>146</v>
      </c>
    </row>
    <row r="1003" spans="1:5">
      <c r="A1003" s="45" t="s">
        <v>738</v>
      </c>
      <c r="D1003" s="51" t="s">
        <v>211</v>
      </c>
      <c r="E1003" s="52" t="s">
        <v>257</v>
      </c>
    </row>
    <row r="1004" spans="1:5">
      <c r="A1004" s="45" t="s">
        <v>1221</v>
      </c>
      <c r="D1004" s="51" t="s">
        <v>52</v>
      </c>
      <c r="E1004" s="53"/>
    </row>
    <row r="1005" spans="1:5">
      <c r="A1005" s="45" t="s">
        <v>1175</v>
      </c>
      <c r="D1005" s="51" t="s">
        <v>52</v>
      </c>
      <c r="E1005" s="53"/>
    </row>
    <row r="1006" spans="1:5">
      <c r="A1006" s="45" t="s">
        <v>1001</v>
      </c>
      <c r="D1006" s="51" t="s">
        <v>211</v>
      </c>
      <c r="E1006" s="52" t="s">
        <v>257</v>
      </c>
    </row>
    <row r="1007" spans="1:5">
      <c r="A1007" s="45" t="s">
        <v>27</v>
      </c>
      <c r="D1007" s="51" t="s">
        <v>211</v>
      </c>
      <c r="E1007" s="52" t="s">
        <v>257</v>
      </c>
    </row>
    <row r="1008" spans="1:5">
      <c r="A1008" s="45" t="s">
        <v>1002</v>
      </c>
      <c r="D1008" s="51" t="s">
        <v>211</v>
      </c>
      <c r="E1008" s="52" t="s">
        <v>257</v>
      </c>
    </row>
    <row r="1009" spans="1:5">
      <c r="A1009" s="45" t="s">
        <v>1354</v>
      </c>
      <c r="D1009" s="51" t="s">
        <v>211</v>
      </c>
      <c r="E1009" s="54" t="s">
        <v>44</v>
      </c>
    </row>
    <row r="1010" spans="1:5">
      <c r="A1010" s="45" t="s">
        <v>1222</v>
      </c>
      <c r="D1010" s="51" t="s">
        <v>52</v>
      </c>
      <c r="E1010" s="53"/>
    </row>
    <row r="1011" spans="1:5" ht="27">
      <c r="A1011" s="45" t="s">
        <v>1223</v>
      </c>
      <c r="D1011" s="51" t="s">
        <v>52</v>
      </c>
      <c r="E1011" s="53"/>
    </row>
    <row r="1012" spans="1:5">
      <c r="A1012" s="45" t="s">
        <v>1355</v>
      </c>
      <c r="D1012" s="57" t="s">
        <v>211</v>
      </c>
      <c r="E1012" s="54" t="s">
        <v>257</v>
      </c>
    </row>
    <row r="1013" spans="1:5">
      <c r="A1013" s="45" t="s">
        <v>1224</v>
      </c>
      <c r="D1013" s="51" t="s">
        <v>52</v>
      </c>
      <c r="E1013" s="53"/>
    </row>
    <row r="1014" spans="1:5">
      <c r="A1014" s="45" t="s">
        <v>1225</v>
      </c>
      <c r="D1014" s="57" t="s">
        <v>52</v>
      </c>
      <c r="E1014" s="53"/>
    </row>
    <row r="1015" spans="1:5" ht="27">
      <c r="A1015" s="45" t="s">
        <v>538</v>
      </c>
      <c r="D1015" s="51" t="s">
        <v>211</v>
      </c>
      <c r="E1015" s="54" t="s">
        <v>44</v>
      </c>
    </row>
    <row r="1016" spans="1:5">
      <c r="A1016" s="45" t="s">
        <v>1005</v>
      </c>
      <c r="D1016" s="51" t="s">
        <v>211</v>
      </c>
      <c r="E1016" s="52" t="s">
        <v>257</v>
      </c>
    </row>
    <row r="1017" spans="1:5">
      <c r="A1017" s="46" t="s">
        <v>1356</v>
      </c>
      <c r="D1017" s="55" t="s">
        <v>211</v>
      </c>
      <c r="E1017" s="56" t="s">
        <v>257</v>
      </c>
    </row>
    <row r="1018" spans="1:5">
      <c r="A1018" s="45" t="s">
        <v>1228</v>
      </c>
      <c r="D1018" s="51" t="s">
        <v>52</v>
      </c>
      <c r="E1018" s="53"/>
    </row>
    <row r="1019" spans="1:5">
      <c r="A1019" s="45" t="s">
        <v>1170</v>
      </c>
      <c r="D1019" s="51" t="s">
        <v>52</v>
      </c>
      <c r="E1019" s="53"/>
    </row>
    <row r="1020" spans="1:5">
      <c r="A1020" s="45" t="s">
        <v>241</v>
      </c>
      <c r="D1020" s="51" t="s">
        <v>211</v>
      </c>
      <c r="E1020" s="54" t="s">
        <v>45</v>
      </c>
    </row>
    <row r="1021" spans="1:5">
      <c r="A1021" s="45" t="s">
        <v>1357</v>
      </c>
      <c r="D1021" s="51" t="s">
        <v>211</v>
      </c>
      <c r="E1021" s="52" t="s">
        <v>257</v>
      </c>
    </row>
    <row r="1022" spans="1:5">
      <c r="A1022" s="45" t="s">
        <v>1358</v>
      </c>
      <c r="D1022" s="51" t="s">
        <v>211</v>
      </c>
      <c r="E1022" s="54" t="s">
        <v>44</v>
      </c>
    </row>
    <row r="1023" spans="1:5" ht="27">
      <c r="A1023" s="47" t="s">
        <v>1359</v>
      </c>
      <c r="D1023" s="57" t="s">
        <v>211</v>
      </c>
      <c r="E1023" s="54" t="s">
        <v>257</v>
      </c>
    </row>
    <row r="1024" spans="1:5">
      <c r="A1024" s="45" t="s">
        <v>166</v>
      </c>
      <c r="D1024" s="51" t="s">
        <v>52</v>
      </c>
      <c r="E1024" s="52" t="s">
        <v>146</v>
      </c>
    </row>
    <row r="1025" spans="1:5">
      <c r="A1025" s="45" t="s">
        <v>22</v>
      </c>
      <c r="D1025" s="51" t="s">
        <v>211</v>
      </c>
      <c r="E1025" s="52" t="s">
        <v>212</v>
      </c>
    </row>
    <row r="1026" spans="1:5">
      <c r="A1026" s="45" t="s">
        <v>413</v>
      </c>
      <c r="D1026" s="51" t="s">
        <v>211</v>
      </c>
      <c r="E1026" s="54" t="s">
        <v>44</v>
      </c>
    </row>
    <row r="1027" spans="1:5">
      <c r="A1027" s="45" t="s">
        <v>1233</v>
      </c>
      <c r="D1027" s="51" t="s">
        <v>52</v>
      </c>
      <c r="E1027" s="53"/>
    </row>
    <row r="1028" spans="1:5">
      <c r="A1028" s="45" t="s">
        <v>1234</v>
      </c>
      <c r="D1028" s="51" t="s">
        <v>52</v>
      </c>
      <c r="E1028" s="53"/>
    </row>
    <row r="1029" spans="1:5">
      <c r="A1029" s="45" t="s">
        <v>1010</v>
      </c>
      <c r="D1029" s="51" t="s">
        <v>211</v>
      </c>
      <c r="E1029" s="52" t="s">
        <v>257</v>
      </c>
    </row>
    <row r="1030" spans="1:5">
      <c r="A1030" s="45" t="s">
        <v>1163</v>
      </c>
      <c r="D1030" s="51" t="s">
        <v>52</v>
      </c>
      <c r="E1030" s="53"/>
    </row>
    <row r="1031" spans="1:5">
      <c r="A1031" s="45" t="s">
        <v>25</v>
      </c>
      <c r="D1031" s="51" t="s">
        <v>211</v>
      </c>
      <c r="E1031" s="52" t="s">
        <v>212</v>
      </c>
    </row>
    <row r="1032" spans="1:5">
      <c r="A1032" s="45" t="s">
        <v>849</v>
      </c>
      <c r="D1032" s="51" t="s">
        <v>211</v>
      </c>
      <c r="E1032" s="52" t="s">
        <v>257</v>
      </c>
    </row>
    <row r="1033" spans="1:5" ht="27">
      <c r="A1033" s="45" t="s">
        <v>20</v>
      </c>
      <c r="D1033" s="51" t="s">
        <v>211</v>
      </c>
      <c r="E1033" s="54" t="s">
        <v>318</v>
      </c>
    </row>
    <row r="1034" spans="1:5" ht="27">
      <c r="A1034" s="45" t="s">
        <v>332</v>
      </c>
      <c r="D1034" s="51" t="s">
        <v>211</v>
      </c>
      <c r="E1034" s="54" t="s">
        <v>318</v>
      </c>
    </row>
    <row r="1035" spans="1:5">
      <c r="A1035" s="45" t="s">
        <v>1360</v>
      </c>
      <c r="D1035" s="51" t="s">
        <v>211</v>
      </c>
      <c r="E1035" s="54" t="s">
        <v>44</v>
      </c>
    </row>
    <row r="1036" spans="1:5">
      <c r="A1036" s="45" t="s">
        <v>1235</v>
      </c>
      <c r="D1036" s="51" t="s">
        <v>52</v>
      </c>
      <c r="E1036" s="53"/>
    </row>
    <row r="1037" spans="1:5">
      <c r="A1037" s="45" t="s">
        <v>170</v>
      </c>
      <c r="D1037" s="51" t="s">
        <v>52</v>
      </c>
      <c r="E1037" s="52" t="s">
        <v>146</v>
      </c>
    </row>
    <row r="1038" spans="1:5">
      <c r="A1038" s="45" t="s">
        <v>1012</v>
      </c>
      <c r="D1038" s="51" t="s">
        <v>211</v>
      </c>
      <c r="E1038" s="52" t="s">
        <v>257</v>
      </c>
    </row>
    <row r="1039" spans="1:5">
      <c r="A1039" s="45" t="s">
        <v>1236</v>
      </c>
      <c r="D1039" s="51" t="s">
        <v>52</v>
      </c>
      <c r="E1039" s="53"/>
    </row>
    <row r="1040" spans="1:5">
      <c r="A1040" s="45" t="s">
        <v>1361</v>
      </c>
      <c r="D1040" s="51" t="s">
        <v>52</v>
      </c>
      <c r="E1040" s="52" t="s">
        <v>146</v>
      </c>
    </row>
    <row r="1041" spans="1:5">
      <c r="A1041" s="45" t="s">
        <v>1362</v>
      </c>
      <c r="D1041" s="51" t="s">
        <v>211</v>
      </c>
      <c r="E1041" s="54" t="s">
        <v>44</v>
      </c>
    </row>
    <row r="1042" spans="1:5">
      <c r="A1042" s="45" t="s">
        <v>811</v>
      </c>
      <c r="D1042" s="51" t="s">
        <v>211</v>
      </c>
      <c r="E1042" s="52" t="s">
        <v>257</v>
      </c>
    </row>
    <row r="1043" spans="1:5">
      <c r="A1043" s="45" t="s">
        <v>1242</v>
      </c>
      <c r="D1043" s="51" t="s">
        <v>52</v>
      </c>
      <c r="E1043" s="53"/>
    </row>
    <row r="1044" spans="1:5">
      <c r="A1044" s="45" t="s">
        <v>1017</v>
      </c>
      <c r="D1044" s="51" t="s">
        <v>211</v>
      </c>
      <c r="E1044" s="52" t="s">
        <v>257</v>
      </c>
    </row>
    <row r="1045" spans="1:5">
      <c r="A1045" s="45" t="s">
        <v>394</v>
      </c>
      <c r="D1045" s="57" t="s">
        <v>346</v>
      </c>
      <c r="E1045" s="54" t="s">
        <v>43</v>
      </c>
    </row>
    <row r="1046" spans="1:5">
      <c r="A1046" s="45" t="s">
        <v>568</v>
      </c>
      <c r="D1046" s="51" t="s">
        <v>211</v>
      </c>
      <c r="E1046" s="54" t="s">
        <v>44</v>
      </c>
    </row>
    <row r="1047" spans="1:5" ht="27">
      <c r="A1047" s="45" t="s">
        <v>1363</v>
      </c>
      <c r="D1047" s="51" t="s">
        <v>211</v>
      </c>
      <c r="E1047" s="52" t="s">
        <v>257</v>
      </c>
    </row>
    <row r="1048" spans="1:5">
      <c r="A1048" s="45" t="s">
        <v>1315</v>
      </c>
      <c r="D1048" s="51" t="s">
        <v>211</v>
      </c>
      <c r="E1048" s="52" t="s">
        <v>257</v>
      </c>
    </row>
    <row r="1049" spans="1:5">
      <c r="A1049" s="45" t="s">
        <v>1018</v>
      </c>
      <c r="D1049" s="51" t="s">
        <v>211</v>
      </c>
      <c r="E1049" s="52" t="s">
        <v>257</v>
      </c>
    </row>
    <row r="1050" spans="1:5">
      <c r="A1050" s="45" t="s">
        <v>1162</v>
      </c>
      <c r="D1050" s="51" t="s">
        <v>52</v>
      </c>
      <c r="E1050" s="53"/>
    </row>
    <row r="1051" spans="1:5">
      <c r="A1051" s="45" t="s">
        <v>1020</v>
      </c>
      <c r="D1051" s="51" t="s">
        <v>211</v>
      </c>
      <c r="E1051" s="52" t="s">
        <v>257</v>
      </c>
    </row>
    <row r="1052" spans="1:5" ht="27">
      <c r="A1052" s="45" t="s">
        <v>1245</v>
      </c>
      <c r="D1052" s="51" t="s">
        <v>52</v>
      </c>
      <c r="E1052" s="53"/>
    </row>
    <row r="1053" spans="1:5">
      <c r="A1053" s="45" t="s">
        <v>543</v>
      </c>
      <c r="D1053" s="51" t="s">
        <v>211</v>
      </c>
      <c r="E1053" s="54" t="s">
        <v>44</v>
      </c>
    </row>
    <row r="1054" spans="1:5">
      <c r="A1054" s="45" t="s">
        <v>746</v>
      </c>
      <c r="D1054" s="51" t="s">
        <v>211</v>
      </c>
      <c r="E1054" s="52" t="s">
        <v>257</v>
      </c>
    </row>
    <row r="1055" spans="1:5">
      <c r="A1055" s="45" t="s">
        <v>242</v>
      </c>
      <c r="D1055" s="51" t="s">
        <v>211</v>
      </c>
      <c r="E1055" s="54" t="s">
        <v>45</v>
      </c>
    </row>
    <row r="1056" spans="1:5" ht="27">
      <c r="A1056" s="45" t="s">
        <v>383</v>
      </c>
      <c r="D1056" s="57" t="s">
        <v>346</v>
      </c>
      <c r="E1056" s="54" t="s">
        <v>43</v>
      </c>
    </row>
    <row r="1057" spans="1:5">
      <c r="A1057" s="45" t="s">
        <v>1025</v>
      </c>
      <c r="D1057" s="51" t="s">
        <v>211</v>
      </c>
      <c r="E1057" s="52" t="s">
        <v>257</v>
      </c>
    </row>
    <row r="1058" spans="1:5">
      <c r="A1058" s="45" t="s">
        <v>8</v>
      </c>
      <c r="D1058" s="57" t="s">
        <v>346</v>
      </c>
      <c r="E1058" s="54" t="s">
        <v>42</v>
      </c>
    </row>
    <row r="1059" spans="1:5">
      <c r="A1059" s="45" t="s">
        <v>1364</v>
      </c>
      <c r="D1059" s="51" t="s">
        <v>211</v>
      </c>
      <c r="E1059" s="54" t="s">
        <v>44</v>
      </c>
    </row>
    <row r="1060" spans="1:5">
      <c r="A1060" s="45" t="s">
        <v>1246</v>
      </c>
      <c r="D1060" s="51" t="s">
        <v>52</v>
      </c>
      <c r="E1060" s="53"/>
    </row>
    <row r="1061" spans="1:5" ht="27">
      <c r="A1061" s="45" t="s">
        <v>1026</v>
      </c>
      <c r="D1061" s="51" t="s">
        <v>211</v>
      </c>
      <c r="E1061" s="52" t="s">
        <v>257</v>
      </c>
    </row>
    <row r="1062" spans="1:5" ht="27">
      <c r="A1062" s="45" t="s">
        <v>1365</v>
      </c>
      <c r="D1062" s="51" t="s">
        <v>52</v>
      </c>
      <c r="E1062" s="53"/>
    </row>
    <row r="1063" spans="1:5">
      <c r="A1063" s="45" t="s">
        <v>9</v>
      </c>
      <c r="D1063" s="57" t="s">
        <v>346</v>
      </c>
      <c r="E1063" s="54" t="s">
        <v>42</v>
      </c>
    </row>
    <row r="1064" spans="1:5" ht="40.5">
      <c r="A1064" s="45" t="s">
        <v>1366</v>
      </c>
      <c r="D1064" s="57" t="s">
        <v>346</v>
      </c>
      <c r="E1064" s="54" t="s">
        <v>42</v>
      </c>
    </row>
    <row r="1065" spans="1:5">
      <c r="A1065" s="45" t="s">
        <v>1027</v>
      </c>
      <c r="D1065" s="51" t="s">
        <v>211</v>
      </c>
      <c r="E1065" s="52" t="s">
        <v>257</v>
      </c>
    </row>
    <row r="1066" spans="1:5" ht="27">
      <c r="A1066" s="45" t="s">
        <v>547</v>
      </c>
      <c r="D1066" s="51" t="s">
        <v>211</v>
      </c>
      <c r="E1066" s="54" t="s">
        <v>44</v>
      </c>
    </row>
    <row r="1067" spans="1:5">
      <c r="A1067" s="45" t="s">
        <v>1028</v>
      </c>
      <c r="D1067" s="51" t="s">
        <v>211</v>
      </c>
      <c r="E1067" s="52" t="s">
        <v>257</v>
      </c>
    </row>
    <row r="1068" spans="1:5">
      <c r="A1068" s="45" t="s">
        <v>1247</v>
      </c>
      <c r="D1068" s="51" t="s">
        <v>52</v>
      </c>
      <c r="E1068" s="53"/>
    </row>
    <row r="1069" spans="1:5">
      <c r="A1069" s="45" t="s">
        <v>133</v>
      </c>
      <c r="D1069" s="51" t="s">
        <v>52</v>
      </c>
      <c r="E1069" s="54" t="s">
        <v>122</v>
      </c>
    </row>
    <row r="1070" spans="1:5">
      <c r="A1070" s="45" t="s">
        <v>1029</v>
      </c>
      <c r="D1070" s="51" t="s">
        <v>211</v>
      </c>
      <c r="E1070" s="52" t="s">
        <v>257</v>
      </c>
    </row>
    <row r="1071" spans="1:5">
      <c r="A1071" s="45" t="s">
        <v>1030</v>
      </c>
      <c r="D1071" s="51" t="s">
        <v>211</v>
      </c>
      <c r="E1071" s="52" t="s">
        <v>257</v>
      </c>
    </row>
    <row r="1072" spans="1:5">
      <c r="A1072" s="45" t="s">
        <v>1154</v>
      </c>
      <c r="D1072" s="51" t="s">
        <v>52</v>
      </c>
      <c r="E1072" s="53"/>
    </row>
    <row r="1073" spans="1:5">
      <c r="A1073" s="45" t="s">
        <v>74</v>
      </c>
      <c r="D1073" s="51" t="s">
        <v>52</v>
      </c>
      <c r="E1073" s="52" t="s">
        <v>53</v>
      </c>
    </row>
    <row r="1074" spans="1:5">
      <c r="A1074" s="45" t="s">
        <v>356</v>
      </c>
      <c r="D1074" s="57" t="s">
        <v>346</v>
      </c>
      <c r="E1074" s="54" t="s">
        <v>42</v>
      </c>
    </row>
    <row r="1075" spans="1:5">
      <c r="A1075" s="45" t="s">
        <v>1031</v>
      </c>
      <c r="D1075" s="51" t="s">
        <v>211</v>
      </c>
      <c r="E1075" s="52" t="s">
        <v>257</v>
      </c>
    </row>
    <row r="1076" spans="1:5" ht="27">
      <c r="A1076" s="45" t="s">
        <v>1035</v>
      </c>
      <c r="D1076" s="51" t="s">
        <v>211</v>
      </c>
      <c r="E1076" s="52" t="s">
        <v>257</v>
      </c>
    </row>
    <row r="1077" spans="1:5">
      <c r="A1077" s="45" t="s">
        <v>115</v>
      </c>
      <c r="D1077" s="51" t="s">
        <v>52</v>
      </c>
      <c r="E1077" s="52" t="s">
        <v>110</v>
      </c>
    </row>
    <row r="1078" spans="1:5" ht="27">
      <c r="A1078" s="45" t="s">
        <v>1367</v>
      </c>
      <c r="D1078" s="51" t="s">
        <v>52</v>
      </c>
      <c r="E1078" s="53"/>
    </row>
    <row r="1079" spans="1:5">
      <c r="A1079" s="45" t="s">
        <v>569</v>
      </c>
      <c r="D1079" s="51" t="s">
        <v>211</v>
      </c>
      <c r="E1079" s="54" t="s">
        <v>44</v>
      </c>
    </row>
    <row r="1080" spans="1:5">
      <c r="A1080" s="45" t="s">
        <v>906</v>
      </c>
      <c r="D1080" s="51" t="s">
        <v>211</v>
      </c>
      <c r="E1080" s="52" t="s">
        <v>257</v>
      </c>
    </row>
    <row r="1081" spans="1:5">
      <c r="A1081" s="45" t="s">
        <v>1038</v>
      </c>
      <c r="D1081" s="51" t="s">
        <v>211</v>
      </c>
      <c r="E1081" s="52" t="s">
        <v>257</v>
      </c>
    </row>
    <row r="1082" spans="1:5">
      <c r="A1082" s="45" t="s">
        <v>506</v>
      </c>
      <c r="D1082" s="51" t="s">
        <v>211</v>
      </c>
      <c r="E1082" s="54" t="s">
        <v>44</v>
      </c>
    </row>
    <row r="1083" spans="1:5" ht="27">
      <c r="A1083" s="45" t="s">
        <v>1368</v>
      </c>
      <c r="D1083" s="51" t="s">
        <v>211</v>
      </c>
      <c r="E1083" s="4" t="s">
        <v>257</v>
      </c>
    </row>
    <row r="1084" spans="1:5">
      <c r="A1084" s="45" t="s">
        <v>507</v>
      </c>
      <c r="D1084" s="51" t="s">
        <v>211</v>
      </c>
      <c r="E1084" s="54" t="s">
        <v>44</v>
      </c>
    </row>
    <row r="1085" spans="1:5">
      <c r="A1085" s="45" t="s">
        <v>908</v>
      </c>
      <c r="D1085" s="51" t="s">
        <v>211</v>
      </c>
      <c r="E1085" s="52" t="s">
        <v>257</v>
      </c>
    </row>
    <row r="1086" spans="1:5" ht="27">
      <c r="A1086" s="45" t="s">
        <v>1369</v>
      </c>
      <c r="D1086" s="51" t="s">
        <v>211</v>
      </c>
      <c r="E1086" s="52" t="s">
        <v>257</v>
      </c>
    </row>
    <row r="1087" spans="1:5" ht="27">
      <c r="A1087" s="45" t="s">
        <v>1039</v>
      </c>
      <c r="D1087" s="51" t="s">
        <v>211</v>
      </c>
      <c r="E1087" s="52" t="s">
        <v>257</v>
      </c>
    </row>
    <row r="1088" spans="1:5" ht="27">
      <c r="A1088" s="45" t="s">
        <v>1040</v>
      </c>
      <c r="D1088" s="51" t="s">
        <v>211</v>
      </c>
      <c r="E1088" s="52" t="s">
        <v>257</v>
      </c>
    </row>
    <row r="1089" spans="1:5">
      <c r="A1089" s="45" t="s">
        <v>909</v>
      </c>
      <c r="D1089" s="51" t="s">
        <v>211</v>
      </c>
      <c r="E1089" s="52" t="s">
        <v>257</v>
      </c>
    </row>
    <row r="1090" spans="1:5">
      <c r="A1090" s="45" t="s">
        <v>1250</v>
      </c>
      <c r="D1090" s="51" t="s">
        <v>52</v>
      </c>
      <c r="E1090" s="53"/>
    </row>
    <row r="1091" spans="1:5">
      <c r="A1091" s="45" t="s">
        <v>1370</v>
      </c>
      <c r="D1091" s="51" t="s">
        <v>52</v>
      </c>
      <c r="E1091" s="53"/>
    </row>
    <row r="1092" spans="1:5">
      <c r="A1092" s="45" t="s">
        <v>1371</v>
      </c>
      <c r="D1092" s="51" t="s">
        <v>211</v>
      </c>
      <c r="E1092" s="52" t="s">
        <v>585</v>
      </c>
    </row>
    <row r="1093" spans="1:5">
      <c r="A1093" s="45" t="s">
        <v>321</v>
      </c>
      <c r="D1093" s="51" t="s">
        <v>211</v>
      </c>
      <c r="E1093" s="52" t="s">
        <v>318</v>
      </c>
    </row>
    <row r="1094" spans="1:5">
      <c r="A1094" s="45" t="s">
        <v>1041</v>
      </c>
      <c r="D1094" s="51" t="s">
        <v>211</v>
      </c>
      <c r="E1094" s="52" t="s">
        <v>257</v>
      </c>
    </row>
    <row r="1095" spans="1:5">
      <c r="A1095" s="45" t="s">
        <v>876</v>
      </c>
      <c r="D1095" s="51" t="s">
        <v>211</v>
      </c>
      <c r="E1095" s="52" t="s">
        <v>257</v>
      </c>
    </row>
    <row r="1096" spans="1:5">
      <c r="A1096" s="45" t="s">
        <v>1372</v>
      </c>
      <c r="D1096" s="51" t="s">
        <v>211</v>
      </c>
      <c r="E1096" s="54" t="s">
        <v>44</v>
      </c>
    </row>
    <row r="1097" spans="1:5">
      <c r="A1097" s="45" t="s">
        <v>910</v>
      </c>
      <c r="D1097" s="51" t="s">
        <v>211</v>
      </c>
      <c r="E1097" s="52" t="s">
        <v>257</v>
      </c>
    </row>
    <row r="1098" spans="1:5" ht="27">
      <c r="A1098" s="45" t="s">
        <v>1177</v>
      </c>
      <c r="D1098" s="51" t="s">
        <v>52</v>
      </c>
      <c r="E1098" s="53"/>
    </row>
    <row r="1099" spans="1:5">
      <c r="A1099" s="45" t="s">
        <v>13</v>
      </c>
      <c r="D1099" s="51" t="s">
        <v>211</v>
      </c>
      <c r="E1099" s="54" t="s">
        <v>45</v>
      </c>
    </row>
    <row r="1100" spans="1:5">
      <c r="A1100" s="45" t="s">
        <v>1373</v>
      </c>
      <c r="D1100" s="51" t="s">
        <v>211</v>
      </c>
      <c r="E1100" s="54" t="s">
        <v>44</v>
      </c>
    </row>
    <row r="1101" spans="1:5">
      <c r="A1101" s="45" t="s">
        <v>1374</v>
      </c>
      <c r="D1101" s="51" t="s">
        <v>211</v>
      </c>
      <c r="E1101" s="52" t="s">
        <v>316</v>
      </c>
    </row>
    <row r="1102" spans="1:5">
      <c r="A1102" s="45" t="s">
        <v>571</v>
      </c>
      <c r="D1102" s="51" t="s">
        <v>211</v>
      </c>
      <c r="E1102" s="54" t="s">
        <v>44</v>
      </c>
    </row>
    <row r="1103" spans="1:5">
      <c r="A1103" s="45" t="s">
        <v>450</v>
      </c>
      <c r="D1103" s="51" t="s">
        <v>211</v>
      </c>
      <c r="E1103" s="54" t="s">
        <v>44</v>
      </c>
    </row>
    <row r="1104" spans="1:5">
      <c r="A1104" s="45" t="s">
        <v>762</v>
      </c>
      <c r="D1104" s="51" t="s">
        <v>211</v>
      </c>
      <c r="E1104" s="52" t="s">
        <v>257</v>
      </c>
    </row>
    <row r="1105" spans="1:5">
      <c r="A1105" s="45" t="s">
        <v>1044</v>
      </c>
      <c r="D1105" s="51" t="s">
        <v>211</v>
      </c>
      <c r="E1105" s="52" t="s">
        <v>257</v>
      </c>
    </row>
    <row r="1106" spans="1:5">
      <c r="A1106" s="45" t="s">
        <v>1317</v>
      </c>
      <c r="D1106" s="51" t="s">
        <v>211</v>
      </c>
      <c r="E1106" s="52" t="s">
        <v>257</v>
      </c>
    </row>
    <row r="1107" spans="1:5">
      <c r="A1107" s="45" t="s">
        <v>276</v>
      </c>
      <c r="D1107" s="51" t="s">
        <v>211</v>
      </c>
      <c r="E1107" s="54" t="s">
        <v>278</v>
      </c>
    </row>
    <row r="1108" spans="1:5">
      <c r="A1108" s="45" t="s">
        <v>549</v>
      </c>
      <c r="D1108" s="51" t="s">
        <v>211</v>
      </c>
      <c r="E1108" s="54" t="s">
        <v>44</v>
      </c>
    </row>
    <row r="1109" spans="1:5">
      <c r="A1109" s="45" t="s">
        <v>765</v>
      </c>
      <c r="D1109" s="51" t="s">
        <v>211</v>
      </c>
      <c r="E1109" s="52" t="s">
        <v>257</v>
      </c>
    </row>
    <row r="1110" spans="1:5">
      <c r="A1110" s="45" t="s">
        <v>78</v>
      </c>
      <c r="D1110" s="51" t="s">
        <v>52</v>
      </c>
      <c r="E1110" s="52" t="s">
        <v>53</v>
      </c>
    </row>
    <row r="1111" spans="1:5">
      <c r="A1111" s="45" t="s">
        <v>176</v>
      </c>
      <c r="D1111" s="51" t="s">
        <v>52</v>
      </c>
      <c r="E1111" s="52" t="s">
        <v>146</v>
      </c>
    </row>
    <row r="1112" spans="1:5">
      <c r="A1112" s="45" t="s">
        <v>767</v>
      </c>
      <c r="D1112" s="51" t="s">
        <v>211</v>
      </c>
      <c r="E1112" s="52" t="s">
        <v>257</v>
      </c>
    </row>
    <row r="1113" spans="1:5">
      <c r="A1113" s="45" t="s">
        <v>508</v>
      </c>
      <c r="D1113" s="51" t="s">
        <v>211</v>
      </c>
      <c r="E1113" s="54" t="s">
        <v>44</v>
      </c>
    </row>
    <row r="1114" spans="1:5">
      <c r="A1114" s="45" t="s">
        <v>298</v>
      </c>
      <c r="D1114" s="51" t="s">
        <v>211</v>
      </c>
      <c r="E1114" s="54" t="s">
        <v>278</v>
      </c>
    </row>
    <row r="1115" spans="1:5">
      <c r="A1115" s="45" t="s">
        <v>1048</v>
      </c>
      <c r="D1115" s="51" t="s">
        <v>211</v>
      </c>
      <c r="E1115" s="52" t="s">
        <v>257</v>
      </c>
    </row>
    <row r="1116" spans="1:5" ht="27">
      <c r="A1116" s="45" t="s">
        <v>1375</v>
      </c>
      <c r="D1116" s="51" t="s">
        <v>211</v>
      </c>
      <c r="E1116" s="54" t="s">
        <v>44</v>
      </c>
    </row>
    <row r="1117" spans="1:5">
      <c r="A1117" s="45" t="s">
        <v>1253</v>
      </c>
      <c r="D1117" s="51" t="s">
        <v>52</v>
      </c>
      <c r="E1117" s="53"/>
    </row>
    <row r="1118" spans="1:5">
      <c r="A1118" s="45" t="s">
        <v>1376</v>
      </c>
      <c r="D1118" s="51" t="s">
        <v>52</v>
      </c>
      <c r="E1118" s="53"/>
    </row>
    <row r="1119" spans="1:5">
      <c r="A1119" s="45" t="s">
        <v>1377</v>
      </c>
      <c r="D1119" s="51" t="s">
        <v>52</v>
      </c>
      <c r="E1119" s="53"/>
    </row>
    <row r="1120" spans="1:5">
      <c r="A1120" s="45" t="s">
        <v>614</v>
      </c>
      <c r="D1120" s="51" t="s">
        <v>211</v>
      </c>
      <c r="E1120" s="54" t="s">
        <v>44</v>
      </c>
    </row>
    <row r="1121" spans="1:5" ht="27">
      <c r="A1121" s="45" t="s">
        <v>616</v>
      </c>
      <c r="D1121" s="51" t="s">
        <v>211</v>
      </c>
      <c r="E1121" s="54" t="s">
        <v>44</v>
      </c>
    </row>
    <row r="1122" spans="1:5">
      <c r="A1122" s="45" t="s">
        <v>645</v>
      </c>
      <c r="D1122" s="51" t="s">
        <v>211</v>
      </c>
      <c r="E1122" s="52" t="s">
        <v>257</v>
      </c>
    </row>
    <row r="1123" spans="1:5">
      <c r="A1123" s="45" t="s">
        <v>1254</v>
      </c>
      <c r="D1123" s="51" t="s">
        <v>52</v>
      </c>
      <c r="E1123" s="53"/>
    </row>
    <row r="1124" spans="1:5">
      <c r="A1124" s="47" t="s">
        <v>1378</v>
      </c>
      <c r="D1124" s="57" t="s">
        <v>211</v>
      </c>
      <c r="E1124" s="54" t="s">
        <v>44</v>
      </c>
    </row>
    <row r="1125" spans="1:5" ht="27">
      <c r="A1125" s="45" t="s">
        <v>1379</v>
      </c>
      <c r="D1125" s="51" t="s">
        <v>211</v>
      </c>
      <c r="E1125" s="52" t="s">
        <v>257</v>
      </c>
    </row>
    <row r="1126" spans="1:5" ht="27">
      <c r="A1126" s="45" t="s">
        <v>1054</v>
      </c>
      <c r="D1126" s="51" t="s">
        <v>211</v>
      </c>
      <c r="E1126" s="52" t="s">
        <v>257</v>
      </c>
    </row>
    <row r="1127" spans="1:5" ht="27">
      <c r="A1127" s="46" t="s">
        <v>1055</v>
      </c>
      <c r="D1127" s="55" t="s">
        <v>211</v>
      </c>
      <c r="E1127" s="56" t="s">
        <v>257</v>
      </c>
    </row>
    <row r="1128" spans="1:5">
      <c r="A1128" s="45" t="s">
        <v>1380</v>
      </c>
      <c r="D1128" s="51" t="s">
        <v>211</v>
      </c>
      <c r="E1128" s="54" t="s">
        <v>45</v>
      </c>
    </row>
    <row r="1129" spans="1:5">
      <c r="A1129" s="45" t="s">
        <v>1381</v>
      </c>
      <c r="D1129" s="51" t="s">
        <v>52</v>
      </c>
      <c r="E1129" s="53"/>
    </row>
    <row r="1130" spans="1:5" ht="27">
      <c r="A1130" s="45" t="s">
        <v>1382</v>
      </c>
      <c r="D1130" s="57" t="s">
        <v>346</v>
      </c>
      <c r="E1130" s="54" t="s">
        <v>43</v>
      </c>
    </row>
    <row r="1131" spans="1:5">
      <c r="A1131" s="45" t="s">
        <v>360</v>
      </c>
      <c r="D1131" s="57" t="s">
        <v>346</v>
      </c>
      <c r="E1131" s="54" t="s">
        <v>42</v>
      </c>
    </row>
    <row r="1132" spans="1:5">
      <c r="A1132" s="45" t="s">
        <v>912</v>
      </c>
      <c r="D1132" s="51" t="s">
        <v>211</v>
      </c>
      <c r="E1132" s="52" t="s">
        <v>257</v>
      </c>
    </row>
    <row r="1133" spans="1:5" ht="27">
      <c r="A1133" s="45" t="s">
        <v>1256</v>
      </c>
      <c r="D1133" s="51" t="s">
        <v>52</v>
      </c>
      <c r="E1133" s="53"/>
    </row>
    <row r="1134" spans="1:5">
      <c r="A1134" s="45" t="s">
        <v>1383</v>
      </c>
      <c r="D1134" s="51" t="s">
        <v>211</v>
      </c>
      <c r="E1134" s="52" t="s">
        <v>585</v>
      </c>
    </row>
    <row r="1135" spans="1:5">
      <c r="A1135" s="45" t="s">
        <v>1258</v>
      </c>
      <c r="D1135" s="51" t="s">
        <v>52</v>
      </c>
      <c r="E1135" s="53"/>
    </row>
    <row r="1136" spans="1:5">
      <c r="A1136" s="45" t="s">
        <v>1259</v>
      </c>
      <c r="D1136" s="51" t="s">
        <v>52</v>
      </c>
      <c r="E1136" s="53"/>
    </row>
    <row r="1137" spans="1:5">
      <c r="A1137" s="45" t="s">
        <v>385</v>
      </c>
      <c r="D1137" s="57" t="s">
        <v>346</v>
      </c>
      <c r="E1137" s="54" t="s">
        <v>43</v>
      </c>
    </row>
    <row r="1138" spans="1:5" ht="27">
      <c r="A1138" s="45" t="s">
        <v>1058</v>
      </c>
      <c r="D1138" s="51" t="s">
        <v>211</v>
      </c>
      <c r="E1138" s="52" t="s">
        <v>257</v>
      </c>
    </row>
    <row r="1139" spans="1:5">
      <c r="A1139" s="45" t="s">
        <v>524</v>
      </c>
      <c r="D1139" s="51" t="s">
        <v>211</v>
      </c>
      <c r="E1139" s="54" t="s">
        <v>44</v>
      </c>
    </row>
    <row r="1140" spans="1:5">
      <c r="A1140" s="45" t="s">
        <v>103</v>
      </c>
      <c r="D1140" s="51" t="s">
        <v>105</v>
      </c>
      <c r="E1140" s="52" t="s">
        <v>103</v>
      </c>
    </row>
    <row r="1141" spans="1:5">
      <c r="A1141" s="45" t="s">
        <v>10</v>
      </c>
      <c r="D1141" s="57" t="s">
        <v>346</v>
      </c>
      <c r="E1141" s="54" t="s">
        <v>43</v>
      </c>
    </row>
    <row r="1142" spans="1:5">
      <c r="A1142" s="45" t="s">
        <v>457</v>
      </c>
      <c r="D1142" s="51" t="s">
        <v>211</v>
      </c>
      <c r="E1142" s="54" t="s">
        <v>44</v>
      </c>
    </row>
    <row r="1143" spans="1:5">
      <c r="A1143" s="45" t="s">
        <v>1384</v>
      </c>
      <c r="D1143" s="57" t="s">
        <v>346</v>
      </c>
      <c r="E1143" s="54" t="s">
        <v>43</v>
      </c>
    </row>
    <row r="1144" spans="1:5">
      <c r="A1144" s="45" t="s">
        <v>1385</v>
      </c>
      <c r="D1144" s="51" t="s">
        <v>211</v>
      </c>
      <c r="E1144" s="52" t="s">
        <v>257</v>
      </c>
    </row>
    <row r="1145" spans="1:5">
      <c r="A1145" s="45" t="s">
        <v>1386</v>
      </c>
      <c r="D1145" s="51" t="s">
        <v>52</v>
      </c>
      <c r="E1145" s="52" t="s">
        <v>53</v>
      </c>
    </row>
    <row r="1146" spans="1:5">
      <c r="A1146" s="45" t="s">
        <v>177</v>
      </c>
      <c r="D1146" s="51" t="s">
        <v>52</v>
      </c>
      <c r="E1146" s="52" t="s">
        <v>146</v>
      </c>
    </row>
    <row r="1147" spans="1:5">
      <c r="A1147" s="45" t="s">
        <v>1387</v>
      </c>
      <c r="D1147" s="51" t="s">
        <v>211</v>
      </c>
      <c r="E1147" s="54" t="s">
        <v>44</v>
      </c>
    </row>
    <row r="1148" spans="1:5">
      <c r="A1148" s="45" t="s">
        <v>1388</v>
      </c>
      <c r="D1148" s="51" t="s">
        <v>211</v>
      </c>
      <c r="E1148" s="54" t="s">
        <v>44</v>
      </c>
    </row>
    <row r="1149" spans="1:5">
      <c r="A1149" s="45" t="s">
        <v>1389</v>
      </c>
      <c r="D1149" s="51" t="s">
        <v>52</v>
      </c>
      <c r="E1149" s="53"/>
    </row>
    <row r="1150" spans="1:5">
      <c r="A1150" s="45" t="s">
        <v>362</v>
      </c>
      <c r="D1150" s="57" t="s">
        <v>346</v>
      </c>
      <c r="E1150" s="54" t="s">
        <v>42</v>
      </c>
    </row>
    <row r="1151" spans="1:5">
      <c r="A1151" s="45" t="s">
        <v>1264</v>
      </c>
      <c r="D1151" s="51" t="s">
        <v>52</v>
      </c>
      <c r="E1151" s="53"/>
    </row>
    <row r="1152" spans="1:5">
      <c r="A1152" s="45" t="s">
        <v>301</v>
      </c>
      <c r="D1152" s="51" t="s">
        <v>211</v>
      </c>
      <c r="E1152" s="54" t="s">
        <v>278</v>
      </c>
    </row>
    <row r="1153" spans="1:5">
      <c r="A1153" s="45" t="s">
        <v>12</v>
      </c>
      <c r="D1153" s="51" t="s">
        <v>211</v>
      </c>
      <c r="E1153" s="54" t="s">
        <v>45</v>
      </c>
    </row>
    <row r="1154" spans="1:5">
      <c r="A1154" s="45" t="s">
        <v>284</v>
      </c>
      <c r="D1154" s="51" t="s">
        <v>211</v>
      </c>
      <c r="E1154" s="54" t="s">
        <v>278</v>
      </c>
    </row>
    <row r="1155" spans="1:5">
      <c r="A1155" s="45" t="s">
        <v>2</v>
      </c>
      <c r="D1155" s="51" t="s">
        <v>211</v>
      </c>
      <c r="E1155" s="54" t="s">
        <v>278</v>
      </c>
    </row>
    <row r="1156" spans="1:5">
      <c r="A1156" s="45" t="s">
        <v>1390</v>
      </c>
      <c r="D1156" s="51" t="s">
        <v>211</v>
      </c>
      <c r="E1156" s="54" t="s">
        <v>278</v>
      </c>
    </row>
    <row r="1157" spans="1:5">
      <c r="A1157" s="45" t="s">
        <v>111</v>
      </c>
      <c r="D1157" s="51" t="s">
        <v>52</v>
      </c>
      <c r="E1157" s="52" t="s">
        <v>110</v>
      </c>
    </row>
    <row r="1158" spans="1:5">
      <c r="A1158" s="45" t="s">
        <v>1391</v>
      </c>
      <c r="D1158" s="51" t="s">
        <v>211</v>
      </c>
      <c r="E1158" s="54" t="s">
        <v>44</v>
      </c>
    </row>
    <row r="1159" spans="1:5">
      <c r="A1159" s="46" t="s">
        <v>1067</v>
      </c>
      <c r="D1159" s="55" t="s">
        <v>211</v>
      </c>
      <c r="E1159" s="56" t="s">
        <v>257</v>
      </c>
    </row>
    <row r="1160" spans="1:5" ht="27">
      <c r="A1160" s="45" t="s">
        <v>1192</v>
      </c>
      <c r="D1160" s="51" t="s">
        <v>52</v>
      </c>
      <c r="E1160" s="53"/>
    </row>
    <row r="1161" spans="1:5" ht="27">
      <c r="A1161" s="45" t="s">
        <v>178</v>
      </c>
      <c r="D1161" s="51" t="s">
        <v>52</v>
      </c>
      <c r="E1161" s="52" t="s">
        <v>146</v>
      </c>
    </row>
    <row r="1162" spans="1:5" ht="27">
      <c r="A1162" s="45" t="s">
        <v>1268</v>
      </c>
      <c r="D1162" s="51" t="s">
        <v>52</v>
      </c>
      <c r="E1162" s="53"/>
    </row>
    <row r="1163" spans="1:5">
      <c r="A1163" s="45" t="s">
        <v>494</v>
      </c>
      <c r="D1163" s="51" t="s">
        <v>211</v>
      </c>
      <c r="E1163" s="54" t="s">
        <v>44</v>
      </c>
    </row>
    <row r="1164" spans="1:5">
      <c r="A1164" s="45" t="s">
        <v>621</v>
      </c>
      <c r="D1164" s="51" t="s">
        <v>211</v>
      </c>
      <c r="E1164" s="54" t="s">
        <v>44</v>
      </c>
    </row>
    <row r="1165" spans="1:5">
      <c r="A1165" s="45" t="s">
        <v>573</v>
      </c>
      <c r="D1165" s="51" t="s">
        <v>211</v>
      </c>
      <c r="E1165" s="54" t="s">
        <v>44</v>
      </c>
    </row>
    <row r="1166" spans="1:5">
      <c r="A1166" s="47" t="s">
        <v>1392</v>
      </c>
      <c r="D1166" s="57" t="s">
        <v>211</v>
      </c>
      <c r="E1166" s="54" t="s">
        <v>212</v>
      </c>
    </row>
    <row r="1167" spans="1:5">
      <c r="A1167" s="45" t="s">
        <v>135</v>
      </c>
      <c r="D1167" s="51" t="s">
        <v>52</v>
      </c>
      <c r="E1167" s="54" t="s">
        <v>122</v>
      </c>
    </row>
    <row r="1168" spans="1:5">
      <c r="A1168" s="45" t="s">
        <v>513</v>
      </c>
      <c r="D1168" s="51" t="s">
        <v>211</v>
      </c>
      <c r="E1168" s="54" t="s">
        <v>44</v>
      </c>
    </row>
    <row r="1169" spans="1:5">
      <c r="A1169" s="45" t="s">
        <v>575</v>
      </c>
      <c r="D1169" s="51" t="s">
        <v>211</v>
      </c>
      <c r="E1169" s="54" t="s">
        <v>44</v>
      </c>
    </row>
    <row r="1170" spans="1:5" ht="27">
      <c r="A1170" s="45" t="s">
        <v>266</v>
      </c>
      <c r="D1170" s="51" t="s">
        <v>211</v>
      </c>
      <c r="E1170" s="54" t="s">
        <v>45</v>
      </c>
    </row>
    <row r="1171" spans="1:5">
      <c r="A1171" s="45" t="s">
        <v>84</v>
      </c>
      <c r="D1171" s="51" t="s">
        <v>52</v>
      </c>
      <c r="E1171" s="52" t="s">
        <v>53</v>
      </c>
    </row>
    <row r="1172" spans="1:5" ht="27">
      <c r="A1172" s="45" t="s">
        <v>179</v>
      </c>
      <c r="D1172" s="51" t="s">
        <v>52</v>
      </c>
      <c r="E1172" s="52" t="s">
        <v>146</v>
      </c>
    </row>
    <row r="1173" spans="1:5">
      <c r="A1173" s="45" t="s">
        <v>1393</v>
      </c>
      <c r="D1173" s="51" t="s">
        <v>211</v>
      </c>
      <c r="E1173" s="52" t="s">
        <v>585</v>
      </c>
    </row>
    <row r="1174" spans="1:5" ht="27">
      <c r="A1174" s="45" t="s">
        <v>1394</v>
      </c>
      <c r="D1174" s="51" t="s">
        <v>211</v>
      </c>
      <c r="E1174" s="54" t="s">
        <v>44</v>
      </c>
    </row>
    <row r="1175" spans="1:5">
      <c r="A1175" s="45" t="s">
        <v>181</v>
      </c>
      <c r="D1175" s="51" t="s">
        <v>52</v>
      </c>
      <c r="E1175" s="52" t="s">
        <v>146</v>
      </c>
    </row>
    <row r="1176" spans="1:5">
      <c r="A1176" s="45" t="s">
        <v>1270</v>
      </c>
      <c r="D1176" s="51" t="s">
        <v>52</v>
      </c>
      <c r="E1176" s="53"/>
    </row>
    <row r="1177" spans="1:5">
      <c r="A1177" s="45" t="s">
        <v>182</v>
      </c>
      <c r="D1177" s="51" t="s">
        <v>52</v>
      </c>
      <c r="E1177" s="52" t="s">
        <v>146</v>
      </c>
    </row>
    <row r="1178" spans="1:5">
      <c r="A1178" s="45" t="s">
        <v>553</v>
      </c>
      <c r="D1178" s="51" t="s">
        <v>211</v>
      </c>
      <c r="E1178" s="54" t="s">
        <v>44</v>
      </c>
    </row>
    <row r="1179" spans="1:5">
      <c r="A1179" s="45" t="s">
        <v>399</v>
      </c>
      <c r="D1179" s="57" t="s">
        <v>346</v>
      </c>
      <c r="E1179" s="54" t="s">
        <v>43</v>
      </c>
    </row>
    <row r="1180" spans="1:5">
      <c r="A1180" s="45" t="s">
        <v>1074</v>
      </c>
      <c r="D1180" s="51" t="s">
        <v>211</v>
      </c>
      <c r="E1180" s="52" t="s">
        <v>257</v>
      </c>
    </row>
    <row r="1181" spans="1:5" ht="27">
      <c r="A1181" s="45" t="s">
        <v>1395</v>
      </c>
      <c r="D1181" s="51" t="s">
        <v>211</v>
      </c>
      <c r="E1181" s="54" t="s">
        <v>44</v>
      </c>
    </row>
    <row r="1182" spans="1:5">
      <c r="A1182" s="45" t="s">
        <v>1075</v>
      </c>
      <c r="D1182" s="51" t="s">
        <v>211</v>
      </c>
      <c r="E1182" s="52" t="s">
        <v>257</v>
      </c>
    </row>
    <row r="1183" spans="1:5">
      <c r="A1183" s="45" t="s">
        <v>86</v>
      </c>
      <c r="D1183" s="51" t="s">
        <v>52</v>
      </c>
      <c r="E1183" s="52" t="s">
        <v>53</v>
      </c>
    </row>
    <row r="1184" spans="1:5">
      <c r="A1184" s="45" t="s">
        <v>23</v>
      </c>
      <c r="D1184" s="51" t="s">
        <v>211</v>
      </c>
      <c r="E1184" s="52" t="s">
        <v>212</v>
      </c>
    </row>
    <row r="1185" spans="1:5">
      <c r="A1185" s="45" t="s">
        <v>1076</v>
      </c>
      <c r="D1185" s="51" t="s">
        <v>211</v>
      </c>
      <c r="E1185" s="52" t="s">
        <v>257</v>
      </c>
    </row>
    <row r="1186" spans="1:5">
      <c r="A1186" s="45" t="s">
        <v>1396</v>
      </c>
      <c r="D1186" s="51" t="s">
        <v>52</v>
      </c>
      <c r="E1186" s="52" t="s">
        <v>146</v>
      </c>
    </row>
    <row r="1187" spans="1:5">
      <c r="A1187" s="45" t="s">
        <v>400</v>
      </c>
      <c r="D1187" s="57" t="s">
        <v>346</v>
      </c>
      <c r="E1187" s="54" t="s">
        <v>43</v>
      </c>
    </row>
    <row r="1188" spans="1:5" ht="27">
      <c r="A1188" s="45" t="s">
        <v>1272</v>
      </c>
      <c r="D1188" s="51" t="s">
        <v>52</v>
      </c>
      <c r="E1188" s="53"/>
    </row>
    <row r="1189" spans="1:5">
      <c r="A1189" s="45" t="s">
        <v>835</v>
      </c>
      <c r="D1189" s="51" t="s">
        <v>211</v>
      </c>
      <c r="E1189" s="52" t="s">
        <v>585</v>
      </c>
    </row>
    <row r="1190" spans="1:5" ht="27">
      <c r="A1190" s="45" t="s">
        <v>1397</v>
      </c>
      <c r="D1190" s="51" t="s">
        <v>211</v>
      </c>
      <c r="E1190" s="54" t="s">
        <v>44</v>
      </c>
    </row>
    <row r="1191" spans="1:5">
      <c r="A1191" s="45" t="s">
        <v>188</v>
      </c>
      <c r="D1191" s="51" t="s">
        <v>52</v>
      </c>
      <c r="E1191" s="52" t="s">
        <v>146</v>
      </c>
    </row>
    <row r="1192" spans="1:5">
      <c r="A1192" s="45" t="s">
        <v>1274</v>
      </c>
      <c r="D1192" s="51" t="s">
        <v>52</v>
      </c>
      <c r="E1192" s="53"/>
    </row>
    <row r="1193" spans="1:5">
      <c r="A1193" s="45" t="s">
        <v>1398</v>
      </c>
      <c r="D1193" s="51" t="s">
        <v>52</v>
      </c>
      <c r="E1193" s="53"/>
    </row>
    <row r="1194" spans="1:5">
      <c r="A1194" s="45" t="s">
        <v>1275</v>
      </c>
      <c r="D1194" s="51" t="s">
        <v>52</v>
      </c>
      <c r="E1194" s="53"/>
    </row>
    <row r="1195" spans="1:5" ht="27">
      <c r="A1195" s="45" t="s">
        <v>1399</v>
      </c>
      <c r="D1195" s="51" t="s">
        <v>52</v>
      </c>
      <c r="E1195" s="53"/>
    </row>
    <row r="1196" spans="1:5">
      <c r="A1196" s="45" t="s">
        <v>1080</v>
      </c>
      <c r="D1196" s="51" t="s">
        <v>211</v>
      </c>
      <c r="E1196" s="52" t="s">
        <v>257</v>
      </c>
    </row>
    <row r="1197" spans="1:5">
      <c r="A1197" s="45" t="s">
        <v>1400</v>
      </c>
      <c r="D1197" s="51" t="s">
        <v>211</v>
      </c>
      <c r="E1197" s="52" t="s">
        <v>257</v>
      </c>
    </row>
    <row r="1198" spans="1:5">
      <c r="A1198" s="45" t="s">
        <v>1401</v>
      </c>
      <c r="D1198" s="51" t="s">
        <v>52</v>
      </c>
      <c r="E1198" s="53"/>
    </row>
    <row r="1199" spans="1:5" ht="27">
      <c r="A1199" s="45" t="s">
        <v>1402</v>
      </c>
      <c r="D1199" s="51" t="s">
        <v>52</v>
      </c>
      <c r="E1199" s="53"/>
    </row>
    <row r="1200" spans="1:5">
      <c r="A1200" s="45" t="s">
        <v>1403</v>
      </c>
      <c r="D1200" s="51" t="s">
        <v>211</v>
      </c>
      <c r="E1200" s="54" t="s">
        <v>44</v>
      </c>
    </row>
    <row r="1201" spans="1:5">
      <c r="A1201" s="45" t="s">
        <v>106</v>
      </c>
      <c r="D1201" s="51" t="s">
        <v>52</v>
      </c>
      <c r="E1201" s="52" t="s">
        <v>102</v>
      </c>
    </row>
    <row r="1202" spans="1:5">
      <c r="A1202" s="45" t="s">
        <v>1280</v>
      </c>
      <c r="D1202" s="51" t="s">
        <v>52</v>
      </c>
      <c r="E1202" s="53"/>
    </row>
    <row r="1203" spans="1:5" ht="40.5">
      <c r="A1203" s="45" t="s">
        <v>1187</v>
      </c>
      <c r="D1203" s="51" t="s">
        <v>52</v>
      </c>
      <c r="E1203" s="53"/>
    </row>
    <row r="1204" spans="1:5">
      <c r="A1204" s="45" t="s">
        <v>646</v>
      </c>
      <c r="D1204" s="51" t="s">
        <v>211</v>
      </c>
      <c r="E1204" s="52" t="s">
        <v>257</v>
      </c>
    </row>
    <row r="1205" spans="1:5">
      <c r="A1205" s="45" t="s">
        <v>137</v>
      </c>
      <c r="D1205" s="51" t="s">
        <v>52</v>
      </c>
      <c r="E1205" s="54" t="s">
        <v>122</v>
      </c>
    </row>
    <row r="1206" spans="1:5">
      <c r="A1206" s="45" t="s">
        <v>324</v>
      </c>
      <c r="D1206" s="51" t="s">
        <v>211</v>
      </c>
      <c r="E1206" s="52" t="s">
        <v>318</v>
      </c>
    </row>
    <row r="1207" spans="1:5">
      <c r="A1207" s="45" t="s">
        <v>588</v>
      </c>
      <c r="D1207" s="51" t="s">
        <v>211</v>
      </c>
      <c r="E1207" s="54" t="s">
        <v>44</v>
      </c>
    </row>
    <row r="1208" spans="1:5">
      <c r="A1208" s="45" t="s">
        <v>120</v>
      </c>
      <c r="D1208" s="51" t="s">
        <v>105</v>
      </c>
      <c r="E1208" s="52" t="s">
        <v>122</v>
      </c>
    </row>
    <row r="1209" spans="1:5">
      <c r="A1209" s="45" t="s">
        <v>1282</v>
      </c>
      <c r="D1209" s="51" t="s">
        <v>52</v>
      </c>
      <c r="E1209" s="53"/>
    </row>
    <row r="1210" spans="1:5">
      <c r="A1210" s="45" t="s">
        <v>1285</v>
      </c>
      <c r="D1210" s="51" t="s">
        <v>52</v>
      </c>
      <c r="E1210" s="53"/>
    </row>
    <row r="1211" spans="1:5">
      <c r="A1211" s="45" t="s">
        <v>1092</v>
      </c>
      <c r="D1211" s="51" t="s">
        <v>211</v>
      </c>
      <c r="E1211" s="52" t="s">
        <v>257</v>
      </c>
    </row>
    <row r="1212" spans="1:5">
      <c r="A1212" s="45" t="s">
        <v>1093</v>
      </c>
      <c r="D1212" s="51" t="s">
        <v>211</v>
      </c>
      <c r="E1212" s="52" t="s">
        <v>257</v>
      </c>
    </row>
    <row r="1213" spans="1:5" ht="27">
      <c r="A1213" s="45" t="s">
        <v>140</v>
      </c>
      <c r="D1213" s="51" t="s">
        <v>52</v>
      </c>
      <c r="E1213" s="52" t="s">
        <v>122</v>
      </c>
    </row>
    <row r="1214" spans="1:5">
      <c r="A1214" s="48" t="s">
        <v>409</v>
      </c>
      <c r="D1214" s="51" t="s">
        <v>211</v>
      </c>
      <c r="E1214" s="54" t="s">
        <v>406</v>
      </c>
    </row>
    <row r="1215" spans="1:5">
      <c r="A1215" s="45" t="s">
        <v>531</v>
      </c>
      <c r="D1215" s="51" t="s">
        <v>211</v>
      </c>
      <c r="E1215" s="54" t="s">
        <v>44</v>
      </c>
    </row>
    <row r="1216" spans="1:5">
      <c r="A1216" s="45" t="s">
        <v>89</v>
      </c>
      <c r="D1216" s="51" t="s">
        <v>52</v>
      </c>
      <c r="E1216" s="52" t="s">
        <v>53</v>
      </c>
    </row>
    <row r="1217" spans="1:5">
      <c r="A1217" s="45" t="s">
        <v>1100</v>
      </c>
      <c r="D1217" s="51" t="s">
        <v>211</v>
      </c>
      <c r="E1217" s="52" t="s">
        <v>257</v>
      </c>
    </row>
    <row r="1218" spans="1:5">
      <c r="A1218" s="45" t="s">
        <v>1101</v>
      </c>
      <c r="D1218" s="51" t="s">
        <v>211</v>
      </c>
      <c r="E1218" s="52" t="s">
        <v>257</v>
      </c>
    </row>
    <row r="1219" spans="1:5">
      <c r="A1219" s="45" t="s">
        <v>1103</v>
      </c>
      <c r="D1219" s="51" t="s">
        <v>211</v>
      </c>
      <c r="E1219" s="52" t="s">
        <v>257</v>
      </c>
    </row>
    <row r="1220" spans="1:5" ht="27">
      <c r="A1220" s="45" t="s">
        <v>326</v>
      </c>
      <c r="D1220" s="51" t="s">
        <v>211</v>
      </c>
      <c r="E1220" s="52" t="s">
        <v>318</v>
      </c>
    </row>
    <row r="1221" spans="1:5" ht="27">
      <c r="A1221" s="45" t="s">
        <v>1404</v>
      </c>
      <c r="D1221" s="51" t="s">
        <v>211</v>
      </c>
      <c r="E1221" s="52" t="s">
        <v>257</v>
      </c>
    </row>
    <row r="1222" spans="1:5" ht="27">
      <c r="A1222" s="45" t="s">
        <v>1286</v>
      </c>
      <c r="D1222" s="51" t="s">
        <v>52</v>
      </c>
      <c r="E1222" s="53"/>
    </row>
    <row r="1223" spans="1:5" ht="27">
      <c r="A1223" s="45" t="s">
        <v>1287</v>
      </c>
      <c r="D1223" s="51" t="s">
        <v>52</v>
      </c>
      <c r="E1223" s="53"/>
    </row>
    <row r="1224" spans="1:5">
      <c r="A1224" s="45" t="s">
        <v>781</v>
      </c>
      <c r="D1224" s="51" t="s">
        <v>211</v>
      </c>
      <c r="E1224" s="52" t="s">
        <v>257</v>
      </c>
    </row>
    <row r="1225" spans="1:5">
      <c r="A1225" s="45" t="s">
        <v>1405</v>
      </c>
      <c r="D1225" s="51" t="s">
        <v>211</v>
      </c>
      <c r="E1225" s="52" t="s">
        <v>257</v>
      </c>
    </row>
    <row r="1226" spans="1:5" ht="27">
      <c r="A1226" s="45" t="s">
        <v>3</v>
      </c>
      <c r="D1226" s="51" t="s">
        <v>211</v>
      </c>
      <c r="E1226" s="54" t="s">
        <v>44</v>
      </c>
    </row>
    <row r="1227" spans="1:5">
      <c r="A1227" s="45" t="s">
        <v>1110</v>
      </c>
      <c r="D1227" s="51" t="s">
        <v>211</v>
      </c>
      <c r="E1227" s="52" t="s">
        <v>257</v>
      </c>
    </row>
    <row r="1228" spans="1:5">
      <c r="A1228" s="45" t="s">
        <v>1289</v>
      </c>
      <c r="D1228" s="51" t="s">
        <v>52</v>
      </c>
      <c r="E1228" s="53"/>
    </row>
    <row r="1229" spans="1:5">
      <c r="A1229" s="45" t="s">
        <v>1112</v>
      </c>
      <c r="D1229" s="51" t="s">
        <v>211</v>
      </c>
      <c r="E1229" s="52" t="s">
        <v>257</v>
      </c>
    </row>
    <row r="1230" spans="1:5">
      <c r="A1230" s="45" t="s">
        <v>1406</v>
      </c>
      <c r="D1230" s="51" t="s">
        <v>211</v>
      </c>
      <c r="E1230" s="52" t="s">
        <v>257</v>
      </c>
    </row>
    <row r="1231" spans="1:5" ht="27">
      <c r="A1231" s="45" t="s">
        <v>1407</v>
      </c>
      <c r="D1231" s="51" t="s">
        <v>211</v>
      </c>
      <c r="E1231" s="52" t="s">
        <v>257</v>
      </c>
    </row>
    <row r="1232" spans="1:5">
      <c r="A1232" s="45" t="s">
        <v>865</v>
      </c>
      <c r="D1232" s="51" t="s">
        <v>211</v>
      </c>
      <c r="E1232" s="52" t="s">
        <v>257</v>
      </c>
    </row>
    <row r="1233" spans="1:5">
      <c r="A1233" s="45" t="s">
        <v>1290</v>
      </c>
      <c r="D1233" s="51" t="s">
        <v>52</v>
      </c>
      <c r="E1233" s="53"/>
    </row>
    <row r="1234" spans="1:5" ht="40.5">
      <c r="A1234" s="46" t="s">
        <v>1114</v>
      </c>
      <c r="D1234" s="55" t="s">
        <v>211</v>
      </c>
      <c r="E1234" s="56" t="s">
        <v>257</v>
      </c>
    </row>
    <row r="1235" spans="1:5">
      <c r="A1235" s="45" t="s">
        <v>92</v>
      </c>
      <c r="D1235" s="51" t="s">
        <v>52</v>
      </c>
      <c r="E1235" s="52" t="s">
        <v>53</v>
      </c>
    </row>
    <row r="1236" spans="1:5" ht="27">
      <c r="A1236" s="45" t="s">
        <v>1115</v>
      </c>
      <c r="D1236" s="51" t="s">
        <v>211</v>
      </c>
      <c r="E1236" s="52" t="s">
        <v>257</v>
      </c>
    </row>
    <row r="1237" spans="1:5">
      <c r="A1237" s="45" t="s">
        <v>1408</v>
      </c>
      <c r="D1237" s="51" t="s">
        <v>211</v>
      </c>
      <c r="E1237" s="52" t="s">
        <v>257</v>
      </c>
    </row>
    <row r="1238" spans="1:5">
      <c r="A1238" s="45" t="s">
        <v>374</v>
      </c>
      <c r="D1238" s="57" t="s">
        <v>346</v>
      </c>
      <c r="E1238" s="54" t="s">
        <v>42</v>
      </c>
    </row>
    <row r="1239" spans="1:5">
      <c r="A1239" s="45" t="s">
        <v>784</v>
      </c>
      <c r="D1239" s="51" t="s">
        <v>211</v>
      </c>
      <c r="E1239" s="52" t="s">
        <v>257</v>
      </c>
    </row>
    <row r="1240" spans="1:5">
      <c r="A1240" s="45" t="s">
        <v>1293</v>
      </c>
      <c r="D1240" s="51" t="s">
        <v>52</v>
      </c>
      <c r="E1240" s="53"/>
    </row>
    <row r="1241" spans="1:5">
      <c r="A1241" s="45" t="s">
        <v>577</v>
      </c>
      <c r="D1241" s="51" t="s">
        <v>211</v>
      </c>
      <c r="E1241" s="54" t="s">
        <v>44</v>
      </c>
    </row>
    <row r="1242" spans="1:5">
      <c r="A1242" s="45" t="s">
        <v>1409</v>
      </c>
      <c r="D1242" s="51" t="s">
        <v>52</v>
      </c>
      <c r="E1242" s="53"/>
    </row>
    <row r="1243" spans="1:5" ht="27">
      <c r="A1243" s="45" t="s">
        <v>816</v>
      </c>
      <c r="D1243" s="51" t="s">
        <v>211</v>
      </c>
      <c r="E1243" s="52" t="s">
        <v>257</v>
      </c>
    </row>
    <row r="1244" spans="1:5" ht="27">
      <c r="A1244" s="45" t="s">
        <v>1116</v>
      </c>
      <c r="D1244" s="51" t="s">
        <v>211</v>
      </c>
      <c r="E1244" s="52" t="s">
        <v>257</v>
      </c>
    </row>
    <row r="1245" spans="1:5">
      <c r="A1245" s="45" t="s">
        <v>1410</v>
      </c>
      <c r="D1245" s="51" t="s">
        <v>52</v>
      </c>
      <c r="E1245" s="53"/>
    </row>
    <row r="1246" spans="1:5">
      <c r="A1246" s="45" t="s">
        <v>1200</v>
      </c>
      <c r="D1246" s="51" t="s">
        <v>52</v>
      </c>
      <c r="E1246" s="53"/>
    </row>
    <row r="1247" spans="1:5">
      <c r="A1247" s="45" t="s">
        <v>871</v>
      </c>
      <c r="D1247" s="51" t="s">
        <v>211</v>
      </c>
      <c r="E1247" s="52" t="s">
        <v>257</v>
      </c>
    </row>
    <row r="1248" spans="1:5" ht="27">
      <c r="A1248" s="45" t="s">
        <v>1411</v>
      </c>
      <c r="D1248" s="51" t="s">
        <v>211</v>
      </c>
      <c r="E1248" s="52" t="s">
        <v>257</v>
      </c>
    </row>
    <row r="1249" spans="1:5" ht="27">
      <c r="A1249" s="45" t="s">
        <v>1118</v>
      </c>
      <c r="D1249" s="51" t="s">
        <v>211</v>
      </c>
      <c r="E1249" s="52" t="s">
        <v>257</v>
      </c>
    </row>
    <row r="1250" spans="1:5">
      <c r="A1250" s="45" t="s">
        <v>107</v>
      </c>
      <c r="D1250" s="51" t="s">
        <v>52</v>
      </c>
      <c r="E1250" s="54" t="s">
        <v>102</v>
      </c>
    </row>
    <row r="1251" spans="1:5">
      <c r="A1251" s="45" t="s">
        <v>199</v>
      </c>
      <c r="D1251" s="51" t="s">
        <v>52</v>
      </c>
      <c r="E1251" s="52" t="s">
        <v>146</v>
      </c>
    </row>
    <row r="1252" spans="1:5">
      <c r="A1252" s="45" t="s">
        <v>94</v>
      </c>
      <c r="D1252" s="51" t="s">
        <v>52</v>
      </c>
      <c r="E1252" s="52" t="s">
        <v>53</v>
      </c>
    </row>
    <row r="1253" spans="1:5" ht="27">
      <c r="A1253" s="45" t="s">
        <v>915</v>
      </c>
      <c r="D1253" s="51" t="s">
        <v>211</v>
      </c>
      <c r="E1253" s="52" t="s">
        <v>257</v>
      </c>
    </row>
    <row r="1254" spans="1:5">
      <c r="A1254" s="45" t="s">
        <v>222</v>
      </c>
      <c r="D1254" s="51" t="s">
        <v>211</v>
      </c>
      <c r="E1254" s="52" t="s">
        <v>212</v>
      </c>
    </row>
    <row r="1255" spans="1:5">
      <c r="A1255" s="45" t="s">
        <v>1412</v>
      </c>
      <c r="D1255" s="51" t="s">
        <v>211</v>
      </c>
      <c r="E1255" s="4" t="s">
        <v>44</v>
      </c>
    </row>
    <row r="1256" spans="1:5">
      <c r="A1256" s="45" t="s">
        <v>1413</v>
      </c>
      <c r="D1256" s="51" t="s">
        <v>211</v>
      </c>
      <c r="E1256" s="54" t="s">
        <v>44</v>
      </c>
    </row>
    <row r="1257" spans="1:5">
      <c r="A1257" s="45" t="s">
        <v>18</v>
      </c>
      <c r="D1257" s="51" t="s">
        <v>211</v>
      </c>
      <c r="E1257" s="54" t="s">
        <v>44</v>
      </c>
    </row>
    <row r="1258" spans="1:5">
      <c r="A1258" s="45" t="s">
        <v>1298</v>
      </c>
      <c r="D1258" s="57" t="s">
        <v>52</v>
      </c>
      <c r="E1258" s="53"/>
    </row>
    <row r="1259" spans="1:5">
      <c r="A1259" s="45" t="s">
        <v>387</v>
      </c>
      <c r="D1259" s="57" t="s">
        <v>346</v>
      </c>
      <c r="E1259" s="54" t="s">
        <v>43</v>
      </c>
    </row>
    <row r="1260" spans="1:5">
      <c r="A1260" s="45" t="s">
        <v>1414</v>
      </c>
      <c r="D1260" s="51" t="s">
        <v>211</v>
      </c>
      <c r="E1260" s="52" t="s">
        <v>44</v>
      </c>
    </row>
    <row r="1261" spans="1:5" ht="27">
      <c r="A1261" s="45" t="s">
        <v>1120</v>
      </c>
      <c r="D1261" s="51" t="s">
        <v>211</v>
      </c>
      <c r="E1261" s="52" t="s">
        <v>257</v>
      </c>
    </row>
    <row r="1262" spans="1:5">
      <c r="A1262" s="48" t="s">
        <v>1415</v>
      </c>
      <c r="D1262" s="51" t="s">
        <v>211</v>
      </c>
      <c r="E1262" s="52" t="s">
        <v>257</v>
      </c>
    </row>
    <row r="1263" spans="1:5">
      <c r="A1263" s="48" t="s">
        <v>1416</v>
      </c>
      <c r="D1263" s="51" t="s">
        <v>52</v>
      </c>
      <c r="E1263" s="53"/>
    </row>
    <row r="1264" spans="1:5">
      <c r="A1264" s="45" t="s">
        <v>495</v>
      </c>
      <c r="D1264" s="51" t="s">
        <v>211</v>
      </c>
      <c r="E1264" s="54" t="s">
        <v>44</v>
      </c>
    </row>
    <row r="1265" spans="1:5">
      <c r="A1265" s="45" t="s">
        <v>380</v>
      </c>
      <c r="D1265" s="57" t="s">
        <v>346</v>
      </c>
      <c r="E1265" s="54" t="s">
        <v>42</v>
      </c>
    </row>
    <row r="1266" spans="1:5">
      <c r="A1266" s="45" t="s">
        <v>1299</v>
      </c>
      <c r="D1266" s="51" t="s">
        <v>52</v>
      </c>
      <c r="E1266" s="53"/>
    </row>
    <row r="1267" spans="1:5">
      <c r="A1267" s="45" t="s">
        <v>1302</v>
      </c>
      <c r="D1267" s="51" t="s">
        <v>52</v>
      </c>
      <c r="E1267" s="53"/>
    </row>
    <row r="1268" spans="1:5">
      <c r="A1268" s="45" t="s">
        <v>1303</v>
      </c>
      <c r="D1268" s="51" t="s">
        <v>52</v>
      </c>
      <c r="E1268" s="53"/>
    </row>
    <row r="1269" spans="1:5">
      <c r="A1269" s="45" t="s">
        <v>109</v>
      </c>
      <c r="D1269" s="51" t="s">
        <v>52</v>
      </c>
      <c r="E1269" s="52" t="s">
        <v>110</v>
      </c>
    </row>
    <row r="1270" spans="1:5">
      <c r="A1270" s="45" t="s">
        <v>270</v>
      </c>
      <c r="D1270" s="51" t="s">
        <v>211</v>
      </c>
      <c r="E1270" s="54" t="s">
        <v>45</v>
      </c>
    </row>
    <row r="1271" spans="1:5">
      <c r="A1271" s="45" t="s">
        <v>630</v>
      </c>
      <c r="D1271" s="51" t="s">
        <v>211</v>
      </c>
      <c r="E1271" s="54" t="s">
        <v>44</v>
      </c>
    </row>
    <row r="1272" spans="1:5">
      <c r="A1272" s="45" t="s">
        <v>1417</v>
      </c>
      <c r="D1272" s="51" t="s">
        <v>52</v>
      </c>
      <c r="E1272" s="53"/>
    </row>
    <row r="1273" spans="1:5">
      <c r="A1273" s="45" t="s">
        <v>1418</v>
      </c>
      <c r="D1273" s="51" t="s">
        <v>52</v>
      </c>
      <c r="E1273" s="53"/>
    </row>
    <row r="1274" spans="1:5">
      <c r="A1274" s="45" t="s">
        <v>1304</v>
      </c>
      <c r="D1274" s="51" t="s">
        <v>52</v>
      </c>
      <c r="E1274" s="53"/>
    </row>
    <row r="1275" spans="1:5">
      <c r="A1275" s="45" t="s">
        <v>632</v>
      </c>
      <c r="D1275" s="51" t="s">
        <v>211</v>
      </c>
      <c r="E1275" s="54" t="s">
        <v>44</v>
      </c>
    </row>
    <row r="1276" spans="1:5">
      <c r="A1276" s="45" t="s">
        <v>1165</v>
      </c>
      <c r="D1276" s="51" t="s">
        <v>52</v>
      </c>
      <c r="E1276" s="53"/>
    </row>
    <row r="1277" spans="1:5">
      <c r="A1277" s="45" t="s">
        <v>26</v>
      </c>
      <c r="D1277" s="51" t="s">
        <v>211</v>
      </c>
      <c r="E1277" s="52" t="s">
        <v>212</v>
      </c>
    </row>
    <row r="1278" spans="1:5">
      <c r="A1278" s="45" t="s">
        <v>142</v>
      </c>
      <c r="D1278" s="51" t="s">
        <v>52</v>
      </c>
      <c r="E1278" s="52" t="s">
        <v>122</v>
      </c>
    </row>
    <row r="1279" spans="1:5" ht="27">
      <c r="A1279" s="45" t="s">
        <v>796</v>
      </c>
      <c r="D1279" s="51" t="s">
        <v>211</v>
      </c>
      <c r="E1279" s="52" t="s">
        <v>257</v>
      </c>
    </row>
    <row r="1280" spans="1:5">
      <c r="A1280" s="45" t="s">
        <v>365</v>
      </c>
      <c r="D1280" s="57" t="s">
        <v>346</v>
      </c>
      <c r="E1280" s="54" t="s">
        <v>42</v>
      </c>
    </row>
    <row r="1281" spans="1:5">
      <c r="A1281" s="45" t="s">
        <v>634</v>
      </c>
      <c r="D1281" s="51" t="s">
        <v>211</v>
      </c>
      <c r="E1281" s="54" t="s">
        <v>44</v>
      </c>
    </row>
    <row r="1282" spans="1:5">
      <c r="A1282" s="45" t="s">
        <v>1307</v>
      </c>
      <c r="D1282" s="51" t="s">
        <v>52</v>
      </c>
      <c r="E1282" s="53"/>
    </row>
    <row r="1283" spans="1:5">
      <c r="A1283" s="45" t="s">
        <v>96</v>
      </c>
      <c r="D1283" s="51" t="s">
        <v>52</v>
      </c>
      <c r="E1283" s="52" t="s">
        <v>53</v>
      </c>
    </row>
    <row r="1284" spans="1:5">
      <c r="A1284" s="45" t="s">
        <v>1127</v>
      </c>
      <c r="D1284" s="51" t="s">
        <v>211</v>
      </c>
      <c r="E1284" s="52" t="s">
        <v>257</v>
      </c>
    </row>
    <row r="1285" spans="1:5">
      <c r="A1285" s="45" t="s">
        <v>564</v>
      </c>
      <c r="D1285" s="51" t="s">
        <v>211</v>
      </c>
      <c r="E1285" s="54" t="s">
        <v>44</v>
      </c>
    </row>
    <row r="1286" spans="1:5">
      <c r="A1286" s="45" t="s">
        <v>143</v>
      </c>
      <c r="D1286" s="51" t="s">
        <v>52</v>
      </c>
      <c r="E1286" s="52" t="s">
        <v>122</v>
      </c>
    </row>
    <row r="1287" spans="1:5">
      <c r="A1287" s="45" t="s">
        <v>328</v>
      </c>
      <c r="D1287" s="51" t="s">
        <v>211</v>
      </c>
      <c r="E1287" s="52" t="s">
        <v>318</v>
      </c>
    </row>
    <row r="1288" spans="1:5">
      <c r="A1288" s="45" t="s">
        <v>293</v>
      </c>
      <c r="D1288" s="51" t="s">
        <v>211</v>
      </c>
      <c r="E1288" s="54" t="s">
        <v>278</v>
      </c>
    </row>
    <row r="1289" spans="1:5">
      <c r="A1289" s="45" t="s">
        <v>1134</v>
      </c>
      <c r="D1289" s="51" t="s">
        <v>211</v>
      </c>
      <c r="E1289" s="52" t="s">
        <v>257</v>
      </c>
    </row>
    <row r="1290" spans="1:5" ht="27">
      <c r="A1290" s="45" t="s">
        <v>1419</v>
      </c>
      <c r="D1290" s="51" t="s">
        <v>211</v>
      </c>
      <c r="E1290" s="54" t="s">
        <v>44</v>
      </c>
    </row>
    <row r="1291" spans="1:5">
      <c r="A1291" s="45" t="s">
        <v>108</v>
      </c>
      <c r="D1291" s="51" t="s">
        <v>52</v>
      </c>
      <c r="E1291" s="52" t="s">
        <v>102</v>
      </c>
    </row>
    <row r="1292" spans="1:5">
      <c r="A1292" s="45" t="s">
        <v>1137</v>
      </c>
      <c r="D1292" s="51" t="s">
        <v>211</v>
      </c>
      <c r="E1292" s="52" t="s">
        <v>257</v>
      </c>
    </row>
    <row r="1293" spans="1:5">
      <c r="A1293" s="45" t="s">
        <v>204</v>
      </c>
      <c r="D1293" s="51" t="s">
        <v>52</v>
      </c>
      <c r="E1293" s="52" t="s">
        <v>146</v>
      </c>
    </row>
    <row r="1294" spans="1:5" ht="27">
      <c r="A1294" s="45" t="s">
        <v>1140</v>
      </c>
      <c r="D1294" s="51" t="s">
        <v>211</v>
      </c>
      <c r="E1294" s="52" t="s">
        <v>257</v>
      </c>
    </row>
    <row r="1295" spans="1:5">
      <c r="A1295" s="45" t="s">
        <v>533</v>
      </c>
      <c r="D1295" s="51" t="s">
        <v>211</v>
      </c>
      <c r="E1295" s="54" t="s">
        <v>44</v>
      </c>
    </row>
    <row r="1296" spans="1:5">
      <c r="A1296" s="46" t="s">
        <v>1420</v>
      </c>
      <c r="D1296" s="55" t="s">
        <v>211</v>
      </c>
      <c r="E1296" s="56" t="s">
        <v>44</v>
      </c>
    </row>
    <row r="1297" spans="1:5" ht="27">
      <c r="A1297" s="45" t="s">
        <v>579</v>
      </c>
      <c r="D1297" s="51" t="s">
        <v>211</v>
      </c>
      <c r="E1297" s="54" t="s">
        <v>44</v>
      </c>
    </row>
    <row r="1298" spans="1:5">
      <c r="A1298" s="45" t="s">
        <v>1142</v>
      </c>
      <c r="D1298" s="51" t="s">
        <v>211</v>
      </c>
      <c r="E1298" s="52" t="s">
        <v>257</v>
      </c>
    </row>
    <row r="1299" spans="1:5">
      <c r="A1299" s="45" t="s">
        <v>804</v>
      </c>
      <c r="D1299" s="51" t="s">
        <v>211</v>
      </c>
      <c r="E1299" s="4" t="s">
        <v>257</v>
      </c>
    </row>
    <row r="1300" spans="1:5">
      <c r="A1300" s="45" t="s">
        <v>310</v>
      </c>
      <c r="D1300" s="51" t="s">
        <v>211</v>
      </c>
      <c r="E1300" s="54" t="s">
        <v>278</v>
      </c>
    </row>
    <row r="1301" spans="1:5">
      <c r="A1301" s="45" t="s">
        <v>799</v>
      </c>
      <c r="D1301" s="51" t="s">
        <v>211</v>
      </c>
      <c r="E1301" s="52" t="s">
        <v>257</v>
      </c>
    </row>
    <row r="1302" spans="1:5" ht="27">
      <c r="A1302" s="45" t="s">
        <v>274</v>
      </c>
      <c r="D1302" s="51" t="s">
        <v>211</v>
      </c>
      <c r="E1302" s="4" t="s">
        <v>45</v>
      </c>
    </row>
    <row r="1303" spans="1:5" ht="27">
      <c r="A1303" s="45" t="s">
        <v>1421</v>
      </c>
      <c r="D1303" s="51" t="s">
        <v>52</v>
      </c>
      <c r="E1303" s="52" t="s">
        <v>53</v>
      </c>
    </row>
    <row r="1304" spans="1:5">
      <c r="A1304" s="45" t="s">
        <v>1147</v>
      </c>
      <c r="D1304" s="51" t="s">
        <v>211</v>
      </c>
      <c r="E1304" s="52" t="s">
        <v>257</v>
      </c>
    </row>
    <row r="1305" spans="1:5">
      <c r="A1305" s="45" t="s">
        <v>663</v>
      </c>
      <c r="D1305" s="51" t="s">
        <v>211</v>
      </c>
      <c r="E1305" s="52" t="s">
        <v>257</v>
      </c>
    </row>
    <row r="1306" spans="1:5">
      <c r="A1306" s="45" t="s">
        <v>1422</v>
      </c>
      <c r="D1306" s="51" t="s">
        <v>11</v>
      </c>
      <c r="E1306" s="52" t="s">
        <v>5</v>
      </c>
    </row>
    <row r="1307" spans="1:5">
      <c r="A1307" s="45" t="s">
        <v>5</v>
      </c>
      <c r="D1307" s="51" t="s">
        <v>11</v>
      </c>
      <c r="E1307" s="52" t="s">
        <v>5</v>
      </c>
    </row>
    <row r="1308" spans="1:5">
      <c r="A1308" s="45" t="s">
        <v>1423</v>
      </c>
      <c r="D1308" s="51" t="s">
        <v>52</v>
      </c>
      <c r="E1308" s="52" t="s">
        <v>53</v>
      </c>
    </row>
    <row r="1309" spans="1:5">
      <c r="A1309" s="45" t="s">
        <v>1424</v>
      </c>
      <c r="D1309" s="51" t="s">
        <v>52</v>
      </c>
      <c r="E1309" s="52" t="s">
        <v>102</v>
      </c>
    </row>
    <row r="1310" spans="1:5">
      <c r="A1310" s="45" t="s">
        <v>1425</v>
      </c>
      <c r="D1310" s="51" t="s">
        <v>211</v>
      </c>
      <c r="E1310" s="52" t="s">
        <v>257</v>
      </c>
    </row>
    <row r="1311" spans="1:5">
      <c r="A1311" s="45" t="s">
        <v>1426</v>
      </c>
      <c r="D1311" s="51" t="s">
        <v>211</v>
      </c>
      <c r="E1311" s="52" t="s">
        <v>257</v>
      </c>
    </row>
    <row r="1312" spans="1:5" ht="27">
      <c r="A1312" s="45" t="s">
        <v>1427</v>
      </c>
      <c r="D1312" s="51" t="s">
        <v>211</v>
      </c>
      <c r="E1312" s="52" t="s">
        <v>257</v>
      </c>
    </row>
    <row r="1313" spans="1:5">
      <c r="A1313" s="49" t="s">
        <v>976</v>
      </c>
      <c r="D1313" s="55" t="s">
        <v>211</v>
      </c>
      <c r="E1313" s="56" t="s">
        <v>257</v>
      </c>
    </row>
    <row r="1314" spans="1:5">
      <c r="A1314" s="45" t="s">
        <v>1428</v>
      </c>
      <c r="D1314" s="51" t="s">
        <v>52</v>
      </c>
      <c r="E1314" s="53"/>
    </row>
    <row r="1315" spans="1:5" ht="40.5">
      <c r="A1315" s="45" t="s">
        <v>1429</v>
      </c>
      <c r="D1315" s="51" t="s">
        <v>1319</v>
      </c>
      <c r="E1315" s="58"/>
    </row>
    <row r="1316" spans="1:5" ht="40.5">
      <c r="A1316" s="45" t="s">
        <v>1430</v>
      </c>
      <c r="D1316" s="51" t="s">
        <v>1319</v>
      </c>
      <c r="E1316" s="58"/>
    </row>
    <row r="1317" spans="1:5" ht="27">
      <c r="A1317" s="45" t="s">
        <v>1431</v>
      </c>
      <c r="D1317" s="51" t="s">
        <v>11</v>
      </c>
      <c r="E1317" s="52" t="s">
        <v>5</v>
      </c>
    </row>
    <row r="1318" spans="1:5">
      <c r="A1318" s="45" t="s">
        <v>238</v>
      </c>
      <c r="D1318" s="51" t="s">
        <v>211</v>
      </c>
      <c r="E1318" s="54" t="s">
        <v>45</v>
      </c>
    </row>
    <row r="1319" spans="1:5" ht="27">
      <c r="A1319" s="45" t="s">
        <v>1432</v>
      </c>
      <c r="D1319" s="57" t="s">
        <v>346</v>
      </c>
      <c r="E1319" s="54" t="s">
        <v>43</v>
      </c>
    </row>
    <row r="1320" spans="1:5" ht="27">
      <c r="A1320" s="45" t="s">
        <v>986</v>
      </c>
      <c r="D1320" s="51" t="s">
        <v>211</v>
      </c>
      <c r="E1320" s="52" t="s">
        <v>257</v>
      </c>
    </row>
    <row r="1321" spans="1:5" ht="27">
      <c r="A1321" s="46" t="s">
        <v>1433</v>
      </c>
      <c r="D1321" s="59" t="s">
        <v>211</v>
      </c>
      <c r="E1321" s="60" t="s">
        <v>257</v>
      </c>
    </row>
    <row r="1322" spans="1:5">
      <c r="A1322" s="45" t="s">
        <v>1434</v>
      </c>
      <c r="D1322" s="51" t="s">
        <v>211</v>
      </c>
      <c r="E1322" s="52" t="s">
        <v>257</v>
      </c>
    </row>
    <row r="1323" spans="1:5">
      <c r="A1323" s="45" t="s">
        <v>992</v>
      </c>
      <c r="D1323" s="51" t="s">
        <v>211</v>
      </c>
      <c r="E1323" s="52" t="s">
        <v>257</v>
      </c>
    </row>
    <row r="1324" spans="1:5">
      <c r="A1324" s="45" t="s">
        <v>1331</v>
      </c>
      <c r="D1324" s="57" t="s">
        <v>52</v>
      </c>
      <c r="E1324" s="54" t="s">
        <v>146</v>
      </c>
    </row>
    <row r="1325" spans="1:5">
      <c r="A1325" s="45" t="s">
        <v>1435</v>
      </c>
      <c r="D1325" s="57" t="s">
        <v>52</v>
      </c>
      <c r="E1325" s="54" t="s">
        <v>146</v>
      </c>
    </row>
    <row r="1326" spans="1:5" ht="27">
      <c r="A1326" s="45" t="s">
        <v>407</v>
      </c>
      <c r="D1326" s="51" t="s">
        <v>211</v>
      </c>
      <c r="E1326" s="54" t="s">
        <v>406</v>
      </c>
    </row>
    <row r="1327" spans="1:5" ht="27">
      <c r="A1327" s="46" t="s">
        <v>1436</v>
      </c>
      <c r="D1327" s="55" t="s">
        <v>211</v>
      </c>
      <c r="E1327" s="56" t="s">
        <v>44</v>
      </c>
    </row>
    <row r="1328" spans="1:5">
      <c r="A1328" s="46" t="s">
        <v>1437</v>
      </c>
      <c r="D1328" s="55" t="s">
        <v>52</v>
      </c>
      <c r="E1328" s="56" t="s">
        <v>53</v>
      </c>
    </row>
    <row r="1329" spans="1:5">
      <c r="A1329" s="46" t="s">
        <v>1438</v>
      </c>
      <c r="D1329" s="55" t="s">
        <v>211</v>
      </c>
      <c r="E1329" s="56" t="s">
        <v>14</v>
      </c>
    </row>
    <row r="1330" spans="1:5" ht="27">
      <c r="A1330" s="45" t="s">
        <v>1439</v>
      </c>
      <c r="D1330" s="51" t="s">
        <v>211</v>
      </c>
      <c r="E1330" s="52" t="s">
        <v>257</v>
      </c>
    </row>
    <row r="1331" spans="1:5" ht="27">
      <c r="A1331" s="45" t="s">
        <v>1440</v>
      </c>
      <c r="D1331" s="51" t="s">
        <v>211</v>
      </c>
      <c r="E1331" s="52" t="s">
        <v>14</v>
      </c>
    </row>
    <row r="1332" spans="1:5">
      <c r="A1332" s="45" t="s">
        <v>1441</v>
      </c>
      <c r="D1332" s="51" t="s">
        <v>211</v>
      </c>
      <c r="E1332" s="52" t="s">
        <v>14</v>
      </c>
    </row>
    <row r="1333" spans="1:5">
      <c r="A1333" s="45" t="s">
        <v>1442</v>
      </c>
      <c r="D1333" s="51" t="s">
        <v>211</v>
      </c>
      <c r="E1333" s="52" t="s">
        <v>257</v>
      </c>
    </row>
    <row r="1334" spans="1:5" ht="27">
      <c r="A1334" s="45" t="s">
        <v>16</v>
      </c>
      <c r="D1334" s="51" t="s">
        <v>211</v>
      </c>
      <c r="E1334" s="52" t="s">
        <v>257</v>
      </c>
    </row>
    <row r="1335" spans="1:5" ht="27">
      <c r="A1335" s="45" t="s">
        <v>873</v>
      </c>
      <c r="D1335" s="51" t="s">
        <v>211</v>
      </c>
      <c r="E1335" s="52" t="s">
        <v>257</v>
      </c>
    </row>
    <row r="1336" spans="1:5" ht="27">
      <c r="A1336" s="45" t="s">
        <v>1443</v>
      </c>
      <c r="D1336" s="51" t="s">
        <v>211</v>
      </c>
      <c r="E1336" s="52" t="s">
        <v>257</v>
      </c>
    </row>
    <row r="1337" spans="1:5">
      <c r="A1337" s="45" t="s">
        <v>15</v>
      </c>
      <c r="D1337" s="51" t="s">
        <v>211</v>
      </c>
      <c r="E1337" s="54" t="s">
        <v>318</v>
      </c>
    </row>
    <row r="1338" spans="1:5">
      <c r="A1338" s="45" t="s">
        <v>1319</v>
      </c>
      <c r="D1338" s="57" t="s">
        <v>1319</v>
      </c>
      <c r="E1338" s="53"/>
    </row>
    <row r="1339" spans="1:5" ht="27">
      <c r="A1339" s="45" t="s">
        <v>1444</v>
      </c>
      <c r="D1339" s="51" t="s">
        <v>211</v>
      </c>
      <c r="E1339" s="52" t="s">
        <v>212</v>
      </c>
    </row>
    <row r="1340" spans="1:5">
      <c r="A1340" s="45" t="s">
        <v>1445</v>
      </c>
      <c r="D1340" s="51" t="s">
        <v>1319</v>
      </c>
      <c r="E1340" s="53"/>
    </row>
    <row r="1341" spans="1:5">
      <c r="A1341" s="45" t="s">
        <v>1446</v>
      </c>
      <c r="D1341" s="51" t="s">
        <v>52</v>
      </c>
      <c r="E1341" s="53"/>
    </row>
    <row r="1342" spans="1:5" ht="27">
      <c r="A1342" s="45" t="s">
        <v>1022</v>
      </c>
      <c r="D1342" s="51" t="s">
        <v>211</v>
      </c>
      <c r="E1342" s="52" t="s">
        <v>257</v>
      </c>
    </row>
    <row r="1343" spans="1:5" ht="27">
      <c r="A1343" s="45" t="s">
        <v>1023</v>
      </c>
      <c r="D1343" s="51" t="s">
        <v>211</v>
      </c>
      <c r="E1343" s="52" t="s">
        <v>257</v>
      </c>
    </row>
    <row r="1344" spans="1:5" ht="27">
      <c r="A1344" s="45" t="s">
        <v>1024</v>
      </c>
      <c r="D1344" s="51" t="s">
        <v>211</v>
      </c>
      <c r="E1344" s="52" t="s">
        <v>257</v>
      </c>
    </row>
    <row r="1345" spans="1:5" ht="27">
      <c r="A1345" s="45" t="s">
        <v>1447</v>
      </c>
      <c r="D1345" s="51" t="s">
        <v>211</v>
      </c>
      <c r="E1345" s="54" t="s">
        <v>44</v>
      </c>
    </row>
    <row r="1346" spans="1:5">
      <c r="A1346" s="45" t="s">
        <v>1448</v>
      </c>
      <c r="D1346" s="51" t="s">
        <v>211</v>
      </c>
      <c r="E1346" s="52" t="s">
        <v>14</v>
      </c>
    </row>
    <row r="1347" spans="1:5" ht="27">
      <c r="A1347" s="45" t="s">
        <v>1449</v>
      </c>
      <c r="D1347" s="51" t="s">
        <v>52</v>
      </c>
      <c r="E1347" s="52" t="s">
        <v>110</v>
      </c>
    </row>
    <row r="1348" spans="1:5" ht="27">
      <c r="A1348" s="45" t="s">
        <v>1450</v>
      </c>
      <c r="D1348" s="51" t="s">
        <v>105</v>
      </c>
      <c r="E1348" s="52" t="s">
        <v>122</v>
      </c>
    </row>
    <row r="1349" spans="1:5" ht="27">
      <c r="A1349" s="45" t="s">
        <v>675</v>
      </c>
      <c r="D1349" s="51" t="s">
        <v>211</v>
      </c>
      <c r="E1349" s="52" t="s">
        <v>257</v>
      </c>
    </row>
    <row r="1350" spans="1:5" ht="27">
      <c r="A1350" s="45" t="s">
        <v>1451</v>
      </c>
      <c r="D1350" s="51" t="s">
        <v>211</v>
      </c>
      <c r="E1350" s="52" t="s">
        <v>257</v>
      </c>
    </row>
    <row r="1351" spans="1:5" ht="27">
      <c r="A1351" s="45" t="s">
        <v>1452</v>
      </c>
      <c r="D1351" s="51" t="s">
        <v>211</v>
      </c>
      <c r="E1351" s="52" t="s">
        <v>257</v>
      </c>
    </row>
    <row r="1352" spans="1:5">
      <c r="A1352" s="45" t="s">
        <v>1453</v>
      </c>
      <c r="D1352" s="57" t="s">
        <v>52</v>
      </c>
      <c r="E1352" s="54" t="s">
        <v>146</v>
      </c>
    </row>
    <row r="1353" spans="1:5">
      <c r="A1353" s="45" t="s">
        <v>677</v>
      </c>
      <c r="D1353" s="51" t="s">
        <v>211</v>
      </c>
      <c r="E1353" s="52" t="s">
        <v>257</v>
      </c>
    </row>
    <row r="1354" spans="1:5">
      <c r="A1354" s="45" t="s">
        <v>1454</v>
      </c>
      <c r="D1354" s="57" t="s">
        <v>52</v>
      </c>
      <c r="E1354" s="54" t="s">
        <v>146</v>
      </c>
    </row>
    <row r="1355" spans="1:5" ht="27">
      <c r="A1355" s="45" t="s">
        <v>686</v>
      </c>
      <c r="D1355" s="51" t="s">
        <v>211</v>
      </c>
      <c r="E1355" s="52" t="s">
        <v>257</v>
      </c>
    </row>
    <row r="1356" spans="1:5" ht="27">
      <c r="A1356" s="45" t="s">
        <v>1455</v>
      </c>
      <c r="D1356" s="57" t="s">
        <v>211</v>
      </c>
      <c r="E1356" s="52" t="s">
        <v>585</v>
      </c>
    </row>
    <row r="1357" spans="1:5" ht="27">
      <c r="A1357" s="45" t="s">
        <v>690</v>
      </c>
      <c r="D1357" s="51" t="s">
        <v>211</v>
      </c>
      <c r="E1357" s="52" t="s">
        <v>257</v>
      </c>
    </row>
    <row r="1358" spans="1:5" ht="27">
      <c r="A1358" s="45" t="s">
        <v>693</v>
      </c>
      <c r="D1358" s="51" t="s">
        <v>211</v>
      </c>
      <c r="E1358" s="52" t="s">
        <v>257</v>
      </c>
    </row>
    <row r="1359" spans="1:5" ht="27">
      <c r="A1359" s="45" t="s">
        <v>694</v>
      </c>
      <c r="D1359" s="51" t="s">
        <v>211</v>
      </c>
      <c r="E1359" s="52" t="s">
        <v>257</v>
      </c>
    </row>
    <row r="1360" spans="1:5" ht="27">
      <c r="A1360" s="45" t="s">
        <v>1456</v>
      </c>
      <c r="D1360" s="51" t="s">
        <v>211</v>
      </c>
      <c r="E1360" s="52" t="s">
        <v>257</v>
      </c>
    </row>
    <row r="1361" spans="1:5">
      <c r="A1361" s="45" t="s">
        <v>354</v>
      </c>
      <c r="D1361" s="3" t="s">
        <v>346</v>
      </c>
      <c r="E1361" s="4" t="s">
        <v>42</v>
      </c>
    </row>
    <row r="1362" spans="1:5" ht="27">
      <c r="A1362" s="46" t="s">
        <v>1457</v>
      </c>
      <c r="D1362" s="55" t="s">
        <v>211</v>
      </c>
      <c r="E1362" s="56" t="s">
        <v>257</v>
      </c>
    </row>
    <row r="1363" spans="1:5" ht="27">
      <c r="A1363" s="47" t="s">
        <v>1458</v>
      </c>
      <c r="D1363" s="57" t="s">
        <v>211</v>
      </c>
      <c r="E1363" s="54" t="s">
        <v>257</v>
      </c>
    </row>
    <row r="1364" spans="1:5" ht="27">
      <c r="A1364" s="45" t="s">
        <v>1459</v>
      </c>
      <c r="D1364" s="51" t="s">
        <v>211</v>
      </c>
      <c r="E1364" s="52" t="s">
        <v>257</v>
      </c>
    </row>
    <row r="1365" spans="1:5" ht="27">
      <c r="A1365" s="45" t="s">
        <v>702</v>
      </c>
      <c r="D1365" s="51" t="s">
        <v>211</v>
      </c>
      <c r="E1365" s="52" t="s">
        <v>257</v>
      </c>
    </row>
    <row r="1366" spans="1:5">
      <c r="A1366" s="45" t="s">
        <v>282</v>
      </c>
      <c r="D1366" s="51" t="s">
        <v>211</v>
      </c>
      <c r="E1366" s="4" t="s">
        <v>278</v>
      </c>
    </row>
    <row r="1367" spans="1:5">
      <c r="A1367" s="45" t="s">
        <v>852</v>
      </c>
      <c r="D1367" s="51" t="s">
        <v>211</v>
      </c>
      <c r="E1367" s="52" t="s">
        <v>257</v>
      </c>
    </row>
    <row r="1368" spans="1:5" ht="27">
      <c r="A1368" s="45" t="s">
        <v>678</v>
      </c>
      <c r="D1368" s="51" t="s">
        <v>211</v>
      </c>
      <c r="E1368" s="52" t="s">
        <v>257</v>
      </c>
    </row>
    <row r="1369" spans="1:5">
      <c r="A1369" s="45" t="s">
        <v>1460</v>
      </c>
      <c r="D1369" s="51" t="s">
        <v>52</v>
      </c>
      <c r="E1369" s="52" t="s">
        <v>122</v>
      </c>
    </row>
    <row r="1370" spans="1:5" ht="27">
      <c r="A1370" s="45" t="s">
        <v>545</v>
      </c>
      <c r="D1370" s="51" t="s">
        <v>211</v>
      </c>
      <c r="E1370" s="54" t="s">
        <v>44</v>
      </c>
    </row>
    <row r="1371" spans="1:5">
      <c r="A1371" s="45" t="s">
        <v>1461</v>
      </c>
      <c r="D1371" s="51" t="s">
        <v>52</v>
      </c>
      <c r="E1371" s="53"/>
    </row>
    <row r="1372" spans="1:5">
      <c r="A1372" s="45" t="s">
        <v>11</v>
      </c>
      <c r="D1372" s="51" t="s">
        <v>11</v>
      </c>
      <c r="E1372" s="52" t="s">
        <v>5</v>
      </c>
    </row>
    <row r="1373" spans="1:5">
      <c r="A1373" s="45" t="s">
        <v>1462</v>
      </c>
      <c r="D1373" s="51" t="s">
        <v>211</v>
      </c>
      <c r="E1373" s="52" t="s">
        <v>257</v>
      </c>
    </row>
    <row r="1374" spans="1:5" ht="27">
      <c r="A1374" s="45" t="s">
        <v>1463</v>
      </c>
      <c r="D1374" s="51" t="s">
        <v>211</v>
      </c>
      <c r="E1374" s="52" t="s">
        <v>257</v>
      </c>
    </row>
    <row r="1375" spans="1:5" ht="27">
      <c r="A1375" s="45" t="s">
        <v>1464</v>
      </c>
      <c r="D1375" s="51" t="s">
        <v>211</v>
      </c>
      <c r="E1375" s="52" t="s">
        <v>257</v>
      </c>
    </row>
    <row r="1376" spans="1:5">
      <c r="A1376" s="45" t="s">
        <v>64</v>
      </c>
      <c r="D1376" s="51" t="s">
        <v>52</v>
      </c>
      <c r="E1376" s="52" t="s">
        <v>53</v>
      </c>
    </row>
    <row r="1377" spans="1:5">
      <c r="A1377" s="45" t="s">
        <v>1465</v>
      </c>
      <c r="D1377" s="51" t="s">
        <v>105</v>
      </c>
      <c r="E1377" s="52" t="s">
        <v>103</v>
      </c>
    </row>
    <row r="1378" spans="1:5">
      <c r="A1378" s="45" t="s">
        <v>1466</v>
      </c>
      <c r="D1378" s="51" t="s">
        <v>211</v>
      </c>
      <c r="E1378" s="52" t="s">
        <v>14</v>
      </c>
    </row>
    <row r="1379" spans="1:5" ht="27">
      <c r="A1379" s="45" t="s">
        <v>1467</v>
      </c>
      <c r="D1379" s="51" t="s">
        <v>105</v>
      </c>
      <c r="E1379" s="52" t="s">
        <v>122</v>
      </c>
    </row>
    <row r="1380" spans="1:5" ht="27">
      <c r="A1380" s="45" t="s">
        <v>1468</v>
      </c>
      <c r="D1380" s="51" t="s">
        <v>11</v>
      </c>
      <c r="E1380" s="52" t="s">
        <v>5</v>
      </c>
    </row>
    <row r="1381" spans="1:5">
      <c r="A1381" s="45" t="s">
        <v>857</v>
      </c>
      <c r="D1381" s="3" t="s">
        <v>211</v>
      </c>
      <c r="E1381" s="4" t="s">
        <v>257</v>
      </c>
    </row>
    <row r="1382" spans="1:5" ht="27">
      <c r="A1382" s="45" t="s">
        <v>1469</v>
      </c>
      <c r="D1382" s="51" t="s">
        <v>211</v>
      </c>
      <c r="E1382" s="54" t="s">
        <v>44</v>
      </c>
    </row>
    <row r="1383" spans="1:5">
      <c r="A1383" s="45" t="s">
        <v>1470</v>
      </c>
      <c r="D1383" s="51" t="s">
        <v>11</v>
      </c>
      <c r="E1383" s="52" t="s">
        <v>5</v>
      </c>
    </row>
    <row r="1384" spans="1:5" ht="27">
      <c r="A1384" s="45" t="s">
        <v>1471</v>
      </c>
      <c r="D1384" s="35" t="s">
        <v>346</v>
      </c>
      <c r="E1384" s="36" t="s">
        <v>42</v>
      </c>
    </row>
    <row r="1385" spans="1:5" ht="27">
      <c r="A1385" s="45" t="s">
        <v>382</v>
      </c>
      <c r="D1385" s="35" t="s">
        <v>346</v>
      </c>
      <c r="E1385" s="36" t="s">
        <v>42</v>
      </c>
    </row>
    <row r="1386" spans="1:5">
      <c r="A1386" s="45" t="s">
        <v>1472</v>
      </c>
      <c r="D1386" s="59" t="s">
        <v>52</v>
      </c>
      <c r="E1386" s="40"/>
    </row>
    <row r="1387" spans="1:5">
      <c r="A1387" s="45" t="s">
        <v>1473</v>
      </c>
      <c r="D1387" s="59" t="s">
        <v>52</v>
      </c>
      <c r="E1387" s="40"/>
    </row>
    <row r="1388" spans="1:5">
      <c r="A1388" s="45" t="s">
        <v>1474</v>
      </c>
      <c r="D1388" s="59" t="s">
        <v>211</v>
      </c>
      <c r="E1388" s="60" t="s">
        <v>316</v>
      </c>
    </row>
    <row r="1389" spans="1:5">
      <c r="A1389" s="48" t="s">
        <v>88</v>
      </c>
      <c r="D1389" s="59" t="s">
        <v>52</v>
      </c>
      <c r="E1389" s="60" t="s">
        <v>53</v>
      </c>
    </row>
    <row r="1390" spans="1:5">
      <c r="A1390" s="48" t="s">
        <v>1064</v>
      </c>
      <c r="D1390" s="59" t="s">
        <v>211</v>
      </c>
      <c r="E1390" s="60" t="s">
        <v>257</v>
      </c>
    </row>
    <row r="1391" spans="1:5">
      <c r="A1391" s="48" t="s">
        <v>1475</v>
      </c>
      <c r="D1391" s="59" t="s">
        <v>105</v>
      </c>
      <c r="E1391" s="60" t="s">
        <v>103</v>
      </c>
    </row>
    <row r="1392" spans="1:5">
      <c r="A1392" s="48" t="s">
        <v>1476</v>
      </c>
      <c r="D1392" s="35" t="s">
        <v>1319</v>
      </c>
      <c r="E1392" s="40"/>
    </row>
    <row r="1393" spans="1:5">
      <c r="A1393" s="48" t="s">
        <v>1477</v>
      </c>
      <c r="D1393" s="59" t="s">
        <v>211</v>
      </c>
      <c r="E1393" s="60" t="s">
        <v>14</v>
      </c>
    </row>
    <row r="1394" spans="1:5">
      <c r="A1394" s="48" t="s">
        <v>14</v>
      </c>
      <c r="D1394" s="59" t="s">
        <v>211</v>
      </c>
      <c r="E1394" s="60" t="s">
        <v>14</v>
      </c>
    </row>
    <row r="1395" spans="1:5">
      <c r="A1395" s="48" t="s">
        <v>1478</v>
      </c>
      <c r="D1395" s="59" t="s">
        <v>211</v>
      </c>
      <c r="E1395" s="36" t="s">
        <v>44</v>
      </c>
    </row>
    <row r="1396" spans="1:5">
      <c r="A1396" s="48" t="s">
        <v>1479</v>
      </c>
      <c r="D1396" s="59" t="s">
        <v>211</v>
      </c>
      <c r="E1396" s="60" t="s">
        <v>257</v>
      </c>
    </row>
    <row r="1397" spans="1:5" ht="27">
      <c r="A1397" s="48" t="s">
        <v>1086</v>
      </c>
      <c r="D1397" s="59" t="s">
        <v>211</v>
      </c>
      <c r="E1397" s="60" t="s">
        <v>257</v>
      </c>
    </row>
    <row r="1398" spans="1:5">
      <c r="A1398" s="48" t="s">
        <v>1480</v>
      </c>
      <c r="D1398" s="59" t="s">
        <v>52</v>
      </c>
      <c r="E1398" s="60" t="s">
        <v>53</v>
      </c>
    </row>
    <row r="1399" spans="1:5" ht="40.5">
      <c r="A1399" s="48" t="s">
        <v>1481</v>
      </c>
      <c r="D1399" s="59" t="s">
        <v>211</v>
      </c>
      <c r="E1399" s="36" t="s">
        <v>44</v>
      </c>
    </row>
    <row r="1400" spans="1:5" ht="27">
      <c r="A1400" s="50" t="s">
        <v>1482</v>
      </c>
      <c r="D1400" s="55" t="s">
        <v>211</v>
      </c>
      <c r="E1400" s="56" t="s">
        <v>44</v>
      </c>
    </row>
    <row r="1401" spans="1:5" ht="27">
      <c r="A1401" s="45" t="s">
        <v>1483</v>
      </c>
      <c r="D1401" s="59" t="s">
        <v>211</v>
      </c>
      <c r="E1401" s="36" t="s">
        <v>44</v>
      </c>
    </row>
    <row r="1402" spans="1:5" ht="27">
      <c r="A1402" s="45" t="s">
        <v>1484</v>
      </c>
      <c r="D1402" s="59" t="s">
        <v>211</v>
      </c>
      <c r="E1402" s="36" t="s">
        <v>44</v>
      </c>
    </row>
    <row r="1403" spans="1:5">
      <c r="A1403" s="45" t="s">
        <v>1083</v>
      </c>
      <c r="D1403" s="59" t="s">
        <v>211</v>
      </c>
      <c r="E1403" s="60" t="s">
        <v>257</v>
      </c>
    </row>
    <row r="1404" spans="1:5">
      <c r="A1404" s="45" t="s">
        <v>72</v>
      </c>
      <c r="D1404" s="59" t="s">
        <v>52</v>
      </c>
      <c r="E1404" s="60" t="s">
        <v>53</v>
      </c>
    </row>
    <row r="1405" spans="1:5">
      <c r="A1405" s="45" t="s">
        <v>91</v>
      </c>
      <c r="D1405" s="59" t="s">
        <v>52</v>
      </c>
      <c r="E1405" s="60" t="s">
        <v>53</v>
      </c>
    </row>
    <row r="1406" spans="1:5">
      <c r="A1406" s="45" t="s">
        <v>1485</v>
      </c>
      <c r="D1406" s="59" t="s">
        <v>211</v>
      </c>
      <c r="E1406" s="60" t="s">
        <v>257</v>
      </c>
    </row>
    <row r="1407" spans="1:5" ht="27">
      <c r="A1407" s="45" t="s">
        <v>336</v>
      </c>
      <c r="D1407" s="59" t="s">
        <v>211</v>
      </c>
      <c r="E1407" s="36" t="s">
        <v>318</v>
      </c>
    </row>
    <row r="1408" spans="1:5" ht="27">
      <c r="A1408" s="45" t="s">
        <v>340</v>
      </c>
      <c r="D1408" s="59" t="s">
        <v>211</v>
      </c>
      <c r="E1408" s="36" t="s">
        <v>318</v>
      </c>
    </row>
    <row r="1409" spans="1:5" ht="27">
      <c r="A1409" s="45" t="s">
        <v>1486</v>
      </c>
      <c r="D1409" s="59" t="s">
        <v>211</v>
      </c>
      <c r="E1409" s="60" t="s">
        <v>585</v>
      </c>
    </row>
    <row r="1410" spans="1:5" ht="27">
      <c r="A1410" s="45" t="s">
        <v>342</v>
      </c>
      <c r="D1410" s="59" t="s">
        <v>211</v>
      </c>
      <c r="E1410" s="36" t="s">
        <v>318</v>
      </c>
    </row>
    <row r="1411" spans="1:5">
      <c r="A1411" s="45" t="s">
        <v>1487</v>
      </c>
      <c r="D1411" s="59" t="s">
        <v>211</v>
      </c>
      <c r="E1411" s="60" t="s">
        <v>257</v>
      </c>
    </row>
    <row r="1412" spans="1:5">
      <c r="A1412" s="286" t="s">
        <v>1488</v>
      </c>
      <c r="B1412" s="287"/>
      <c r="C1412" s="287"/>
      <c r="D1412" s="288" t="s">
        <v>52</v>
      </c>
      <c r="E1412" s="289" t="s">
        <v>1609</v>
      </c>
    </row>
    <row r="1413" spans="1:5" ht="27">
      <c r="A1413" s="45" t="s">
        <v>272</v>
      </c>
      <c r="D1413" s="59" t="s">
        <v>211</v>
      </c>
      <c r="E1413" s="36" t="s">
        <v>45</v>
      </c>
    </row>
    <row r="1414" spans="1:5">
      <c r="A1414" s="45" t="s">
        <v>551</v>
      </c>
      <c r="D1414" s="59" t="s">
        <v>211</v>
      </c>
      <c r="E1414" s="36" t="s">
        <v>44</v>
      </c>
    </row>
    <row r="1415" spans="1:5">
      <c r="A1415" s="45" t="s">
        <v>244</v>
      </c>
      <c r="D1415" s="59" t="s">
        <v>211</v>
      </c>
      <c r="E1415" s="36" t="s">
        <v>45</v>
      </c>
    </row>
    <row r="1416" spans="1:5">
      <c r="A1416" s="45" t="s">
        <v>1489</v>
      </c>
      <c r="D1416" s="59" t="s">
        <v>211</v>
      </c>
      <c r="E1416" s="60" t="s">
        <v>257</v>
      </c>
    </row>
    <row r="1417" spans="1:5">
      <c r="A1417" s="45" t="s">
        <v>279</v>
      </c>
      <c r="D1417" s="59" t="s">
        <v>211</v>
      </c>
      <c r="E1417" s="36" t="s">
        <v>278</v>
      </c>
    </row>
    <row r="1418" spans="1:5">
      <c r="A1418" s="45" t="s">
        <v>286</v>
      </c>
      <c r="D1418" s="59" t="s">
        <v>211</v>
      </c>
      <c r="E1418" s="36" t="s">
        <v>278</v>
      </c>
    </row>
    <row r="1419" spans="1:5">
      <c r="A1419" s="45" t="s">
        <v>1490</v>
      </c>
      <c r="D1419" s="59" t="s">
        <v>52</v>
      </c>
      <c r="E1419" s="60" t="s">
        <v>102</v>
      </c>
    </row>
    <row r="1420" spans="1:5" ht="27">
      <c r="A1420" s="45" t="s">
        <v>1491</v>
      </c>
      <c r="D1420" s="59" t="s">
        <v>52</v>
      </c>
      <c r="E1420" s="40"/>
    </row>
    <row r="1421" spans="1:5">
      <c r="A1421" s="45" t="s">
        <v>1492</v>
      </c>
      <c r="D1421" s="59" t="s">
        <v>11</v>
      </c>
      <c r="E1421" s="60" t="s">
        <v>5</v>
      </c>
    </row>
    <row r="1422" spans="1:5">
      <c r="A1422" s="45" t="s">
        <v>1493</v>
      </c>
      <c r="D1422" s="59" t="s">
        <v>211</v>
      </c>
      <c r="E1422" s="36" t="s">
        <v>44</v>
      </c>
    </row>
    <row r="1423" spans="1:5">
      <c r="A1423" s="45" t="s">
        <v>1494</v>
      </c>
      <c r="D1423" s="59" t="s">
        <v>52</v>
      </c>
      <c r="E1423" s="40"/>
    </row>
    <row r="1424" spans="1:5" ht="27">
      <c r="A1424" s="286" t="s">
        <v>1601</v>
      </c>
      <c r="E1424" s="289" t="s">
        <v>318</v>
      </c>
    </row>
  </sheetData>
  <autoFilter ref="A1:E1423" xr:uid="{82B1A55E-EA64-4338-8ABA-4B3E09DA81D8}"/>
  <mergeCells count="64">
    <mergeCell ref="C53:C66"/>
    <mergeCell ref="C2:C40"/>
    <mergeCell ref="A40:B40"/>
    <mergeCell ref="C41:C45"/>
    <mergeCell ref="C46:C51"/>
    <mergeCell ref="A51:B51"/>
    <mergeCell ref="C149:C150"/>
    <mergeCell ref="C68:C72"/>
    <mergeCell ref="C74:C79"/>
    <mergeCell ref="C80:C81"/>
    <mergeCell ref="C83:C88"/>
    <mergeCell ref="C90:C95"/>
    <mergeCell ref="C97:C101"/>
    <mergeCell ref="C103:C111"/>
    <mergeCell ref="C112:C113"/>
    <mergeCell ref="C114:C121"/>
    <mergeCell ref="C133:C135"/>
    <mergeCell ref="C144:C146"/>
    <mergeCell ref="C209:C211"/>
    <mergeCell ref="C153:C154"/>
    <mergeCell ref="C155:C156"/>
    <mergeCell ref="C157:C158"/>
    <mergeCell ref="A163:B163"/>
    <mergeCell ref="C164:C173"/>
    <mergeCell ref="C174:C176"/>
    <mergeCell ref="C178:C179"/>
    <mergeCell ref="C181:C182"/>
    <mergeCell ref="C183:C185"/>
    <mergeCell ref="C187:C190"/>
    <mergeCell ref="C192:C196"/>
    <mergeCell ref="C269:C278"/>
    <mergeCell ref="C213:C215"/>
    <mergeCell ref="C216:C218"/>
    <mergeCell ref="A219:B219"/>
    <mergeCell ref="C220:C221"/>
    <mergeCell ref="C222:C247"/>
    <mergeCell ref="C250:C251"/>
    <mergeCell ref="C257:C260"/>
    <mergeCell ref="C262:C263"/>
    <mergeCell ref="A264:B264"/>
    <mergeCell ref="C265:C266"/>
    <mergeCell ref="A268:B268"/>
    <mergeCell ref="C362:C372"/>
    <mergeCell ref="C280:C282"/>
    <mergeCell ref="A285:A286"/>
    <mergeCell ref="C296:C297"/>
    <mergeCell ref="C300:C317"/>
    <mergeCell ref="C319:C321"/>
    <mergeCell ref="C324:C325"/>
    <mergeCell ref="C333:C334"/>
    <mergeCell ref="C340:C342"/>
    <mergeCell ref="C344:C345"/>
    <mergeCell ref="C346:C350"/>
    <mergeCell ref="C355:C356"/>
    <mergeCell ref="C470:C471"/>
    <mergeCell ref="C474:C478"/>
    <mergeCell ref="C480:C485"/>
    <mergeCell ref="C487:C490"/>
    <mergeCell ref="C373:C385"/>
    <mergeCell ref="C390:C391"/>
    <mergeCell ref="C426:C427"/>
    <mergeCell ref="C444:C451"/>
    <mergeCell ref="C453:C464"/>
    <mergeCell ref="C466:C468"/>
  </mergeCells>
  <phoneticPr fontId="3"/>
  <pageMargins left="0.7" right="0.7" top="0.75" bottom="0.75" header="0.3" footer="0.3"/>
  <pageSetup paperSize="9" scale="69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21929A-2FC5-4594-B1AB-4DABB0451529}">
  <sheetPr>
    <tabColor theme="1"/>
    <pageSetUpPr fitToPage="1"/>
  </sheetPr>
  <dimension ref="A1:A5"/>
  <sheetViews>
    <sheetView workbookViewId="0">
      <selection activeCell="E12" sqref="E12"/>
    </sheetView>
  </sheetViews>
  <sheetFormatPr defaultRowHeight="18.75"/>
  <sheetData>
    <row r="1" spans="1:1">
      <c r="A1" t="s">
        <v>1603</v>
      </c>
    </row>
    <row r="2" spans="1:1">
      <c r="A2" t="s">
        <v>1602</v>
      </c>
    </row>
    <row r="3" spans="1:1">
      <c r="A3" t="s">
        <v>1604</v>
      </c>
    </row>
    <row r="4" spans="1:1">
      <c r="A4" t="s">
        <v>1605</v>
      </c>
    </row>
    <row r="5" spans="1:1">
      <c r="A5" t="s">
        <v>1606</v>
      </c>
    </row>
  </sheetData>
  <sheetProtection algorithmName="SHA-512" hashValue="2EIjdcVFVMik0kaPqglD/aAIgslN5JrZtIlNkQoC6RTtiFo/avSwrqh/H8XiqllvblFBUA9OQcSWn8PuKL7bcw==" saltValue="GKh68PkF0+PMdTdet2x1jw==" spinCount="100000" sheet="1" objects="1" scenarios="1"/>
  <phoneticPr fontId="3"/>
  <pageMargins left="0.7" right="0.7" top="0.75" bottom="0.75" header="0.3" footer="0.3"/>
  <pageSetup paperSize="9" scale="68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AE671-D311-4CB6-BE8A-4A8458E9BA27}">
  <sheetPr>
    <pageSetUpPr fitToPage="1"/>
  </sheetPr>
  <dimension ref="A1:C2"/>
  <sheetViews>
    <sheetView workbookViewId="0">
      <selection activeCell="B11" sqref="B10:B11"/>
    </sheetView>
  </sheetViews>
  <sheetFormatPr defaultRowHeight="18.75"/>
  <cols>
    <col min="1" max="1" width="12.625" customWidth="1"/>
    <col min="2" max="2" width="90.625" customWidth="1"/>
    <col min="3" max="3" width="20.625" customWidth="1"/>
  </cols>
  <sheetData>
    <row r="1" spans="1:3">
      <c r="A1" s="278" t="s">
        <v>1584</v>
      </c>
      <c r="B1" s="278" t="s">
        <v>1585</v>
      </c>
      <c r="C1" s="278" t="s">
        <v>1586</v>
      </c>
    </row>
    <row r="2" spans="1:3">
      <c r="A2" s="270" t="s">
        <v>1587</v>
      </c>
      <c r="B2" s="282" t="s">
        <v>1588</v>
      </c>
      <c r="C2" s="292">
        <v>45477</v>
      </c>
    </row>
  </sheetData>
  <sheetProtection algorithmName="SHA-512" hashValue="XfRYQI2LD4xHz0DdSJ3pIvArE+e0svF6Teiyoqv79tHk+KOtPm7Vfb7MYimIrzHz9X/UH27P6Nccrr8Z/X/4eA==" saltValue="z5X2yZRCgv8WCbYlfCTYOA==" spinCount="100000" sheet="1" objects="1" scenarios="1"/>
  <phoneticPr fontId="3"/>
  <pageMargins left="0.7" right="0.7" top="0.75" bottom="0.75" header="0.3" footer="0.3"/>
  <pageSetup paperSize="9" scale="6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203EA26D357F941875283F812AF8DD1" ma:contentTypeVersion="15" ma:contentTypeDescription="新しいドキュメントを作成します。" ma:contentTypeScope="" ma:versionID="2b0d7cbf100ae03e985a138a13088ba4">
  <xsd:schema xmlns:xsd="http://www.w3.org/2001/XMLSchema" xmlns:xs="http://www.w3.org/2001/XMLSchema" xmlns:p="http://schemas.microsoft.com/office/2006/metadata/properties" xmlns:ns2="c144edc9-5eb1-4e1b-ab78-e13feb91e973" xmlns:ns3="85ec59af-1a16-40a0-b163-384e34c79a5c" targetNamespace="http://schemas.microsoft.com/office/2006/metadata/properties" ma:root="true" ma:fieldsID="f060c7a1da8df69dba415fba0180b537" ns2:_="" ns3:_="">
    <xsd:import namespace="c144edc9-5eb1-4e1b-ab78-e13feb91e973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44edc9-5eb1-4e1b-ab78-e13feb91e973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6ebb2f8-70fe-47e8-8897-9a76468c960e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144edc9-5eb1-4e1b-ab78-e13feb91e973">
      <Terms xmlns="http://schemas.microsoft.com/office/infopath/2007/PartnerControls"/>
    </lcf76f155ced4ddcb4097134ff3c332f>
    <TaxCatchAll xmlns="85ec59af-1a16-40a0-b163-384e34c79a5c" xsi:nil="true"/>
    <_Flow_SignoffStatus xmlns="c144edc9-5eb1-4e1b-ab78-e13feb91e973" xsi:nil="true"/>
    <_x4f5c__x6210__x65e5__x6642_ xmlns="c144edc9-5eb1-4e1b-ab78-e13feb91e973" xsi:nil="true"/>
  </documentManagement>
</p:properties>
</file>

<file path=customXml/itemProps1.xml><?xml version="1.0" encoding="utf-8"?>
<ds:datastoreItem xmlns:ds="http://schemas.openxmlformats.org/officeDocument/2006/customXml" ds:itemID="{73419554-6BF4-4322-93A6-87D18F47109A}"/>
</file>

<file path=customXml/itemProps2.xml><?xml version="1.0" encoding="utf-8"?>
<ds:datastoreItem xmlns:ds="http://schemas.openxmlformats.org/officeDocument/2006/customXml" ds:itemID="{973007DA-97D5-4D64-BC0B-1FDE8C914D20}"/>
</file>

<file path=customXml/itemProps3.xml><?xml version="1.0" encoding="utf-8"?>
<ds:datastoreItem xmlns:ds="http://schemas.openxmlformats.org/officeDocument/2006/customXml" ds:itemID="{0C92759C-3BC1-4AF9-8E9D-387D3216CB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2</vt:i4>
      </vt:variant>
    </vt:vector>
  </HeadingPairs>
  <TitlesOfParts>
    <vt:vector size="11" baseType="lpstr">
      <vt:lpstr>入力・結果シート</vt:lpstr>
      <vt:lpstr>計算シート_急性</vt:lpstr>
      <vt:lpstr>単位暴露量・経皮吸収率</vt:lpstr>
      <vt:lpstr>防護装備</vt:lpstr>
      <vt:lpstr>処理量（種）</vt:lpstr>
      <vt:lpstr>処理量（球根等）</vt:lpstr>
      <vt:lpstr>作物分類</vt:lpstr>
      <vt:lpstr>使い方の説明</vt:lpstr>
      <vt:lpstr>変更履歴</vt:lpstr>
      <vt:lpstr>入力・結果シート!Print_Area</vt:lpstr>
      <vt:lpstr>入力・結果シート!Print_Titles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2024-07-03T08:55:34Z</dcterms:created>
  <dcterms:modified xsi:type="dcterms:W3CDTF">2024-07-03T09:02:45Z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0x0101003203EA26D357F941875283F812AF8DD1</vt:lpwstr>
  </property>
</Properties>
</file>