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comments3.xml" ContentType="application/vnd.openxmlformats-officedocument.spreadsheetml.comments+xml"/>
  <Override PartName="/xl/comments4.xml" ContentType="application/vnd.openxmlformats-officedocument.spreadsheetml.comment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731"/>
  <workbookPr filterPrivacy="1"/>
  <xr:revisionPtr revIDLastSave="237" documentId="11_C5395DB01D2B72A1FC21AE291868A44D50446013" xr6:coauthVersionLast="47" xr6:coauthVersionMax="47" xr10:uidLastSave="{2162BDA5-1325-41ED-BC81-1E3A0B9EAA08}"/>
  <bookViews>
    <workbookView xWindow="28680" yWindow="-120" windowWidth="29040" windowHeight="15840" xr2:uid="{00000000-000D-0000-FFFF-FFFF00000000}"/>
  </bookViews>
  <sheets>
    <sheet name="入力、結果" sheetId="10" r:id="rId1"/>
    <sheet name="エアゾル剤・結果" sheetId="1" r:id="rId2"/>
    <sheet name="スプレー剤・結果" sheetId="4" r:id="rId3"/>
    <sheet name="シャワー剤・結果" sheetId="5" r:id="rId4"/>
    <sheet name="プルダウンリスト" sheetId="6" r:id="rId5"/>
    <sheet name="使い方の説明" sheetId="9" r:id="rId6"/>
    <sheet name="変更履歴" sheetId="8" r:id="rId7"/>
  </sheets>
  <definedNames>
    <definedName name="_xlnm.Print_Area" localSheetId="1">エアゾル剤・結果!$A$1:$G$32</definedName>
    <definedName name="_xlnm.Print_Area" localSheetId="3">シャワー剤・結果!$A$1:$G$32</definedName>
    <definedName name="_xlnm.Print_Area" localSheetId="2">スプレー剤・結果!$A$1:$G$32</definedName>
    <definedName name="_xlnm.Print_Area" localSheetId="0">'入力、結果'!$A$1:$G$23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8" i="5" l="1"/>
  <c r="D13" i="5"/>
  <c r="B13" i="5"/>
  <c r="A13" i="5"/>
  <c r="B10" i="5"/>
  <c r="B9" i="5"/>
  <c r="B7" i="5"/>
  <c r="B6" i="5"/>
  <c r="B5" i="5"/>
  <c r="B4" i="5"/>
  <c r="B3" i="5"/>
  <c r="B2" i="5"/>
  <c r="D13" i="4"/>
  <c r="B13" i="4"/>
  <c r="A13" i="4"/>
  <c r="B10" i="4"/>
  <c r="B9" i="4"/>
  <c r="B8" i="4"/>
  <c r="B7" i="4"/>
  <c r="B6" i="4"/>
  <c r="B5" i="4"/>
  <c r="B4" i="4"/>
  <c r="B3" i="4"/>
  <c r="B2" i="4"/>
  <c r="D13" i="1"/>
  <c r="B13" i="1"/>
  <c r="A13" i="1"/>
  <c r="B10" i="1"/>
  <c r="B9" i="1"/>
  <c r="B8" i="1"/>
  <c r="B7" i="1"/>
  <c r="B6" i="1"/>
  <c r="B5" i="1"/>
  <c r="B4" i="1"/>
  <c r="B3" i="1"/>
  <c r="B2" i="1"/>
  <c r="E19" i="5" l="1"/>
  <c r="E16" i="5"/>
  <c r="E19" i="4"/>
  <c r="E17" i="4"/>
  <c r="E19" i="1"/>
  <c r="E16" i="4"/>
  <c r="E18" i="5"/>
  <c r="E17" i="5"/>
  <c r="E18" i="4"/>
  <c r="E18" i="1"/>
  <c r="D16" i="4" l="1"/>
  <c r="D16" i="5" l="1"/>
  <c r="F17" i="5" l="1"/>
  <c r="F19" i="4"/>
  <c r="D16" i="1"/>
  <c r="F17" i="4" l="1"/>
  <c r="G17" i="4" s="1"/>
  <c r="F16" i="4"/>
  <c r="G16" i="4" s="1"/>
  <c r="F18" i="4"/>
  <c r="G18" i="4" s="1"/>
  <c r="F18" i="1"/>
  <c r="G18" i="1" s="1"/>
  <c r="F19" i="1"/>
  <c r="G19" i="1" s="1"/>
  <c r="B23" i="1" s="1"/>
  <c r="F16" i="5"/>
  <c r="G16" i="5" s="1"/>
  <c r="F19" i="5"/>
  <c r="G19" i="5" s="1"/>
  <c r="B23" i="5" s="1"/>
  <c r="F18" i="5"/>
  <c r="G18" i="5" s="1"/>
  <c r="G17" i="5"/>
  <c r="G19" i="4"/>
  <c r="B23" i="4" s="1"/>
  <c r="B22" i="5" l="1"/>
  <c r="C22" i="5" s="1"/>
  <c r="C24" i="5" s="1"/>
  <c r="B31" i="5" s="1"/>
  <c r="B22" i="4"/>
  <c r="C22" i="4" s="1"/>
  <c r="B32" i="5" l="1"/>
  <c r="C19" i="10" s="1"/>
  <c r="C24" i="4"/>
  <c r="B31" i="4" s="1"/>
  <c r="B32" i="4" s="1"/>
  <c r="C18" i="10" s="1"/>
  <c r="B27" i="5"/>
  <c r="B28" i="5" s="1"/>
  <c r="B19" i="10" s="1"/>
  <c r="B27" i="4" l="1"/>
  <c r="B28" i="4" s="1"/>
  <c r="B18" i="10" s="1"/>
  <c r="E16" i="1" l="1"/>
  <c r="F16" i="1" s="1"/>
  <c r="G16" i="1" s="1"/>
  <c r="E17" i="1"/>
  <c r="F17" i="1" s="1"/>
  <c r="G17" i="1" s="1"/>
  <c r="B22" i="1" l="1"/>
  <c r="C22" i="1" s="1"/>
  <c r="C24" i="1" s="1"/>
  <c r="B31" i="1" s="1"/>
  <c r="B27" i="1" s="1"/>
  <c r="B28" i="1" l="1"/>
  <c r="B17" i="10" s="1"/>
  <c r="B32" i="1"/>
  <c r="C17" i="10" s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作成者</author>
  </authors>
  <commentList>
    <comment ref="B2" authorId="0" shapeId="0" xr:uid="{00000000-0006-0000-0000-000001000000}">
      <text>
        <r>
          <rPr>
            <b/>
            <sz val="9"/>
            <color indexed="81"/>
            <rFont val="MS P ゴシック"/>
            <family val="3"/>
            <charset val="128"/>
          </rPr>
          <t>新規申請の場合は空欄。</t>
        </r>
      </text>
    </comment>
    <comment ref="B3" authorId="0" shapeId="0" xr:uid="{00000000-0006-0000-0000-000002000000}">
      <text>
        <r>
          <rPr>
            <b/>
            <sz val="9"/>
            <color indexed="81"/>
            <rFont val="MS P ゴシック"/>
            <family val="3"/>
            <charset val="128"/>
          </rPr>
          <t>申請する農薬の名称を記載</t>
        </r>
      </text>
    </comment>
    <comment ref="B5" authorId="0" shapeId="0" xr:uid="{00000000-0006-0000-0000-000003000000}">
      <text>
        <r>
          <rPr>
            <b/>
            <sz val="9"/>
            <color indexed="81"/>
            <rFont val="MS P ゴシック"/>
            <family val="3"/>
            <charset val="128"/>
          </rPr>
          <t>評価対象となる有効成分名を記載</t>
        </r>
      </text>
    </comment>
    <comment ref="B6" authorId="0" shapeId="0" xr:uid="{00000000-0006-0000-0000-000004000000}">
      <text>
        <r>
          <rPr>
            <b/>
            <sz val="9"/>
            <color indexed="81"/>
            <rFont val="MS P ゴシック"/>
            <family val="3"/>
            <charset val="128"/>
          </rPr>
          <t>評価対象の有効成分の濃度を記載。％表示。</t>
        </r>
      </text>
    </comment>
    <comment ref="B7" authorId="0" shapeId="0" xr:uid="{00000000-0006-0000-0000-000005000000}">
      <text>
        <r>
          <rPr>
            <b/>
            <sz val="9"/>
            <color indexed="81"/>
            <rFont val="MS P ゴシック"/>
            <family val="3"/>
            <charset val="128"/>
          </rPr>
          <t>剤型にあった希釈液のデフォルト値を入力。
なお、エアゾル剤のデフォルト値は70%。
経皮吸収試験の結果がある場合はその値を入力。</t>
        </r>
      </text>
    </comment>
    <comment ref="B8" authorId="0" shapeId="0" xr:uid="{00000000-0006-0000-0000-000006000000}">
      <text>
        <r>
          <rPr>
            <b/>
            <sz val="9"/>
            <color indexed="81"/>
            <rFont val="MS P ゴシック"/>
            <family val="3"/>
            <charset val="128"/>
          </rPr>
          <t>作物に関わらず、当該製剤の総使用回数欄にある最大の数字を入力。総使用回数が規定されていない場合は「30」を入力してください。</t>
        </r>
      </text>
    </comment>
    <comment ref="B9" authorId="0" shapeId="0" xr:uid="{00000000-0006-0000-0000-000007000000}">
      <text>
        <r>
          <rPr>
            <b/>
            <sz val="9"/>
            <color indexed="81"/>
            <rFont val="MS P ゴシック"/>
            <family val="3"/>
            <charset val="128"/>
          </rPr>
          <t>評価対象の有効成分のAOELを入力。</t>
        </r>
      </text>
    </comment>
    <comment ref="B10" authorId="0" shapeId="0" xr:uid="{00000000-0006-0000-0000-000008000000}">
      <text>
        <r>
          <rPr>
            <b/>
            <sz val="9"/>
            <color indexed="81"/>
            <rFont val="MS P ゴシック"/>
            <family val="3"/>
            <charset val="128"/>
          </rPr>
          <t>評価対象の有効成分のAAOELを入力。</t>
        </r>
      </text>
    </comment>
    <comment ref="A11" authorId="0" shapeId="0" xr:uid="{00000000-0006-0000-0000-000009000000}">
      <text>
        <r>
          <rPr>
            <b/>
            <sz val="9"/>
            <color indexed="81"/>
            <rFont val="MS P ゴシック"/>
            <family val="3"/>
            <charset val="128"/>
          </rPr>
          <t>13行目（A列、B列及びC列）で防護装備を選択。
選択した防護装備に透過率（E列)が連同。</t>
        </r>
      </text>
    </comment>
    <comment ref="D13" authorId="0" shapeId="0" xr:uid="{00000000-0006-0000-0000-00000A000000}">
      <text>
        <r>
          <rPr>
            <b/>
            <sz val="9"/>
            <color indexed="81"/>
            <rFont val="MS P ゴシック"/>
            <family val="3"/>
            <charset val="128"/>
          </rPr>
          <t>・マスク１は、DL１・DS１・RL１・RS１を意味する。
・マスク２は、DL２・DS２・RL２・RS２を意味する。</t>
        </r>
      </text>
    </comment>
    <comment ref="D16" authorId="0" shapeId="0" xr:uid="{00000000-0006-0000-0000-00000B000000}">
      <text>
        <r>
          <rPr>
            <b/>
            <sz val="9"/>
            <color indexed="81"/>
            <rFont val="MS P ゴシック"/>
            <family val="3"/>
            <charset val="128"/>
          </rPr>
          <t>試算結果を表示する場合は、「剤型」に「計算」を入力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作成者</author>
  </authors>
  <commentList>
    <comment ref="C16" authorId="0" shapeId="0" xr:uid="{00000000-0006-0000-0100-00000B000000}">
      <text>
        <r>
          <rPr>
            <b/>
            <sz val="9"/>
            <color indexed="81"/>
            <rFont val="MS P ゴシック"/>
            <family val="3"/>
            <charset val="128"/>
          </rPr>
          <t>製品１本（500 mL）</t>
        </r>
      </text>
    </comment>
  </commentList>
</comments>
</file>

<file path=xl/comments3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作成者</author>
  </authors>
  <commentList>
    <comment ref="C16" authorId="0" shapeId="0" xr:uid="{00000000-0006-0000-0200-00000B000000}">
      <text>
        <r>
          <rPr>
            <b/>
            <sz val="9"/>
            <color indexed="81"/>
            <rFont val="MS P ゴシック"/>
            <family val="3"/>
            <charset val="128"/>
          </rPr>
          <t>製品１本（容量１L）</t>
        </r>
      </text>
    </comment>
  </commentList>
</comments>
</file>

<file path=xl/comments4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作成者</author>
  </authors>
  <commentList>
    <comment ref="C16" authorId="0" shapeId="0" xr:uid="{00000000-0006-0000-0300-00000B000000}">
      <text>
        <r>
          <rPr>
            <b/>
            <sz val="9"/>
            <color indexed="81"/>
            <rFont val="MS P ゴシック"/>
            <family val="3"/>
            <charset val="128"/>
          </rPr>
          <t>製品１本（最大容量６L）。</t>
        </r>
      </text>
    </comment>
  </commentList>
</comments>
</file>

<file path=xl/sharedStrings.xml><?xml version="1.0" encoding="utf-8"?>
<sst xmlns="http://schemas.openxmlformats.org/spreadsheetml/2006/main" count="206" uniqueCount="88">
  <si>
    <t>合計</t>
    <rPh sb="0" eb="2">
      <t>ゴウケイ</t>
    </rPh>
    <phoneticPr fontId="1"/>
  </si>
  <si>
    <t>体重</t>
    <rPh sb="0" eb="2">
      <t>タイジュウ</t>
    </rPh>
    <phoneticPr fontId="1"/>
  </si>
  <si>
    <t>%AOEL</t>
    <phoneticPr fontId="1"/>
  </si>
  <si>
    <r>
      <rPr>
        <sz val="14"/>
        <color theme="1"/>
        <rFont val="ＭＳ 明朝"/>
        <family val="1"/>
        <charset val="128"/>
      </rPr>
      <t>登録番号</t>
    </r>
    <rPh sb="0" eb="2">
      <t>トウロク</t>
    </rPh>
    <rPh sb="2" eb="4">
      <t>バンゴウ</t>
    </rPh>
    <phoneticPr fontId="1"/>
  </si>
  <si>
    <r>
      <rPr>
        <sz val="14"/>
        <color theme="1"/>
        <rFont val="ＭＳ 明朝"/>
        <family val="1"/>
        <charset val="128"/>
      </rPr>
      <t>農薬名</t>
    </r>
    <rPh sb="0" eb="2">
      <t>ノウヤク</t>
    </rPh>
    <rPh sb="2" eb="3">
      <t>メイ</t>
    </rPh>
    <phoneticPr fontId="1"/>
  </si>
  <si>
    <r>
      <rPr>
        <sz val="14"/>
        <color theme="1"/>
        <rFont val="ＭＳ 明朝"/>
        <family val="1"/>
        <charset val="128"/>
      </rPr>
      <t>有効成分濃度</t>
    </r>
    <rPh sb="0" eb="6">
      <t>ユウコウセイブンノウド</t>
    </rPh>
    <phoneticPr fontId="1"/>
  </si>
  <si>
    <r>
      <rPr>
        <sz val="14"/>
        <color theme="1"/>
        <rFont val="ＭＳ 明朝"/>
        <family val="1"/>
        <charset val="128"/>
      </rPr>
      <t>経皮吸収率</t>
    </r>
    <rPh sb="0" eb="2">
      <t>ケイヒ</t>
    </rPh>
    <rPh sb="2" eb="4">
      <t>キュウシュウ</t>
    </rPh>
    <rPh sb="4" eb="5">
      <t>リツ</t>
    </rPh>
    <phoneticPr fontId="1"/>
  </si>
  <si>
    <r>
      <rPr>
        <sz val="14"/>
        <color theme="1"/>
        <rFont val="ＭＳ 明朝"/>
        <family val="1"/>
        <charset val="128"/>
      </rPr>
      <t xml:space="preserve">単位暴露量
</t>
    </r>
    <r>
      <rPr>
        <sz val="14"/>
        <color theme="1"/>
        <rFont val="Times New Roman"/>
        <family val="1"/>
      </rPr>
      <t>μg/g</t>
    </r>
    <rPh sb="0" eb="2">
      <t>タンイ</t>
    </rPh>
    <rPh sb="2" eb="5">
      <t>バクロリョウ</t>
    </rPh>
    <phoneticPr fontId="1"/>
  </si>
  <si>
    <r>
      <rPr>
        <sz val="14"/>
        <color theme="1"/>
        <rFont val="ＭＳ 明朝"/>
        <family val="1"/>
        <charset val="128"/>
      </rPr>
      <t>頭</t>
    </r>
    <rPh sb="0" eb="1">
      <t>アタマ</t>
    </rPh>
    <phoneticPr fontId="1"/>
  </si>
  <si>
    <r>
      <rPr>
        <sz val="14"/>
        <color theme="1"/>
        <rFont val="ＭＳ 明朝"/>
        <family val="1"/>
        <charset val="128"/>
      </rPr>
      <t>その他</t>
    </r>
    <rPh sb="2" eb="3">
      <t>タ</t>
    </rPh>
    <phoneticPr fontId="1"/>
  </si>
  <si>
    <r>
      <rPr>
        <sz val="14"/>
        <color theme="1"/>
        <rFont val="ＭＳ 明朝"/>
        <family val="1"/>
        <charset val="128"/>
      </rPr>
      <t>手</t>
    </r>
    <rPh sb="0" eb="1">
      <t>テ</t>
    </rPh>
    <phoneticPr fontId="1"/>
  </si>
  <si>
    <r>
      <rPr>
        <sz val="14"/>
        <color theme="1"/>
        <rFont val="ＭＳ 明朝"/>
        <family val="1"/>
        <charset val="128"/>
      </rPr>
      <t>吸気</t>
    </r>
    <rPh sb="0" eb="2">
      <t>キュウキ</t>
    </rPh>
    <phoneticPr fontId="1"/>
  </si>
  <si>
    <t>AOEL</t>
    <phoneticPr fontId="1"/>
  </si>
  <si>
    <r>
      <t xml:space="preserve">mg/kg </t>
    </r>
    <r>
      <rPr>
        <sz val="14"/>
        <color theme="1"/>
        <rFont val="ＭＳ Ｐ明朝"/>
        <family val="1"/>
        <charset val="128"/>
      </rPr>
      <t>体重</t>
    </r>
    <r>
      <rPr>
        <sz val="14"/>
        <color theme="1"/>
        <rFont val="Times New Roman"/>
        <family val="1"/>
      </rPr>
      <t>/</t>
    </r>
    <r>
      <rPr>
        <sz val="14"/>
        <color theme="1"/>
        <rFont val="ＭＳ Ｐ明朝"/>
        <family val="1"/>
        <charset val="128"/>
      </rPr>
      <t>日</t>
    </r>
    <rPh sb="6" eb="8">
      <t>タイジュウ</t>
    </rPh>
    <rPh sb="9" eb="10">
      <t>ニチ</t>
    </rPh>
    <phoneticPr fontId="1"/>
  </si>
  <si>
    <t>経皮</t>
    <rPh sb="0" eb="2">
      <t>ケイヒ</t>
    </rPh>
    <phoneticPr fontId="1"/>
  </si>
  <si>
    <t>吸入</t>
    <rPh sb="0" eb="2">
      <t>キュウニュウ</t>
    </rPh>
    <phoneticPr fontId="1"/>
  </si>
  <si>
    <t>kg</t>
    <phoneticPr fontId="1"/>
  </si>
  <si>
    <t>農薬使用者暴露量</t>
    <rPh sb="0" eb="2">
      <t>ノウヤク</t>
    </rPh>
    <rPh sb="2" eb="5">
      <t>シヨウシャ</t>
    </rPh>
    <rPh sb="5" eb="8">
      <t>バクロリョウ</t>
    </rPh>
    <phoneticPr fontId="1"/>
  </si>
  <si>
    <t>AAOEL</t>
    <phoneticPr fontId="1"/>
  </si>
  <si>
    <r>
      <rPr>
        <sz val="14"/>
        <color theme="1"/>
        <rFont val="ＭＳ 明朝"/>
        <family val="1"/>
        <charset val="128"/>
      </rPr>
      <t xml:space="preserve">散布液量
</t>
    </r>
    <r>
      <rPr>
        <sz val="14"/>
        <color theme="1"/>
        <rFont val="Times New Roman"/>
        <family val="1"/>
      </rPr>
      <t>L/</t>
    </r>
    <r>
      <rPr>
        <sz val="14"/>
        <color theme="1"/>
        <rFont val="Yu Gothic"/>
        <family val="1"/>
        <charset val="128"/>
      </rPr>
      <t>回</t>
    </r>
    <rPh sb="0" eb="2">
      <t>サンプ</t>
    </rPh>
    <rPh sb="2" eb="4">
      <t>エキリョウ</t>
    </rPh>
    <rPh sb="7" eb="8">
      <t>カイ</t>
    </rPh>
    <phoneticPr fontId="1"/>
  </si>
  <si>
    <r>
      <rPr>
        <sz val="14"/>
        <color theme="1"/>
        <rFont val="ＭＳ 明朝"/>
        <family val="1"/>
        <charset val="128"/>
      </rPr>
      <t xml:space="preserve">有効成分使用量
</t>
    </r>
    <r>
      <rPr>
        <sz val="14"/>
        <color theme="1"/>
        <rFont val="Times New Roman"/>
        <family val="1"/>
      </rPr>
      <t>g/</t>
    </r>
    <r>
      <rPr>
        <sz val="14"/>
        <color theme="1"/>
        <rFont val="ＭＳ Ｐ明朝"/>
        <family val="1"/>
        <charset val="128"/>
      </rPr>
      <t>回</t>
    </r>
    <rPh sb="0" eb="4">
      <t>ユウコウセイブン</t>
    </rPh>
    <rPh sb="4" eb="7">
      <t>シヨウリョウ</t>
    </rPh>
    <rPh sb="10" eb="11">
      <t>カイ</t>
    </rPh>
    <phoneticPr fontId="1"/>
  </si>
  <si>
    <r>
      <rPr>
        <sz val="14"/>
        <color theme="1"/>
        <rFont val="ＭＳ 明朝"/>
        <family val="1"/>
        <charset val="128"/>
      </rPr>
      <t xml:space="preserve">暴露量
</t>
    </r>
    <r>
      <rPr>
        <sz val="14"/>
        <color theme="1"/>
        <rFont val="Times New Roman"/>
        <family val="1"/>
      </rPr>
      <t>μg/</t>
    </r>
    <r>
      <rPr>
        <sz val="14"/>
        <color theme="1"/>
        <rFont val="ＭＳ Ｐ明朝"/>
        <family val="1"/>
        <charset val="128"/>
      </rPr>
      <t>回</t>
    </r>
    <rPh sb="0" eb="3">
      <t>バクロリョウ</t>
    </rPh>
    <rPh sb="7" eb="8">
      <t>カイ</t>
    </rPh>
    <phoneticPr fontId="1"/>
  </si>
  <si>
    <r>
      <rPr>
        <sz val="14"/>
        <color theme="1"/>
        <rFont val="ＭＳ 明朝"/>
        <family val="1"/>
        <charset val="128"/>
      </rPr>
      <t xml:space="preserve">暴露量
</t>
    </r>
    <r>
      <rPr>
        <sz val="14"/>
        <color theme="1"/>
        <rFont val="Times New Roman"/>
        <family val="1"/>
      </rPr>
      <t>mg/</t>
    </r>
    <r>
      <rPr>
        <sz val="14"/>
        <color theme="1"/>
        <rFont val="ＭＳ Ｐ明朝"/>
        <family val="1"/>
        <charset val="128"/>
      </rPr>
      <t>回</t>
    </r>
    <rPh sb="0" eb="3">
      <t>バクロリョウ</t>
    </rPh>
    <rPh sb="7" eb="8">
      <t>カイ</t>
    </rPh>
    <phoneticPr fontId="1"/>
  </si>
  <si>
    <r>
      <rPr>
        <sz val="14"/>
        <color theme="1"/>
        <rFont val="ＭＳ 明朝"/>
        <family val="1"/>
        <charset val="128"/>
      </rPr>
      <t>暴露量</t>
    </r>
    <r>
      <rPr>
        <sz val="14"/>
        <color theme="1"/>
        <rFont val="Times New Roman"/>
        <family val="1"/>
      </rPr>
      <t xml:space="preserve">
mg/</t>
    </r>
    <r>
      <rPr>
        <sz val="14"/>
        <color theme="1"/>
        <rFont val="ＭＳ Ｐ明朝"/>
        <family val="1"/>
        <charset val="128"/>
      </rPr>
      <t>回</t>
    </r>
    <rPh sb="0" eb="3">
      <t>バクロリョウ</t>
    </rPh>
    <rPh sb="7" eb="8">
      <t>カイ</t>
    </rPh>
    <phoneticPr fontId="1"/>
  </si>
  <si>
    <r>
      <rPr>
        <sz val="14"/>
        <color theme="1"/>
        <rFont val="ＭＳ Ｐ明朝"/>
        <family val="1"/>
        <charset val="128"/>
      </rPr>
      <t>経皮吸収率考慮暴露量</t>
    </r>
    <r>
      <rPr>
        <sz val="14"/>
        <color theme="1"/>
        <rFont val="Times New Roman"/>
        <family val="1"/>
      </rPr>
      <t xml:space="preserve">
mg/</t>
    </r>
    <r>
      <rPr>
        <sz val="14"/>
        <color theme="1"/>
        <rFont val="ＭＳ Ｐ明朝"/>
        <family val="1"/>
        <charset val="128"/>
      </rPr>
      <t>回</t>
    </r>
    <rPh sb="0" eb="2">
      <t>ケイヒ</t>
    </rPh>
    <rPh sb="2" eb="4">
      <t>キュウシュウ</t>
    </rPh>
    <rPh sb="4" eb="5">
      <t>リツ</t>
    </rPh>
    <rPh sb="5" eb="7">
      <t>コウリョ</t>
    </rPh>
    <rPh sb="7" eb="10">
      <t>バクロリョウ</t>
    </rPh>
    <rPh sb="14" eb="15">
      <t>カイ</t>
    </rPh>
    <phoneticPr fontId="1"/>
  </si>
  <si>
    <t>総使用回数</t>
    <rPh sb="0" eb="5">
      <t>ソウシヨウカイスウ</t>
    </rPh>
    <phoneticPr fontId="1"/>
  </si>
  <si>
    <t>回</t>
    <rPh sb="0" eb="1">
      <t>カイ</t>
    </rPh>
    <phoneticPr fontId="1"/>
  </si>
  <si>
    <t>%AAOEL</t>
    <phoneticPr fontId="1"/>
  </si>
  <si>
    <t>１シーズンの日数</t>
    <rPh sb="6" eb="8">
      <t>ニッスウ</t>
    </rPh>
    <phoneticPr fontId="1"/>
  </si>
  <si>
    <r>
      <t xml:space="preserve">mg/kg </t>
    </r>
    <r>
      <rPr>
        <sz val="14"/>
        <color theme="1"/>
        <rFont val="ＭＳ Ｐ明朝"/>
        <family val="1"/>
        <charset val="128"/>
      </rPr>
      <t>体重</t>
    </r>
    <rPh sb="6" eb="8">
      <t>タイジュウ</t>
    </rPh>
    <phoneticPr fontId="1"/>
  </si>
  <si>
    <r>
      <t>mg/kg</t>
    </r>
    <r>
      <rPr>
        <sz val="14"/>
        <color theme="1"/>
        <rFont val="ＭＳ Ｐ明朝"/>
        <family val="1"/>
        <charset val="128"/>
      </rPr>
      <t>体重</t>
    </r>
    <phoneticPr fontId="1"/>
  </si>
  <si>
    <r>
      <t>mg/kg</t>
    </r>
    <r>
      <rPr>
        <sz val="14"/>
        <color theme="1"/>
        <rFont val="ＭＳ Ｐ明朝"/>
        <family val="1"/>
        <charset val="128"/>
      </rPr>
      <t>体重</t>
    </r>
    <r>
      <rPr>
        <sz val="14"/>
        <color theme="1"/>
        <rFont val="Times New Roman"/>
        <family val="1"/>
      </rPr>
      <t>/</t>
    </r>
    <r>
      <rPr>
        <sz val="14"/>
        <color theme="1"/>
        <rFont val="ＭＳ Ｐ明朝"/>
        <family val="1"/>
        <charset val="128"/>
      </rPr>
      <t>日</t>
    </r>
    <rPh sb="8" eb="9">
      <t>ニチ</t>
    </rPh>
    <phoneticPr fontId="1"/>
  </si>
  <si>
    <t>日</t>
    <rPh sb="0" eb="1">
      <t>ニチ</t>
    </rPh>
    <phoneticPr fontId="1"/>
  </si>
  <si>
    <t>急性農薬使用者暴露量</t>
    <rPh sb="0" eb="2">
      <t>キュウセイ</t>
    </rPh>
    <rPh sb="2" eb="4">
      <t>ノウヤク</t>
    </rPh>
    <rPh sb="4" eb="7">
      <t>シヨウシャ</t>
    </rPh>
    <rPh sb="7" eb="10">
      <t>バクロリョウ</t>
    </rPh>
    <phoneticPr fontId="1"/>
  </si>
  <si>
    <t>反復農薬使用者暴露量</t>
    <rPh sb="0" eb="2">
      <t>ハンプク</t>
    </rPh>
    <rPh sb="2" eb="4">
      <t>ノウヤク</t>
    </rPh>
    <rPh sb="4" eb="7">
      <t>シヨウシャ</t>
    </rPh>
    <rPh sb="7" eb="10">
      <t>バクロリョウ</t>
    </rPh>
    <phoneticPr fontId="1"/>
  </si>
  <si>
    <t>種類名</t>
    <rPh sb="0" eb="3">
      <t>シュルイメイ</t>
    </rPh>
    <phoneticPr fontId="1"/>
  </si>
  <si>
    <t>評価対象有効成分名</t>
    <rPh sb="0" eb="2">
      <t>ヒョウカ</t>
    </rPh>
    <rPh sb="2" eb="4">
      <t>タイショウ</t>
    </rPh>
    <rPh sb="4" eb="9">
      <t>ユウコウセイブンメイ</t>
    </rPh>
    <phoneticPr fontId="1"/>
  </si>
  <si>
    <t>透過率</t>
    <rPh sb="0" eb="3">
      <t>トウカリツ</t>
    </rPh>
    <phoneticPr fontId="1"/>
  </si>
  <si>
    <t>防護装備</t>
    <rPh sb="0" eb="4">
      <t>ボウゴソウビ</t>
    </rPh>
    <phoneticPr fontId="1"/>
  </si>
  <si>
    <t>体</t>
    <rPh sb="0" eb="1">
      <t>カラダ</t>
    </rPh>
    <phoneticPr fontId="1"/>
  </si>
  <si>
    <t>手</t>
    <rPh sb="0" eb="1">
      <t>テ</t>
    </rPh>
    <phoneticPr fontId="1"/>
  </si>
  <si>
    <t>マスク</t>
    <phoneticPr fontId="1"/>
  </si>
  <si>
    <t>長ズボン・長袖の作業衣</t>
    <rPh sb="0" eb="1">
      <t>ナガ</t>
    </rPh>
    <rPh sb="5" eb="7">
      <t>ナガソデ</t>
    </rPh>
    <rPh sb="8" eb="10">
      <t>サギョウ</t>
    </rPh>
    <rPh sb="10" eb="11">
      <t>コロモ</t>
    </rPh>
    <phoneticPr fontId="1"/>
  </si>
  <si>
    <t>不浸透性手袋</t>
  </si>
  <si>
    <t>不浸透性防除衣</t>
    <rPh sb="0" eb="4">
      <t>フシントウセイ</t>
    </rPh>
    <rPh sb="4" eb="6">
      <t>ボウジョ</t>
    </rPh>
    <rPh sb="6" eb="7">
      <t>コロモ</t>
    </rPh>
    <phoneticPr fontId="1"/>
  </si>
  <si>
    <t>不浸透性防除衣＋フード</t>
    <rPh sb="0" eb="4">
      <t>フシントウセイ</t>
    </rPh>
    <rPh sb="4" eb="6">
      <t>ボウジョ</t>
    </rPh>
    <rPh sb="6" eb="7">
      <t>コロモ</t>
    </rPh>
    <phoneticPr fontId="1"/>
  </si>
  <si>
    <t>不浸透性防除衣＋フード＋保護面</t>
    <rPh sb="12" eb="15">
      <t>ホゴメン</t>
    </rPh>
    <phoneticPr fontId="1"/>
  </si>
  <si>
    <t>吸気</t>
    <rPh sb="0" eb="2">
      <t>キュウキ</t>
    </rPh>
    <phoneticPr fontId="1"/>
  </si>
  <si>
    <t>評価対象有効成分名</t>
    <rPh sb="0" eb="2">
      <t>ヒョウカ</t>
    </rPh>
    <rPh sb="2" eb="4">
      <t>タイショウ</t>
    </rPh>
    <rPh sb="4" eb="6">
      <t>ユウコウ</t>
    </rPh>
    <rPh sb="6" eb="8">
      <t>セイブン</t>
    </rPh>
    <rPh sb="8" eb="9">
      <t>メイ</t>
    </rPh>
    <phoneticPr fontId="1"/>
  </si>
  <si>
    <t>エアゾル剤</t>
    <rPh sb="4" eb="5">
      <t>ザイ</t>
    </rPh>
    <phoneticPr fontId="1"/>
  </si>
  <si>
    <t>スプレー剤</t>
    <rPh sb="4" eb="5">
      <t>ザイ</t>
    </rPh>
    <phoneticPr fontId="1"/>
  </si>
  <si>
    <t>シャワー剤</t>
    <rPh sb="4" eb="5">
      <t>ザイ</t>
    </rPh>
    <phoneticPr fontId="1"/>
  </si>
  <si>
    <t>頭</t>
    <rPh sb="0" eb="1">
      <t>アタマ</t>
    </rPh>
    <phoneticPr fontId="1"/>
  </si>
  <si>
    <t>その他</t>
    <rPh sb="2" eb="3">
      <t>タ</t>
    </rPh>
    <phoneticPr fontId="1"/>
  </si>
  <si>
    <t>手</t>
    <rPh sb="0" eb="1">
      <t>テ</t>
    </rPh>
    <phoneticPr fontId="1"/>
  </si>
  <si>
    <t>吸気</t>
    <rPh sb="0" eb="2">
      <t>キュウキ</t>
    </rPh>
    <phoneticPr fontId="1"/>
  </si>
  <si>
    <t>液量</t>
    <rPh sb="0" eb="2">
      <t>エキリョウ</t>
    </rPh>
    <phoneticPr fontId="1"/>
  </si>
  <si>
    <t>（剤型選択）</t>
    <rPh sb="1" eb="3">
      <t>ザイケイ</t>
    </rPh>
    <rPh sb="3" eb="5">
      <t>センタク</t>
    </rPh>
    <phoneticPr fontId="1"/>
  </si>
  <si>
    <t>トリガースプレー剤</t>
    <rPh sb="8" eb="9">
      <t>ザイ</t>
    </rPh>
    <phoneticPr fontId="1"/>
  </si>
  <si>
    <r>
      <t>100%</t>
    </r>
    <r>
      <rPr>
        <b/>
        <sz val="14"/>
        <color theme="0"/>
        <rFont val="ＭＳ Ｐ明朝"/>
        <family val="1"/>
        <charset val="128"/>
      </rPr>
      <t>超です</t>
    </r>
    <rPh sb="4" eb="5">
      <t>コ</t>
    </rPh>
    <phoneticPr fontId="1"/>
  </si>
  <si>
    <r>
      <t>100%</t>
    </r>
    <r>
      <rPr>
        <b/>
        <sz val="14"/>
        <color theme="0"/>
        <rFont val="ＭＳ Ｐ明朝"/>
        <family val="1"/>
        <charset val="128"/>
      </rPr>
      <t>超です</t>
    </r>
    <phoneticPr fontId="1"/>
  </si>
  <si>
    <t>有効成分濃度</t>
    <rPh sb="0" eb="6">
      <t>ユウコウセイブンノウド</t>
    </rPh>
    <phoneticPr fontId="1"/>
  </si>
  <si>
    <t>登録番号</t>
    <rPh sb="0" eb="2">
      <t>トウロク</t>
    </rPh>
    <rPh sb="2" eb="4">
      <t>バンゴウ</t>
    </rPh>
    <phoneticPr fontId="1"/>
  </si>
  <si>
    <t>－</t>
    <phoneticPr fontId="1"/>
  </si>
  <si>
    <t>バージョン</t>
    <phoneticPr fontId="1"/>
  </si>
  <si>
    <t>v1</t>
    <phoneticPr fontId="1"/>
  </si>
  <si>
    <t>変更点</t>
    <rPh sb="0" eb="3">
      <t>ヘンコウテン</t>
    </rPh>
    <phoneticPr fontId="1"/>
  </si>
  <si>
    <t>ホームページ掲載日</t>
    <rPh sb="6" eb="8">
      <t>ケイサイ</t>
    </rPh>
    <rPh sb="8" eb="9">
      <t>ビ</t>
    </rPh>
    <phoneticPr fontId="1"/>
  </si>
  <si>
    <t>なし</t>
  </si>
  <si>
    <t>なし</t>
    <phoneticPr fontId="1"/>
  </si>
  <si>
    <t>マスク１</t>
    <phoneticPr fontId="1"/>
  </si>
  <si>
    <t>マスク２</t>
    <phoneticPr fontId="1"/>
  </si>
  <si>
    <t>備考</t>
    <rPh sb="0" eb="2">
      <t>ビコウ</t>
    </rPh>
    <phoneticPr fontId="1"/>
  </si>
  <si>
    <t>計算</t>
    <rPh sb="0" eb="2">
      <t>ケイサン</t>
    </rPh>
    <phoneticPr fontId="1"/>
  </si>
  <si>
    <t>剤型</t>
    <rPh sb="0" eb="2">
      <t>ザイケイ</t>
    </rPh>
    <phoneticPr fontId="1"/>
  </si>
  <si>
    <r>
      <rPr>
        <sz val="14"/>
        <color theme="1"/>
        <rFont val="游ゴシック"/>
        <family val="2"/>
      </rPr>
      <t>エアゾル剤</t>
    </r>
    <rPh sb="4" eb="5">
      <t>ザイ</t>
    </rPh>
    <phoneticPr fontId="1"/>
  </si>
  <si>
    <r>
      <rPr>
        <sz val="14"/>
        <color theme="1"/>
        <rFont val="游ゴシック"/>
        <family val="2"/>
      </rPr>
      <t>トリガースプレー剤</t>
    </r>
    <rPh sb="8" eb="9">
      <t>ザイ</t>
    </rPh>
    <phoneticPr fontId="1"/>
  </si>
  <si>
    <r>
      <rPr>
        <sz val="14"/>
        <color theme="1"/>
        <rFont val="游ゴシック"/>
        <family val="2"/>
      </rPr>
      <t>シャワー剤</t>
    </r>
    <rPh sb="4" eb="5">
      <t>ザイ</t>
    </rPh>
    <phoneticPr fontId="1"/>
  </si>
  <si>
    <t>農薬使用者の暴露量算出シート（結果）</t>
    <rPh sb="0" eb="2">
      <t>ノウヤク</t>
    </rPh>
    <rPh sb="2" eb="5">
      <t>シヨウシャ</t>
    </rPh>
    <rPh sb="6" eb="9">
      <t>バクロリョウ</t>
    </rPh>
    <rPh sb="9" eb="11">
      <t>サンシュツ</t>
    </rPh>
    <rPh sb="15" eb="17">
      <t>ケッカ</t>
    </rPh>
    <rPh sb="17" eb="18">
      <t>リキユウ</t>
    </rPh>
    <phoneticPr fontId="1"/>
  </si>
  <si>
    <t>使い方の説明</t>
    <rPh sb="0" eb="1">
      <t>ツカ</t>
    </rPh>
    <rPh sb="2" eb="3">
      <t>カタ</t>
    </rPh>
    <rPh sb="4" eb="6">
      <t>セツメイ</t>
    </rPh>
    <phoneticPr fontId="1"/>
  </si>
  <si>
    <t>・「入力・結果」シートの緑セルに必要事項を入力して下さい。</t>
    <rPh sb="2" eb="4">
      <t>ニュウリョク</t>
    </rPh>
    <rPh sb="5" eb="7">
      <t>ケッカ</t>
    </rPh>
    <rPh sb="12" eb="13">
      <t>ミドリ</t>
    </rPh>
    <rPh sb="16" eb="18">
      <t>ヒツヨウ</t>
    </rPh>
    <rPh sb="18" eb="20">
      <t>ジコウ</t>
    </rPh>
    <rPh sb="21" eb="23">
      <t>ニュウリョク</t>
    </rPh>
    <rPh sb="25" eb="26">
      <t>クダ</t>
    </rPh>
    <phoneticPr fontId="1"/>
  </si>
  <si>
    <t>・「入力・結果」シートの青セルでは、プルダウンから選択して下さい。</t>
    <rPh sb="2" eb="4">
      <t>ニュウリョク</t>
    </rPh>
    <rPh sb="5" eb="7">
      <t>ケッカ</t>
    </rPh>
    <rPh sb="12" eb="13">
      <t>アオ</t>
    </rPh>
    <rPh sb="25" eb="27">
      <t>センタク</t>
    </rPh>
    <rPh sb="29" eb="30">
      <t>クダ</t>
    </rPh>
    <phoneticPr fontId="1"/>
  </si>
  <si>
    <t>・「入力・結果」シートのセルにメモを記載していますのでご確認ください（右上に赤印のあるセル）。入力規則や例を示しています。</t>
    <rPh sb="2" eb="4">
      <t>ニュウリョク</t>
    </rPh>
    <rPh sb="5" eb="7">
      <t>ケッカ</t>
    </rPh>
    <rPh sb="18" eb="20">
      <t>キサイ</t>
    </rPh>
    <rPh sb="28" eb="30">
      <t>カクニン</t>
    </rPh>
    <rPh sb="35" eb="37">
      <t>ミギウエ</t>
    </rPh>
    <rPh sb="38" eb="39">
      <t>アカ</t>
    </rPh>
    <rPh sb="39" eb="40">
      <t>シルシ</t>
    </rPh>
    <rPh sb="47" eb="49">
      <t>ニュウリョク</t>
    </rPh>
    <rPh sb="49" eb="51">
      <t>キソク</t>
    </rPh>
    <rPh sb="52" eb="53">
      <t>レイ</t>
    </rPh>
    <rPh sb="54" eb="55">
      <t>シメ</t>
    </rPh>
    <phoneticPr fontId="1"/>
  </si>
  <si>
    <t>エアゾル剤等の農薬使用者の暴露量算出シート（入力用）</t>
    <rPh sb="4" eb="5">
      <t>ザイ</t>
    </rPh>
    <rPh sb="5" eb="6">
      <t>トウ</t>
    </rPh>
    <rPh sb="7" eb="9">
      <t>ノウヤク</t>
    </rPh>
    <rPh sb="9" eb="12">
      <t>シヨウシャ</t>
    </rPh>
    <rPh sb="13" eb="16">
      <t>バクロリョウ</t>
    </rPh>
    <rPh sb="16" eb="18">
      <t>サンシュツ</t>
    </rPh>
    <rPh sb="22" eb="24">
      <t>ニュウリョク</t>
    </rPh>
    <rPh sb="24" eb="25">
      <t>ヨウ</t>
    </rPh>
    <phoneticPr fontId="1"/>
  </si>
  <si>
    <t>エアゾル剤等の農薬使用者の暴露量算出シート</t>
    <phoneticPr fontId="1"/>
  </si>
  <si>
    <t>エアゾル剤の農薬使用者の暴露量算出シート（結果）</t>
    <rPh sb="4" eb="5">
      <t>ザイ</t>
    </rPh>
    <rPh sb="6" eb="8">
      <t>ノウヤク</t>
    </rPh>
    <rPh sb="8" eb="11">
      <t>シヨウシャ</t>
    </rPh>
    <rPh sb="12" eb="15">
      <t>バクロリョウ</t>
    </rPh>
    <rPh sb="15" eb="17">
      <t>サンシュツ</t>
    </rPh>
    <rPh sb="21" eb="23">
      <t>ケッカ</t>
    </rPh>
    <phoneticPr fontId="1"/>
  </si>
  <si>
    <t>トリガースプレー剤の農薬使用者の暴露量算出シート（結果）</t>
    <rPh sb="8" eb="9">
      <t>ザイ</t>
    </rPh>
    <rPh sb="10" eb="12">
      <t>ノウヤク</t>
    </rPh>
    <rPh sb="12" eb="15">
      <t>シヨウシャ</t>
    </rPh>
    <rPh sb="16" eb="19">
      <t>バクロリョウ</t>
    </rPh>
    <rPh sb="19" eb="21">
      <t>サンシュツ</t>
    </rPh>
    <phoneticPr fontId="1"/>
  </si>
  <si>
    <t>シャワー剤の農薬使用者の暴露量算出シート（結果）</t>
    <rPh sb="4" eb="5">
      <t>ザイ</t>
    </rPh>
    <rPh sb="6" eb="8">
      <t>ノウヤク</t>
    </rPh>
    <rPh sb="8" eb="11">
      <t>シヨウシャ</t>
    </rPh>
    <rPh sb="12" eb="15">
      <t>バクロリョウ</t>
    </rPh>
    <rPh sb="15" eb="17">
      <t>サンシュツ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</si>
</sst>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_ "/>
    <numFmt numFmtId="177" formatCode="0.0000%"/>
  </numFmts>
  <fonts count="18">
    <font>
      <sz val="11"/>
      <color theme="1"/>
      <name val="游ゴシック"/>
      <family val="2"/>
      <scheme val="minor"/>
    </font>
    <font>
      <sz val="6"/>
      <name val="游ゴシック"/>
      <family val="3"/>
      <charset val="128"/>
      <scheme val="minor"/>
    </font>
    <font>
      <sz val="14"/>
      <color theme="1"/>
      <name val="ＭＳ 明朝"/>
      <family val="1"/>
      <charset val="128"/>
    </font>
    <font>
      <sz val="14"/>
      <color theme="1"/>
      <name val="Times New Roman"/>
      <family val="1"/>
    </font>
    <font>
      <sz val="14"/>
      <color theme="1"/>
      <name val="ＭＳ Ｐ明朝"/>
      <family val="1"/>
      <charset val="128"/>
    </font>
    <font>
      <sz val="14"/>
      <color theme="1"/>
      <name val="Times New Roman"/>
      <family val="1"/>
      <charset val="128"/>
    </font>
    <font>
      <b/>
      <sz val="9"/>
      <color indexed="81"/>
      <name val="MS P ゴシック"/>
      <family val="3"/>
      <charset val="128"/>
    </font>
    <font>
      <sz val="26"/>
      <color theme="1"/>
      <name val="ＭＳ Ｐ明朝"/>
      <family val="1"/>
      <charset val="128"/>
    </font>
    <font>
      <sz val="26"/>
      <color theme="1"/>
      <name val="Times New Roman"/>
      <family val="1"/>
    </font>
    <font>
      <sz val="14"/>
      <color theme="1"/>
      <name val="Yu Gothic"/>
      <family val="1"/>
      <charset val="128"/>
    </font>
    <font>
      <b/>
      <sz val="14"/>
      <color theme="0"/>
      <name val="Times New Roman"/>
      <family val="1"/>
    </font>
    <font>
      <b/>
      <sz val="14"/>
      <color theme="0"/>
      <name val="ＭＳ Ｐ明朝"/>
      <family val="1"/>
      <charset val="128"/>
    </font>
    <font>
      <sz val="9"/>
      <color theme="1"/>
      <name val="Times New Roman"/>
      <family val="1"/>
      <charset val="128"/>
    </font>
    <font>
      <sz val="8"/>
      <color theme="1"/>
      <name val="Times New Roman"/>
      <family val="1"/>
      <charset val="128"/>
    </font>
    <font>
      <sz val="14"/>
      <color theme="1"/>
      <name val="游ゴシック Light"/>
      <family val="3"/>
      <charset val="128"/>
      <scheme val="major"/>
    </font>
    <font>
      <sz val="11"/>
      <color theme="1"/>
      <name val="游ゴシック"/>
      <family val="2"/>
      <scheme val="minor"/>
    </font>
    <font>
      <sz val="14"/>
      <color theme="1"/>
      <name val="游ゴシック"/>
      <family val="2"/>
    </font>
    <font>
      <sz val="14"/>
      <name val="Times New Roman"/>
      <family val="1"/>
    </font>
  </fonts>
  <fills count="7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9" tint="0.59999389629810485"/>
        <bgColor indexed="64"/>
      </patternFill>
    </fill>
  </fills>
  <borders count="2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 diagonalUp="1"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thin">
        <color auto="1"/>
      </diagonal>
    </border>
    <border>
      <left/>
      <right/>
      <top style="thin">
        <color auto="1"/>
      </top>
      <bottom style="thin">
        <color auto="1"/>
      </bottom>
      <diagonal/>
    </border>
    <border diagonalUp="1">
      <left style="thin">
        <color auto="1"/>
      </left>
      <right/>
      <top style="thin">
        <color auto="1"/>
      </top>
      <bottom style="thin">
        <color auto="1"/>
      </bottom>
      <diagonal style="thin">
        <color auto="1"/>
      </diagonal>
    </border>
    <border diagonalUp="1">
      <left/>
      <right style="thin">
        <color auto="1"/>
      </right>
      <top style="thin">
        <color auto="1"/>
      </top>
      <bottom style="thin">
        <color auto="1"/>
      </bottom>
      <diagonal style="thin">
        <color auto="1"/>
      </diagonal>
    </border>
    <border>
      <left style="thin">
        <color auto="1"/>
      </left>
      <right style="thin">
        <color auto="1"/>
      </right>
      <top style="double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 diagonalUp="1"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 style="thin">
        <color auto="1"/>
      </diagonal>
    </border>
    <border diagonalUp="1"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 style="thin">
        <color auto="1"/>
      </diagonal>
    </border>
    <border diagonalUp="1"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 style="thin">
        <color auto="1"/>
      </diagonal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double">
        <color auto="1"/>
      </bottom>
      <diagonal/>
    </border>
  </borders>
  <cellStyleXfs count="2">
    <xf numFmtId="0" fontId="0" fillId="0" borderId="0"/>
    <xf numFmtId="9" fontId="15" fillId="0" borderId="0" applyFont="0" applyFill="0" applyBorder="0" applyAlignment="0" applyProtection="0">
      <alignment vertical="center"/>
    </xf>
  </cellStyleXfs>
  <cellXfs count="123">
    <xf numFmtId="0" fontId="0" fillId="0" borderId="0" xfId="0"/>
    <xf numFmtId="0" fontId="0" fillId="0" borderId="0" xfId="0" applyAlignment="1">
      <alignment horizontal="left" vertical="center"/>
    </xf>
    <xf numFmtId="0" fontId="0" fillId="0" borderId="18" xfId="0" applyBorder="1" applyAlignment="1">
      <alignment horizontal="left" vertical="center"/>
    </xf>
    <xf numFmtId="0" fontId="0" fillId="0" borderId="19" xfId="0" applyBorder="1" applyAlignment="1">
      <alignment horizontal="left" vertical="center"/>
    </xf>
    <xf numFmtId="0" fontId="0" fillId="0" borderId="20" xfId="0" applyBorder="1" applyAlignment="1">
      <alignment horizontal="left" vertical="center"/>
    </xf>
    <xf numFmtId="0" fontId="0" fillId="0" borderId="7" xfId="0" applyBorder="1" applyAlignment="1">
      <alignment horizontal="left" vertical="center"/>
    </xf>
    <xf numFmtId="0" fontId="0" fillId="0" borderId="21" xfId="0" applyBorder="1" applyAlignment="1">
      <alignment horizontal="left" vertical="center"/>
    </xf>
    <xf numFmtId="0" fontId="0" fillId="0" borderId="23" xfId="0" applyBorder="1" applyAlignment="1">
      <alignment horizontal="left" vertical="center"/>
    </xf>
    <xf numFmtId="0" fontId="0" fillId="0" borderId="22" xfId="0" applyBorder="1" applyAlignment="1">
      <alignment horizontal="left" vertical="center"/>
    </xf>
    <xf numFmtId="0" fontId="0" fillId="5" borderId="1" xfId="0" applyFill="1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0" borderId="1" xfId="0" applyBorder="1"/>
    <xf numFmtId="0" fontId="7" fillId="0" borderId="0" xfId="0" applyFont="1" applyAlignment="1" applyProtection="1">
      <alignment horizontal="centerContinuous" vertical="center"/>
    </xf>
    <xf numFmtId="0" fontId="8" fillId="0" borderId="0" xfId="0" applyFont="1" applyAlignment="1" applyProtection="1">
      <alignment horizontal="centerContinuous"/>
    </xf>
    <xf numFmtId="0" fontId="3" fillId="0" borderId="0" xfId="0" applyFont="1" applyProtection="1"/>
    <xf numFmtId="0" fontId="3" fillId="0" borderId="0" xfId="0" applyFont="1" applyAlignment="1" applyProtection="1">
      <alignment horizontal="left" vertical="center"/>
    </xf>
    <xf numFmtId="0" fontId="4" fillId="0" borderId="1" xfId="0" applyFont="1" applyBorder="1" applyAlignment="1" applyProtection="1">
      <alignment horizontal="center" vertical="center"/>
    </xf>
    <xf numFmtId="0" fontId="2" fillId="0" borderId="1" xfId="0" applyFont="1" applyBorder="1" applyAlignment="1" applyProtection="1">
      <alignment horizontal="center" vertical="center"/>
    </xf>
    <xf numFmtId="10" fontId="4" fillId="0" borderId="1" xfId="0" applyNumberFormat="1" applyFont="1" applyFill="1" applyBorder="1" applyAlignment="1" applyProtection="1">
      <alignment horizontal="left" vertical="center" wrapText="1"/>
    </xf>
    <xf numFmtId="0" fontId="3" fillId="0" borderId="0" xfId="0" applyFont="1" applyAlignment="1" applyProtection="1">
      <alignment horizontal="center" vertical="center"/>
    </xf>
    <xf numFmtId="0" fontId="5" fillId="0" borderId="1" xfId="0" applyFont="1" applyBorder="1" applyAlignment="1" applyProtection="1">
      <alignment horizontal="center" vertical="center" wrapText="1"/>
    </xf>
    <xf numFmtId="0" fontId="3" fillId="0" borderId="4" xfId="0" applyFont="1" applyBorder="1" applyAlignment="1" applyProtection="1">
      <alignment horizontal="center" vertical="center"/>
    </xf>
    <xf numFmtId="9" fontId="3" fillId="0" borderId="1" xfId="0" applyNumberFormat="1" applyFont="1" applyBorder="1" applyAlignment="1" applyProtection="1">
      <alignment horizontal="center" vertical="center"/>
    </xf>
    <xf numFmtId="0" fontId="3" fillId="0" borderId="0" xfId="0" applyFont="1" applyBorder="1" applyAlignment="1" applyProtection="1">
      <alignment horizontal="center" vertical="center" wrapText="1"/>
    </xf>
    <xf numFmtId="0" fontId="2" fillId="0" borderId="1" xfId="0" applyFont="1" applyBorder="1" applyAlignment="1" applyProtection="1">
      <alignment horizontal="center" vertical="center" wrapText="1"/>
    </xf>
    <xf numFmtId="0" fontId="3" fillId="0" borderId="7" xfId="0" applyFont="1" applyBorder="1" applyAlignment="1" applyProtection="1">
      <alignment horizontal="center" vertical="center"/>
    </xf>
    <xf numFmtId="0" fontId="2" fillId="0" borderId="0" xfId="0" applyFont="1" applyBorder="1" applyAlignment="1" applyProtection="1">
      <alignment horizontal="center" vertical="center" wrapText="1"/>
    </xf>
    <xf numFmtId="0" fontId="3" fillId="0" borderId="0" xfId="0" applyFont="1" applyBorder="1" applyAlignment="1" applyProtection="1">
      <alignment horizontal="center" vertical="center"/>
    </xf>
    <xf numFmtId="0" fontId="4" fillId="0" borderId="1" xfId="0" applyFont="1" applyBorder="1" applyAlignment="1" applyProtection="1">
      <alignment vertical="center"/>
    </xf>
    <xf numFmtId="0" fontId="4" fillId="0" borderId="0" xfId="0" applyFont="1" applyBorder="1" applyAlignment="1" applyProtection="1">
      <alignment vertical="center"/>
    </xf>
    <xf numFmtId="0" fontId="3" fillId="0" borderId="3" xfId="0" applyFont="1" applyBorder="1" applyAlignment="1" applyProtection="1">
      <alignment horizontal="left" vertical="center"/>
    </xf>
    <xf numFmtId="0" fontId="3" fillId="0" borderId="0" xfId="0" applyFont="1" applyBorder="1" applyAlignment="1" applyProtection="1">
      <alignment horizontal="left" vertical="center"/>
    </xf>
    <xf numFmtId="0" fontId="10" fillId="0" borderId="0" xfId="0" applyFont="1" applyAlignment="1" applyProtection="1">
      <alignment vertical="center"/>
    </xf>
    <xf numFmtId="0" fontId="3" fillId="0" borderId="0" xfId="0" applyFont="1" applyAlignment="1" applyProtection="1">
      <alignment vertical="center"/>
    </xf>
    <xf numFmtId="0" fontId="3" fillId="0" borderId="1" xfId="0" applyFont="1" applyBorder="1" applyAlignment="1" applyProtection="1">
      <alignment horizontal="left" vertical="center"/>
    </xf>
    <xf numFmtId="0" fontId="10" fillId="0" borderId="0" xfId="0" applyFont="1" applyAlignment="1" applyProtection="1">
      <alignment horizontal="left" vertical="center"/>
    </xf>
    <xf numFmtId="0" fontId="3" fillId="0" borderId="0" xfId="0" applyFont="1" applyAlignment="1" applyProtection="1">
      <alignment horizontal="center"/>
    </xf>
    <xf numFmtId="0" fontId="0" fillId="0" borderId="1" xfId="0" applyBorder="1" applyAlignment="1">
      <alignment horizontal="right" vertical="center"/>
    </xf>
    <xf numFmtId="0" fontId="12" fillId="0" borderId="0" xfId="0" applyFont="1" applyFill="1" applyBorder="1" applyAlignment="1" applyProtection="1">
      <alignment vertical="center"/>
    </xf>
    <xf numFmtId="0" fontId="13" fillId="0" borderId="0" xfId="0" applyFont="1" applyAlignment="1" applyProtection="1">
      <alignment horizontal="left" vertical="center"/>
    </xf>
    <xf numFmtId="0" fontId="0" fillId="5" borderId="7" xfId="0" applyFill="1" applyBorder="1"/>
    <xf numFmtId="0" fontId="0" fillId="5" borderId="12" xfId="0" applyFill="1" applyBorder="1" applyAlignment="1">
      <alignment horizontal="center" vertical="center"/>
    </xf>
    <xf numFmtId="0" fontId="0" fillId="5" borderId="13" xfId="0" applyFill="1" applyBorder="1" applyAlignment="1">
      <alignment horizontal="center" vertical="center"/>
    </xf>
    <xf numFmtId="0" fontId="0" fillId="5" borderId="14" xfId="0" applyFill="1" applyBorder="1" applyAlignment="1">
      <alignment horizontal="center" vertical="center"/>
    </xf>
    <xf numFmtId="0" fontId="0" fillId="0" borderId="1" xfId="0" applyFill="1" applyBorder="1" applyAlignment="1">
      <alignment horizontal="right" vertical="center"/>
    </xf>
    <xf numFmtId="0" fontId="3" fillId="4" borderId="1" xfId="0" applyFont="1" applyFill="1" applyBorder="1" applyAlignment="1" applyProtection="1">
      <alignment horizontal="center" vertical="center"/>
    </xf>
    <xf numFmtId="0" fontId="0" fillId="0" borderId="24" xfId="0" applyBorder="1" applyAlignment="1">
      <alignment horizontal="left" vertical="center"/>
    </xf>
    <xf numFmtId="0" fontId="0" fillId="0" borderId="2" xfId="0" applyBorder="1" applyAlignment="1">
      <alignment horizontal="left" vertical="center"/>
    </xf>
    <xf numFmtId="0" fontId="0" fillId="0" borderId="25" xfId="0" applyBorder="1" applyAlignment="1">
      <alignment horizontal="left" vertical="center"/>
    </xf>
    <xf numFmtId="0" fontId="0" fillId="0" borderId="15" xfId="0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14" fillId="2" borderId="1" xfId="0" applyFont="1" applyFill="1" applyBorder="1" applyAlignment="1" applyProtection="1">
      <alignment horizontal="center" vertical="center" shrinkToFit="1"/>
      <protection locked="0"/>
    </xf>
    <xf numFmtId="0" fontId="0" fillId="0" borderId="1" xfId="0" applyBorder="1" applyAlignment="1">
      <alignment horizontal="center" vertical="center"/>
    </xf>
    <xf numFmtId="0" fontId="0" fillId="3" borderId="1" xfId="0" applyFill="1" applyBorder="1" applyAlignment="1">
      <alignment horizontal="center" vertical="center"/>
    </xf>
    <xf numFmtId="0" fontId="4" fillId="0" borderId="11" xfId="0" applyFont="1" applyFill="1" applyBorder="1" applyAlignment="1">
      <alignment horizontal="center" vertical="center"/>
    </xf>
    <xf numFmtId="0" fontId="3" fillId="0" borderId="1" xfId="0" applyFont="1" applyFill="1" applyBorder="1" applyAlignment="1" applyProtection="1">
      <alignment horizontal="left" vertical="center"/>
    </xf>
    <xf numFmtId="0" fontId="3" fillId="0" borderId="26" xfId="0" applyFont="1" applyFill="1" applyBorder="1" applyAlignment="1" applyProtection="1">
      <alignment horizontal="left" vertical="center"/>
    </xf>
    <xf numFmtId="0" fontId="4" fillId="0" borderId="1" xfId="0" applyFont="1" applyBorder="1" applyAlignment="1" applyProtection="1">
      <alignment horizontal="center" vertical="center" wrapText="1"/>
    </xf>
    <xf numFmtId="0" fontId="3" fillId="0" borderId="1" xfId="0" applyFont="1" applyBorder="1" applyAlignment="1" applyProtection="1">
      <alignment horizontal="center" vertical="center"/>
    </xf>
    <xf numFmtId="0" fontId="3" fillId="0" borderId="5" xfId="0" applyFont="1" applyBorder="1" applyAlignment="1" applyProtection="1">
      <alignment horizontal="center" vertical="center"/>
    </xf>
    <xf numFmtId="0" fontId="3" fillId="0" borderId="1" xfId="0" applyFont="1" applyBorder="1"/>
    <xf numFmtId="0" fontId="3" fillId="0" borderId="1" xfId="0" applyFont="1" applyBorder="1" applyAlignment="1">
      <alignment horizontal="center"/>
    </xf>
    <xf numFmtId="0" fontId="16" fillId="0" borderId="1" xfId="0" applyFont="1" applyBorder="1" applyAlignment="1">
      <alignment horizontal="center"/>
    </xf>
    <xf numFmtId="177" fontId="3" fillId="0" borderId="1" xfId="1" applyNumberFormat="1" applyFont="1" applyBorder="1" applyAlignment="1">
      <alignment horizontal="center"/>
    </xf>
    <xf numFmtId="0" fontId="7" fillId="0" borderId="0" xfId="0" applyFont="1" applyAlignment="1" applyProtection="1">
      <alignment horizontal="left" vertical="center"/>
    </xf>
    <xf numFmtId="0" fontId="2" fillId="0" borderId="1" xfId="0" applyFont="1" applyFill="1" applyBorder="1" applyAlignment="1" applyProtection="1">
      <alignment horizontal="center" vertical="center"/>
    </xf>
    <xf numFmtId="0" fontId="3" fillId="0" borderId="1" xfId="0" applyFont="1" applyFill="1" applyBorder="1" applyAlignment="1" applyProtection="1">
      <alignment horizontal="center" vertical="center"/>
    </xf>
    <xf numFmtId="0" fontId="4" fillId="0" borderId="1" xfId="0" applyFont="1" applyFill="1" applyBorder="1" applyAlignment="1" applyProtection="1">
      <alignment horizontal="center" vertical="center"/>
    </xf>
    <xf numFmtId="0" fontId="4" fillId="0" borderId="1" xfId="0" applyFont="1" applyBorder="1" applyAlignment="1" applyProtection="1">
      <alignment horizontal="center" vertical="center" wrapText="1"/>
    </xf>
    <xf numFmtId="0" fontId="3" fillId="0" borderId="1" xfId="0" applyFont="1" applyBorder="1" applyAlignment="1" applyProtection="1">
      <alignment horizontal="center" vertical="center" wrapText="1"/>
    </xf>
    <xf numFmtId="0" fontId="3" fillId="0" borderId="5" xfId="0" applyFont="1" applyFill="1" applyBorder="1" applyAlignment="1" applyProtection="1">
      <alignment horizontal="center" vertical="center"/>
    </xf>
    <xf numFmtId="0" fontId="3" fillId="0" borderId="1" xfId="0" applyFont="1" applyBorder="1" applyAlignment="1" applyProtection="1">
      <alignment horizontal="center" vertical="center"/>
    </xf>
    <xf numFmtId="0" fontId="4" fillId="0" borderId="1" xfId="0" applyFont="1" applyFill="1" applyBorder="1" applyAlignment="1" applyProtection="1">
      <alignment horizontal="center" vertical="center" wrapText="1"/>
    </xf>
    <xf numFmtId="14" fontId="0" fillId="0" borderId="1" xfId="0" applyNumberFormat="1" applyBorder="1"/>
    <xf numFmtId="0" fontId="4" fillId="0" borderId="11" xfId="0" applyFont="1" applyFill="1" applyBorder="1" applyAlignment="1" applyProtection="1">
      <alignment horizontal="center" vertical="center"/>
    </xf>
    <xf numFmtId="0" fontId="14" fillId="0" borderId="1" xfId="0" applyFont="1" applyFill="1" applyBorder="1" applyAlignment="1" applyProtection="1">
      <alignment horizontal="center" vertical="center" shrinkToFit="1"/>
    </xf>
    <xf numFmtId="0" fontId="2" fillId="0" borderId="8" xfId="0" applyFont="1" applyBorder="1" applyAlignment="1" applyProtection="1">
      <alignment horizontal="center" vertical="center" wrapText="1"/>
    </xf>
    <xf numFmtId="0" fontId="2" fillId="0" borderId="4" xfId="0" applyFont="1" applyBorder="1" applyAlignment="1" applyProtection="1">
      <alignment horizontal="center" vertical="center" wrapText="1"/>
    </xf>
    <xf numFmtId="0" fontId="4" fillId="0" borderId="1" xfId="0" applyFont="1" applyBorder="1" applyAlignment="1" applyProtection="1">
      <alignment horizontal="center"/>
      <protection locked="0"/>
    </xf>
    <xf numFmtId="0" fontId="3" fillId="0" borderId="1" xfId="0" applyFont="1" applyFill="1" applyBorder="1" applyAlignment="1">
      <alignment horizontal="center" vertical="center"/>
    </xf>
    <xf numFmtId="0" fontId="14" fillId="2" borderId="4" xfId="0" applyFont="1" applyFill="1" applyBorder="1" applyAlignment="1" applyProtection="1">
      <alignment horizontal="center" vertical="center" shrinkToFit="1"/>
      <protection locked="0"/>
    </xf>
    <xf numFmtId="0" fontId="14" fillId="2" borderId="3" xfId="0" applyFont="1" applyFill="1" applyBorder="1" applyAlignment="1" applyProtection="1">
      <alignment horizontal="center" vertical="center" shrinkToFit="1"/>
      <protection locked="0"/>
    </xf>
    <xf numFmtId="0" fontId="3" fillId="6" borderId="1" xfId="0" applyFont="1" applyFill="1" applyBorder="1" applyAlignment="1" applyProtection="1">
      <alignment horizontal="center" vertical="center" wrapText="1"/>
      <protection locked="0"/>
    </xf>
    <xf numFmtId="0" fontId="4" fillId="6" borderId="1" xfId="0" applyFont="1" applyFill="1" applyBorder="1" applyAlignment="1" applyProtection="1">
      <alignment horizontal="center" vertical="center" wrapText="1"/>
      <protection locked="0"/>
    </xf>
    <xf numFmtId="177" fontId="3" fillId="6" borderId="1" xfId="0" applyNumberFormat="1" applyFont="1" applyFill="1" applyBorder="1" applyAlignment="1" applyProtection="1">
      <alignment horizontal="center" vertical="center" wrapText="1"/>
      <protection locked="0"/>
    </xf>
    <xf numFmtId="10" fontId="3" fillId="6" borderId="1" xfId="0" applyNumberFormat="1" applyFont="1" applyFill="1" applyBorder="1" applyAlignment="1" applyProtection="1">
      <alignment horizontal="center" vertical="center" wrapText="1"/>
      <protection locked="0"/>
    </xf>
    <xf numFmtId="176" fontId="3" fillId="6" borderId="1" xfId="0" applyNumberFormat="1" applyFont="1" applyFill="1" applyBorder="1" applyAlignment="1" applyProtection="1">
      <alignment horizontal="center" vertical="center" wrapText="1"/>
      <protection locked="0"/>
    </xf>
    <xf numFmtId="0" fontId="17" fillId="6" borderId="26" xfId="0" applyFont="1" applyFill="1" applyBorder="1" applyAlignment="1" applyProtection="1">
      <alignment horizontal="center" vertical="center" wrapText="1"/>
      <protection locked="0"/>
    </xf>
    <xf numFmtId="0" fontId="4" fillId="0" borderId="11" xfId="0" applyFont="1" applyBorder="1" applyAlignment="1" applyProtection="1">
      <alignment horizontal="center" vertical="center" wrapText="1"/>
    </xf>
    <xf numFmtId="0" fontId="3" fillId="0" borderId="11" xfId="0" applyFont="1" applyBorder="1" applyAlignment="1" applyProtection="1">
      <alignment horizontal="center" vertical="center" wrapText="1"/>
    </xf>
    <xf numFmtId="0" fontId="4" fillId="0" borderId="1" xfId="0" applyFont="1" applyBorder="1" applyAlignment="1" applyProtection="1">
      <alignment horizontal="center" vertical="center" wrapText="1"/>
    </xf>
    <xf numFmtId="0" fontId="3" fillId="0" borderId="1" xfId="0" applyFont="1" applyBorder="1" applyAlignment="1" applyProtection="1">
      <alignment horizontal="center" vertical="center" wrapText="1"/>
    </xf>
    <xf numFmtId="0" fontId="4" fillId="0" borderId="11" xfId="0" applyFont="1" applyFill="1" applyBorder="1" applyAlignment="1" applyProtection="1">
      <alignment horizontal="center" vertical="center" wrapText="1"/>
    </xf>
    <xf numFmtId="0" fontId="3" fillId="0" borderId="11" xfId="0" applyFont="1" applyFill="1" applyBorder="1" applyAlignment="1" applyProtection="1">
      <alignment horizontal="center" vertical="center" wrapText="1"/>
    </xf>
    <xf numFmtId="0" fontId="4" fillId="0" borderId="1" xfId="0" applyFont="1" applyFill="1" applyBorder="1" applyAlignment="1" applyProtection="1">
      <alignment horizontal="center" vertical="center" wrapText="1"/>
    </xf>
    <xf numFmtId="0" fontId="3" fillId="0" borderId="1" xfId="0" applyFont="1" applyFill="1" applyBorder="1" applyAlignment="1" applyProtection="1">
      <alignment horizontal="center" vertical="center" wrapText="1"/>
    </xf>
    <xf numFmtId="0" fontId="4" fillId="0" borderId="1" xfId="1" applyNumberFormat="1" applyFont="1" applyFill="1" applyBorder="1" applyAlignment="1" applyProtection="1">
      <alignment horizontal="center" vertical="center" wrapText="1"/>
    </xf>
    <xf numFmtId="177" fontId="3" fillId="0" borderId="1" xfId="0" applyNumberFormat="1" applyFont="1" applyFill="1" applyBorder="1" applyAlignment="1" applyProtection="1">
      <alignment horizontal="center" vertical="center" wrapText="1"/>
    </xf>
    <xf numFmtId="10" fontId="3" fillId="0" borderId="1" xfId="0" applyNumberFormat="1" applyFont="1" applyFill="1" applyBorder="1" applyAlignment="1" applyProtection="1">
      <alignment horizontal="center" vertical="center" wrapText="1"/>
    </xf>
    <xf numFmtId="176" fontId="3" fillId="0" borderId="1" xfId="0" applyNumberFormat="1" applyFont="1" applyFill="1" applyBorder="1" applyAlignment="1" applyProtection="1">
      <alignment horizontal="center" vertical="center" wrapText="1"/>
    </xf>
    <xf numFmtId="0" fontId="3" fillId="0" borderId="26" xfId="0" applyFont="1" applyFill="1" applyBorder="1" applyAlignment="1" applyProtection="1">
      <alignment horizontal="center" vertical="center" wrapText="1"/>
    </xf>
    <xf numFmtId="0" fontId="3" fillId="0" borderId="1" xfId="0" applyFont="1" applyFill="1" applyBorder="1" applyAlignment="1" applyProtection="1">
      <alignment horizontal="center" vertical="center"/>
    </xf>
    <xf numFmtId="0" fontId="14" fillId="0" borderId="4" xfId="0" applyFont="1" applyFill="1" applyBorder="1" applyAlignment="1" applyProtection="1">
      <alignment horizontal="center" vertical="center" shrinkToFit="1"/>
    </xf>
    <xf numFmtId="0" fontId="14" fillId="0" borderId="3" xfId="0" applyFont="1" applyFill="1" applyBorder="1" applyAlignment="1" applyProtection="1">
      <alignment horizontal="center" vertical="center" shrinkToFit="1"/>
    </xf>
    <xf numFmtId="0" fontId="3" fillId="0" borderId="5" xfId="0" applyFont="1" applyBorder="1" applyAlignment="1" applyProtection="1">
      <alignment horizontal="center" vertical="center"/>
    </xf>
    <xf numFmtId="0" fontId="3" fillId="0" borderId="6" xfId="0" applyFont="1" applyBorder="1" applyAlignment="1" applyProtection="1">
      <alignment horizontal="center" vertical="center"/>
    </xf>
    <xf numFmtId="0" fontId="3" fillId="0" borderId="2" xfId="0" applyFont="1" applyBorder="1" applyAlignment="1" applyProtection="1">
      <alignment horizontal="center" vertical="center"/>
    </xf>
    <xf numFmtId="0" fontId="3" fillId="0" borderId="5" xfId="0" applyFont="1" applyFill="1" applyBorder="1" applyAlignment="1" applyProtection="1">
      <alignment horizontal="center" vertical="center"/>
    </xf>
    <xf numFmtId="0" fontId="3" fillId="0" borderId="6" xfId="0" applyFont="1" applyFill="1" applyBorder="1" applyAlignment="1" applyProtection="1">
      <alignment horizontal="center" vertical="center"/>
    </xf>
    <xf numFmtId="0" fontId="3" fillId="0" borderId="2" xfId="0" applyFont="1" applyFill="1" applyBorder="1" applyAlignment="1" applyProtection="1">
      <alignment horizontal="center" vertical="center"/>
    </xf>
    <xf numFmtId="177" fontId="3" fillId="4" borderId="4" xfId="0" applyNumberFormat="1" applyFont="1" applyFill="1" applyBorder="1" applyAlignment="1" applyProtection="1">
      <alignment horizontal="center" vertical="center" wrapText="1"/>
    </xf>
    <xf numFmtId="177" fontId="3" fillId="4" borderId="3" xfId="0" applyNumberFormat="1" applyFont="1" applyFill="1" applyBorder="1" applyAlignment="1" applyProtection="1">
      <alignment horizontal="center" vertical="center" wrapText="1"/>
    </xf>
    <xf numFmtId="0" fontId="5" fillId="0" borderId="4" xfId="0" applyFont="1" applyBorder="1" applyAlignment="1" applyProtection="1">
      <alignment horizontal="center" vertical="center" wrapText="1"/>
    </xf>
    <xf numFmtId="0" fontId="3" fillId="0" borderId="3" xfId="0" applyFont="1" applyBorder="1" applyAlignment="1" applyProtection="1">
      <alignment horizontal="center" vertical="center" wrapText="1"/>
    </xf>
    <xf numFmtId="0" fontId="3" fillId="0" borderId="4" xfId="0" applyFont="1" applyBorder="1" applyAlignment="1" applyProtection="1">
      <alignment horizontal="center" vertical="center" wrapText="1"/>
    </xf>
    <xf numFmtId="0" fontId="3" fillId="0" borderId="9" xfId="0" applyFont="1" applyBorder="1" applyAlignment="1" applyProtection="1">
      <alignment horizontal="center" vertical="center" wrapText="1"/>
    </xf>
    <xf numFmtId="0" fontId="3" fillId="0" borderId="10" xfId="0" applyFont="1" applyBorder="1" applyAlignment="1" applyProtection="1">
      <alignment horizontal="center" vertical="center" wrapText="1"/>
    </xf>
    <xf numFmtId="0" fontId="3" fillId="0" borderId="1" xfId="0" applyFont="1" applyBorder="1" applyAlignment="1" applyProtection="1">
      <alignment horizontal="center" vertical="center"/>
    </xf>
    <xf numFmtId="177" fontId="3" fillId="4" borderId="1" xfId="0" applyNumberFormat="1" applyFont="1" applyFill="1" applyBorder="1" applyAlignment="1" applyProtection="1">
      <alignment horizontal="center" vertical="center"/>
    </xf>
    <xf numFmtId="0" fontId="3" fillId="0" borderId="1" xfId="0" applyNumberFormat="1" applyFont="1" applyFill="1" applyBorder="1" applyAlignment="1" applyProtection="1">
      <alignment horizontal="center" vertical="center" wrapText="1"/>
    </xf>
    <xf numFmtId="0" fontId="4" fillId="0" borderId="1" xfId="0" applyNumberFormat="1" applyFont="1" applyFill="1" applyBorder="1" applyAlignment="1" applyProtection="1">
      <alignment horizontal="center" vertical="center" wrapText="1"/>
    </xf>
    <xf numFmtId="177" fontId="3" fillId="0" borderId="1" xfId="1" applyNumberFormat="1" applyFont="1" applyFill="1" applyBorder="1" applyAlignment="1" applyProtection="1">
      <alignment horizontal="center" vertical="center" wrapText="1"/>
    </xf>
  </cellXfs>
  <cellStyles count="2">
    <cellStyle name="パーセント" xfId="1" builtinId="5"/>
    <cellStyle name="標準" xfId="0" builtinId="0"/>
  </cellStyles>
  <dxfs count="6"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</dxfs>
  <tableStyles count="0" defaultTableStyle="TableStyleMedium2" defaultPivotStyle="PivotStyleLight16"/>
  <colors>
    <mruColors>
      <color rgb="FFFFEB9C"/>
      <color rgb="FF00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13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Relationship Id="rId14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comments" Target="../comments3.xml"/><Relationship Id="rId2" Type="http://schemas.openxmlformats.org/officeDocument/2006/relationships/vmlDrawing" Target="../drawings/vmlDrawing3.v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comments" Target="../comments4.xml"/><Relationship Id="rId2" Type="http://schemas.openxmlformats.org/officeDocument/2006/relationships/vmlDrawing" Target="../drawings/vmlDrawing4.v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/>
    <pageSetUpPr fitToPage="1"/>
  </sheetPr>
  <dimension ref="A1:G19"/>
  <sheetViews>
    <sheetView tabSelected="1" view="pageBreakPreview" zoomScale="115" zoomScaleNormal="85" zoomScaleSheetLayoutView="115" workbookViewId="0">
      <selection activeCell="B13" sqref="B13:C13"/>
    </sheetView>
  </sheetViews>
  <sheetFormatPr defaultRowHeight="18.75"/>
  <cols>
    <col min="1" max="1" width="26" style="36" customWidth="1"/>
    <col min="2" max="2" width="14.375" style="14" customWidth="1"/>
    <col min="3" max="3" width="12.375" style="14" customWidth="1"/>
    <col min="4" max="4" width="19.5" style="14" customWidth="1"/>
    <col min="5" max="7" width="14.125" style="14" customWidth="1"/>
    <col min="8" max="16384" width="9" style="14"/>
  </cols>
  <sheetData>
    <row r="1" spans="1:7" ht="51" customHeight="1">
      <c r="A1" s="12" t="s">
        <v>83</v>
      </c>
      <c r="B1" s="13"/>
      <c r="C1" s="13"/>
      <c r="D1" s="13"/>
      <c r="E1" s="13"/>
      <c r="F1" s="13"/>
      <c r="G1" s="13"/>
    </row>
    <row r="2" spans="1:7" s="15" customFormat="1" ht="30" customHeight="1">
      <c r="A2" s="17" t="s">
        <v>62</v>
      </c>
      <c r="B2" s="83"/>
      <c r="C2" s="83"/>
      <c r="D2" s="83"/>
      <c r="E2" s="83"/>
    </row>
    <row r="3" spans="1:7" s="15" customFormat="1" ht="30" customHeight="1">
      <c r="A3" s="59" t="s">
        <v>4</v>
      </c>
      <c r="B3" s="84"/>
      <c r="C3" s="84"/>
      <c r="D3" s="84"/>
      <c r="E3" s="84"/>
    </row>
    <row r="4" spans="1:7" s="15" customFormat="1" ht="30" customHeight="1">
      <c r="A4" s="16" t="s">
        <v>35</v>
      </c>
      <c r="B4" s="84"/>
      <c r="C4" s="84"/>
      <c r="D4" s="84"/>
      <c r="E4" s="84"/>
    </row>
    <row r="5" spans="1:7" s="15" customFormat="1" ht="30" customHeight="1">
      <c r="A5" s="17" t="s">
        <v>36</v>
      </c>
      <c r="B5" s="84"/>
      <c r="C5" s="84"/>
      <c r="D5" s="84"/>
      <c r="E5" s="84"/>
    </row>
    <row r="6" spans="1:7" s="15" customFormat="1" ht="30" customHeight="1">
      <c r="A6" s="17" t="s">
        <v>61</v>
      </c>
      <c r="B6" s="85"/>
      <c r="C6" s="85"/>
      <c r="D6" s="85"/>
      <c r="E6" s="85"/>
    </row>
    <row r="7" spans="1:7" s="15" customFormat="1" ht="30" customHeight="1">
      <c r="A7" s="59" t="s">
        <v>6</v>
      </c>
      <c r="B7" s="86"/>
      <c r="C7" s="86"/>
      <c r="D7" s="86"/>
      <c r="E7" s="86"/>
    </row>
    <row r="8" spans="1:7" s="15" customFormat="1" ht="30" customHeight="1">
      <c r="A8" s="16" t="s">
        <v>25</v>
      </c>
      <c r="B8" s="87"/>
      <c r="C8" s="87"/>
      <c r="D8" s="87"/>
      <c r="E8" s="18" t="s">
        <v>26</v>
      </c>
    </row>
    <row r="9" spans="1:7" s="15" customFormat="1" ht="30" customHeight="1">
      <c r="A9" s="59" t="s">
        <v>12</v>
      </c>
      <c r="B9" s="83"/>
      <c r="C9" s="83"/>
      <c r="D9" s="83"/>
      <c r="E9" s="56" t="s">
        <v>13</v>
      </c>
    </row>
    <row r="10" spans="1:7" s="15" customFormat="1" ht="30" customHeight="1" thickBot="1">
      <c r="A10" s="60" t="s">
        <v>18</v>
      </c>
      <c r="B10" s="88"/>
      <c r="C10" s="88"/>
      <c r="D10" s="88"/>
      <c r="E10" s="57" t="s">
        <v>29</v>
      </c>
    </row>
    <row r="11" spans="1:7" s="15" customFormat="1" ht="30" customHeight="1" thickTop="1">
      <c r="A11" s="89" t="s">
        <v>38</v>
      </c>
      <c r="B11" s="90"/>
      <c r="C11" s="90"/>
      <c r="D11" s="90"/>
      <c r="E11" s="55" t="s">
        <v>72</v>
      </c>
    </row>
    <row r="12" spans="1:7" s="15" customFormat="1" ht="30" customHeight="1">
      <c r="A12" s="58" t="s">
        <v>39</v>
      </c>
      <c r="B12" s="91" t="s">
        <v>40</v>
      </c>
      <c r="C12" s="92"/>
      <c r="D12" s="58" t="s">
        <v>47</v>
      </c>
      <c r="E12" s="80"/>
    </row>
    <row r="13" spans="1:7" s="15" customFormat="1" ht="30" customHeight="1">
      <c r="A13" s="52" t="s">
        <v>68</v>
      </c>
      <c r="B13" s="81" t="s">
        <v>68</v>
      </c>
      <c r="C13" s="82"/>
      <c r="D13" s="52" t="s">
        <v>68</v>
      </c>
      <c r="E13" s="80"/>
      <c r="F13" s="38"/>
      <c r="G13" s="38"/>
    </row>
    <row r="14" spans="1:7" s="15" customFormat="1" ht="24.95" customHeight="1">
      <c r="A14" s="19"/>
      <c r="E14" s="39"/>
    </row>
    <row r="15" spans="1:7" ht="30.75">
      <c r="A15" s="65" t="s">
        <v>78</v>
      </c>
    </row>
    <row r="16" spans="1:7" ht="24">
      <c r="A16" s="61"/>
      <c r="B16" s="62" t="s">
        <v>2</v>
      </c>
      <c r="C16" s="62" t="s">
        <v>27</v>
      </c>
      <c r="D16" s="63" t="s">
        <v>74</v>
      </c>
    </row>
    <row r="17" spans="1:4" ht="24">
      <c r="A17" s="61" t="s">
        <v>75</v>
      </c>
      <c r="B17" s="64" t="str">
        <f>IF(D17="計算",エアゾル剤・結果!B28,"")</f>
        <v/>
      </c>
      <c r="C17" s="64" t="str">
        <f>IF(D17="計算",エアゾル剤・結果!B32,"")</f>
        <v/>
      </c>
      <c r="D17" s="79" t="s">
        <v>73</v>
      </c>
    </row>
    <row r="18" spans="1:4" ht="24">
      <c r="A18" s="61" t="s">
        <v>76</v>
      </c>
      <c r="B18" s="64" t="str">
        <f>IF(D18="計算",スプレー剤・結果!B28,"")</f>
        <v/>
      </c>
      <c r="C18" s="64" t="str">
        <f>IF(D18="計算",スプレー剤・結果!B32,"")</f>
        <v/>
      </c>
      <c r="D18" s="79" t="s">
        <v>73</v>
      </c>
    </row>
    <row r="19" spans="1:4" ht="24">
      <c r="A19" s="61" t="s">
        <v>77</v>
      </c>
      <c r="B19" s="64" t="str">
        <f>IF(D19="計算",シャワー剤・結果!B28,"")</f>
        <v/>
      </c>
      <c r="C19" s="64" t="str">
        <f>IF(D19="計算",シャワー剤・結果!B32,"")</f>
        <v/>
      </c>
      <c r="D19" s="79" t="s">
        <v>73</v>
      </c>
    </row>
  </sheetData>
  <sheetProtection algorithmName="SHA-512" hashValue="J3kmxsB55xkGvR6tQAbE3/AjHEL5NaBP6Qi5Ei7iwbPXOGcvecwJS9PvBU6/PRfUmuBGP8sum5D3+IfcAeZbfw==" saltValue="ZXnn4qW1jN9UoWYHZPG4TA==" spinCount="100000" sheet="1" formatCells="0" formatRows="0" insertRows="0" deleteRows="0"/>
  <mergeCells count="13">
    <mergeCell ref="E12:E13"/>
    <mergeCell ref="B13:C13"/>
    <mergeCell ref="B2:E2"/>
    <mergeCell ref="B3:E3"/>
    <mergeCell ref="B4:E4"/>
    <mergeCell ref="B5:E5"/>
    <mergeCell ref="B6:E6"/>
    <mergeCell ref="B7:E7"/>
    <mergeCell ref="B8:D8"/>
    <mergeCell ref="B9:D9"/>
    <mergeCell ref="B10:D10"/>
    <mergeCell ref="A11:D11"/>
    <mergeCell ref="B12:C12"/>
  </mergeCells>
  <phoneticPr fontId="1"/>
  <pageMargins left="0.70866141732283472" right="0.70866141732283472" top="0.74803149606299213" bottom="0.74803149606299213" header="0.31496062992125984" footer="0.31496062992125984"/>
  <pageSetup paperSize="9" scale="69" fitToHeight="0" orientation="portrait" cellComments="asDisplayed" r:id="rId1"/>
  <legacyDrawing r:id="rId2"/>
  <extLst>
    <ext xmlns:x14="http://schemas.microsoft.com/office/spreadsheetml/2009/9/main" uri="{CCE6A557-97BC-4b89-ADB6-D9C93CAAB3DF}">
      <x14:dataValidations xmlns:xm="http://schemas.microsoft.com/office/excel/2006/main" count="4">
        <x14:dataValidation type="list" allowBlank="1" showInputMessage="1" showErrorMessage="1" xr:uid="{00000000-0002-0000-0000-000000000000}">
          <x14:formula1>
            <xm:f>プルダウンリスト!$D$3:$D$5</xm:f>
          </x14:formula1>
          <xm:sqref>D13</xm:sqref>
        </x14:dataValidation>
        <x14:dataValidation type="list" allowBlank="1" showInputMessage="1" showErrorMessage="1" xr:uid="{00000000-0002-0000-0000-000001000000}">
          <x14:formula1>
            <xm:f>プルダウンリスト!$C$3:$C$4</xm:f>
          </x14:formula1>
          <xm:sqref>B13:C13</xm:sqref>
        </x14:dataValidation>
        <x14:dataValidation type="list" allowBlank="1" showInputMessage="1" showErrorMessage="1" xr:uid="{00000000-0002-0000-0000-000002000000}">
          <x14:formula1>
            <xm:f>プルダウンリスト!$B$3:$B$7</xm:f>
          </x14:formula1>
          <xm:sqref>A13</xm:sqref>
        </x14:dataValidation>
        <x14:dataValidation type="list" allowBlank="1" showInputMessage="1" showErrorMessage="1" xr:uid="{00000000-0002-0000-0000-000003000000}">
          <x14:formula1>
            <xm:f>プルダウンリスト!$B$11:$B$12</xm:f>
          </x14:formula1>
          <xm:sqref>D17:D19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G32"/>
  <sheetViews>
    <sheetView view="pageBreakPreview" topLeftCell="A7" zoomScale="115" zoomScaleNormal="85" zoomScaleSheetLayoutView="115" workbookViewId="0">
      <selection activeCell="E8" sqref="E8"/>
    </sheetView>
  </sheetViews>
  <sheetFormatPr defaultRowHeight="18.75"/>
  <cols>
    <col min="1" max="1" width="26" style="36" customWidth="1"/>
    <col min="2" max="2" width="14.375" style="14" customWidth="1"/>
    <col min="3" max="3" width="12.375" style="14" customWidth="1"/>
    <col min="4" max="4" width="19.5" style="14" customWidth="1"/>
    <col min="5" max="7" width="14.125" style="14" customWidth="1"/>
    <col min="8" max="16384" width="9" style="14"/>
  </cols>
  <sheetData>
    <row r="1" spans="1:7" ht="51" customHeight="1">
      <c r="A1" s="12" t="s">
        <v>85</v>
      </c>
      <c r="B1" s="13"/>
      <c r="C1" s="13"/>
      <c r="D1" s="13"/>
      <c r="E1" s="13"/>
      <c r="F1" s="13"/>
      <c r="G1" s="13"/>
    </row>
    <row r="2" spans="1:7" s="15" customFormat="1" ht="30" customHeight="1">
      <c r="A2" s="66" t="s">
        <v>62</v>
      </c>
      <c r="B2" s="96" t="str">
        <f>IF('入力、結果'!B2="","",'入力、結果'!B2)</f>
        <v/>
      </c>
      <c r="C2" s="96"/>
      <c r="D2" s="96"/>
      <c r="E2" s="96"/>
    </row>
    <row r="3" spans="1:7" s="15" customFormat="1" ht="30" customHeight="1">
      <c r="A3" s="67" t="s">
        <v>4</v>
      </c>
      <c r="B3" s="95" t="str">
        <f>IF('入力、結果'!B3="","",'入力、結果'!B3)</f>
        <v/>
      </c>
      <c r="C3" s="95"/>
      <c r="D3" s="95"/>
      <c r="E3" s="95"/>
    </row>
    <row r="4" spans="1:7" s="15" customFormat="1" ht="30" customHeight="1">
      <c r="A4" s="68" t="s">
        <v>35</v>
      </c>
      <c r="B4" s="95" t="str">
        <f>IF('入力、結果'!B4="","",'入力、結果'!B4)</f>
        <v/>
      </c>
      <c r="C4" s="95"/>
      <c r="D4" s="95"/>
      <c r="E4" s="95"/>
    </row>
    <row r="5" spans="1:7" s="15" customFormat="1" ht="30" customHeight="1">
      <c r="A5" s="66" t="s">
        <v>36</v>
      </c>
      <c r="B5" s="97" t="str">
        <f>IF('入力、結果'!B5="","",'入力、結果'!B5)</f>
        <v/>
      </c>
      <c r="C5" s="97"/>
      <c r="D5" s="97"/>
      <c r="E5" s="97"/>
    </row>
    <row r="6" spans="1:7" s="15" customFormat="1" ht="30" customHeight="1">
      <c r="A6" s="66" t="s">
        <v>61</v>
      </c>
      <c r="B6" s="98" t="str">
        <f>IF('入力、結果'!B6="","",'入力、結果'!B6)</f>
        <v/>
      </c>
      <c r="C6" s="98"/>
      <c r="D6" s="98"/>
      <c r="E6" s="98"/>
    </row>
    <row r="7" spans="1:7" s="15" customFormat="1" ht="30" customHeight="1">
      <c r="A7" s="67" t="s">
        <v>6</v>
      </c>
      <c r="B7" s="99" t="str">
        <f>IF('入力、結果'!B7="","",'入力、結果'!B7)</f>
        <v/>
      </c>
      <c r="C7" s="99"/>
      <c r="D7" s="99"/>
      <c r="E7" s="99"/>
    </row>
    <row r="8" spans="1:7" s="15" customFormat="1" ht="30" customHeight="1">
      <c r="A8" s="68" t="s">
        <v>25</v>
      </c>
      <c r="B8" s="100" t="str">
        <f>IF('入力、結果'!B8="","",'入力、結果'!B8)</f>
        <v/>
      </c>
      <c r="C8" s="100"/>
      <c r="D8" s="100"/>
      <c r="E8" s="18" t="s">
        <v>26</v>
      </c>
    </row>
    <row r="9" spans="1:7" s="15" customFormat="1" ht="30" customHeight="1">
      <c r="A9" s="67" t="s">
        <v>12</v>
      </c>
      <c r="B9" s="96" t="str">
        <f>IF('入力、結果'!B9="","",'入力、結果'!B9)</f>
        <v/>
      </c>
      <c r="C9" s="96"/>
      <c r="D9" s="96"/>
      <c r="E9" s="56" t="s">
        <v>13</v>
      </c>
    </row>
    <row r="10" spans="1:7" s="15" customFormat="1" ht="30" customHeight="1" thickBot="1">
      <c r="A10" s="71" t="s">
        <v>18</v>
      </c>
      <c r="B10" s="101" t="str">
        <f>IF('入力、結果'!B10="","",'入力、結果'!B10)</f>
        <v/>
      </c>
      <c r="C10" s="101"/>
      <c r="D10" s="101"/>
      <c r="E10" s="57" t="s">
        <v>29</v>
      </c>
    </row>
    <row r="11" spans="1:7" s="15" customFormat="1" ht="30" customHeight="1" thickTop="1">
      <c r="A11" s="93" t="s">
        <v>38</v>
      </c>
      <c r="B11" s="94"/>
      <c r="C11" s="94"/>
      <c r="D11" s="94"/>
      <c r="E11" s="75" t="s">
        <v>72</v>
      </c>
    </row>
    <row r="12" spans="1:7" s="15" customFormat="1" ht="30" customHeight="1">
      <c r="A12" s="73" t="s">
        <v>39</v>
      </c>
      <c r="B12" s="95" t="s">
        <v>40</v>
      </c>
      <c r="C12" s="96"/>
      <c r="D12" s="73" t="s">
        <v>47</v>
      </c>
      <c r="E12" s="102"/>
    </row>
    <row r="13" spans="1:7" s="15" customFormat="1" ht="30" customHeight="1">
      <c r="A13" s="76" t="str">
        <f>IF('入力、結果'!A13="","",'入力、結果'!A13)</f>
        <v>なし</v>
      </c>
      <c r="B13" s="103" t="str">
        <f>IF('入力、結果'!B13="","",'入力、結果'!B13)</f>
        <v>なし</v>
      </c>
      <c r="C13" s="104"/>
      <c r="D13" s="76" t="str">
        <f>IF('入力、結果'!D13="","",'入力、結果'!D13)</f>
        <v>なし</v>
      </c>
      <c r="E13" s="102"/>
      <c r="F13" s="38"/>
      <c r="G13" s="38"/>
    </row>
    <row r="14" spans="1:7" s="15" customFormat="1" ht="24.95" customHeight="1">
      <c r="A14" s="19"/>
      <c r="E14" s="39"/>
    </row>
    <row r="15" spans="1:7" s="15" customFormat="1" ht="51" customHeight="1">
      <c r="A15" s="19"/>
      <c r="B15" s="70" t="s">
        <v>7</v>
      </c>
      <c r="C15" s="20" t="s">
        <v>19</v>
      </c>
      <c r="D15" s="20" t="s">
        <v>20</v>
      </c>
      <c r="E15" s="69" t="s">
        <v>37</v>
      </c>
      <c r="F15" s="20" t="s">
        <v>21</v>
      </c>
      <c r="G15" s="20" t="s">
        <v>22</v>
      </c>
    </row>
    <row r="16" spans="1:7" s="15" customFormat="1" ht="30" customHeight="1">
      <c r="A16" s="21" t="s">
        <v>8</v>
      </c>
      <c r="B16" s="72">
        <v>3.9</v>
      </c>
      <c r="C16" s="108">
        <v>0.5</v>
      </c>
      <c r="D16" s="105" t="e">
        <f>C16*1000*B6</f>
        <v>#VALUE!</v>
      </c>
      <c r="E16" s="22">
        <f>IF(AND(A13="なし",D13="なし"),100%,
IF(AND(A13="なし",D13="マスク１"),80%,
IF(AND(A13="なし",D13="マスク２"),80%,
IF(AND(A13="長ズボン・長袖の作業衣",D13="なし"),100%,
IF(AND(A13="長ズボン・長袖の作業衣",D13="マスク１"),80%,
IF(AND(A13="長ズボン・長袖の作業衣",D13="マスク２"),80%,
IF(AND(A13="不浸透性防除衣",D13="なし"),100%,
IF(AND(A13="不浸透性防除衣",D13="マスク１"),80%,
IF(AND(A13="不浸透性防除衣",D13="マスク２"),80%,
IF(AND(A13="不浸透性防除衣＋フード",D13="なし"),50%,
IF(AND(A13="不浸透性防除衣＋フード",D13="マスク１"),40%,
IF(AND(A13="不浸透性防除衣＋フード",D13="マスク２"),40%,
IF(AND(A13="不浸透性防除衣＋フード＋保護面",D13="なし"),5%,
IF(AND(A13="不浸透性防除衣＋フード＋保護面",D13="マスク１"),"不適",
IF(AND(A13="不浸透性防除衣＋フード＋保護面",D13="マスク２"),"不適")))))))))))))))</f>
        <v>1</v>
      </c>
      <c r="F16" s="72" t="e">
        <f>B16*$D$16*E16</f>
        <v>#VALUE!</v>
      </c>
      <c r="G16" s="72" t="e">
        <f>F16/1000</f>
        <v>#VALUE!</v>
      </c>
    </row>
    <row r="17" spans="1:7" s="15" customFormat="1" ht="30" customHeight="1">
      <c r="A17" s="21" t="s">
        <v>9</v>
      </c>
      <c r="B17" s="72">
        <v>82</v>
      </c>
      <c r="C17" s="109"/>
      <c r="D17" s="106"/>
      <c r="E17" s="22">
        <f>IF(A13="なし",100%,
IF(A13="長ズボン・長袖の作業衣",10%,
IF(A13="不浸透性防除衣",5%,
IF(A13="不浸透性防除衣＋フード",5%,
IF(A13="不浸透性防除衣＋フード＋保護面",5%)))))</f>
        <v>1</v>
      </c>
      <c r="F17" s="72" t="e">
        <f>B17*$D$16*E17</f>
        <v>#VALUE!</v>
      </c>
      <c r="G17" s="72" t="e">
        <f>F17/1000</f>
        <v>#VALUE!</v>
      </c>
    </row>
    <row r="18" spans="1:7" s="15" customFormat="1" ht="30" customHeight="1">
      <c r="A18" s="21" t="s">
        <v>10</v>
      </c>
      <c r="B18" s="72">
        <v>23</v>
      </c>
      <c r="C18" s="109"/>
      <c r="D18" s="106"/>
      <c r="E18" s="22">
        <f>IF(B13="なし",100%,
IF(B13="不浸透性手袋",10%))</f>
        <v>1</v>
      </c>
      <c r="F18" s="72" t="e">
        <f>B18*$D$16*E18</f>
        <v>#VALUE!</v>
      </c>
      <c r="G18" s="72" t="e">
        <f t="shared" ref="G18:G19" si="0">F18/1000</f>
        <v>#VALUE!</v>
      </c>
    </row>
    <row r="19" spans="1:7" s="15" customFormat="1" ht="30" customHeight="1">
      <c r="A19" s="21" t="s">
        <v>11</v>
      </c>
      <c r="B19" s="72">
        <v>6.6</v>
      </c>
      <c r="C19" s="110"/>
      <c r="D19" s="107"/>
      <c r="E19" s="22">
        <f>IF(D13="なし",100%,
IF(D13="マスク１",25%,
IF(D13="マスク２",10%)))</f>
        <v>1</v>
      </c>
      <c r="F19" s="72" t="e">
        <f>B19*$D$16*E19</f>
        <v>#VALUE!</v>
      </c>
      <c r="G19" s="72" t="e">
        <f t="shared" si="0"/>
        <v>#VALUE!</v>
      </c>
    </row>
    <row r="20" spans="1:7" s="15" customFormat="1" ht="24.95" customHeight="1">
      <c r="A20" s="19"/>
    </row>
    <row r="21" spans="1:7" s="15" customFormat="1" ht="51.75" customHeight="1">
      <c r="A21" s="19"/>
      <c r="B21" s="20" t="s">
        <v>23</v>
      </c>
      <c r="C21" s="113" t="s">
        <v>24</v>
      </c>
      <c r="D21" s="114"/>
      <c r="E21" s="23"/>
    </row>
    <row r="22" spans="1:7" s="15" customFormat="1" ht="30" customHeight="1">
      <c r="A22" s="24" t="s">
        <v>14</v>
      </c>
      <c r="B22" s="72" t="e">
        <f>G16+G17+G18</f>
        <v>#VALUE!</v>
      </c>
      <c r="C22" s="115" t="e">
        <f>B22*B7</f>
        <v>#VALUE!</v>
      </c>
      <c r="D22" s="114"/>
      <c r="E22" s="23"/>
    </row>
    <row r="23" spans="1:7" s="15" customFormat="1" ht="30" customHeight="1">
      <c r="A23" s="24" t="s">
        <v>15</v>
      </c>
      <c r="B23" s="72" t="e">
        <f>G19</f>
        <v>#VALUE!</v>
      </c>
      <c r="C23" s="116"/>
      <c r="D23" s="117"/>
      <c r="E23" s="23"/>
    </row>
    <row r="24" spans="1:7" s="15" customFormat="1" ht="30" customHeight="1">
      <c r="A24" s="24" t="s">
        <v>0</v>
      </c>
      <c r="B24" s="25"/>
      <c r="C24" s="115" t="e">
        <f>C22+B23</f>
        <v>#VALUE!</v>
      </c>
      <c r="D24" s="114"/>
      <c r="E24" s="23"/>
    </row>
    <row r="25" spans="1:7" s="15" customFormat="1" ht="30" customHeight="1">
      <c r="A25" s="26"/>
      <c r="B25" s="27"/>
      <c r="C25" s="23"/>
      <c r="D25" s="23"/>
      <c r="E25" s="23"/>
    </row>
    <row r="26" spans="1:7" ht="30" customHeight="1">
      <c r="A26" s="16" t="s">
        <v>28</v>
      </c>
      <c r="B26" s="118">
        <v>30</v>
      </c>
      <c r="C26" s="118"/>
      <c r="D26" s="28" t="s">
        <v>32</v>
      </c>
      <c r="E26" s="29"/>
    </row>
    <row r="27" spans="1:7" ht="30" customHeight="1">
      <c r="A27" s="24" t="s">
        <v>34</v>
      </c>
      <c r="B27" s="118" t="e">
        <f>B31*B8/B26</f>
        <v>#VALUE!</v>
      </c>
      <c r="C27" s="118"/>
      <c r="D27" s="30" t="s">
        <v>31</v>
      </c>
      <c r="E27" s="31"/>
    </row>
    <row r="28" spans="1:7" ht="30" customHeight="1">
      <c r="A28" s="45" t="s">
        <v>2</v>
      </c>
      <c r="B28" s="119" t="str">
        <f>IFERROR(B27/B9,"")</f>
        <v/>
      </c>
      <c r="C28" s="119"/>
      <c r="D28" s="32" t="s">
        <v>59</v>
      </c>
      <c r="E28" s="33"/>
    </row>
    <row r="29" spans="1:7" s="15" customFormat="1" ht="30" customHeight="1">
      <c r="A29" s="26"/>
      <c r="B29" s="27"/>
      <c r="C29" s="23"/>
      <c r="D29" s="23"/>
      <c r="E29" s="23"/>
    </row>
    <row r="30" spans="1:7" s="15" customFormat="1" ht="30" customHeight="1">
      <c r="A30" s="24" t="s">
        <v>1</v>
      </c>
      <c r="B30" s="92">
        <v>55.1</v>
      </c>
      <c r="C30" s="92"/>
      <c r="D30" s="34" t="s">
        <v>16</v>
      </c>
      <c r="E30" s="31"/>
    </row>
    <row r="31" spans="1:7" s="15" customFormat="1" ht="30" customHeight="1">
      <c r="A31" s="24" t="s">
        <v>33</v>
      </c>
      <c r="B31" s="92" t="e">
        <f>C24/B30</f>
        <v>#VALUE!</v>
      </c>
      <c r="C31" s="92"/>
      <c r="D31" s="34" t="s">
        <v>30</v>
      </c>
      <c r="E31" s="31"/>
    </row>
    <row r="32" spans="1:7" s="15" customFormat="1" ht="30" customHeight="1">
      <c r="A32" s="45" t="s">
        <v>27</v>
      </c>
      <c r="B32" s="111" t="str">
        <f>IFERROR(B31/B10,"")</f>
        <v/>
      </c>
      <c r="C32" s="112"/>
      <c r="D32" s="35" t="s">
        <v>60</v>
      </c>
    </row>
  </sheetData>
  <sheetProtection algorithmName="SHA-512" hashValue="3gDD5xRC9kG8P9BbnUP9FNm8gPFdVwITpB24BEfmkgNWmVJGXjO4yJ/ILYUBjg0LwEMJt7JIgQFkaVRDOj1TVw==" saltValue="BU4uZzYxMoYeAv8PshEp6w==" spinCount="100000" sheet="1" formatCells="0" formatRows="0" insertRows="0" deleteRows="0"/>
  <mergeCells count="25">
    <mergeCell ref="D16:D19"/>
    <mergeCell ref="C16:C19"/>
    <mergeCell ref="B31:C31"/>
    <mergeCell ref="B32:C32"/>
    <mergeCell ref="C21:D21"/>
    <mergeCell ref="C22:D22"/>
    <mergeCell ref="C23:D23"/>
    <mergeCell ref="C24:D24"/>
    <mergeCell ref="B30:C30"/>
    <mergeCell ref="B26:C26"/>
    <mergeCell ref="B27:C27"/>
    <mergeCell ref="B28:C28"/>
    <mergeCell ref="A11:D11"/>
    <mergeCell ref="B12:C12"/>
    <mergeCell ref="B2:E2"/>
    <mergeCell ref="B3:E3"/>
    <mergeCell ref="B4:E4"/>
    <mergeCell ref="B5:E5"/>
    <mergeCell ref="B6:E6"/>
    <mergeCell ref="B7:E7"/>
    <mergeCell ref="B8:D8"/>
    <mergeCell ref="B9:D9"/>
    <mergeCell ref="B10:D10"/>
    <mergeCell ref="E12:E13"/>
    <mergeCell ref="B13:C13"/>
  </mergeCells>
  <phoneticPr fontId="1"/>
  <conditionalFormatting sqref="D28">
    <cfRule type="expression" dxfId="5" priority="2">
      <formula>AND($B$28&lt;&gt;"",$B$28&gt;1)</formula>
    </cfRule>
  </conditionalFormatting>
  <conditionalFormatting sqref="D32">
    <cfRule type="expression" dxfId="4" priority="1">
      <formula>AND($B$32&lt;&gt;"",$B$32&gt;1)</formula>
    </cfRule>
  </conditionalFormatting>
  <pageMargins left="0.7" right="0.7" top="0.75" bottom="0.75" header="0.3" footer="0.3"/>
  <pageSetup paperSize="9" scale="69" orientation="portrait" r:id="rId1"/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G32"/>
  <sheetViews>
    <sheetView view="pageBreakPreview" zoomScaleNormal="85" zoomScaleSheetLayoutView="100" workbookViewId="0">
      <selection activeCell="C16" sqref="C16:C19"/>
    </sheetView>
  </sheetViews>
  <sheetFormatPr defaultRowHeight="18.75"/>
  <cols>
    <col min="1" max="1" width="24.375" style="36" customWidth="1"/>
    <col min="2" max="2" width="14.375" style="14" customWidth="1"/>
    <col min="3" max="3" width="12.375" style="14" customWidth="1"/>
    <col min="4" max="4" width="19.5" style="14" customWidth="1"/>
    <col min="5" max="7" width="14.625" style="14" customWidth="1"/>
    <col min="8" max="16384" width="9" style="14"/>
  </cols>
  <sheetData>
    <row r="1" spans="1:7" ht="51" customHeight="1">
      <c r="A1" s="12" t="s">
        <v>86</v>
      </c>
      <c r="B1" s="13"/>
      <c r="C1" s="13"/>
      <c r="D1" s="13"/>
      <c r="E1" s="13"/>
      <c r="F1" s="13"/>
      <c r="G1" s="13"/>
    </row>
    <row r="2" spans="1:7" s="15" customFormat="1" ht="30" customHeight="1">
      <c r="A2" s="67" t="s">
        <v>3</v>
      </c>
      <c r="B2" s="96" t="str">
        <f>IF('入力、結果'!B2="","",'入力、結果'!B2)</f>
        <v/>
      </c>
      <c r="C2" s="96"/>
      <c r="D2" s="96"/>
      <c r="E2" s="96"/>
    </row>
    <row r="3" spans="1:7" s="15" customFormat="1" ht="30" customHeight="1">
      <c r="A3" s="67" t="s">
        <v>4</v>
      </c>
      <c r="B3" s="121" t="str">
        <f>IF('入力、結果'!B3="","",'入力、結果'!B3)</f>
        <v/>
      </c>
      <c r="C3" s="121"/>
      <c r="D3" s="121"/>
      <c r="E3" s="121"/>
    </row>
    <row r="4" spans="1:7" s="15" customFormat="1" ht="30" customHeight="1">
      <c r="A4" s="68" t="s">
        <v>35</v>
      </c>
      <c r="B4" s="121" t="str">
        <f>IF('入力、結果'!B4="","",'入力、結果'!B4)</f>
        <v/>
      </c>
      <c r="C4" s="121"/>
      <c r="D4" s="121"/>
      <c r="E4" s="121"/>
    </row>
    <row r="5" spans="1:7" s="15" customFormat="1" ht="30" customHeight="1">
      <c r="A5" s="66" t="s">
        <v>48</v>
      </c>
      <c r="B5" s="121" t="str">
        <f>IF('入力、結果'!B5="","",'入力、結果'!B5)</f>
        <v/>
      </c>
      <c r="C5" s="121"/>
      <c r="D5" s="121"/>
      <c r="E5" s="121"/>
    </row>
    <row r="6" spans="1:7" s="15" customFormat="1" ht="30" customHeight="1">
      <c r="A6" s="67" t="s">
        <v>5</v>
      </c>
      <c r="B6" s="122" t="str">
        <f>IF('入力、結果'!B6="","",'入力、結果'!B6)</f>
        <v/>
      </c>
      <c r="C6" s="122"/>
      <c r="D6" s="122"/>
      <c r="E6" s="122"/>
    </row>
    <row r="7" spans="1:7" s="15" customFormat="1" ht="30" customHeight="1">
      <c r="A7" s="67" t="s">
        <v>6</v>
      </c>
      <c r="B7" s="99" t="str">
        <f>IF('入力、結果'!B7="","",'入力、結果'!B7)</f>
        <v/>
      </c>
      <c r="C7" s="99"/>
      <c r="D7" s="99"/>
      <c r="E7" s="99"/>
    </row>
    <row r="8" spans="1:7" s="15" customFormat="1" ht="30" customHeight="1">
      <c r="A8" s="68" t="s">
        <v>25</v>
      </c>
      <c r="B8" s="120" t="str">
        <f>IF('入力、結果'!B8="","",'入力、結果'!B8)</f>
        <v/>
      </c>
      <c r="C8" s="120"/>
      <c r="D8" s="120"/>
      <c r="E8" s="18" t="s">
        <v>26</v>
      </c>
    </row>
    <row r="9" spans="1:7" s="15" customFormat="1" ht="30" customHeight="1">
      <c r="A9" s="67" t="s">
        <v>12</v>
      </c>
      <c r="B9" s="96" t="str">
        <f>IF('入力、結果'!B9="","",'入力、結果'!B9)</f>
        <v/>
      </c>
      <c r="C9" s="96"/>
      <c r="D9" s="96"/>
      <c r="E9" s="56" t="s">
        <v>13</v>
      </c>
    </row>
    <row r="10" spans="1:7" s="15" customFormat="1" ht="30" customHeight="1" thickBot="1">
      <c r="A10" s="67" t="s">
        <v>18</v>
      </c>
      <c r="B10" s="101" t="str">
        <f>IF('入力、結果'!B10="","",'入力、結果'!B10)</f>
        <v/>
      </c>
      <c r="C10" s="101"/>
      <c r="D10" s="101"/>
      <c r="E10" s="57" t="s">
        <v>29</v>
      </c>
    </row>
    <row r="11" spans="1:7" s="15" customFormat="1" ht="30" customHeight="1" thickTop="1">
      <c r="A11" s="93" t="s">
        <v>38</v>
      </c>
      <c r="B11" s="94"/>
      <c r="C11" s="94"/>
      <c r="D11" s="94"/>
      <c r="E11" s="75" t="s">
        <v>72</v>
      </c>
    </row>
    <row r="12" spans="1:7" s="15" customFormat="1" ht="30" customHeight="1">
      <c r="A12" s="73" t="s">
        <v>39</v>
      </c>
      <c r="B12" s="95" t="s">
        <v>40</v>
      </c>
      <c r="C12" s="96"/>
      <c r="D12" s="73" t="s">
        <v>47</v>
      </c>
      <c r="E12" s="102"/>
    </row>
    <row r="13" spans="1:7" s="15" customFormat="1" ht="30" customHeight="1">
      <c r="A13" s="76" t="str">
        <f>IF('入力、結果'!A13="","",'入力、結果'!A13)</f>
        <v>なし</v>
      </c>
      <c r="B13" s="103" t="str">
        <f>IF('入力、結果'!B13="","",'入力、結果'!B13)</f>
        <v>なし</v>
      </c>
      <c r="C13" s="104"/>
      <c r="D13" s="76" t="str">
        <f>IF('入力、結果'!D13="","",'入力、結果'!D13)</f>
        <v>なし</v>
      </c>
      <c r="E13" s="102"/>
    </row>
    <row r="14" spans="1:7" s="15" customFormat="1" ht="24.95" customHeight="1">
      <c r="A14" s="19"/>
    </row>
    <row r="15" spans="1:7" s="15" customFormat="1" ht="51" customHeight="1">
      <c r="A15" s="19"/>
      <c r="B15" s="70" t="s">
        <v>7</v>
      </c>
      <c r="C15" s="20" t="s">
        <v>19</v>
      </c>
      <c r="D15" s="20" t="s">
        <v>20</v>
      </c>
      <c r="E15" s="69" t="s">
        <v>37</v>
      </c>
      <c r="F15" s="20" t="s">
        <v>21</v>
      </c>
      <c r="G15" s="20" t="s">
        <v>22</v>
      </c>
    </row>
    <row r="16" spans="1:7" s="15" customFormat="1" ht="30" customHeight="1">
      <c r="A16" s="21" t="s">
        <v>8</v>
      </c>
      <c r="B16" s="72">
        <v>3.9</v>
      </c>
      <c r="C16" s="108">
        <v>1</v>
      </c>
      <c r="D16" s="105" t="e">
        <f>C16*1000*B6</f>
        <v>#VALUE!</v>
      </c>
      <c r="E16" s="22">
        <f>IF(AND(A13="なし",D13="なし"),100%,
IF(AND(A13="なし",D13="マスク１"),80%,
IF(AND(A13="なし",D13="マスク２"),80%,
IF(AND(A13="長ズボン・長袖の作業衣",D13="なし"),100%,
IF(AND(A13="長ズボン・長袖の作業衣",D13="マスク１"),80%,
IF(AND(A13="長ズボン・長袖の作業衣",D13="マスク２"),80%,
IF(AND(A13="不浸透性防除衣",D13="なし"),100%,
IF(AND(A13="不浸透性防除衣",D13="マスク１"),80%,
IF(AND(A13="不浸透性防除衣",D13="マスク２"),80%,
IF(AND(A13="不浸透性防除衣＋フード",D13="なし"),50%,
IF(AND(A13="不浸透性防除衣＋フード",D13="マスク１"),40%,
IF(AND(A13="不浸透性防除衣＋フード",D13="マスク２"),40%,
IF(AND(A13="不浸透性防除衣＋フード＋保護面",D13="なし"),5%,
IF(AND(A13="不浸透性防除衣＋フード＋保護面",D13="マスク１"),"不適",
IF(AND(A13="不浸透性防除衣＋フード＋保護面",D13="マスク２"),"不適")))))))))))))))</f>
        <v>1</v>
      </c>
      <c r="F16" s="72" t="e">
        <f>B16*$D$16*E16</f>
        <v>#VALUE!</v>
      </c>
      <c r="G16" s="72" t="e">
        <f>F16/1000</f>
        <v>#VALUE!</v>
      </c>
    </row>
    <row r="17" spans="1:7" s="15" customFormat="1" ht="30" customHeight="1">
      <c r="A17" s="21" t="s">
        <v>9</v>
      </c>
      <c r="B17" s="72">
        <v>82</v>
      </c>
      <c r="C17" s="109"/>
      <c r="D17" s="106"/>
      <c r="E17" s="22">
        <f>IF(A13="なし",100%,
IF(A13="長ズボン・長袖の作業衣",10%,
IF(A13="不浸透性防除衣",5%,
IF(A13="不浸透性防除衣＋フード",5%,
IF(A13="不浸透性防除衣＋フード＋保護面",5%)))))</f>
        <v>1</v>
      </c>
      <c r="F17" s="72" t="e">
        <f>B17*$D$16*E17</f>
        <v>#VALUE!</v>
      </c>
      <c r="G17" s="72" t="e">
        <f t="shared" ref="G17:G19" si="0">F17/1000</f>
        <v>#VALUE!</v>
      </c>
    </row>
    <row r="18" spans="1:7" s="15" customFormat="1" ht="30" customHeight="1">
      <c r="A18" s="21" t="s">
        <v>10</v>
      </c>
      <c r="B18" s="72">
        <v>23</v>
      </c>
      <c r="C18" s="109"/>
      <c r="D18" s="106"/>
      <c r="E18" s="22">
        <f>IF(B13="なし",100%,
IF(B13="不浸透性手袋",10%))</f>
        <v>1</v>
      </c>
      <c r="F18" s="72" t="e">
        <f>B18*$D$16*E18</f>
        <v>#VALUE!</v>
      </c>
      <c r="G18" s="72" t="e">
        <f t="shared" si="0"/>
        <v>#VALUE!</v>
      </c>
    </row>
    <row r="19" spans="1:7" s="15" customFormat="1" ht="30" customHeight="1">
      <c r="A19" s="21" t="s">
        <v>11</v>
      </c>
      <c r="B19" s="72">
        <v>0.67</v>
      </c>
      <c r="C19" s="110"/>
      <c r="D19" s="107"/>
      <c r="E19" s="22">
        <f>IF(D13="なし",100%,
IF(D13="マスク１",25%,
IF(D13="マスク２",10%)))</f>
        <v>1</v>
      </c>
      <c r="F19" s="72" t="e">
        <f>B19*$D$16*E19</f>
        <v>#VALUE!</v>
      </c>
      <c r="G19" s="72" t="e">
        <f t="shared" si="0"/>
        <v>#VALUE!</v>
      </c>
    </row>
    <row r="20" spans="1:7" s="15" customFormat="1" ht="24.95" customHeight="1">
      <c r="A20" s="19"/>
    </row>
    <row r="21" spans="1:7" s="15" customFormat="1" ht="51.75" customHeight="1">
      <c r="A21" s="19"/>
      <c r="B21" s="20" t="s">
        <v>23</v>
      </c>
      <c r="C21" s="113" t="s">
        <v>24</v>
      </c>
      <c r="D21" s="114"/>
      <c r="E21" s="23"/>
    </row>
    <row r="22" spans="1:7" s="15" customFormat="1" ht="30" customHeight="1">
      <c r="A22" s="24" t="s">
        <v>14</v>
      </c>
      <c r="B22" s="72" t="e">
        <f>G16+G17+G18</f>
        <v>#VALUE!</v>
      </c>
      <c r="C22" s="115" t="e">
        <f>B22*B7</f>
        <v>#VALUE!</v>
      </c>
      <c r="D22" s="114"/>
      <c r="E22" s="23"/>
    </row>
    <row r="23" spans="1:7" s="15" customFormat="1" ht="30" customHeight="1">
      <c r="A23" s="77" t="s">
        <v>15</v>
      </c>
      <c r="B23" s="72" t="e">
        <f>G19</f>
        <v>#VALUE!</v>
      </c>
      <c r="C23" s="116"/>
      <c r="D23" s="117"/>
      <c r="E23" s="23"/>
    </row>
    <row r="24" spans="1:7" s="15" customFormat="1" ht="30" customHeight="1">
      <c r="A24" s="78" t="s">
        <v>0</v>
      </c>
      <c r="B24" s="25"/>
      <c r="C24" s="115" t="e">
        <f>C22+B23</f>
        <v>#VALUE!</v>
      </c>
      <c r="D24" s="114"/>
      <c r="E24" s="23"/>
    </row>
    <row r="25" spans="1:7" s="15" customFormat="1" ht="30" customHeight="1">
      <c r="A25" s="26"/>
      <c r="B25" s="27"/>
      <c r="C25" s="23"/>
      <c r="D25" s="23"/>
      <c r="E25" s="23"/>
    </row>
    <row r="26" spans="1:7" s="15" customFormat="1" ht="30" customHeight="1">
      <c r="A26" s="16" t="s">
        <v>28</v>
      </c>
      <c r="B26" s="118">
        <v>30</v>
      </c>
      <c r="C26" s="118"/>
      <c r="D26" s="28" t="s">
        <v>32</v>
      </c>
      <c r="E26" s="23"/>
    </row>
    <row r="27" spans="1:7" s="15" customFormat="1" ht="30" customHeight="1">
      <c r="A27" s="24" t="s">
        <v>17</v>
      </c>
      <c r="B27" s="118" t="e">
        <f>B31*B8/B26</f>
        <v>#VALUE!</v>
      </c>
      <c r="C27" s="118"/>
      <c r="D27" s="30" t="s">
        <v>31</v>
      </c>
      <c r="E27" s="23"/>
    </row>
    <row r="28" spans="1:7" s="15" customFormat="1" ht="30" customHeight="1">
      <c r="A28" s="45" t="s">
        <v>2</v>
      </c>
      <c r="B28" s="119" t="str">
        <f>IFERROR(B27/B9,"")</f>
        <v/>
      </c>
      <c r="C28" s="119"/>
      <c r="D28" s="32" t="s">
        <v>59</v>
      </c>
      <c r="E28" s="23"/>
    </row>
    <row r="29" spans="1:7" s="15" customFormat="1" ht="25.5" customHeight="1">
      <c r="A29" s="26"/>
      <c r="B29" s="27"/>
      <c r="C29" s="27"/>
    </row>
    <row r="30" spans="1:7" s="15" customFormat="1" ht="30" customHeight="1">
      <c r="A30" s="78" t="s">
        <v>1</v>
      </c>
      <c r="B30" s="92">
        <v>55.1</v>
      </c>
      <c r="C30" s="92"/>
      <c r="D30" s="34" t="s">
        <v>16</v>
      </c>
      <c r="E30" s="31"/>
    </row>
    <row r="31" spans="1:7" s="15" customFormat="1" ht="30" customHeight="1">
      <c r="A31" s="77" t="s">
        <v>17</v>
      </c>
      <c r="B31" s="92" t="e">
        <f>C24/B30</f>
        <v>#VALUE!</v>
      </c>
      <c r="C31" s="92"/>
      <c r="D31" s="34" t="s">
        <v>30</v>
      </c>
      <c r="E31" s="31"/>
    </row>
    <row r="32" spans="1:7" s="15" customFormat="1" ht="30" customHeight="1">
      <c r="A32" s="45" t="s">
        <v>27</v>
      </c>
      <c r="B32" s="111" t="str">
        <f>IFERROR(B31/B10,"")</f>
        <v/>
      </c>
      <c r="C32" s="112"/>
      <c r="D32" s="35" t="s">
        <v>60</v>
      </c>
    </row>
  </sheetData>
  <sheetProtection algorithmName="SHA-512" hashValue="/NGo3CbSyQDVf+6QmXuWc2mtJ2T/DiIdC062jOUFOqy2ttFy7RzDFh9fOBUuu/3ZONgMenquXMkjNo0fbOhqfg==" saltValue="hJx1pr7fTYQw2ylcPFiSSA==" spinCount="100000" sheet="1" formatCells="0" formatRows="0" insertRows="0" deleteRows="0"/>
  <mergeCells count="25">
    <mergeCell ref="B30:C30"/>
    <mergeCell ref="B31:C31"/>
    <mergeCell ref="B32:C32"/>
    <mergeCell ref="C16:C19"/>
    <mergeCell ref="C21:D21"/>
    <mergeCell ref="C22:D22"/>
    <mergeCell ref="C23:D23"/>
    <mergeCell ref="C24:D24"/>
    <mergeCell ref="B26:C26"/>
    <mergeCell ref="B27:C27"/>
    <mergeCell ref="B28:C28"/>
    <mergeCell ref="D16:D19"/>
    <mergeCell ref="B2:E2"/>
    <mergeCell ref="B3:E3"/>
    <mergeCell ref="B4:E4"/>
    <mergeCell ref="B5:E5"/>
    <mergeCell ref="B6:E6"/>
    <mergeCell ref="B7:E7"/>
    <mergeCell ref="B13:C13"/>
    <mergeCell ref="A11:D11"/>
    <mergeCell ref="B12:C12"/>
    <mergeCell ref="B8:D8"/>
    <mergeCell ref="B9:D9"/>
    <mergeCell ref="B10:D10"/>
    <mergeCell ref="E12:E13"/>
  </mergeCells>
  <phoneticPr fontId="1"/>
  <conditionalFormatting sqref="D28">
    <cfRule type="expression" dxfId="3" priority="2">
      <formula>AND($B$28&lt;&gt;"",$B$28&gt;1)</formula>
    </cfRule>
  </conditionalFormatting>
  <conditionalFormatting sqref="D32">
    <cfRule type="expression" dxfId="2" priority="1">
      <formula>AND($B$32&lt;&gt;"",$B$32&gt;1)</formula>
    </cfRule>
  </conditionalFormatting>
  <pageMargins left="0.7" right="0.7" top="0.75" bottom="0.75" header="0.3" footer="0.3"/>
  <pageSetup paperSize="9" scale="69" orientation="portrait" r:id="rId1"/>
  <legacy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G32"/>
  <sheetViews>
    <sheetView view="pageBreakPreview" topLeftCell="A5" zoomScaleNormal="85" zoomScaleSheetLayoutView="100" workbookViewId="0">
      <selection activeCell="C16" sqref="C16:C19"/>
    </sheetView>
  </sheetViews>
  <sheetFormatPr defaultRowHeight="18.75"/>
  <cols>
    <col min="1" max="1" width="24.375" style="36" customWidth="1"/>
    <col min="2" max="2" width="14.375" style="14" customWidth="1"/>
    <col min="3" max="3" width="12.375" style="14" customWidth="1"/>
    <col min="4" max="4" width="19.5" style="14" customWidth="1"/>
    <col min="5" max="7" width="14.625" style="14" customWidth="1"/>
    <col min="8" max="16384" width="9" style="14"/>
  </cols>
  <sheetData>
    <row r="1" spans="1:7" ht="51" customHeight="1">
      <c r="A1" s="12" t="s">
        <v>87</v>
      </c>
      <c r="B1" s="13"/>
      <c r="C1" s="13"/>
      <c r="D1" s="13"/>
      <c r="E1" s="13"/>
      <c r="F1" s="13"/>
      <c r="G1" s="13"/>
    </row>
    <row r="2" spans="1:7" s="15" customFormat="1" ht="30" customHeight="1">
      <c r="A2" s="67" t="s">
        <v>3</v>
      </c>
      <c r="B2" s="96" t="str">
        <f>IF('入力、結果'!B2="","",'入力、結果'!B2)</f>
        <v/>
      </c>
      <c r="C2" s="96"/>
      <c r="D2" s="96"/>
      <c r="E2" s="96"/>
    </row>
    <row r="3" spans="1:7" s="15" customFormat="1" ht="30" customHeight="1">
      <c r="A3" s="67" t="s">
        <v>4</v>
      </c>
      <c r="B3" s="121" t="str">
        <f>IF('入力、結果'!B3="","",'入力、結果'!B3)</f>
        <v/>
      </c>
      <c r="C3" s="121"/>
      <c r="D3" s="121"/>
      <c r="E3" s="121"/>
    </row>
    <row r="4" spans="1:7" s="15" customFormat="1" ht="30" customHeight="1">
      <c r="A4" s="68" t="s">
        <v>35</v>
      </c>
      <c r="B4" s="121" t="str">
        <f>IF('入力、結果'!B4="","",'入力、結果'!B4)</f>
        <v/>
      </c>
      <c r="C4" s="121"/>
      <c r="D4" s="121"/>
      <c r="E4" s="121"/>
    </row>
    <row r="5" spans="1:7" s="15" customFormat="1" ht="30" customHeight="1">
      <c r="A5" s="66" t="s">
        <v>48</v>
      </c>
      <c r="B5" s="121" t="str">
        <f>IF('入力、結果'!B5="","",'入力、結果'!B5)</f>
        <v/>
      </c>
      <c r="C5" s="121"/>
      <c r="D5" s="121"/>
      <c r="E5" s="121"/>
    </row>
    <row r="6" spans="1:7" s="15" customFormat="1" ht="30" customHeight="1">
      <c r="A6" s="67" t="s">
        <v>5</v>
      </c>
      <c r="B6" s="122" t="str">
        <f>IF('入力、結果'!B6="","",'入力、結果'!B6)</f>
        <v/>
      </c>
      <c r="C6" s="122"/>
      <c r="D6" s="122"/>
      <c r="E6" s="122"/>
    </row>
    <row r="7" spans="1:7" s="15" customFormat="1" ht="30" customHeight="1">
      <c r="A7" s="67" t="s">
        <v>6</v>
      </c>
      <c r="B7" s="99" t="str">
        <f>IF('入力、結果'!B7="","",'入力、結果'!B7)</f>
        <v/>
      </c>
      <c r="C7" s="99"/>
      <c r="D7" s="99"/>
      <c r="E7" s="99"/>
    </row>
    <row r="8" spans="1:7" s="15" customFormat="1" ht="30" customHeight="1">
      <c r="A8" s="68" t="s">
        <v>25</v>
      </c>
      <c r="B8" s="100" t="str">
        <f>IF('入力、結果'!B8="","",'入力、結果'!B8)</f>
        <v/>
      </c>
      <c r="C8" s="100"/>
      <c r="D8" s="100"/>
      <c r="E8" s="18" t="s">
        <v>26</v>
      </c>
    </row>
    <row r="9" spans="1:7" s="15" customFormat="1" ht="30" customHeight="1">
      <c r="A9" s="67" t="s">
        <v>12</v>
      </c>
      <c r="B9" s="96" t="str">
        <f>IF('入力、結果'!B9="","",'入力、結果'!B9)</f>
        <v/>
      </c>
      <c r="C9" s="96"/>
      <c r="D9" s="96"/>
      <c r="E9" s="56" t="s">
        <v>13</v>
      </c>
    </row>
    <row r="10" spans="1:7" s="15" customFormat="1" ht="30" customHeight="1" thickBot="1">
      <c r="A10" s="67" t="s">
        <v>18</v>
      </c>
      <c r="B10" s="101" t="str">
        <f>IF('入力、結果'!B10="","",'入力、結果'!B10)</f>
        <v/>
      </c>
      <c r="C10" s="101"/>
      <c r="D10" s="101"/>
      <c r="E10" s="57" t="s">
        <v>29</v>
      </c>
    </row>
    <row r="11" spans="1:7" s="15" customFormat="1" ht="30" customHeight="1" thickTop="1">
      <c r="A11" s="93" t="s">
        <v>38</v>
      </c>
      <c r="B11" s="94"/>
      <c r="C11" s="94"/>
      <c r="D11" s="94"/>
      <c r="E11" s="75" t="s">
        <v>72</v>
      </c>
    </row>
    <row r="12" spans="1:7" s="15" customFormat="1" ht="30" customHeight="1">
      <c r="A12" s="73" t="s">
        <v>39</v>
      </c>
      <c r="B12" s="95" t="s">
        <v>40</v>
      </c>
      <c r="C12" s="96"/>
      <c r="D12" s="73" t="s">
        <v>47</v>
      </c>
      <c r="E12" s="102"/>
    </row>
    <row r="13" spans="1:7" s="15" customFormat="1" ht="30" customHeight="1">
      <c r="A13" s="76" t="str">
        <f>IF('入力、結果'!A13="","",'入力、結果'!A13)</f>
        <v>なし</v>
      </c>
      <c r="B13" s="103" t="str">
        <f>IF('入力、結果'!B13="","",'入力、結果'!B13)</f>
        <v>なし</v>
      </c>
      <c r="C13" s="104"/>
      <c r="D13" s="76" t="str">
        <f>IF('入力、結果'!D13="","",'入力、結果'!D13)</f>
        <v>なし</v>
      </c>
      <c r="E13" s="102"/>
    </row>
    <row r="14" spans="1:7" s="15" customFormat="1" ht="24.95" customHeight="1">
      <c r="A14" s="19"/>
    </row>
    <row r="15" spans="1:7" s="15" customFormat="1" ht="51" customHeight="1">
      <c r="A15" s="19"/>
      <c r="B15" s="70" t="s">
        <v>7</v>
      </c>
      <c r="C15" s="20" t="s">
        <v>19</v>
      </c>
      <c r="D15" s="20" t="s">
        <v>20</v>
      </c>
      <c r="E15" s="69" t="s">
        <v>37</v>
      </c>
      <c r="F15" s="20" t="s">
        <v>21</v>
      </c>
      <c r="G15" s="20" t="s">
        <v>22</v>
      </c>
    </row>
    <row r="16" spans="1:7" s="15" customFormat="1" ht="30" customHeight="1">
      <c r="A16" s="21" t="s">
        <v>8</v>
      </c>
      <c r="B16" s="72">
        <v>3.4000000000000002E-2</v>
      </c>
      <c r="C16" s="108">
        <v>6</v>
      </c>
      <c r="D16" s="105" t="e">
        <f>C16*1000*B6</f>
        <v>#VALUE!</v>
      </c>
      <c r="E16" s="22">
        <f>IF(AND(A13="なし",D13="なし"),100%,
IF(AND(A13="なし",D13="マスク１"),80%,
IF(AND(A13="なし",D13="マスク２"),80%,
IF(AND(A13="長ズボン・長袖の作業衣",D13="なし"),100%,
IF(AND(A13="長ズボン・長袖の作業衣",D13="マスク１"),80%,
IF(AND(A13="長ズボン・長袖の作業衣",D13="マスク２"),80%,
IF(AND(A13="不浸透性防除衣",D13="なし"),100%,
IF(AND(A13="不浸透性防除衣",D13="マスク１"),80%,
IF(AND(A13="不浸透性防除衣",D13="マスク２"),80%,
IF(AND(A13="不浸透性防除衣＋フード",D13="なし"),50%,
IF(AND(A13="不浸透性防除衣＋フード",D13="マスク１"),40%,
IF(AND(A13="不浸透性防除衣＋フード",D13="マスク２"),40%,
IF(AND(A13="不浸透性防除衣＋フード＋保護面",D13="なし"),5%,
IF(AND(A13="不浸透性防除衣＋フード＋保護面",D13="マスク１"),"不適",
IF(AND(A13="不浸透性防除衣＋フード＋保護面",D13="マスク２"),"不適")))))))))))))))</f>
        <v>1</v>
      </c>
      <c r="F16" s="72" t="e">
        <f>B16*$D$16*E16</f>
        <v>#VALUE!</v>
      </c>
      <c r="G16" s="72" t="e">
        <f>F16/1000</f>
        <v>#VALUE!</v>
      </c>
    </row>
    <row r="17" spans="1:7" s="15" customFormat="1" ht="30" customHeight="1">
      <c r="A17" s="21" t="s">
        <v>9</v>
      </c>
      <c r="B17" s="72">
        <v>0.44</v>
      </c>
      <c r="C17" s="109"/>
      <c r="D17" s="106"/>
      <c r="E17" s="22">
        <f>IF(A13="なし",100%,
IF(A13="長ズボン・長袖の作業衣",10%,
IF(A13="不浸透性防除衣",5%,
IF(A13="不浸透性防除衣＋フード",5%,
IF(A13="不浸透性防除衣＋フード＋保護面",5%)))))</f>
        <v>1</v>
      </c>
      <c r="F17" s="72" t="e">
        <f t="shared" ref="F17:F19" si="0">B17*$D$16*E17</f>
        <v>#VALUE!</v>
      </c>
      <c r="G17" s="72" t="e">
        <f>F17/1000</f>
        <v>#VALUE!</v>
      </c>
    </row>
    <row r="18" spans="1:7" s="15" customFormat="1" ht="30" customHeight="1">
      <c r="A18" s="21" t="s">
        <v>10</v>
      </c>
      <c r="B18" s="72">
        <v>6.5</v>
      </c>
      <c r="C18" s="109"/>
      <c r="D18" s="106"/>
      <c r="E18" s="22">
        <f>IF(B13="なし",100%,
IF(B13="不浸透性手袋",10%))</f>
        <v>1</v>
      </c>
      <c r="F18" s="72" t="e">
        <f t="shared" si="0"/>
        <v>#VALUE!</v>
      </c>
      <c r="G18" s="72" t="e">
        <f>F18/1000</f>
        <v>#VALUE!</v>
      </c>
    </row>
    <row r="19" spans="1:7" s="15" customFormat="1" ht="30" customHeight="1">
      <c r="A19" s="21" t="s">
        <v>11</v>
      </c>
      <c r="B19" s="72">
        <v>3.6000000000000002E-4</v>
      </c>
      <c r="C19" s="110"/>
      <c r="D19" s="107"/>
      <c r="E19" s="22">
        <f>IF(D13="なし",100%,
IF(D13="マスク１",25%,
IF(D13="マスク２",10%)))</f>
        <v>1</v>
      </c>
      <c r="F19" s="72" t="e">
        <f t="shared" si="0"/>
        <v>#VALUE!</v>
      </c>
      <c r="G19" s="72" t="e">
        <f>F19/1000</f>
        <v>#VALUE!</v>
      </c>
    </row>
    <row r="20" spans="1:7" s="15" customFormat="1" ht="24.95" customHeight="1">
      <c r="A20" s="19"/>
    </row>
    <row r="21" spans="1:7" s="15" customFormat="1" ht="51.75" customHeight="1">
      <c r="A21" s="19"/>
      <c r="B21" s="20" t="s">
        <v>23</v>
      </c>
      <c r="C21" s="113" t="s">
        <v>24</v>
      </c>
      <c r="D21" s="114"/>
      <c r="E21" s="23"/>
    </row>
    <row r="22" spans="1:7" s="15" customFormat="1" ht="30" customHeight="1">
      <c r="A22" s="24" t="s">
        <v>14</v>
      </c>
      <c r="B22" s="72" t="e">
        <f>G16+G17+G18</f>
        <v>#VALUE!</v>
      </c>
      <c r="C22" s="115" t="e">
        <f>B22*B7</f>
        <v>#VALUE!</v>
      </c>
      <c r="D22" s="114"/>
      <c r="E22" s="23"/>
    </row>
    <row r="23" spans="1:7" s="15" customFormat="1" ht="30" customHeight="1">
      <c r="A23" s="77" t="s">
        <v>15</v>
      </c>
      <c r="B23" s="72" t="e">
        <f>G19</f>
        <v>#VALUE!</v>
      </c>
      <c r="C23" s="116"/>
      <c r="D23" s="117"/>
      <c r="E23" s="23"/>
    </row>
    <row r="24" spans="1:7" s="15" customFormat="1" ht="30" customHeight="1">
      <c r="A24" s="78" t="s">
        <v>0</v>
      </c>
      <c r="B24" s="25"/>
      <c r="C24" s="115" t="e">
        <f>C22+B23</f>
        <v>#VALUE!</v>
      </c>
      <c r="D24" s="114"/>
      <c r="E24" s="23"/>
    </row>
    <row r="25" spans="1:7" s="15" customFormat="1" ht="30" customHeight="1">
      <c r="A25" s="26"/>
      <c r="B25" s="27"/>
      <c r="C25" s="23"/>
      <c r="D25" s="23"/>
      <c r="E25" s="23"/>
    </row>
    <row r="26" spans="1:7" ht="30" customHeight="1">
      <c r="A26" s="16" t="s">
        <v>28</v>
      </c>
      <c r="B26" s="118">
        <v>30</v>
      </c>
      <c r="C26" s="118"/>
      <c r="D26" s="28" t="s">
        <v>32</v>
      </c>
      <c r="E26" s="29"/>
    </row>
    <row r="27" spans="1:7" ht="30" customHeight="1">
      <c r="A27" s="24" t="s">
        <v>17</v>
      </c>
      <c r="B27" s="118" t="e">
        <f>B31*B8/B26</f>
        <v>#VALUE!</v>
      </c>
      <c r="C27" s="118"/>
      <c r="D27" s="30" t="s">
        <v>31</v>
      </c>
      <c r="E27" s="31"/>
    </row>
    <row r="28" spans="1:7" ht="30" customHeight="1">
      <c r="A28" s="45" t="s">
        <v>2</v>
      </c>
      <c r="B28" s="119" t="str">
        <f>IFERROR(B27/B9,"")</f>
        <v/>
      </c>
      <c r="C28" s="119"/>
      <c r="D28" s="32" t="s">
        <v>59</v>
      </c>
      <c r="E28" s="33"/>
    </row>
    <row r="29" spans="1:7" s="15" customFormat="1" ht="25.5" customHeight="1">
      <c r="A29" s="26"/>
      <c r="B29" s="27"/>
      <c r="C29" s="27"/>
    </row>
    <row r="30" spans="1:7" s="15" customFormat="1" ht="30" customHeight="1">
      <c r="A30" s="78" t="s">
        <v>1</v>
      </c>
      <c r="B30" s="92">
        <v>55.1</v>
      </c>
      <c r="C30" s="92"/>
      <c r="D30" s="34" t="s">
        <v>16</v>
      </c>
      <c r="E30" s="31"/>
    </row>
    <row r="31" spans="1:7" s="15" customFormat="1" ht="30" customHeight="1">
      <c r="A31" s="77" t="s">
        <v>17</v>
      </c>
      <c r="B31" s="92" t="e">
        <f>C24/B30</f>
        <v>#VALUE!</v>
      </c>
      <c r="C31" s="92"/>
      <c r="D31" s="34" t="s">
        <v>30</v>
      </c>
      <c r="E31" s="31"/>
    </row>
    <row r="32" spans="1:7" s="15" customFormat="1" ht="30" customHeight="1">
      <c r="A32" s="45" t="s">
        <v>27</v>
      </c>
      <c r="B32" s="111" t="str">
        <f>IFERROR(B31/B10,"")</f>
        <v/>
      </c>
      <c r="C32" s="112"/>
      <c r="D32" s="35" t="s">
        <v>60</v>
      </c>
    </row>
  </sheetData>
  <sheetProtection algorithmName="SHA-512" hashValue="RDnwBC422T7CocUHeyTGRRAzfyS5nHQaU6z7BgzoFx4kpQVRbhR7MhCaTK1xcPxWlLitTbgvFOzyyfeavKsdlQ==" saltValue="tQwH1/2JMckib+rYgcKkaw==" spinCount="100000" sheet="1" formatCells="0" formatRows="0" insertRows="0" deleteRows="0"/>
  <mergeCells count="25">
    <mergeCell ref="B10:D10"/>
    <mergeCell ref="E12:E13"/>
    <mergeCell ref="C24:D24"/>
    <mergeCell ref="B27:C27"/>
    <mergeCell ref="B2:E2"/>
    <mergeCell ref="B3:E3"/>
    <mergeCell ref="B4:E4"/>
    <mergeCell ref="B5:E5"/>
    <mergeCell ref="B6:E6"/>
    <mergeCell ref="B7:E7"/>
    <mergeCell ref="B8:D8"/>
    <mergeCell ref="B9:D9"/>
    <mergeCell ref="A11:D11"/>
    <mergeCell ref="B12:C12"/>
    <mergeCell ref="B13:C13"/>
    <mergeCell ref="D16:D19"/>
    <mergeCell ref="B28:C28"/>
    <mergeCell ref="B32:C32"/>
    <mergeCell ref="B30:C30"/>
    <mergeCell ref="B31:C31"/>
    <mergeCell ref="C16:C19"/>
    <mergeCell ref="B26:C26"/>
    <mergeCell ref="C21:D21"/>
    <mergeCell ref="C22:D22"/>
    <mergeCell ref="C23:D23"/>
  </mergeCells>
  <phoneticPr fontId="1"/>
  <conditionalFormatting sqref="D32">
    <cfRule type="expression" dxfId="1" priority="2">
      <formula>AND($B$32&lt;&gt;"",$B$32&gt;1)</formula>
    </cfRule>
  </conditionalFormatting>
  <conditionalFormatting sqref="D28">
    <cfRule type="expression" dxfId="0" priority="1">
      <formula>AND($B$28&lt;&gt;"",$B$28&gt;1)</formula>
    </cfRule>
  </conditionalFormatting>
  <pageMargins left="0.7" right="0.7" top="0.75" bottom="0.75" header="0.3" footer="0.3"/>
  <pageSetup paperSize="9" scale="69" orientation="portrait" r:id="rId1"/>
  <legacy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B1:K12"/>
  <sheetViews>
    <sheetView view="pageBreakPreview" zoomScale="60" zoomScaleNormal="100" workbookViewId="0">
      <selection sqref="A1:XFD1048576"/>
    </sheetView>
  </sheetViews>
  <sheetFormatPr defaultRowHeight="18.75"/>
  <cols>
    <col min="1" max="1" width="4.125" customWidth="1"/>
    <col min="2" max="2" width="31.75" bestFit="1" customWidth="1"/>
    <col min="3" max="3" width="13" bestFit="1" customWidth="1"/>
    <col min="4" max="4" width="21.375" customWidth="1"/>
    <col min="5" max="5" width="6.625" customWidth="1"/>
    <col min="6" max="6" width="17.875" customWidth="1"/>
    <col min="7" max="7" width="6.25" customWidth="1"/>
    <col min="8" max="8" width="10.5" customWidth="1"/>
    <col min="9" max="9" width="11.5" customWidth="1"/>
    <col min="10" max="10" width="11.75" customWidth="1"/>
    <col min="11" max="11" width="11.625" customWidth="1"/>
  </cols>
  <sheetData>
    <row r="1" spans="2:11" ht="19.5" thickBot="1"/>
    <row r="2" spans="2:11" s="1" customFormat="1" ht="24.95" customHeight="1" thickBot="1">
      <c r="B2" s="41" t="s">
        <v>39</v>
      </c>
      <c r="C2" s="42" t="s">
        <v>40</v>
      </c>
      <c r="D2" s="43" t="s">
        <v>41</v>
      </c>
      <c r="F2" s="9" t="s">
        <v>57</v>
      </c>
      <c r="H2" s="9"/>
      <c r="I2" s="9" t="s">
        <v>49</v>
      </c>
      <c r="J2" s="9" t="s">
        <v>50</v>
      </c>
      <c r="K2" s="9" t="s">
        <v>51</v>
      </c>
    </row>
    <row r="3" spans="2:11" s="1" customFormat="1" ht="24.95" customHeight="1">
      <c r="B3" s="49" t="s">
        <v>69</v>
      </c>
      <c r="C3" s="50" t="s">
        <v>69</v>
      </c>
      <c r="D3" s="51" t="s">
        <v>69</v>
      </c>
      <c r="F3" s="10" t="s">
        <v>49</v>
      </c>
      <c r="H3" s="10" t="s">
        <v>52</v>
      </c>
      <c r="I3" s="37">
        <v>3.9</v>
      </c>
      <c r="J3" s="37">
        <v>3.9</v>
      </c>
      <c r="K3" s="37">
        <v>3.4000000000000002E-2</v>
      </c>
    </row>
    <row r="4" spans="2:11" s="1" customFormat="1" ht="24.95" customHeight="1">
      <c r="B4" s="46" t="s">
        <v>42</v>
      </c>
      <c r="C4" s="47" t="s">
        <v>43</v>
      </c>
      <c r="D4" s="48" t="s">
        <v>70</v>
      </c>
      <c r="F4" s="10" t="s">
        <v>58</v>
      </c>
      <c r="H4" s="10" t="s">
        <v>53</v>
      </c>
      <c r="I4" s="37">
        <v>82</v>
      </c>
      <c r="J4" s="37">
        <v>82</v>
      </c>
      <c r="K4" s="37">
        <v>0.44</v>
      </c>
    </row>
    <row r="5" spans="2:11" s="1" customFormat="1" ht="24.95" customHeight="1">
      <c r="B5" s="2" t="s">
        <v>44</v>
      </c>
      <c r="C5" s="5"/>
      <c r="D5" s="3" t="s">
        <v>71</v>
      </c>
      <c r="F5" s="10" t="s">
        <v>51</v>
      </c>
      <c r="H5" s="10" t="s">
        <v>54</v>
      </c>
      <c r="I5" s="37">
        <v>23</v>
      </c>
      <c r="J5" s="37">
        <v>23</v>
      </c>
      <c r="K5" s="37">
        <v>6.5</v>
      </c>
    </row>
    <row r="6" spans="2:11" s="1" customFormat="1" ht="24.95" customHeight="1">
      <c r="B6" s="2" t="s">
        <v>45</v>
      </c>
      <c r="C6" s="5"/>
      <c r="D6" s="7"/>
      <c r="H6" s="10" t="s">
        <v>55</v>
      </c>
      <c r="I6" s="37">
        <v>6.6</v>
      </c>
      <c r="J6" s="37">
        <v>0.67</v>
      </c>
      <c r="K6" s="37">
        <v>3.6000000000000002E-4</v>
      </c>
    </row>
    <row r="7" spans="2:11" ht="19.5" thickBot="1">
      <c r="B7" s="4" t="s">
        <v>46</v>
      </c>
      <c r="C7" s="6"/>
      <c r="D7" s="8"/>
    </row>
    <row r="8" spans="2:11">
      <c r="H8" s="40"/>
      <c r="I8" s="9" t="s">
        <v>49</v>
      </c>
      <c r="J8" s="9" t="s">
        <v>50</v>
      </c>
      <c r="K8" s="9" t="s">
        <v>51</v>
      </c>
    </row>
    <row r="9" spans="2:11" ht="19.5" thickBot="1">
      <c r="H9" s="11" t="s">
        <v>56</v>
      </c>
      <c r="I9" s="44">
        <v>0.5</v>
      </c>
      <c r="J9" s="44">
        <v>1</v>
      </c>
      <c r="K9" s="44">
        <v>6</v>
      </c>
    </row>
    <row r="10" spans="2:11" ht="19.5" thickBot="1">
      <c r="B10" s="41" t="s">
        <v>39</v>
      </c>
    </row>
    <row r="11" spans="2:11">
      <c r="B11" s="49" t="s">
        <v>73</v>
      </c>
    </row>
    <row r="12" spans="2:11" ht="19.5" thickBot="1">
      <c r="B12" s="4"/>
    </row>
  </sheetData>
  <sheetProtection algorithmName="SHA-512" hashValue="FQu+f5cPFVFwU37+PV6Gv0u2UL0VY2KOUcJsuqEW6e7+1RpVCInePWwT4u9sSQnq7xAYJPuqaN4G4Z4pxA7BYQ==" saltValue="H1fRoQagkpw0z11D8ONhyQ==" spinCount="100000" sheet="1" objects="1" scenarios="1"/>
  <phoneticPr fontId="1"/>
  <pageMargins left="0.70866141732283472" right="0.70866141732283472" top="0.74803149606299213" bottom="0.74803149606299213" header="0.31496062992125984" footer="0.31496062992125984"/>
  <pageSetup paperSize="9" scale="54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tabColor theme="1"/>
  </sheetPr>
  <dimension ref="A1:A5"/>
  <sheetViews>
    <sheetView view="pageBreakPreview" zoomScale="60" zoomScaleNormal="100" workbookViewId="0">
      <selection sqref="A1:XFD1048576"/>
    </sheetView>
  </sheetViews>
  <sheetFormatPr defaultRowHeight="18.75"/>
  <sheetData>
    <row r="1" spans="1:1">
      <c r="A1" t="s">
        <v>84</v>
      </c>
    </row>
    <row r="2" spans="1:1">
      <c r="A2" t="s">
        <v>79</v>
      </c>
    </row>
    <row r="3" spans="1:1">
      <c r="A3" t="s">
        <v>80</v>
      </c>
    </row>
    <row r="4" spans="1:1">
      <c r="A4" t="s">
        <v>81</v>
      </c>
    </row>
    <row r="5" spans="1:1">
      <c r="A5" t="s">
        <v>82</v>
      </c>
    </row>
  </sheetData>
  <sheetProtection algorithmName="SHA-512" hashValue="EXAhraf77L/NLtw+XUuxu7TFS1ExLTF9eq7jLFYKxBWr9S/+u7Bszj3dItT3hF9nalHPooorZo87gN+JUDoGzQ==" saltValue="9ov1DJdTDo7EGsqHt7zhJA==" spinCount="100000" sheet="1" objects="1" scenarios="1"/>
  <phoneticPr fontId="1"/>
  <pageMargins left="0.7" right="0.7" top="0.75" bottom="0.75" header="0.3" footer="0.3"/>
  <pageSetup paperSize="9" scale="68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pageSetUpPr fitToPage="1"/>
  </sheetPr>
  <dimension ref="A1:C2"/>
  <sheetViews>
    <sheetView workbookViewId="0">
      <selection activeCell="C13" sqref="C13"/>
    </sheetView>
  </sheetViews>
  <sheetFormatPr defaultRowHeight="18.75"/>
  <cols>
    <col min="1" max="1" width="12.625" customWidth="1"/>
    <col min="2" max="2" width="90.625" customWidth="1"/>
    <col min="3" max="3" width="20.625" customWidth="1"/>
  </cols>
  <sheetData>
    <row r="1" spans="1:3">
      <c r="A1" s="54" t="s">
        <v>64</v>
      </c>
      <c r="B1" s="54" t="s">
        <v>66</v>
      </c>
      <c r="C1" s="54" t="s">
        <v>67</v>
      </c>
    </row>
    <row r="2" spans="1:3">
      <c r="A2" s="11" t="s">
        <v>65</v>
      </c>
      <c r="B2" s="53" t="s">
        <v>63</v>
      </c>
      <c r="C2" s="74">
        <v>45477</v>
      </c>
    </row>
  </sheetData>
  <sheetProtection algorithmName="SHA-512" hashValue="9IXP8FnIKjCzkdYB6u+bFEN0w5fp3+5TsqRwtUFx6/S5oy/fcob/V+WRM1GfXHVrJuyF52sAeVOPSqbbaFfgJA==" saltValue="GhM8pU3UVPSgzG4KaIFgQA==" spinCount="100000" sheet="1" objects="1" scenarios="1"/>
  <phoneticPr fontId="1"/>
  <pageMargins left="0.7" right="0.7" top="0.75" bottom="0.75" header="0.3" footer="0.3"/>
  <pageSetup paperSize="9" scale="65" fitToHeight="0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3203EA26D357F941875283F812AF8DD1" ma:contentTypeVersion="15" ma:contentTypeDescription="新しいドキュメントを作成します。" ma:contentTypeScope="" ma:versionID="2b0d7cbf100ae03e985a138a13088ba4">
  <xsd:schema xmlns:xsd="http://www.w3.org/2001/XMLSchema" xmlns:xs="http://www.w3.org/2001/XMLSchema" xmlns:p="http://schemas.microsoft.com/office/2006/metadata/properties" xmlns:ns2="c144edc9-5eb1-4e1b-ab78-e13feb91e973" xmlns:ns3="85ec59af-1a16-40a0-b163-384e34c79a5c" targetNamespace="http://schemas.microsoft.com/office/2006/metadata/properties" ma:root="true" ma:fieldsID="f060c7a1da8df69dba415fba0180b537" ns2:_="" ns3:_="">
    <xsd:import namespace="c144edc9-5eb1-4e1b-ab78-e13feb91e973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ServiceDateTaken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GenerationTime" minOccurs="0"/>
                <xsd:element ref="ns2:MediaServiceEventHashCode" minOccurs="0"/>
                <xsd:element ref="ns2:MediaServiceLocation" minOccurs="0"/>
                <xsd:element ref="ns2:MediaServiceOCR" minOccurs="0"/>
                <xsd:element ref="ns2:_Flow_SignoffStatus" minOccurs="0"/>
                <xsd:element ref="ns2:MediaServiceObjectDetectorVersion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144edc9-5eb1-4e1b-ab78-e13feb91e973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LengthInSeconds" ma:index="12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4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Location" ma:index="18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_Flow_SignoffStatus" ma:index="20" nillable="true" ma:displayName="承認の状態" ma:internalName="_x627f__x8a8d__x306e__x72b6__x614b_">
      <xsd:simpleType>
        <xsd:restriction base="dms:Text"/>
      </xsd:simpleType>
    </xsd:element>
    <xsd:element name="MediaServiceObjectDetectorVersions" ma:index="21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2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TaxCatchAll" ma:index="15" nillable="true" ma:displayName="Taxonomy Catch All Column" ma:hidden="true" ma:list="{46ebb2f8-70fe-47e8-8897-9a76468c960e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c144edc9-5eb1-4e1b-ab78-e13feb91e973">
      <Terms xmlns="http://schemas.microsoft.com/office/infopath/2007/PartnerControls"/>
    </lcf76f155ced4ddcb4097134ff3c332f>
    <TaxCatchAll xmlns="85ec59af-1a16-40a0-b163-384e34c79a5c" xsi:nil="true"/>
    <_Flow_SignoffStatus xmlns="c144edc9-5eb1-4e1b-ab78-e13feb91e973" xsi:nil="true"/>
    <_x4f5c__x6210__x65e5__x6642_ xmlns="c144edc9-5eb1-4e1b-ab78-e13feb91e973" xsi:nil="true"/>
  </documentManagement>
</p:properties>
</file>

<file path=customXml/itemProps1.xml><?xml version="1.0" encoding="utf-8"?>
<ds:datastoreItem xmlns:ds="http://schemas.openxmlformats.org/officeDocument/2006/customXml" ds:itemID="{1F4B2B29-C5CC-48DC-B513-DACB18A6882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c144edc9-5eb1-4e1b-ab78-e13feb91e973"/>
    <ds:schemaRef ds:uri="85ec59af-1a16-40a0-b163-384e34c79a5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49A88C20-F727-4B79-993F-0C3D4A2D6E72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3B4F9BBB-6DED-42A9-B6BE-67CDEFBAD8CA}">
  <ds:schemaRefs>
    <ds:schemaRef ds:uri="http://schemas.microsoft.com/office/2006/documentManagement/types"/>
    <ds:schemaRef ds:uri="http://purl.org/dc/terms/"/>
    <ds:schemaRef ds:uri="85ec59af-1a16-40a0-b163-384e34c79a5c"/>
    <ds:schemaRef ds:uri="http://purl.org/dc/elements/1.1/"/>
    <ds:schemaRef ds:uri="http://www.w3.org/XML/1998/namespace"/>
    <ds:schemaRef ds:uri="http://schemas.microsoft.com/office/2006/metadata/properties"/>
    <ds:schemaRef ds:uri="http://purl.org/dc/dcmitype/"/>
    <ds:schemaRef ds:uri="c144edc9-5eb1-4e1b-ab78-e13feb91e973"/>
    <ds:schemaRef ds:uri="http://schemas.microsoft.com/office/infopath/2007/PartnerControls"/>
    <ds:schemaRef ds:uri="http://schemas.openxmlformats.org/package/2006/metadata/core-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7</vt:i4>
      </vt:variant>
      <vt:variant>
        <vt:lpstr>名前付き一覧</vt:lpstr>
      </vt:variant>
      <vt:variant>
        <vt:i4>4</vt:i4>
      </vt:variant>
    </vt:vector>
  </HeadingPairs>
  <TitlesOfParts>
    <vt:vector size="11" baseType="lpstr">
      <vt:lpstr>入力、結果</vt:lpstr>
      <vt:lpstr>エアゾル剤・結果</vt:lpstr>
      <vt:lpstr>スプレー剤・結果</vt:lpstr>
      <vt:lpstr>シャワー剤・結果</vt:lpstr>
      <vt:lpstr>プルダウンリスト</vt:lpstr>
      <vt:lpstr>使い方の説明</vt:lpstr>
      <vt:lpstr>変更履歴</vt:lpstr>
      <vt:lpstr>エアゾル剤・結果!Print_Area</vt:lpstr>
      <vt:lpstr>シャワー剤・結果!Print_Area</vt:lpstr>
      <vt:lpstr>スプレー剤・結果!Print_Area</vt:lpstr>
      <vt:lpstr>'入力、結果'!Print_Area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2024-07-03T08:51:54Z</dcterms:created>
  <dcterms:modified xsi:type="dcterms:W3CDTF">2024-07-03T09:12:32Z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ediaServiceImageTags">
    <vt:lpwstr/>
  </property>
  <property fmtid="{D5CDD505-2E9C-101B-9397-08002B2CF9AE}" pid="3" name="ContentTypeId">
    <vt:lpwstr>0x0101003203EA26D357F941875283F812AF8DD1</vt:lpwstr>
  </property>
</Properties>
</file>