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98506859-904E-47E0-938F-23BC06C9EE09}" xr6:coauthVersionLast="47" xr6:coauthVersionMax="47" xr10:uidLastSave="{00000000-0000-0000-0000-000000000000}"/>
  <bookViews>
    <workbookView xWindow="-120" yWindow="-120" windowWidth="29040" windowHeight="15840" activeTab="4" xr2:uid="{8F76D259-CEAC-4752-8FA6-B18D611BE26A}"/>
  </bookViews>
  <sheets>
    <sheet name="パッチ法（散布）" sheetId="14" r:id="rId1"/>
    <sheet name="パッチ法（調製）" sheetId="18" r:id="rId2"/>
    <sheet name="全身法（散布）" sheetId="19" r:id="rId3"/>
    <sheet name="全身法（調製）" sheetId="20" r:id="rId4"/>
    <sheet name="使い方" sheetId="17" r:id="rId5"/>
    <sheet name="変更履歴" sheetId="21" r:id="rId6"/>
  </sheets>
  <definedNames>
    <definedName name="_xlnm.Print_Area" localSheetId="0">'パッチ法（散布）'!$A$1:$K$54</definedName>
    <definedName name="_xlnm.Print_Area" localSheetId="1">'パッチ法（調製）'!$A$1:$K$54</definedName>
    <definedName name="_xlnm.Print_Area" localSheetId="4">使い方!$A$1:$X$104</definedName>
    <definedName name="_xlnm.Print_Area" localSheetId="2">'全身法（散布）'!$A$1:$K$54</definedName>
    <definedName name="_xlnm.Print_Area" localSheetId="3">'全身法（調製）'!$A$1:$K$54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4" l="1"/>
  <c r="G74" i="17" l="1"/>
  <c r="E103" i="17"/>
  <c r="G102" i="17"/>
  <c r="G103" i="17" s="1"/>
  <c r="E102" i="17"/>
  <c r="G99" i="17"/>
  <c r="G95" i="17"/>
  <c r="G92" i="17"/>
  <c r="G87" i="17"/>
  <c r="G82" i="17"/>
  <c r="G76" i="17" s="1"/>
  <c r="G79" i="17"/>
  <c r="G75" i="17" s="1"/>
  <c r="F76" i="17"/>
  <c r="F96" i="17" s="1"/>
  <c r="G71" i="17"/>
  <c r="G70" i="17"/>
  <c r="G72" i="17" s="1"/>
  <c r="D102" i="17" l="1"/>
  <c r="F102" i="17"/>
  <c r="F103" i="17" s="1"/>
  <c r="G73" i="17"/>
  <c r="G96" i="17" s="1"/>
  <c r="D103" i="17" l="1"/>
  <c r="H102" i="17"/>
  <c r="F50" i="17" l="1"/>
  <c r="G40" i="19"/>
  <c r="E22" i="17"/>
  <c r="E23" i="17"/>
  <c r="E21" i="17"/>
  <c r="G25" i="14"/>
  <c r="E23" i="14"/>
  <c r="E21" i="14"/>
  <c r="G21" i="14" l="1"/>
  <c r="G19" i="19"/>
  <c r="G18" i="19"/>
  <c r="G20" i="19" l="1"/>
  <c r="G47" i="14"/>
  <c r="G50" i="14" s="1"/>
  <c r="G18" i="14"/>
  <c r="F44" i="19"/>
  <c r="G47" i="20"/>
  <c r="G50" i="20" s="1"/>
  <c r="G51" i="20" s="1"/>
  <c r="F44" i="20"/>
  <c r="G43" i="20"/>
  <c r="E50" i="20" s="1"/>
  <c r="E51" i="20" s="1"/>
  <c r="F24" i="20"/>
  <c r="G35" i="19"/>
  <c r="G30" i="19"/>
  <c r="G22" i="19" s="1"/>
  <c r="G27" i="19"/>
  <c r="G23" i="19" s="1"/>
  <c r="G47" i="19"/>
  <c r="G50" i="19" s="1"/>
  <c r="G51" i="19" s="1"/>
  <c r="G43" i="19"/>
  <c r="E50" i="19" s="1"/>
  <c r="E51" i="19" s="1"/>
  <c r="F24" i="19"/>
  <c r="G47" i="18"/>
  <c r="G50" i="18" s="1"/>
  <c r="G51" i="18" s="1"/>
  <c r="F44" i="18"/>
  <c r="G43" i="18"/>
  <c r="E50" i="18" s="1"/>
  <c r="E51" i="18" s="1"/>
  <c r="F24" i="18"/>
  <c r="G22" i="17"/>
  <c r="G24" i="17" s="1"/>
  <c r="G50" i="17"/>
  <c r="G51" i="17" s="1"/>
  <c r="G47" i="17"/>
  <c r="G43" i="17"/>
  <c r="E50" i="17" s="1"/>
  <c r="E51" i="17" s="1"/>
  <c r="G39" i="17"/>
  <c r="G40" i="17" s="1"/>
  <c r="G38" i="17"/>
  <c r="G37" i="17"/>
  <c r="G36" i="17"/>
  <c r="G34" i="17"/>
  <c r="G33" i="17"/>
  <c r="G32" i="17"/>
  <c r="G31" i="17"/>
  <c r="G35" i="17" s="1"/>
  <c r="G29" i="17"/>
  <c r="G28" i="17"/>
  <c r="G30" i="17" s="1"/>
  <c r="G26" i="17"/>
  <c r="G25" i="17"/>
  <c r="G27" i="17" s="1"/>
  <c r="F51" i="17" s="1"/>
  <c r="F24" i="17"/>
  <c r="F44" i="17" s="1"/>
  <c r="G23" i="17"/>
  <c r="G21" i="17"/>
  <c r="G19" i="17"/>
  <c r="G20" i="17" s="1"/>
  <c r="G18" i="17"/>
  <c r="G43" i="14"/>
  <c r="E50" i="14" s="1"/>
  <c r="G39" i="14"/>
  <c r="G38" i="14"/>
  <c r="G37" i="14"/>
  <c r="G36" i="14"/>
  <c r="G34" i="14"/>
  <c r="G33" i="14"/>
  <c r="G32" i="14"/>
  <c r="G31" i="14"/>
  <c r="G29" i="14"/>
  <c r="G28" i="14"/>
  <c r="G26" i="14"/>
  <c r="G27" i="14" s="1"/>
  <c r="G40" i="14" l="1"/>
  <c r="G35" i="14"/>
  <c r="G30" i="14"/>
  <c r="F50" i="19"/>
  <c r="G24" i="19"/>
  <c r="G21" i="19"/>
  <c r="G44" i="20"/>
  <c r="G44" i="18"/>
  <c r="D50" i="17"/>
  <c r="G44" i="17"/>
  <c r="F50" i="14" l="1"/>
  <c r="D50" i="19"/>
  <c r="D51" i="19" s="1"/>
  <c r="H50" i="20"/>
  <c r="F51" i="19"/>
  <c r="G44" i="19"/>
  <c r="H50" i="18"/>
  <c r="H50" i="17"/>
  <c r="D51" i="17"/>
  <c r="H50" i="19" l="1"/>
  <c r="G23" i="14" l="1"/>
  <c r="G22" i="14"/>
  <c r="G19" i="14"/>
  <c r="G20" i="14" s="1"/>
  <c r="G51" i="14"/>
  <c r="E51" i="14"/>
  <c r="F24" i="14"/>
  <c r="F44" i="14" s="1"/>
  <c r="G24" i="14" l="1"/>
  <c r="D50" i="14" s="1"/>
  <c r="F51" i="14"/>
  <c r="G44" i="14" l="1"/>
  <c r="H50" i="14"/>
  <c r="D51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G40" authorId="0" shapeId="0" xr:uid="{0A266F73-375A-4ABB-BCA1-EE45AF06239A}">
      <text>
        <r>
          <rPr>
            <sz val="9"/>
            <color indexed="81"/>
            <rFont val="MS P ゴシック"/>
            <family val="3"/>
            <charset val="128"/>
          </rPr>
          <t xml:space="preserve">下肢については、
「×1420/920」で補正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G92" authorId="0" shapeId="0" xr:uid="{98B4A132-A47B-4A0C-A241-EE50881FA6F6}">
      <text>
        <r>
          <rPr>
            <sz val="9"/>
            <color indexed="81"/>
            <rFont val="MS P ゴシック"/>
            <family val="3"/>
            <charset val="128"/>
          </rPr>
          <t>下股については、
「×1420/920」で補正</t>
        </r>
      </text>
    </comment>
  </commentList>
</comments>
</file>

<file path=xl/sharedStrings.xml><?xml version="1.0" encoding="utf-8"?>
<sst xmlns="http://schemas.openxmlformats.org/spreadsheetml/2006/main" count="495" uniqueCount="76">
  <si>
    <t>L</t>
    <phoneticPr fontId="1"/>
  </si>
  <si>
    <t>ppm</t>
    <phoneticPr fontId="1"/>
  </si>
  <si>
    <t>暴露ai量</t>
    <rPh sb="4" eb="5">
      <t>リョウ</t>
    </rPh>
    <phoneticPr fontId="1"/>
  </si>
  <si>
    <t>µg</t>
    <phoneticPr fontId="1"/>
  </si>
  <si>
    <t>-</t>
    <phoneticPr fontId="1"/>
  </si>
  <si>
    <t>後ろ</t>
    <rPh sb="0" eb="1">
      <t>ウシ</t>
    </rPh>
    <phoneticPr fontId="1"/>
  </si>
  <si>
    <t>前</t>
    <rPh sb="0" eb="1">
      <t>マエ</t>
    </rPh>
    <phoneticPr fontId="1"/>
  </si>
  <si>
    <t>暴露ai量（µg）</t>
  </si>
  <si>
    <r>
      <rPr>
        <sz val="10"/>
        <rFont val="ＭＳ 明朝"/>
        <family val="1"/>
        <charset val="128"/>
      </rPr>
      <t>試験年次</t>
    </r>
    <rPh sb="0" eb="2">
      <t>シケン</t>
    </rPh>
    <rPh sb="2" eb="4">
      <t>ネンジ</t>
    </rPh>
    <phoneticPr fontId="1"/>
  </si>
  <si>
    <r>
      <rPr>
        <sz val="10"/>
        <rFont val="ＭＳ 明朝"/>
        <family val="1"/>
        <charset val="128"/>
      </rPr>
      <t>作物名</t>
    </r>
    <rPh sb="0" eb="2">
      <t>サクモツ</t>
    </rPh>
    <rPh sb="2" eb="3">
      <t>メイ</t>
    </rPh>
    <phoneticPr fontId="1"/>
  </si>
  <si>
    <r>
      <rPr>
        <sz val="10"/>
        <rFont val="ＭＳ 明朝"/>
        <family val="1"/>
        <charset val="128"/>
      </rPr>
      <t>散布方法</t>
    </r>
    <rPh sb="0" eb="2">
      <t>サンプ</t>
    </rPh>
    <rPh sb="2" eb="4">
      <t>ホウホウ</t>
    </rPh>
    <phoneticPr fontId="1"/>
  </si>
  <si>
    <r>
      <rPr>
        <sz val="10"/>
        <rFont val="ＭＳ 明朝"/>
        <family val="1"/>
        <charset val="128"/>
      </rPr>
      <t>散布面積</t>
    </r>
    <rPh sb="0" eb="2">
      <t>サンプ</t>
    </rPh>
    <rPh sb="2" eb="4">
      <t>メンセキ</t>
    </rPh>
    <phoneticPr fontId="1"/>
  </si>
  <si>
    <r>
      <rPr>
        <sz val="10"/>
        <rFont val="ＭＳ 明朝"/>
        <family val="1"/>
        <charset val="128"/>
      </rPr>
      <t>アール</t>
    </r>
    <phoneticPr fontId="1"/>
  </si>
  <si>
    <r>
      <rPr>
        <sz val="10"/>
        <rFont val="ＭＳ 明朝"/>
        <family val="1"/>
        <charset val="128"/>
      </rPr>
      <t>実散布量</t>
    </r>
    <rPh sb="0" eb="1">
      <t>ジツ</t>
    </rPh>
    <rPh sb="1" eb="4">
      <t>サンプリョウ</t>
    </rPh>
    <phoneticPr fontId="1"/>
  </si>
  <si>
    <r>
      <rPr>
        <sz val="10"/>
        <rFont val="ＭＳ 明朝"/>
        <family val="1"/>
        <charset val="128"/>
      </rPr>
      <t>薬剤名</t>
    </r>
    <rPh sb="0" eb="2">
      <t>ヤクザイ</t>
    </rPh>
    <rPh sb="2" eb="3">
      <t>メイ</t>
    </rPh>
    <phoneticPr fontId="1"/>
  </si>
  <si>
    <r>
      <rPr>
        <sz val="10"/>
        <rFont val="ＭＳ 明朝"/>
        <family val="1"/>
        <charset val="128"/>
      </rPr>
      <t>分析成分名</t>
    </r>
    <rPh sb="0" eb="2">
      <t>ブンセキ</t>
    </rPh>
    <rPh sb="2" eb="4">
      <t>セイブン</t>
    </rPh>
    <rPh sb="4" eb="5">
      <t>メイ</t>
    </rPh>
    <phoneticPr fontId="1"/>
  </si>
  <si>
    <r>
      <rPr>
        <sz val="10"/>
        <rFont val="ＭＳ 明朝"/>
        <family val="1"/>
        <charset val="128"/>
      </rPr>
      <t>理論薬液濃度</t>
    </r>
    <rPh sb="0" eb="2">
      <t>リロン</t>
    </rPh>
    <rPh sb="2" eb="4">
      <t>ヤクエキ</t>
    </rPh>
    <rPh sb="4" eb="6">
      <t>ノウド</t>
    </rPh>
    <phoneticPr fontId="1"/>
  </si>
  <si>
    <r>
      <rPr>
        <sz val="10"/>
        <rFont val="ＭＳ 明朝"/>
        <family val="1"/>
        <charset val="128"/>
      </rPr>
      <t>実測薬液濃度</t>
    </r>
    <rPh sb="0" eb="2">
      <t>ジッソク</t>
    </rPh>
    <rPh sb="2" eb="4">
      <t>ヤクエキ</t>
    </rPh>
    <rPh sb="4" eb="6">
      <t>ノウド</t>
    </rPh>
    <phoneticPr fontId="1"/>
  </si>
  <si>
    <r>
      <rPr>
        <sz val="10"/>
        <rFont val="ＭＳ 明朝"/>
        <family val="1"/>
        <charset val="128"/>
      </rPr>
      <t>測定部位・測定器</t>
    </r>
    <rPh sb="0" eb="2">
      <t>ソクテイ</t>
    </rPh>
    <rPh sb="2" eb="4">
      <t>ブイ</t>
    </rPh>
    <rPh sb="5" eb="8">
      <t>ソクテイキ</t>
    </rPh>
    <phoneticPr fontId="1"/>
  </si>
  <si>
    <r>
      <rPr>
        <sz val="10"/>
        <rFont val="ＭＳ 明朝"/>
        <family val="1"/>
        <charset val="128"/>
      </rPr>
      <t>付着</t>
    </r>
    <r>
      <rPr>
        <sz val="10"/>
        <rFont val="Times New Roman"/>
        <family val="1"/>
      </rPr>
      <t>ai</t>
    </r>
    <r>
      <rPr>
        <sz val="10"/>
        <rFont val="ＭＳ 明朝"/>
        <family val="1"/>
        <charset val="128"/>
      </rPr>
      <t>量</t>
    </r>
    <rPh sb="0" eb="2">
      <t>フチャク</t>
    </rPh>
    <rPh sb="4" eb="5">
      <t>リョウ</t>
    </rPh>
    <phoneticPr fontId="1"/>
  </si>
  <si>
    <r>
      <rPr>
        <sz val="10"/>
        <rFont val="ＭＳ 明朝"/>
        <family val="1"/>
        <charset val="128"/>
      </rPr>
      <t>部位面積</t>
    </r>
    <rPh sb="0" eb="2">
      <t>ブイ</t>
    </rPh>
    <rPh sb="2" eb="4">
      <t>メンセキ</t>
    </rPh>
    <phoneticPr fontId="1"/>
  </si>
  <si>
    <r>
      <t>µg/</t>
    </r>
    <r>
      <rPr>
        <sz val="10"/>
        <rFont val="ＭＳ 明朝"/>
        <family val="1"/>
        <charset val="128"/>
      </rPr>
      <t>㎠</t>
    </r>
    <phoneticPr fontId="1"/>
  </si>
  <si>
    <r>
      <rPr>
        <sz val="10"/>
        <rFont val="ＭＳ 明朝"/>
        <family val="1"/>
        <charset val="128"/>
      </rPr>
      <t>㎠</t>
    </r>
    <phoneticPr fontId="1"/>
  </si>
  <si>
    <r>
      <rPr>
        <sz val="10"/>
        <rFont val="ＭＳ 明朝"/>
        <family val="1"/>
        <charset val="128"/>
      </rPr>
      <t>頭部</t>
    </r>
    <rPh sb="0" eb="2">
      <t>トウブ</t>
    </rPh>
    <phoneticPr fontId="1"/>
  </si>
  <si>
    <r>
      <rPr>
        <sz val="10"/>
        <rFont val="ＭＳ 明朝"/>
        <family val="1"/>
        <charset val="128"/>
      </rPr>
      <t>アウター</t>
    </r>
    <phoneticPr fontId="1"/>
  </si>
  <si>
    <r>
      <rPr>
        <sz val="10"/>
        <rFont val="ＭＳ 明朝"/>
        <family val="1"/>
        <charset val="128"/>
      </rPr>
      <t>インナー</t>
    </r>
    <phoneticPr fontId="1"/>
  </si>
  <si>
    <r>
      <rPr>
        <sz val="10"/>
        <rFont val="ＭＳ 明朝"/>
        <family val="1"/>
        <charset val="128"/>
      </rPr>
      <t>合計</t>
    </r>
    <rPh sb="0" eb="2">
      <t>ゴウケイ</t>
    </rPh>
    <phoneticPr fontId="1"/>
  </si>
  <si>
    <r>
      <rPr>
        <sz val="10"/>
        <rFont val="ＭＳ 明朝"/>
        <family val="1"/>
        <charset val="128"/>
      </rPr>
      <t>顔面</t>
    </r>
    <rPh sb="0" eb="2">
      <t>ガンメン</t>
    </rPh>
    <phoneticPr fontId="1"/>
  </si>
  <si>
    <r>
      <rPr>
        <sz val="10"/>
        <rFont val="ＭＳ 明朝"/>
        <family val="1"/>
        <charset val="128"/>
      </rPr>
      <t>首</t>
    </r>
    <rPh sb="0" eb="1">
      <t>クビ</t>
    </rPh>
    <phoneticPr fontId="1"/>
  </si>
  <si>
    <r>
      <rPr>
        <sz val="10"/>
        <rFont val="ＭＳ 明朝"/>
        <family val="1"/>
        <charset val="128"/>
      </rPr>
      <t>胸部</t>
    </r>
    <rPh sb="0" eb="2">
      <t>キョウブ</t>
    </rPh>
    <phoneticPr fontId="1"/>
  </si>
  <si>
    <r>
      <rPr>
        <sz val="10"/>
        <rFont val="ＭＳ 明朝"/>
        <family val="1"/>
        <charset val="128"/>
      </rPr>
      <t>背中</t>
    </r>
    <rPh sb="0" eb="2">
      <t>セナカ</t>
    </rPh>
    <phoneticPr fontId="1"/>
  </si>
  <si>
    <r>
      <rPr>
        <sz val="10"/>
        <rFont val="ＭＳ 明朝"/>
        <family val="1"/>
        <charset val="128"/>
      </rPr>
      <t>両腕</t>
    </r>
    <rPh sb="0" eb="2">
      <t>リョウウデ</t>
    </rPh>
    <phoneticPr fontId="1"/>
  </si>
  <si>
    <r>
      <rPr>
        <sz val="10"/>
        <rFont val="ＭＳ 明朝"/>
        <family val="1"/>
        <charset val="128"/>
      </rPr>
      <t>両足</t>
    </r>
    <rPh sb="0" eb="2">
      <t>リョウアシ</t>
    </rPh>
    <phoneticPr fontId="1"/>
  </si>
  <si>
    <r>
      <rPr>
        <sz val="10"/>
        <rFont val="ＭＳ 明朝"/>
        <family val="1"/>
        <charset val="128"/>
      </rPr>
      <t>両手</t>
    </r>
    <rPh sb="0" eb="2">
      <t>リョウテ</t>
    </rPh>
    <phoneticPr fontId="1"/>
  </si>
  <si>
    <r>
      <rPr>
        <sz val="10"/>
        <rFont val="ＭＳ 明朝"/>
        <family val="1"/>
        <charset val="128"/>
      </rPr>
      <t>アウター手袋</t>
    </r>
    <rPh sb="4" eb="6">
      <t>テブクロ</t>
    </rPh>
    <phoneticPr fontId="1"/>
  </si>
  <si>
    <r>
      <rPr>
        <sz val="10"/>
        <rFont val="ＭＳ 明朝"/>
        <family val="1"/>
        <charset val="128"/>
      </rPr>
      <t>インナー手袋</t>
    </r>
    <rPh sb="4" eb="6">
      <t>テブクロ</t>
    </rPh>
    <phoneticPr fontId="1"/>
  </si>
  <si>
    <r>
      <rPr>
        <sz val="10"/>
        <rFont val="ＭＳ 明朝"/>
        <family val="1"/>
        <charset val="128"/>
      </rPr>
      <t>総計</t>
    </r>
    <rPh sb="0" eb="2">
      <t>ソウケイ</t>
    </rPh>
    <phoneticPr fontId="1"/>
  </si>
  <si>
    <r>
      <rPr>
        <sz val="9"/>
        <rFont val="ＭＳ 明朝"/>
        <family val="1"/>
        <charset val="128"/>
      </rPr>
      <t>口元気中濃度（</t>
    </r>
    <r>
      <rPr>
        <sz val="9"/>
        <rFont val="Times New Roman"/>
        <family val="1"/>
      </rPr>
      <t>ng/L)</t>
    </r>
    <rPh sb="0" eb="2">
      <t>クチモト</t>
    </rPh>
    <rPh sb="2" eb="3">
      <t>キ</t>
    </rPh>
    <rPh sb="3" eb="4">
      <t>ナカ</t>
    </rPh>
    <rPh sb="4" eb="6">
      <t>ノウド</t>
    </rPh>
    <phoneticPr fontId="1"/>
  </si>
  <si>
    <r>
      <rPr>
        <sz val="9"/>
        <rFont val="ＭＳ 明朝"/>
        <family val="1"/>
        <charset val="128"/>
      </rPr>
      <t>散布時間</t>
    </r>
    <r>
      <rPr>
        <sz val="9"/>
        <rFont val="Times New Roman"/>
        <family val="1"/>
      </rPr>
      <t>min</t>
    </r>
    <rPh sb="0" eb="2">
      <t>サンプ</t>
    </rPh>
    <rPh sb="2" eb="4">
      <t>ジカン</t>
    </rPh>
    <phoneticPr fontId="1"/>
  </si>
  <si>
    <r>
      <rPr>
        <sz val="9"/>
        <rFont val="ＭＳ 明朝"/>
        <family val="1"/>
        <charset val="128"/>
      </rPr>
      <t>毎分呼吸量</t>
    </r>
    <r>
      <rPr>
        <sz val="9"/>
        <rFont val="Times New Roman"/>
        <family val="1"/>
      </rPr>
      <t>L</t>
    </r>
    <rPh sb="0" eb="2">
      <t>マイフン</t>
    </rPh>
    <rPh sb="2" eb="4">
      <t>コキュウ</t>
    </rPh>
    <rPh sb="4" eb="5">
      <t>リョウ</t>
    </rPh>
    <phoneticPr fontId="1"/>
  </si>
  <si>
    <r>
      <rPr>
        <sz val="9"/>
        <rFont val="ＭＳ 明朝"/>
        <family val="1"/>
        <charset val="128"/>
      </rPr>
      <t>吸入</t>
    </r>
    <r>
      <rPr>
        <sz val="9"/>
        <rFont val="Times New Roman"/>
        <family val="1"/>
      </rPr>
      <t>ai</t>
    </r>
    <r>
      <rPr>
        <sz val="9"/>
        <rFont val="ＭＳ 明朝"/>
        <family val="1"/>
        <charset val="128"/>
      </rPr>
      <t>量</t>
    </r>
    <r>
      <rPr>
        <sz val="9"/>
        <rFont val="Times New Roman"/>
        <family val="1"/>
      </rPr>
      <t>(ug)</t>
    </r>
    <rPh sb="0" eb="2">
      <t>キュウニュウ</t>
    </rPh>
    <rPh sb="4" eb="5">
      <t>リョウ</t>
    </rPh>
    <phoneticPr fontId="1"/>
  </si>
  <si>
    <r>
      <rPr>
        <sz val="10"/>
        <rFont val="ＭＳ 明朝"/>
        <family val="1"/>
        <charset val="128"/>
      </rPr>
      <t>頭（頭部＋顔面＋首）</t>
    </r>
    <rPh sb="0" eb="1">
      <t>アタマ</t>
    </rPh>
    <rPh sb="2" eb="4">
      <t>トウブ</t>
    </rPh>
    <rPh sb="5" eb="7">
      <t>ガンメン</t>
    </rPh>
    <rPh sb="8" eb="9">
      <t>クビ</t>
    </rPh>
    <phoneticPr fontId="1"/>
  </si>
  <si>
    <r>
      <rPr>
        <sz val="10"/>
        <rFont val="ＭＳ 明朝"/>
        <family val="1"/>
        <charset val="128"/>
      </rPr>
      <t>手</t>
    </r>
    <rPh sb="0" eb="1">
      <t>テ</t>
    </rPh>
    <phoneticPr fontId="1"/>
  </si>
  <si>
    <r>
      <rPr>
        <sz val="10"/>
        <rFont val="ＭＳ 明朝"/>
        <family val="1"/>
        <charset val="128"/>
      </rPr>
      <t>その他身体</t>
    </r>
    <rPh sb="2" eb="3">
      <t>タ</t>
    </rPh>
    <rPh sb="3" eb="5">
      <t>カラダ</t>
    </rPh>
    <phoneticPr fontId="1"/>
  </si>
  <si>
    <r>
      <rPr>
        <sz val="10"/>
        <rFont val="ＭＳ 明朝"/>
        <family val="1"/>
        <charset val="128"/>
      </rPr>
      <t>吸気</t>
    </r>
    <rPh sb="0" eb="2">
      <t>キュウキ</t>
    </rPh>
    <phoneticPr fontId="1"/>
  </si>
  <si>
    <r>
      <rPr>
        <sz val="10"/>
        <rFont val="ＭＳ 明朝"/>
        <family val="1"/>
        <charset val="128"/>
      </rPr>
      <t>計</t>
    </r>
    <rPh sb="0" eb="1">
      <t>ケイ</t>
    </rPh>
    <phoneticPr fontId="1"/>
  </si>
  <si>
    <r>
      <rPr>
        <sz val="18"/>
        <rFont val="ＭＳ Ｐ明朝"/>
        <family val="1"/>
        <charset val="128"/>
      </rPr>
      <t>散布作業時の暴露調査結果の計算シート</t>
    </r>
    <r>
      <rPr>
        <sz val="18"/>
        <rFont val="Times New Roman"/>
        <family val="1"/>
      </rPr>
      <t>(</t>
    </r>
    <r>
      <rPr>
        <sz val="18"/>
        <rFont val="ＭＳ Ｐ明朝"/>
        <family val="1"/>
        <charset val="128"/>
      </rPr>
      <t>パッチ法</t>
    </r>
    <r>
      <rPr>
        <sz val="18"/>
        <rFont val="Times New Roman"/>
        <family val="1"/>
      </rPr>
      <t>)</t>
    </r>
    <rPh sb="0" eb="2">
      <t>サンプ</t>
    </rPh>
    <rPh sb="2" eb="4">
      <t>サギョウ</t>
    </rPh>
    <rPh sb="4" eb="5">
      <t>トキ</t>
    </rPh>
    <rPh sb="8" eb="10">
      <t>チョウサ</t>
    </rPh>
    <rPh sb="10" eb="12">
      <t>ケッカ</t>
    </rPh>
    <rPh sb="13" eb="15">
      <t>ケイサン</t>
    </rPh>
    <rPh sb="22" eb="23">
      <t>ホウ</t>
    </rPh>
    <phoneticPr fontId="1"/>
  </si>
  <si>
    <r>
      <rPr>
        <sz val="18"/>
        <rFont val="ＭＳ 明朝"/>
        <family val="1"/>
        <charset val="128"/>
      </rPr>
      <t>液剤の場合</t>
    </r>
    <rPh sb="0" eb="2">
      <t>エキザイ</t>
    </rPh>
    <rPh sb="3" eb="5">
      <t>バアイ</t>
    </rPh>
    <phoneticPr fontId="1"/>
  </si>
  <si>
    <r>
      <rPr>
        <sz val="10"/>
        <rFont val="ＭＳ 明朝"/>
        <family val="1"/>
        <charset val="128"/>
      </rPr>
      <t>上腕アウター</t>
    </r>
    <rPh sb="0" eb="2">
      <t>ジョウワン</t>
    </rPh>
    <phoneticPr fontId="1"/>
  </si>
  <si>
    <r>
      <rPr>
        <sz val="10"/>
        <rFont val="ＭＳ 明朝"/>
        <family val="1"/>
        <charset val="128"/>
      </rPr>
      <t>上腕インナー</t>
    </r>
    <rPh sb="0" eb="2">
      <t>ジョウワン</t>
    </rPh>
    <phoneticPr fontId="1"/>
  </si>
  <si>
    <r>
      <rPr>
        <sz val="10"/>
        <rFont val="ＭＳ 明朝"/>
        <family val="1"/>
        <charset val="128"/>
      </rPr>
      <t>前腕アウター</t>
    </r>
    <rPh sb="0" eb="2">
      <t>ゼンワン</t>
    </rPh>
    <phoneticPr fontId="1"/>
  </si>
  <si>
    <r>
      <rPr>
        <sz val="10"/>
        <rFont val="ＭＳ 明朝"/>
        <family val="1"/>
        <charset val="128"/>
      </rPr>
      <t>前腕インナー</t>
    </r>
    <rPh sb="0" eb="2">
      <t>ゼンワン</t>
    </rPh>
    <phoneticPr fontId="1"/>
  </si>
  <si>
    <r>
      <rPr>
        <sz val="10"/>
        <rFont val="ＭＳ 明朝"/>
        <family val="1"/>
        <charset val="128"/>
      </rPr>
      <t>大腿アウター</t>
    </r>
    <rPh sb="0" eb="2">
      <t>ダイタイ</t>
    </rPh>
    <phoneticPr fontId="1"/>
  </si>
  <si>
    <r>
      <rPr>
        <sz val="10"/>
        <rFont val="ＭＳ 明朝"/>
        <family val="1"/>
        <charset val="128"/>
      </rPr>
      <t>大腿インナー</t>
    </r>
    <rPh sb="0" eb="2">
      <t>ダイタイ</t>
    </rPh>
    <phoneticPr fontId="1"/>
  </si>
  <si>
    <r>
      <rPr>
        <sz val="10"/>
        <rFont val="ＭＳ 明朝"/>
        <family val="1"/>
        <charset val="128"/>
      </rPr>
      <t>下肢アウター</t>
    </r>
    <rPh sb="0" eb="2">
      <t>カシ</t>
    </rPh>
    <phoneticPr fontId="1"/>
  </si>
  <si>
    <r>
      <rPr>
        <sz val="10"/>
        <rFont val="ＭＳ 明朝"/>
        <family val="1"/>
        <charset val="128"/>
      </rPr>
      <t>下肢インナー</t>
    </r>
    <rPh sb="0" eb="2">
      <t>カシ</t>
    </rPh>
    <phoneticPr fontId="1"/>
  </si>
  <si>
    <t>…入力セル（必須）</t>
    <rPh sb="1" eb="3">
      <t>ニュウリョク</t>
    </rPh>
    <rPh sb="6" eb="8">
      <t>ヒッス</t>
    </rPh>
    <phoneticPr fontId="1"/>
  </si>
  <si>
    <t>…入力セル（推奨）</t>
    <rPh sb="1" eb="3">
      <t>ニュウリョク</t>
    </rPh>
    <rPh sb="6" eb="8">
      <t>スイショウ</t>
    </rPh>
    <phoneticPr fontId="1"/>
  </si>
  <si>
    <t>入力しなくとも計算は可能ですが、どの試験の結果か</t>
    <rPh sb="0" eb="2">
      <t>ニュウリョク</t>
    </rPh>
    <rPh sb="7" eb="9">
      <t>ケイサン</t>
    </rPh>
    <rPh sb="10" eb="12">
      <t>カノウ</t>
    </rPh>
    <rPh sb="18" eb="20">
      <t>シケン</t>
    </rPh>
    <rPh sb="21" eb="23">
      <t>ケッカ</t>
    </rPh>
    <phoneticPr fontId="1"/>
  </si>
  <si>
    <t>確認できるよう、入力してください。</t>
    <rPh sb="0" eb="2">
      <t>カクニン</t>
    </rPh>
    <rPh sb="8" eb="10">
      <t>ニュウリョク</t>
    </rPh>
    <phoneticPr fontId="1"/>
  </si>
  <si>
    <r>
      <rPr>
        <sz val="10"/>
        <rFont val="ＭＳ 明朝"/>
        <family val="1"/>
        <charset val="128"/>
      </rPr>
      <t>単位暴露量</t>
    </r>
    <r>
      <rPr>
        <sz val="10"/>
        <rFont val="Times New Roman"/>
        <family val="1"/>
      </rPr>
      <t xml:space="preserve">
(μg ai/g ai)</t>
    </r>
    <rPh sb="0" eb="2">
      <t>タンイ</t>
    </rPh>
    <rPh sb="4" eb="5">
      <t>リョウ</t>
    </rPh>
    <phoneticPr fontId="1"/>
  </si>
  <si>
    <r>
      <rPr>
        <sz val="18"/>
        <rFont val="ＭＳ Ｐ明朝"/>
        <family val="1"/>
        <charset val="128"/>
      </rPr>
      <t>散布作業時の暴露調査結果の計算シート</t>
    </r>
    <r>
      <rPr>
        <sz val="18"/>
        <rFont val="Times New Roman"/>
        <family val="1"/>
      </rPr>
      <t>(</t>
    </r>
    <r>
      <rPr>
        <sz val="18"/>
        <rFont val="Yu Gothic"/>
        <family val="1"/>
        <charset val="128"/>
      </rPr>
      <t>全身</t>
    </r>
    <r>
      <rPr>
        <sz val="18"/>
        <rFont val="ＭＳ Ｐ明朝"/>
        <family val="1"/>
        <charset val="128"/>
      </rPr>
      <t>法</t>
    </r>
    <r>
      <rPr>
        <sz val="18"/>
        <rFont val="Times New Roman"/>
        <family val="1"/>
      </rPr>
      <t>)</t>
    </r>
    <rPh sb="0" eb="2">
      <t>サンプ</t>
    </rPh>
    <rPh sb="2" eb="4">
      <t>サギョウ</t>
    </rPh>
    <rPh sb="4" eb="5">
      <t>トキ</t>
    </rPh>
    <rPh sb="8" eb="10">
      <t>チョウサ</t>
    </rPh>
    <rPh sb="10" eb="12">
      <t>ケッカ</t>
    </rPh>
    <rPh sb="13" eb="15">
      <t>ケイサン</t>
    </rPh>
    <rPh sb="19" eb="21">
      <t>ゼンシン</t>
    </rPh>
    <rPh sb="21" eb="22">
      <t>ホウ</t>
    </rPh>
    <phoneticPr fontId="1"/>
  </si>
  <si>
    <r>
      <rPr>
        <sz val="18"/>
        <rFont val="ＭＳ Ｐ明朝"/>
        <family val="1"/>
        <charset val="128"/>
      </rPr>
      <t>調製作業時の暴露調査結果の計算シート</t>
    </r>
    <r>
      <rPr>
        <sz val="18"/>
        <rFont val="Times New Roman"/>
        <family val="1"/>
      </rPr>
      <t>(</t>
    </r>
    <r>
      <rPr>
        <sz val="18"/>
        <rFont val="ＭＳ Ｐ明朝"/>
        <family val="1"/>
        <charset val="128"/>
      </rPr>
      <t>パッチ法</t>
    </r>
    <r>
      <rPr>
        <sz val="18"/>
        <rFont val="Times New Roman"/>
        <family val="1"/>
      </rPr>
      <t>)</t>
    </r>
    <rPh sb="0" eb="2">
      <t>チョウセイ</t>
    </rPh>
    <rPh sb="2" eb="4">
      <t>サギョウ</t>
    </rPh>
    <rPh sb="4" eb="5">
      <t>トキ</t>
    </rPh>
    <rPh sb="8" eb="10">
      <t>チョウサ</t>
    </rPh>
    <rPh sb="10" eb="12">
      <t>ケッカ</t>
    </rPh>
    <rPh sb="13" eb="15">
      <t>ケイサン</t>
    </rPh>
    <rPh sb="22" eb="23">
      <t>ホウ</t>
    </rPh>
    <phoneticPr fontId="1"/>
  </si>
  <si>
    <r>
      <rPr>
        <sz val="18"/>
        <rFont val="ＭＳ Ｐ明朝"/>
        <family val="1"/>
        <charset val="128"/>
      </rPr>
      <t>調製作業時の暴露調査結果の計算シート</t>
    </r>
    <r>
      <rPr>
        <sz val="18"/>
        <rFont val="Times New Roman"/>
        <family val="1"/>
      </rPr>
      <t>(</t>
    </r>
    <r>
      <rPr>
        <sz val="18"/>
        <rFont val="Yu Gothic"/>
        <family val="1"/>
        <charset val="128"/>
      </rPr>
      <t>全身</t>
    </r>
    <r>
      <rPr>
        <sz val="18"/>
        <rFont val="ＭＳ Ｐ明朝"/>
        <family val="1"/>
        <charset val="128"/>
      </rPr>
      <t>法</t>
    </r>
    <r>
      <rPr>
        <sz val="18"/>
        <rFont val="Times New Roman"/>
        <family val="1"/>
      </rPr>
      <t>)</t>
    </r>
    <rPh sb="0" eb="2">
      <t>チョウセイ</t>
    </rPh>
    <rPh sb="2" eb="4">
      <t>サギョウ</t>
    </rPh>
    <rPh sb="4" eb="5">
      <t>トキ</t>
    </rPh>
    <rPh sb="8" eb="10">
      <t>チョウサ</t>
    </rPh>
    <rPh sb="10" eb="12">
      <t>ケッカ</t>
    </rPh>
    <rPh sb="13" eb="15">
      <t>ケイサン</t>
    </rPh>
    <rPh sb="19" eb="21">
      <t>ゼンシン</t>
    </rPh>
    <rPh sb="21" eb="22">
      <t>ホウ</t>
    </rPh>
    <phoneticPr fontId="1"/>
  </si>
  <si>
    <t>野外添加回収試験の結果、補正が必要な場合は、分析値を補正した値を測定値として入力してください。</t>
    <rPh sb="0" eb="8">
      <t>ヤガイテンカカイシュウシケン</t>
    </rPh>
    <rPh sb="9" eb="11">
      <t>ケッカ</t>
    </rPh>
    <rPh sb="12" eb="14">
      <t>ホセイ</t>
    </rPh>
    <rPh sb="15" eb="17">
      <t>ヒツヨウ</t>
    </rPh>
    <rPh sb="18" eb="20">
      <t>バアイ</t>
    </rPh>
    <phoneticPr fontId="1"/>
  </si>
  <si>
    <r>
      <t>「付着ai量」欄の入力セル（網掛けセル）には実測定値をμg/cm</t>
    </r>
    <r>
      <rPr>
        <b/>
        <vertAlign val="superscript"/>
        <sz val="11"/>
        <color rgb="FFFF0000"/>
        <rFont val="ＭＳ Ｐ明朝"/>
        <family val="1"/>
        <charset val="128"/>
      </rPr>
      <t>2</t>
    </r>
    <r>
      <rPr>
        <b/>
        <sz val="11"/>
        <color rgb="FFFF0000"/>
        <rFont val="ＭＳ Ｐ明朝"/>
        <family val="1"/>
        <charset val="128"/>
      </rPr>
      <t>に換算した値を、</t>
    </r>
    <rPh sb="1" eb="3">
      <t>フチャク</t>
    </rPh>
    <rPh sb="5" eb="6">
      <t>リョウ</t>
    </rPh>
    <rPh sb="7" eb="8">
      <t>ラン</t>
    </rPh>
    <rPh sb="9" eb="11">
      <t>ニュウリョク</t>
    </rPh>
    <rPh sb="14" eb="16">
      <t>アミカ</t>
    </rPh>
    <rPh sb="22" eb="26">
      <t>ジツソクテイチ</t>
    </rPh>
    <rPh sb="34" eb="36">
      <t>カンザン</t>
    </rPh>
    <rPh sb="38" eb="39">
      <t>アタイ</t>
    </rPh>
    <phoneticPr fontId="1"/>
  </si>
  <si>
    <t>「暴露ai量」欄の入力セル（網掛けセル）には実測定値（μg)を入力してください。</t>
    <phoneticPr fontId="1"/>
  </si>
  <si>
    <t>使い方の説明</t>
    <rPh sb="0" eb="1">
      <t>ツカ</t>
    </rPh>
    <rPh sb="2" eb="3">
      <t>カタ</t>
    </rPh>
    <rPh sb="4" eb="6">
      <t>セツメイ</t>
    </rPh>
    <phoneticPr fontId="1"/>
  </si>
  <si>
    <r>
      <rPr>
        <sz val="10"/>
        <rFont val="ＭＳ 明朝"/>
        <family val="1"/>
        <charset val="128"/>
      </rPr>
      <t>単位暴露量</t>
    </r>
    <r>
      <rPr>
        <sz val="10"/>
        <rFont val="Times New Roman"/>
        <family val="1"/>
      </rPr>
      <t xml:space="preserve">
(μg ai/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 xml:space="preserve"> ai)</t>
    </r>
    <rPh sb="0" eb="2">
      <t>タンイ</t>
    </rPh>
    <rPh sb="4" eb="5">
      <t>リョウ</t>
    </rPh>
    <phoneticPr fontId="1"/>
  </si>
  <si>
    <t>ver</t>
    <phoneticPr fontId="1"/>
  </si>
  <si>
    <t>修正点</t>
    <rPh sb="0" eb="3">
      <t>シュウセイテン</t>
    </rPh>
    <phoneticPr fontId="1"/>
  </si>
  <si>
    <t>変更履歴</t>
    <rPh sb="0" eb="2">
      <t>ヘンコウ</t>
    </rPh>
    <rPh sb="2" eb="4">
      <t>リレキ</t>
    </rPh>
    <phoneticPr fontId="1"/>
  </si>
  <si>
    <t>・「使い方」シートを追加</t>
    <rPh sb="2" eb="3">
      <t>ツカ</t>
    </rPh>
    <rPh sb="4" eb="5">
      <t>カタ</t>
    </rPh>
    <rPh sb="10" eb="12">
      <t>ツイカ</t>
    </rPh>
    <phoneticPr fontId="1"/>
  </si>
  <si>
    <t>・単位暴露量の単位を「µg.ai/µg.ai」から「µg.ai/g.ai」に修正。それに合わせて計算式を修正。</t>
    <rPh sb="1" eb="3">
      <t>タンイ</t>
    </rPh>
    <rPh sb="3" eb="6">
      <t>バクロリョウ</t>
    </rPh>
    <rPh sb="38" eb="40">
      <t>シュウセイ</t>
    </rPh>
    <rPh sb="44" eb="45">
      <t>ア</t>
    </rPh>
    <rPh sb="48" eb="51">
      <t>ケイサンシキ</t>
    </rPh>
    <rPh sb="52" eb="54">
      <t>シュウセイ</t>
    </rPh>
    <phoneticPr fontId="1"/>
  </si>
  <si>
    <t>・「パッチ法（散布）」シートと「全身法（散布）」シートについて、「首（後ろ）」に「胸部」の値を、「首（前）」に「背中」の値を参照していたため誤りを修正。</t>
    <rPh sb="5" eb="6">
      <t>ホウ</t>
    </rPh>
    <rPh sb="7" eb="9">
      <t>サンプ</t>
    </rPh>
    <rPh sb="16" eb="19">
      <t>ゼンシンホウ</t>
    </rPh>
    <rPh sb="20" eb="22">
      <t>サンプ</t>
    </rPh>
    <rPh sb="41" eb="43">
      <t>キョウブ</t>
    </rPh>
    <rPh sb="45" eb="46">
      <t>アタイ</t>
    </rPh>
    <rPh sb="56" eb="58">
      <t>セナカ</t>
    </rPh>
    <rPh sb="60" eb="61">
      <t>アタイ</t>
    </rPh>
    <rPh sb="62" eb="64">
      <t>サンショウ</t>
    </rPh>
    <rPh sb="70" eb="71">
      <t>アヤマ</t>
    </rPh>
    <rPh sb="73" eb="75">
      <t>シュウセイ</t>
    </rPh>
    <phoneticPr fontId="1"/>
  </si>
  <si>
    <t>・小数点以下の桁数表示制限を解除。</t>
    <rPh sb="1" eb="4">
      <t>ショウスウテン</t>
    </rPh>
    <rPh sb="4" eb="6">
      <t>イカ</t>
    </rPh>
    <rPh sb="9" eb="11">
      <t>ヒョウジ</t>
    </rPh>
    <rPh sb="11" eb="13">
      <t>セイゲン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</si>
</sst>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0_);[Red]\(0.00\)"/>
    <numFmt numFmtId="178" formatCode="0.000_ "/>
    <numFmt numFmtId="179" formatCode="0.00_ "/>
    <numFmt numFmtId="180" formatCode="0.0000000_);[Red]\(0.0000000\)"/>
    <numFmt numFmtId="181" formatCode="0.0000"/>
    <numFmt numFmtId="182" formatCode="0.000000_);[Red]\(0.000000\)"/>
    <numFmt numFmtId="183" formatCode="0.000000000_);[Red]\(0.000000000\)"/>
    <numFmt numFmtId="184" formatCode="0_ 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Times New Roman"/>
      <family val="1"/>
    </font>
    <font>
      <sz val="18"/>
      <name val="Times New Roman"/>
      <family val="1"/>
    </font>
    <font>
      <sz val="18"/>
      <name val="ＭＳ 明朝"/>
      <family val="1"/>
      <charset val="128"/>
    </font>
    <font>
      <sz val="14"/>
      <name val="Times New Roman"/>
      <family val="1"/>
    </font>
    <font>
      <sz val="10"/>
      <name val="Times New Roman"/>
      <family val="1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9"/>
      <name val="Times New Roman"/>
      <family val="1"/>
    </font>
    <font>
      <sz val="9"/>
      <name val="ＭＳ 明朝"/>
      <family val="1"/>
      <charset val="128"/>
    </font>
    <font>
      <sz val="10"/>
      <name val="Times New Roman"/>
      <family val="1"/>
      <charset val="128"/>
    </font>
    <font>
      <sz val="18"/>
      <name val="ＭＳ Ｐ明朝"/>
      <family val="1"/>
      <charset val="128"/>
    </font>
    <font>
      <sz val="11"/>
      <name val="ＭＳ Ｐ明朝"/>
      <family val="1"/>
      <charset val="128"/>
    </font>
    <font>
      <sz val="18"/>
      <name val="Times New Roman"/>
      <family val="1"/>
      <charset val="128"/>
    </font>
    <font>
      <sz val="18"/>
      <name val="Yu Gothic"/>
      <family val="1"/>
      <charset val="128"/>
    </font>
    <font>
      <b/>
      <sz val="11"/>
      <color rgb="FFFF0000"/>
      <name val="ＭＳ Ｐ明朝"/>
      <family val="1"/>
      <charset val="128"/>
    </font>
    <font>
      <b/>
      <sz val="11"/>
      <name val="ＭＳ Ｐ明朝"/>
      <family val="1"/>
      <charset val="128"/>
    </font>
    <font>
      <b/>
      <vertAlign val="superscript"/>
      <sz val="11"/>
      <color rgb="FFFF000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gray0625">
        <bgColor auto="1"/>
      </patternFill>
    </fill>
    <fill>
      <patternFill patternType="gray0625"/>
    </fill>
    <fill>
      <patternFill patternType="gray0625">
        <fgColor theme="1"/>
      </patternFill>
    </fill>
    <fill>
      <patternFill patternType="gray0625">
        <fgColor auto="1"/>
      </patternFill>
    </fill>
    <fill>
      <patternFill patternType="gray0625">
        <fgColor auto="1"/>
        <bgColor auto="1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65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2" fillId="0" borderId="0"/>
  </cellStyleXfs>
  <cellXfs count="239">
    <xf numFmtId="0" fontId="0" fillId="0" borderId="0" xfId="0">
      <alignment vertical="center"/>
    </xf>
    <xf numFmtId="0" fontId="7" fillId="4" borderId="44" xfId="0" applyFont="1" applyFill="1" applyBorder="1" applyProtection="1">
      <alignment vertical="center"/>
      <protection locked="0"/>
    </xf>
    <xf numFmtId="0" fontId="7" fillId="5" borderId="27" xfId="0" applyFont="1" applyFill="1" applyBorder="1" applyAlignment="1" applyProtection="1">
      <alignment horizontal="right" vertical="center"/>
      <protection locked="0"/>
    </xf>
    <xf numFmtId="0" fontId="7" fillId="2" borderId="7" xfId="0" applyNumberFormat="1" applyFont="1" applyFill="1" applyBorder="1" applyProtection="1">
      <alignment vertical="center"/>
      <protection locked="0"/>
    </xf>
    <xf numFmtId="0" fontId="7" fillId="0" borderId="49" xfId="0" applyNumberFormat="1" applyFont="1" applyBorder="1" applyProtection="1">
      <alignment vertical="center"/>
    </xf>
    <xf numFmtId="0" fontId="7" fillId="6" borderId="48" xfId="0" applyNumberFormat="1" applyFont="1" applyFill="1" applyBorder="1" applyProtection="1">
      <alignment vertical="center"/>
      <protection locked="0"/>
    </xf>
    <xf numFmtId="0" fontId="7" fillId="6" borderId="7" xfId="0" applyNumberFormat="1" applyFont="1" applyFill="1" applyBorder="1" applyProtection="1">
      <alignment vertical="center"/>
      <protection locked="0"/>
    </xf>
    <xf numFmtId="0" fontId="7" fillId="3" borderId="54" xfId="0" applyNumberFormat="1" applyFont="1" applyFill="1" applyBorder="1" applyProtection="1">
      <alignment vertical="center"/>
      <protection locked="0"/>
    </xf>
    <xf numFmtId="0" fontId="7" fillId="3" borderId="7" xfId="0" applyNumberFormat="1" applyFont="1" applyFill="1" applyBorder="1" applyProtection="1">
      <alignment vertical="center"/>
      <protection locked="0"/>
    </xf>
    <xf numFmtId="0" fontId="7" fillId="2" borderId="54" xfId="0" applyNumberFormat="1" applyFont="1" applyFill="1" applyBorder="1" applyProtection="1">
      <alignment vertical="center"/>
      <protection locked="0"/>
    </xf>
    <xf numFmtId="0" fontId="7" fillId="6" borderId="54" xfId="0" applyNumberFormat="1" applyFont="1" applyFill="1" applyBorder="1" applyProtection="1">
      <alignment vertical="center"/>
      <protection locked="0"/>
    </xf>
    <xf numFmtId="0" fontId="7" fillId="2" borderId="59" xfId="0" applyNumberFormat="1" applyFont="1" applyFill="1" applyBorder="1" applyProtection="1">
      <alignment vertical="center"/>
      <protection locked="0"/>
    </xf>
    <xf numFmtId="0" fontId="7" fillId="2" borderId="50" xfId="0" applyNumberFormat="1" applyFont="1" applyFill="1" applyBorder="1" applyProtection="1">
      <alignment vertical="center"/>
      <protection locked="0"/>
    </xf>
    <xf numFmtId="0" fontId="7" fillId="0" borderId="9" xfId="0" applyFont="1" applyBorder="1" applyAlignment="1" applyProtection="1">
      <alignment horizontal="center" vertical="center"/>
    </xf>
    <xf numFmtId="0" fontId="7" fillId="0" borderId="11" xfId="0" applyFont="1" applyBorder="1" applyProtection="1">
      <alignment vertical="center"/>
    </xf>
    <xf numFmtId="0" fontId="7" fillId="0" borderId="10" xfId="0" applyFont="1" applyBorder="1" applyProtection="1">
      <alignment vertical="center"/>
    </xf>
    <xf numFmtId="0" fontId="7" fillId="0" borderId="40" xfId="0" applyFont="1" applyBorder="1" applyAlignment="1" applyProtection="1">
      <alignment horizontal="center" vertical="center"/>
    </xf>
    <xf numFmtId="0" fontId="9" fillId="0" borderId="0" xfId="0" applyFont="1" applyProtection="1">
      <alignment vertical="center"/>
    </xf>
    <xf numFmtId="0" fontId="7" fillId="0" borderId="0" xfId="0" applyFont="1" applyProtection="1">
      <alignment vertical="center"/>
    </xf>
    <xf numFmtId="0" fontId="7" fillId="0" borderId="6" xfId="0" applyFont="1" applyBorder="1" applyProtection="1">
      <alignment vertical="center"/>
    </xf>
    <xf numFmtId="0" fontId="7" fillId="0" borderId="0" xfId="0" applyFont="1" applyAlignment="1" applyProtection="1">
      <alignment horizontal="center" vertical="center"/>
    </xf>
    <xf numFmtId="0" fontId="7" fillId="0" borderId="46" xfId="0" applyFont="1" applyBorder="1" applyAlignment="1" applyProtection="1">
      <alignment horizontal="center" vertical="center"/>
    </xf>
    <xf numFmtId="0" fontId="7" fillId="0" borderId="47" xfId="0" applyFont="1" applyBorder="1" applyProtection="1">
      <alignment vertical="center"/>
    </xf>
    <xf numFmtId="0" fontId="7" fillId="0" borderId="8" xfId="0" applyFont="1" applyBorder="1" applyProtection="1">
      <alignment vertical="center"/>
    </xf>
    <xf numFmtId="0" fontId="7" fillId="0" borderId="13" xfId="0" applyFont="1" applyBorder="1" applyAlignment="1" applyProtection="1">
      <alignment horizontal="center" vertical="center"/>
    </xf>
    <xf numFmtId="0" fontId="7" fillId="0" borderId="14" xfId="0" applyFont="1" applyBorder="1" applyAlignment="1" applyProtection="1">
      <alignment horizontal="center" vertical="center"/>
    </xf>
    <xf numFmtId="0" fontId="3" fillId="0" borderId="0" xfId="0" applyFont="1" applyProtection="1">
      <alignment vertical="center"/>
    </xf>
    <xf numFmtId="0" fontId="7" fillId="0" borderId="16" xfId="0" applyFont="1" applyBorder="1" applyAlignment="1" applyProtection="1">
      <alignment horizontal="center" vertical="center"/>
    </xf>
    <xf numFmtId="0" fontId="7" fillId="0" borderId="48" xfId="0" applyFont="1" applyBorder="1" applyAlignment="1" applyProtection="1">
      <alignment horizontal="center" vertical="center"/>
    </xf>
    <xf numFmtId="0" fontId="7" fillId="0" borderId="48" xfId="0" applyFont="1" applyBorder="1" applyProtection="1">
      <alignment vertical="center"/>
    </xf>
    <xf numFmtId="0" fontId="7" fillId="0" borderId="7" xfId="0" applyFont="1" applyBorder="1" applyAlignment="1" applyProtection="1">
      <alignment horizontal="center" vertical="center"/>
    </xf>
    <xf numFmtId="0" fontId="7" fillId="0" borderId="7" xfId="0" applyFont="1" applyBorder="1" applyProtection="1">
      <alignment vertical="center"/>
    </xf>
    <xf numFmtId="0" fontId="7" fillId="0" borderId="50" xfId="0" applyNumberFormat="1" applyFont="1" applyBorder="1" applyProtection="1">
      <alignment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5" xfId="0" applyNumberFormat="1" applyFont="1" applyBorder="1" applyAlignment="1" applyProtection="1">
      <alignment horizontal="center" vertical="center"/>
    </xf>
    <xf numFmtId="0" fontId="7" fillId="0" borderId="5" xfId="0" applyFont="1" applyBorder="1" applyProtection="1">
      <alignment vertical="center"/>
    </xf>
    <xf numFmtId="0" fontId="7" fillId="0" borderId="51" xfId="0" applyNumberFormat="1" applyFont="1" applyBorder="1" applyProtection="1">
      <alignment vertical="center"/>
    </xf>
    <xf numFmtId="0" fontId="7" fillId="0" borderId="3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" xfId="0" applyFont="1" applyBorder="1" applyProtection="1">
      <alignment vertical="center"/>
    </xf>
    <xf numFmtId="0" fontId="7" fillId="0" borderId="52" xfId="0" applyNumberFormat="1" applyFont="1" applyBorder="1" applyProtection="1">
      <alignment vertical="center"/>
    </xf>
    <xf numFmtId="0" fontId="9" fillId="0" borderId="54" xfId="0" applyFont="1" applyBorder="1" applyAlignment="1" applyProtection="1">
      <alignment horizontal="center" vertical="center"/>
    </xf>
    <xf numFmtId="0" fontId="7" fillId="0" borderId="54" xfId="0" applyFont="1" applyBorder="1" applyProtection="1">
      <alignment vertical="center"/>
    </xf>
    <xf numFmtId="0" fontId="7" fillId="0" borderId="55" xfId="0" applyNumberFormat="1" applyFont="1" applyBorder="1" applyProtection="1">
      <alignment vertical="center"/>
    </xf>
    <xf numFmtId="0" fontId="8" fillId="0" borderId="7" xfId="0" applyFont="1" applyBorder="1" applyAlignment="1" applyProtection="1">
      <alignment horizontal="center" vertical="center"/>
    </xf>
    <xf numFmtId="0" fontId="7" fillId="0" borderId="56" xfId="0" applyFont="1" applyBorder="1" applyAlignment="1" applyProtection="1">
      <alignment horizontal="center" vertical="center"/>
    </xf>
    <xf numFmtId="0" fontId="7" fillId="0" borderId="56" xfId="0" applyNumberFormat="1" applyFont="1" applyBorder="1" applyAlignment="1" applyProtection="1">
      <alignment horizontal="center" vertical="center"/>
    </xf>
    <xf numFmtId="0" fontId="7" fillId="0" borderId="56" xfId="0" applyFont="1" applyBorder="1" applyProtection="1">
      <alignment vertical="center"/>
    </xf>
    <xf numFmtId="0" fontId="7" fillId="0" borderId="57" xfId="0" applyNumberFormat="1" applyFont="1" applyBorder="1" applyProtection="1">
      <alignment vertical="center"/>
    </xf>
    <xf numFmtId="0" fontId="7" fillId="0" borderId="54" xfId="0" applyFont="1" applyBorder="1" applyAlignment="1" applyProtection="1">
      <alignment horizontal="center" vertical="center"/>
    </xf>
    <xf numFmtId="0" fontId="7" fillId="0" borderId="59" xfId="0" applyNumberFormat="1" applyFont="1" applyBorder="1" applyProtection="1">
      <alignment vertical="center"/>
    </xf>
    <xf numFmtId="0" fontId="7" fillId="0" borderId="4" xfId="0" applyFont="1" applyBorder="1" applyAlignment="1" applyProtection="1">
      <alignment horizontal="center" vertical="center"/>
    </xf>
    <xf numFmtId="0" fontId="7" fillId="0" borderId="58" xfId="0" applyFont="1" applyBorder="1" applyProtection="1">
      <alignment vertical="center"/>
    </xf>
    <xf numFmtId="0" fontId="7" fillId="0" borderId="4" xfId="0" applyFont="1" applyBorder="1" applyProtection="1">
      <alignment vertical="center"/>
    </xf>
    <xf numFmtId="0" fontId="7" fillId="0" borderId="58" xfId="0" applyFont="1" applyBorder="1" applyAlignment="1" applyProtection="1">
      <alignment horizontal="center" vertical="center"/>
    </xf>
    <xf numFmtId="0" fontId="7" fillId="0" borderId="58" xfId="0" applyNumberFormat="1" applyFont="1" applyBorder="1" applyAlignment="1" applyProtection="1">
      <alignment horizontal="center" vertical="center"/>
    </xf>
    <xf numFmtId="0" fontId="7" fillId="0" borderId="7" xfId="0" applyNumberFormat="1" applyFont="1" applyBorder="1" applyAlignment="1" applyProtection="1">
      <alignment horizontal="center" vertical="center"/>
    </xf>
    <xf numFmtId="0" fontId="7" fillId="0" borderId="60" xfId="0" applyFont="1" applyBorder="1" applyAlignment="1" applyProtection="1">
      <alignment horizontal="center" vertical="center"/>
    </xf>
    <xf numFmtId="0" fontId="7" fillId="0" borderId="60" xfId="0" applyNumberFormat="1" applyFont="1" applyBorder="1" applyAlignment="1" applyProtection="1">
      <alignment horizontal="center" vertical="center"/>
    </xf>
    <xf numFmtId="0" fontId="7" fillId="0" borderId="60" xfId="0" applyFont="1" applyBorder="1" applyProtection="1">
      <alignment vertical="center"/>
    </xf>
    <xf numFmtId="0" fontId="7" fillId="0" borderId="61" xfId="0" applyNumberFormat="1" applyFont="1" applyBorder="1" applyProtection="1">
      <alignment vertical="center"/>
    </xf>
    <xf numFmtId="0" fontId="7" fillId="0" borderId="33" xfId="0" applyFont="1" applyBorder="1" applyProtection="1">
      <alignment vertical="center"/>
    </xf>
    <xf numFmtId="0" fontId="7" fillId="0" borderId="20" xfId="0" applyNumberFormat="1" applyFont="1" applyBorder="1" applyProtection="1">
      <alignment vertical="center"/>
    </xf>
    <xf numFmtId="176" fontId="7" fillId="0" borderId="0" xfId="0" applyNumberFormat="1" applyFont="1" applyProtection="1">
      <alignment vertical="center"/>
    </xf>
    <xf numFmtId="0" fontId="10" fillId="0" borderId="29" xfId="0" applyFont="1" applyBorder="1" applyAlignment="1" applyProtection="1">
      <alignment horizontal="center" vertical="center" shrinkToFit="1"/>
    </xf>
    <xf numFmtId="0" fontId="10" fillId="0" borderId="62" xfId="0" applyFont="1" applyBorder="1" applyAlignment="1" applyProtection="1">
      <alignment horizontal="center" vertical="center" shrinkToFit="1"/>
    </xf>
    <xf numFmtId="0" fontId="3" fillId="0" borderId="21" xfId="0" applyFont="1" applyBorder="1" applyAlignment="1" applyProtection="1">
      <alignment horizontal="center" vertical="center"/>
    </xf>
    <xf numFmtId="0" fontId="7" fillId="0" borderId="64" xfId="0" applyFont="1" applyBorder="1" applyAlignment="1" applyProtection="1">
      <alignment vertical="center" wrapText="1"/>
    </xf>
    <xf numFmtId="0" fontId="7" fillId="0" borderId="65" xfId="0" applyFont="1" applyBorder="1" applyAlignment="1" applyProtection="1">
      <alignment horizontal="center" vertical="center"/>
    </xf>
    <xf numFmtId="0" fontId="7" fillId="0" borderId="22" xfId="0" applyFont="1" applyBorder="1" applyAlignment="1" applyProtection="1">
      <alignment horizontal="center" vertical="center"/>
    </xf>
    <xf numFmtId="0" fontId="7" fillId="0" borderId="66" xfId="0" applyFont="1" applyBorder="1" applyAlignment="1" applyProtection="1">
      <alignment horizontal="center" vertical="center"/>
    </xf>
    <xf numFmtId="0" fontId="12" fillId="0" borderId="26" xfId="0" applyFont="1" applyBorder="1" applyAlignment="1" applyProtection="1">
      <alignment horizontal="center" vertical="center" wrapText="1"/>
    </xf>
    <xf numFmtId="0" fontId="7" fillId="7" borderId="21" xfId="0" applyFont="1" applyFill="1" applyBorder="1" applyAlignment="1" applyProtection="1">
      <alignment horizontal="center" vertical="center"/>
      <protection locked="0"/>
    </xf>
    <xf numFmtId="0" fontId="7" fillId="7" borderId="21" xfId="0" applyFont="1" applyFill="1" applyBorder="1" applyProtection="1">
      <alignment vertical="center"/>
      <protection locked="0"/>
    </xf>
    <xf numFmtId="0" fontId="7" fillId="7" borderId="21" xfId="0" applyFont="1" applyFill="1" applyBorder="1" applyAlignment="1" applyProtection="1">
      <alignment horizontal="right" vertical="center"/>
      <protection locked="0"/>
    </xf>
    <xf numFmtId="0" fontId="7" fillId="0" borderId="63" xfId="0" applyNumberFormat="1" applyFont="1" applyBorder="1" applyAlignment="1" applyProtection="1">
      <alignment horizontal="center" vertical="center"/>
    </xf>
    <xf numFmtId="0" fontId="3" fillId="0" borderId="6" xfId="0" applyNumberFormat="1" applyFont="1" applyBorder="1" applyAlignment="1" applyProtection="1">
      <alignment horizontal="center" vertical="center" wrapText="1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16" xfId="0" applyNumberFormat="1" applyFont="1" applyBorder="1" applyAlignment="1" applyProtection="1">
      <alignment horizontal="center" vertical="center"/>
    </xf>
    <xf numFmtId="181" fontId="7" fillId="0" borderId="70" xfId="0" applyNumberFormat="1" applyFont="1" applyFill="1" applyBorder="1" applyProtection="1">
      <alignment vertical="center"/>
    </xf>
    <xf numFmtId="0" fontId="7" fillId="0" borderId="71" xfId="0" applyNumberFormat="1" applyFont="1" applyFill="1" applyBorder="1" applyProtection="1">
      <alignment vertical="center"/>
    </xf>
    <xf numFmtId="0" fontId="7" fillId="0" borderId="72" xfId="0" applyNumberFormat="1" applyFont="1" applyFill="1" applyBorder="1" applyAlignment="1" applyProtection="1">
      <alignment horizontal="center" vertical="center"/>
    </xf>
    <xf numFmtId="0" fontId="7" fillId="0" borderId="73" xfId="0" applyNumberFormat="1" applyFont="1" applyFill="1" applyBorder="1" applyProtection="1">
      <alignment vertical="center"/>
    </xf>
    <xf numFmtId="0" fontId="7" fillId="0" borderId="74" xfId="0" applyNumberFormat="1" applyFont="1" applyFill="1" applyBorder="1" applyProtection="1">
      <alignment vertical="center"/>
    </xf>
    <xf numFmtId="0" fontId="7" fillId="0" borderId="75" xfId="0" applyNumberFormat="1" applyFont="1" applyFill="1" applyBorder="1" applyAlignment="1" applyProtection="1">
      <alignment horizontal="center" vertical="center"/>
    </xf>
    <xf numFmtId="0" fontId="7" fillId="0" borderId="70" xfId="0" applyNumberFormat="1" applyFont="1" applyFill="1" applyBorder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54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48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3" borderId="49" xfId="0" applyNumberFormat="1" applyFont="1" applyFill="1" applyBorder="1" applyProtection="1">
      <alignment vertical="center"/>
      <protection locked="0"/>
    </xf>
    <xf numFmtId="0" fontId="7" fillId="3" borderId="50" xfId="0" applyNumberFormat="1" applyFont="1" applyFill="1" applyBorder="1" applyProtection="1">
      <alignment vertical="center"/>
      <protection locked="0"/>
    </xf>
    <xf numFmtId="0" fontId="7" fillId="3" borderId="59" xfId="0" applyNumberFormat="1" applyFont="1" applyFill="1" applyBorder="1" applyProtection="1">
      <alignment vertical="center"/>
      <protection locked="0"/>
    </xf>
    <xf numFmtId="0" fontId="7" fillId="3" borderId="55" xfId="0" applyNumberFormat="1" applyFont="1" applyFill="1" applyBorder="1" applyProtection="1">
      <alignment vertical="center"/>
      <protection locked="0"/>
    </xf>
    <xf numFmtId="0" fontId="7" fillId="8" borderId="82" xfId="0" applyNumberFormat="1" applyFont="1" applyFill="1" applyBorder="1" applyProtection="1">
      <alignment vertical="center"/>
    </xf>
    <xf numFmtId="0" fontId="7" fillId="8" borderId="85" xfId="0" applyNumberFormat="1" applyFont="1" applyFill="1" applyBorder="1" applyProtection="1">
      <alignment vertical="center"/>
    </xf>
    <xf numFmtId="0" fontId="7" fillId="0" borderId="80" xfId="0" applyNumberFormat="1" applyFont="1" applyBorder="1" applyProtection="1">
      <alignment vertical="center"/>
    </xf>
    <xf numFmtId="0" fontId="7" fillId="0" borderId="81" xfId="0" applyNumberFormat="1" applyFont="1" applyBorder="1" applyProtection="1">
      <alignment vertical="center"/>
    </xf>
    <xf numFmtId="0" fontId="7" fillId="0" borderId="82" xfId="0" applyNumberFormat="1" applyFont="1" applyBorder="1" applyProtection="1">
      <alignment vertical="center"/>
    </xf>
    <xf numFmtId="0" fontId="7" fillId="0" borderId="86" xfId="0" applyNumberFormat="1" applyFont="1" applyBorder="1" applyProtection="1">
      <alignment vertical="center"/>
    </xf>
    <xf numFmtId="0" fontId="7" fillId="0" borderId="84" xfId="0" applyNumberFormat="1" applyFont="1" applyBorder="1" applyProtection="1">
      <alignment vertical="center"/>
    </xf>
    <xf numFmtId="0" fontId="7" fillId="0" borderId="85" xfId="0" applyNumberFormat="1" applyFont="1" applyBorder="1" applyProtection="1">
      <alignment vertical="center"/>
    </xf>
    <xf numFmtId="0" fontId="7" fillId="8" borderId="80" xfId="0" applyNumberFormat="1" applyFont="1" applyFill="1" applyBorder="1" applyProtection="1">
      <alignment vertical="center"/>
    </xf>
    <xf numFmtId="0" fontId="7" fillId="8" borderId="81" xfId="0" applyNumberFormat="1" applyFont="1" applyFill="1" applyBorder="1" applyProtection="1">
      <alignment vertical="center"/>
    </xf>
    <xf numFmtId="0" fontId="7" fillId="8" borderId="83" xfId="0" applyNumberFormat="1" applyFont="1" applyFill="1" applyBorder="1" applyProtection="1">
      <alignment vertical="center"/>
    </xf>
    <xf numFmtId="0" fontId="7" fillId="8" borderId="84" xfId="0" applyNumberFormat="1" applyFont="1" applyFill="1" applyBorder="1" applyProtection="1">
      <alignment vertical="center"/>
    </xf>
    <xf numFmtId="0" fontId="3" fillId="0" borderId="67" xfId="0" applyNumberFormat="1" applyFont="1" applyFill="1" applyBorder="1" applyAlignment="1" applyProtection="1">
      <alignment horizontal="center" vertical="center" shrinkToFit="1"/>
    </xf>
    <xf numFmtId="0" fontId="3" fillId="0" borderId="19" xfId="0" applyNumberFormat="1" applyFont="1" applyFill="1" applyBorder="1" applyAlignment="1" applyProtection="1">
      <alignment horizontal="center" vertical="center" shrinkToFit="1"/>
    </xf>
    <xf numFmtId="0" fontId="3" fillId="0" borderId="68" xfId="0" applyNumberFormat="1" applyFont="1" applyFill="1" applyBorder="1" applyAlignment="1" applyProtection="1">
      <alignment horizontal="center" vertical="center" shrinkToFit="1"/>
    </xf>
    <xf numFmtId="0" fontId="3" fillId="0" borderId="34" xfId="0" applyNumberFormat="1" applyFont="1" applyBorder="1" applyAlignment="1" applyProtection="1">
      <alignment horizontal="center" vertical="center"/>
    </xf>
    <xf numFmtId="0" fontId="7" fillId="2" borderId="48" xfId="0" applyNumberFormat="1" applyFont="1" applyFill="1" applyBorder="1" applyProtection="1">
      <alignment vertical="center"/>
      <protection locked="0"/>
    </xf>
    <xf numFmtId="0" fontId="7" fillId="0" borderId="19" xfId="0" applyNumberFormat="1" applyFont="1" applyBorder="1" applyAlignment="1" applyProtection="1">
      <alignment horizontal="center" vertical="center"/>
    </xf>
    <xf numFmtId="0" fontId="7" fillId="0" borderId="48" xfId="0" applyNumberFormat="1" applyFont="1" applyBorder="1" applyProtection="1">
      <alignment vertical="center"/>
    </xf>
    <xf numFmtId="0" fontId="7" fillId="0" borderId="7" xfId="0" applyNumberFormat="1" applyFont="1" applyBorder="1" applyProtection="1">
      <alignment vertical="center"/>
    </xf>
    <xf numFmtId="0" fontId="7" fillId="0" borderId="5" xfId="0" applyNumberFormat="1" applyFont="1" applyBorder="1" applyProtection="1">
      <alignment vertical="center"/>
    </xf>
    <xf numFmtId="0" fontId="7" fillId="0" borderId="1" xfId="0" applyNumberFormat="1" applyFont="1" applyBorder="1" applyProtection="1">
      <alignment vertical="center"/>
    </xf>
    <xf numFmtId="0" fontId="7" fillId="0" borderId="54" xfId="0" applyNumberFormat="1" applyFont="1" applyBorder="1" applyProtection="1">
      <alignment vertical="center"/>
    </xf>
    <xf numFmtId="0" fontId="7" fillId="0" borderId="56" xfId="0" applyNumberFormat="1" applyFont="1" applyBorder="1" applyProtection="1">
      <alignment vertical="center"/>
    </xf>
    <xf numFmtId="0" fontId="7" fillId="0" borderId="58" xfId="0" applyNumberFormat="1" applyFont="1" applyBorder="1" applyProtection="1">
      <alignment vertical="center"/>
    </xf>
    <xf numFmtId="0" fontId="7" fillId="0" borderId="4" xfId="0" applyNumberFormat="1" applyFont="1" applyBorder="1" applyProtection="1">
      <alignment vertical="center"/>
    </xf>
    <xf numFmtId="0" fontId="7" fillId="0" borderId="60" xfId="0" applyNumberFormat="1" applyFont="1" applyBorder="1" applyProtection="1">
      <alignment vertical="center"/>
    </xf>
    <xf numFmtId="0" fontId="7" fillId="0" borderId="33" xfId="0" applyNumberFormat="1" applyFont="1" applyBorder="1" applyProtection="1">
      <alignment vertical="center"/>
    </xf>
    <xf numFmtId="0" fontId="7" fillId="4" borderId="44" xfId="0" applyNumberFormat="1" applyFont="1" applyFill="1" applyBorder="1" applyProtection="1">
      <alignment vertical="center"/>
      <protection locked="0"/>
    </xf>
    <xf numFmtId="184" fontId="7" fillId="5" borderId="27" xfId="0" applyNumberFormat="1" applyFont="1" applyFill="1" applyBorder="1" applyAlignment="1" applyProtection="1">
      <alignment horizontal="right" vertical="center"/>
      <protection locked="0"/>
    </xf>
    <xf numFmtId="0" fontId="3" fillId="0" borderId="76" xfId="0" applyNumberFormat="1" applyFont="1" applyFill="1" applyBorder="1" applyAlignment="1" applyProtection="1">
      <alignment horizontal="center" vertical="center" wrapText="1"/>
    </xf>
    <xf numFmtId="0" fontId="3" fillId="0" borderId="78" xfId="0" applyNumberFormat="1" applyFont="1" applyFill="1" applyBorder="1" applyAlignment="1" applyProtection="1">
      <alignment horizontal="center" vertical="center"/>
    </xf>
    <xf numFmtId="0" fontId="3" fillId="0" borderId="77" xfId="0" applyNumberFormat="1" applyFont="1" applyFill="1" applyBorder="1" applyAlignment="1" applyProtection="1">
      <alignment horizontal="center" vertical="center" shrinkToFit="1"/>
    </xf>
    <xf numFmtId="0" fontId="3" fillId="0" borderId="79" xfId="0" applyNumberFormat="1" applyFont="1" applyFill="1" applyBorder="1" applyAlignment="1" applyProtection="1">
      <alignment horizontal="center" vertical="center" shrinkToFit="1"/>
    </xf>
    <xf numFmtId="0" fontId="3" fillId="0" borderId="76" xfId="0" applyNumberFormat="1" applyFont="1" applyBorder="1" applyAlignment="1" applyProtection="1">
      <alignment horizontal="center" vertical="center" wrapText="1"/>
    </xf>
    <xf numFmtId="0" fontId="3" fillId="0" borderId="78" xfId="0" applyNumberFormat="1" applyFont="1" applyBorder="1" applyAlignment="1" applyProtection="1">
      <alignment horizontal="center" vertical="center"/>
    </xf>
    <xf numFmtId="0" fontId="7" fillId="0" borderId="72" xfId="0" applyNumberFormat="1" applyFont="1" applyBorder="1" applyAlignment="1" applyProtection="1">
      <alignment horizontal="center" vertical="center"/>
    </xf>
    <xf numFmtId="0" fontId="7" fillId="0" borderId="73" xfId="0" applyNumberFormat="1" applyFont="1" applyFill="1" applyBorder="1" applyAlignment="1" applyProtection="1">
      <alignment horizontal="center" vertical="center"/>
    </xf>
    <xf numFmtId="0" fontId="7" fillId="0" borderId="74" xfId="0" applyNumberFormat="1" applyFont="1" applyFill="1" applyBorder="1" applyAlignment="1" applyProtection="1">
      <alignment horizontal="center" vertical="center"/>
    </xf>
    <xf numFmtId="0" fontId="7" fillId="0" borderId="71" xfId="0" applyNumberFormat="1" applyFont="1" applyFill="1" applyBorder="1" applyAlignment="1" applyProtection="1">
      <alignment horizontal="center" vertical="center"/>
    </xf>
    <xf numFmtId="0" fontId="7" fillId="0" borderId="75" xfId="0" applyNumberFormat="1" applyFont="1" applyBorder="1" applyAlignment="1" applyProtection="1">
      <alignment horizontal="center" vertical="center"/>
    </xf>
    <xf numFmtId="0" fontId="7" fillId="0" borderId="70" xfId="0" applyNumberFormat="1" applyFont="1" applyFill="1" applyBorder="1" applyAlignment="1" applyProtection="1">
      <alignment horizontal="center" vertical="center"/>
    </xf>
    <xf numFmtId="0" fontId="7" fillId="0" borderId="83" xfId="0" applyNumberFormat="1" applyFont="1" applyBorder="1" applyProtection="1">
      <alignment vertical="center"/>
    </xf>
    <xf numFmtId="0" fontId="7" fillId="0" borderId="3" xfId="0" applyFont="1" applyBorder="1" applyAlignment="1" applyProtection="1">
      <alignment horizontal="center" vertical="center"/>
    </xf>
    <xf numFmtId="0" fontId="7" fillId="2" borderId="19" xfId="0" applyNumberFormat="1" applyFont="1" applyFill="1" applyBorder="1" applyAlignment="1" applyProtection="1">
      <alignment horizontal="center" vertical="center"/>
      <protection locked="0"/>
    </xf>
    <xf numFmtId="0" fontId="3" fillId="0" borderId="39" xfId="0" applyFont="1" applyBorder="1" applyProtection="1">
      <alignment vertical="center"/>
    </xf>
    <xf numFmtId="0" fontId="6" fillId="0" borderId="0" xfId="0" applyFont="1" applyAlignment="1" applyProtection="1">
      <alignment horizontal="center" vertical="center"/>
    </xf>
    <xf numFmtId="0" fontId="3" fillId="0" borderId="24" xfId="0" applyFont="1" applyBorder="1" applyProtection="1">
      <alignment vertical="center"/>
    </xf>
    <xf numFmtId="0" fontId="7" fillId="7" borderId="21" xfId="0" applyFont="1" applyFill="1" applyBorder="1" applyAlignment="1" applyProtection="1">
      <alignment horizontal="center" vertical="center"/>
    </xf>
    <xf numFmtId="0" fontId="9" fillId="0" borderId="0" xfId="0" applyFont="1" applyAlignment="1" applyProtection="1">
      <alignment horizontal="left" vertical="center"/>
    </xf>
    <xf numFmtId="0" fontId="7" fillId="7" borderId="21" xfId="0" applyFont="1" applyFill="1" applyBorder="1" applyProtection="1">
      <alignment vertical="center"/>
    </xf>
    <xf numFmtId="0" fontId="7" fillId="4" borderId="44" xfId="0" applyFont="1" applyFill="1" applyBorder="1" applyProtection="1">
      <alignment vertical="center"/>
    </xf>
    <xf numFmtId="0" fontId="7" fillId="7" borderId="21" xfId="0" applyFont="1" applyFill="1" applyBorder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/>
    </xf>
    <xf numFmtId="0" fontId="7" fillId="5" borderId="27" xfId="0" applyFont="1" applyFill="1" applyBorder="1" applyAlignment="1" applyProtection="1">
      <alignment horizontal="right" vertical="center"/>
    </xf>
    <xf numFmtId="0" fontId="7" fillId="2" borderId="59" xfId="0" applyNumberFormat="1" applyFont="1" applyFill="1" applyBorder="1" applyProtection="1">
      <alignment vertical="center"/>
    </xf>
    <xf numFmtId="0" fontId="7" fillId="2" borderId="50" xfId="0" applyNumberFormat="1" applyFont="1" applyFill="1" applyBorder="1" applyProtection="1">
      <alignment vertical="center"/>
    </xf>
    <xf numFmtId="0" fontId="7" fillId="0" borderId="33" xfId="0" applyNumberFormat="1" applyFont="1" applyBorder="1" applyAlignment="1" applyProtection="1">
      <alignment horizontal="center" vertical="center"/>
    </xf>
    <xf numFmtId="178" fontId="7" fillId="0" borderId="0" xfId="0" applyNumberFormat="1" applyFont="1" applyProtection="1">
      <alignment vertical="center"/>
    </xf>
    <xf numFmtId="0" fontId="7" fillId="2" borderId="19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179" fontId="3" fillId="0" borderId="0" xfId="0" applyNumberFormat="1" applyFont="1" applyProtection="1">
      <alignment vertical="center"/>
    </xf>
    <xf numFmtId="0" fontId="3" fillId="0" borderId="69" xfId="0" applyFont="1" applyBorder="1" applyProtection="1">
      <alignment vertical="center"/>
    </xf>
    <xf numFmtId="0" fontId="3" fillId="0" borderId="41" xfId="0" applyFont="1" applyBorder="1" applyProtection="1">
      <alignment vertical="center"/>
    </xf>
    <xf numFmtId="0" fontId="12" fillId="0" borderId="41" xfId="0" applyFont="1" applyBorder="1" applyAlignment="1" applyProtection="1">
      <alignment horizontal="center" vertical="center" wrapText="1"/>
    </xf>
    <xf numFmtId="180" fontId="3" fillId="0" borderId="41" xfId="0" applyNumberFormat="1" applyFont="1" applyBorder="1" applyAlignment="1" applyProtection="1">
      <alignment horizontal="center" vertical="center" shrinkToFit="1"/>
    </xf>
    <xf numFmtId="182" fontId="3" fillId="0" borderId="41" xfId="0" applyNumberFormat="1" applyFont="1" applyBorder="1" applyAlignment="1" applyProtection="1">
      <alignment horizontal="center" vertical="center" shrinkToFit="1"/>
    </xf>
    <xf numFmtId="183" fontId="3" fillId="0" borderId="41" xfId="0" applyNumberFormat="1" applyFont="1" applyBorder="1" applyAlignment="1" applyProtection="1">
      <alignment horizontal="center" vertical="center" shrinkToFit="1"/>
    </xf>
    <xf numFmtId="177" fontId="3" fillId="0" borderId="41" xfId="0" applyNumberFormat="1" applyFont="1" applyBorder="1" applyAlignment="1" applyProtection="1">
      <alignment horizontal="center" vertical="center"/>
    </xf>
    <xf numFmtId="179" fontId="3" fillId="0" borderId="41" xfId="0" applyNumberFormat="1" applyFont="1" applyBorder="1" applyProtection="1">
      <alignment vertical="center"/>
    </xf>
    <xf numFmtId="0" fontId="3" fillId="0" borderId="25" xfId="0" applyFont="1" applyBorder="1" applyProtection="1">
      <alignment vertical="center"/>
    </xf>
    <xf numFmtId="0" fontId="12" fillId="0" borderId="0" xfId="0" applyFont="1" applyAlignment="1" applyProtection="1">
      <alignment horizontal="center" vertical="center" wrapText="1"/>
    </xf>
    <xf numFmtId="180" fontId="3" fillId="0" borderId="0" xfId="0" applyNumberFormat="1" applyFont="1" applyAlignment="1" applyProtection="1">
      <alignment horizontal="center" vertical="center" shrinkToFit="1"/>
    </xf>
    <xf numFmtId="182" fontId="3" fillId="0" borderId="0" xfId="0" applyNumberFormat="1" applyFont="1" applyAlignment="1" applyProtection="1">
      <alignment horizontal="center" vertical="center" shrinkToFit="1"/>
    </xf>
    <xf numFmtId="183" fontId="3" fillId="0" borderId="0" xfId="0" applyNumberFormat="1" applyFont="1" applyAlignment="1" applyProtection="1">
      <alignment horizontal="center" vertical="center" shrinkToFit="1"/>
    </xf>
    <xf numFmtId="177" fontId="3" fillId="0" borderId="0" xfId="0" applyNumberFormat="1" applyFont="1" applyAlignment="1" applyProtection="1">
      <alignment horizontal="center" vertical="center"/>
    </xf>
    <xf numFmtId="176" fontId="3" fillId="0" borderId="0" xfId="0" applyNumberFormat="1" applyFont="1" applyAlignment="1" applyProtection="1">
      <alignment horizontal="center" vertical="center"/>
    </xf>
    <xf numFmtId="179" fontId="3" fillId="0" borderId="0" xfId="0" applyNumberFormat="1" applyFont="1" applyAlignment="1" applyProtection="1">
      <alignment horizontal="center" vertical="center"/>
    </xf>
    <xf numFmtId="0" fontId="7" fillId="2" borderId="48" xfId="0" applyNumberFormat="1" applyFont="1" applyFill="1" applyBorder="1" applyProtection="1">
      <alignment vertical="center"/>
    </xf>
    <xf numFmtId="0" fontId="7" fillId="2" borderId="7" xfId="0" applyNumberFormat="1" applyFont="1" applyFill="1" applyBorder="1" applyProtection="1">
      <alignment vertical="center"/>
    </xf>
    <xf numFmtId="0" fontId="7" fillId="3" borderId="49" xfId="0" applyNumberFormat="1" applyFont="1" applyFill="1" applyBorder="1" applyProtection="1">
      <alignment vertical="center"/>
    </xf>
    <xf numFmtId="0" fontId="7" fillId="3" borderId="50" xfId="0" applyNumberFormat="1" applyFont="1" applyFill="1" applyBorder="1" applyProtection="1">
      <alignment vertical="center"/>
    </xf>
    <xf numFmtId="0" fontId="7" fillId="3" borderId="59" xfId="0" applyNumberFormat="1" applyFont="1" applyFill="1" applyBorder="1" applyProtection="1">
      <alignment vertical="center"/>
    </xf>
    <xf numFmtId="0" fontId="7" fillId="3" borderId="55" xfId="0" applyNumberFormat="1" applyFont="1" applyFill="1" applyBorder="1" applyProtection="1">
      <alignment vertical="center"/>
    </xf>
    <xf numFmtId="0" fontId="7" fillId="0" borderId="1" xfId="0" applyNumberFormat="1" applyFont="1" applyFill="1" applyBorder="1" applyProtection="1">
      <alignment vertical="center"/>
    </xf>
    <xf numFmtId="0" fontId="7" fillId="0" borderId="54" xfId="0" applyNumberFormat="1" applyFont="1" applyFill="1" applyBorder="1" applyProtection="1">
      <alignment vertical="center"/>
    </xf>
    <xf numFmtId="0" fontId="7" fillId="0" borderId="7" xfId="0" applyNumberFormat="1" applyFont="1" applyFill="1" applyBorder="1" applyProtection="1">
      <alignment vertical="center"/>
    </xf>
    <xf numFmtId="0" fontId="7" fillId="6" borderId="48" xfId="0" applyNumberFormat="1" applyFont="1" applyFill="1" applyBorder="1" applyProtection="1">
      <alignment vertical="center"/>
    </xf>
    <xf numFmtId="0" fontId="7" fillId="6" borderId="7" xfId="0" applyNumberFormat="1" applyFont="1" applyFill="1" applyBorder="1" applyProtection="1">
      <alignment vertical="center"/>
    </xf>
    <xf numFmtId="0" fontId="7" fillId="3" borderId="54" xfId="0" applyNumberFormat="1" applyFont="1" applyFill="1" applyBorder="1" applyProtection="1">
      <alignment vertical="center"/>
    </xf>
    <xf numFmtId="0" fontId="7" fillId="3" borderId="7" xfId="0" applyNumberFormat="1" applyFont="1" applyFill="1" applyBorder="1" applyProtection="1">
      <alignment vertical="center"/>
    </xf>
    <xf numFmtId="0" fontId="7" fillId="2" borderId="54" xfId="0" applyNumberFormat="1" applyFont="1" applyFill="1" applyBorder="1" applyProtection="1">
      <alignment vertical="center"/>
    </xf>
    <xf numFmtId="0" fontId="7" fillId="6" borderId="54" xfId="0" applyNumberFormat="1" applyFont="1" applyFill="1" applyBorder="1" applyProtection="1">
      <alignment vertical="center"/>
    </xf>
    <xf numFmtId="0" fontId="9" fillId="7" borderId="21" xfId="0" applyFont="1" applyFill="1" applyBorder="1" applyAlignment="1" applyProtection="1">
      <alignment horizontal="right" vertical="center"/>
      <protection locked="0"/>
    </xf>
    <xf numFmtId="0" fontId="14" fillId="0" borderId="0" xfId="0" applyFont="1" applyProtection="1">
      <alignment vertical="center"/>
    </xf>
    <xf numFmtId="0" fontId="7" fillId="4" borderId="21" xfId="0" applyFont="1" applyFill="1" applyBorder="1" applyProtection="1">
      <alignment vertical="center"/>
    </xf>
    <xf numFmtId="0" fontId="18" fillId="0" borderId="0" xfId="0" applyFont="1" applyProtection="1">
      <alignment vertical="center"/>
    </xf>
    <xf numFmtId="0" fontId="17" fillId="0" borderId="0" xfId="0" applyFont="1" applyProtection="1">
      <alignment vertical="center"/>
    </xf>
    <xf numFmtId="0" fontId="3" fillId="7" borderId="0" xfId="0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7" fillId="0" borderId="55" xfId="0" applyNumberFormat="1" applyFont="1" applyFill="1" applyBorder="1" applyProtection="1">
      <alignment vertical="center"/>
    </xf>
    <xf numFmtId="0" fontId="7" fillId="0" borderId="50" xfId="0" applyNumberFormat="1" applyFont="1" applyFill="1" applyBorder="1" applyProtection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 applyBorder="1" applyProtection="1">
      <alignment vertical="center"/>
    </xf>
    <xf numFmtId="0" fontId="18" fillId="0" borderId="0" xfId="0" applyFont="1" applyBorder="1" applyProtection="1">
      <alignment vertical="center"/>
    </xf>
    <xf numFmtId="0" fontId="14" fillId="0" borderId="0" xfId="0" applyFont="1" applyBorder="1" applyProtection="1">
      <alignment vertical="center"/>
    </xf>
    <xf numFmtId="0" fontId="7" fillId="0" borderId="53" xfId="0" applyFont="1" applyBorder="1" applyAlignment="1" applyProtection="1">
      <alignment horizontal="center" vertical="center"/>
    </xf>
    <xf numFmtId="0" fontId="7" fillId="0" borderId="15" xfId="0" applyFont="1" applyBorder="1" applyAlignment="1" applyProtection="1">
      <alignment horizontal="center" vertical="center"/>
    </xf>
    <xf numFmtId="0" fontId="7" fillId="0" borderId="30" xfId="0" applyFont="1" applyBorder="1" applyAlignment="1" applyProtection="1">
      <alignment horizontal="center" vertical="center"/>
    </xf>
    <xf numFmtId="0" fontId="4" fillId="0" borderId="34" xfId="0" applyFont="1" applyBorder="1" applyAlignment="1" applyProtection="1">
      <alignment horizontal="center" vertical="center"/>
    </xf>
    <xf numFmtId="0" fontId="4" fillId="0" borderId="38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4" fillId="0" borderId="39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56" fontId="7" fillId="0" borderId="4" xfId="0" applyNumberFormat="1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9" fillId="7" borderId="42" xfId="0" applyFont="1" applyFill="1" applyBorder="1" applyAlignment="1" applyProtection="1">
      <alignment horizontal="center" vertical="center"/>
      <protection locked="0"/>
    </xf>
    <xf numFmtId="0" fontId="7" fillId="7" borderId="43" xfId="0" applyFont="1" applyFill="1" applyBorder="1" applyAlignment="1" applyProtection="1">
      <alignment horizontal="center" vertical="center"/>
      <protection locked="0"/>
    </xf>
    <xf numFmtId="0" fontId="7" fillId="7" borderId="45" xfId="0" applyFont="1" applyFill="1" applyBorder="1" applyAlignment="1" applyProtection="1">
      <alignment horizontal="center" vertical="center"/>
      <protection locked="0"/>
    </xf>
    <xf numFmtId="0" fontId="9" fillId="7" borderId="34" xfId="0" applyFont="1" applyFill="1" applyBorder="1" applyAlignment="1" applyProtection="1">
      <alignment horizontal="center" vertical="center"/>
      <protection locked="0"/>
    </xf>
    <xf numFmtId="0" fontId="7" fillId="0" borderId="34" xfId="0" applyFont="1" applyBorder="1" applyAlignment="1" applyProtection="1">
      <alignment horizontal="center" vertical="center"/>
    </xf>
    <xf numFmtId="0" fontId="7" fillId="0" borderId="35" xfId="0" applyFont="1" applyBorder="1" applyAlignment="1" applyProtection="1">
      <alignment horizontal="center" vertical="center"/>
    </xf>
    <xf numFmtId="0" fontId="7" fillId="0" borderId="39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12" xfId="0" applyFont="1" applyBorder="1" applyAlignment="1" applyProtection="1">
      <alignment horizontal="center" vertical="center"/>
    </xf>
    <xf numFmtId="0" fontId="7" fillId="0" borderId="18" xfId="0" applyFont="1" applyBorder="1" applyAlignment="1" applyProtection="1">
      <alignment horizontal="center" vertical="center"/>
    </xf>
    <xf numFmtId="0" fontId="7" fillId="0" borderId="17" xfId="0" applyFont="1" applyBorder="1" applyAlignment="1" applyProtection="1">
      <alignment horizontal="center" vertical="center"/>
    </xf>
    <xf numFmtId="0" fontId="7" fillId="0" borderId="36" xfId="0" applyFont="1" applyBorder="1" applyAlignment="1" applyProtection="1">
      <alignment horizontal="center" vertical="center"/>
    </xf>
    <xf numFmtId="0" fontId="7" fillId="0" borderId="37" xfId="0" applyFont="1" applyBorder="1" applyAlignment="1" applyProtection="1">
      <alignment horizontal="center" vertical="center"/>
    </xf>
    <xf numFmtId="0" fontId="10" fillId="0" borderId="28" xfId="0" applyFont="1" applyBorder="1" applyAlignment="1" applyProtection="1">
      <alignment horizontal="center" vertical="center"/>
    </xf>
    <xf numFmtId="0" fontId="10" fillId="0" borderId="29" xfId="0" applyFont="1" applyBorder="1" applyAlignment="1" applyProtection="1">
      <alignment horizontal="center" vertical="center"/>
    </xf>
    <xf numFmtId="0" fontId="7" fillId="2" borderId="32" xfId="0" applyNumberFormat="1" applyFont="1" applyFill="1" applyBorder="1" applyAlignment="1" applyProtection="1">
      <alignment horizontal="center" vertical="center"/>
      <protection locked="0"/>
    </xf>
    <xf numFmtId="0" fontId="7" fillId="2" borderId="19" xfId="0" applyNumberFormat="1" applyFont="1" applyFill="1" applyBorder="1" applyAlignment="1" applyProtection="1">
      <alignment horizontal="center" vertical="center"/>
      <protection locked="0"/>
    </xf>
    <xf numFmtId="0" fontId="15" fillId="0" borderId="34" xfId="0" applyFont="1" applyBorder="1" applyAlignment="1" applyProtection="1">
      <alignment horizontal="center" vertical="center"/>
    </xf>
    <xf numFmtId="0" fontId="7" fillId="2" borderId="32" xfId="0" applyNumberFormat="1" applyFont="1" applyFill="1" applyBorder="1" applyAlignment="1" applyProtection="1">
      <alignment horizontal="center" vertical="center"/>
    </xf>
    <xf numFmtId="0" fontId="7" fillId="2" borderId="19" xfId="0" applyNumberFormat="1" applyFont="1" applyFill="1" applyBorder="1" applyAlignment="1" applyProtection="1">
      <alignment horizontal="center" vertical="center"/>
    </xf>
    <xf numFmtId="0" fontId="9" fillId="7" borderId="42" xfId="0" applyFont="1" applyFill="1" applyBorder="1" applyAlignment="1" applyProtection="1">
      <alignment horizontal="center" vertical="center"/>
    </xf>
    <xf numFmtId="0" fontId="7" fillId="7" borderId="43" xfId="0" applyFont="1" applyFill="1" applyBorder="1" applyAlignment="1" applyProtection="1">
      <alignment horizontal="center" vertical="center"/>
    </xf>
    <xf numFmtId="0" fontId="7" fillId="7" borderId="45" xfId="0" applyFont="1" applyFill="1" applyBorder="1" applyAlignment="1" applyProtection="1">
      <alignment horizontal="center" vertical="center"/>
    </xf>
    <xf numFmtId="0" fontId="9" fillId="7" borderId="34" xfId="0" applyFont="1" applyFill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</cellXfs>
  <cellStyles count="2">
    <cellStyle name="標準" xfId="0" builtinId="0"/>
    <cellStyle name="標準 2" xfId="1" xr:uid="{78940BBF-2807-4032-8377-7BAFD6679535}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1D023-F3B1-4FAA-B6AE-1352E16BA795}">
  <dimension ref="A1:K54"/>
  <sheetViews>
    <sheetView showGridLines="0" zoomScale="130" zoomScaleNormal="130" zoomScaleSheetLayoutView="100" workbookViewId="0">
      <selection activeCell="H44" sqref="H44"/>
    </sheetView>
  </sheetViews>
  <sheetFormatPr defaultColWidth="8.125" defaultRowHeight="15"/>
  <cols>
    <col min="1" max="1" width="1.25" style="26" customWidth="1"/>
    <col min="2" max="2" width="14.25" style="26" customWidth="1"/>
    <col min="3" max="3" width="13.625" style="26" customWidth="1"/>
    <col min="4" max="4" width="11.375" style="26" customWidth="1"/>
    <col min="5" max="7" width="8.5" style="26" customWidth="1"/>
    <col min="8" max="8" width="9.375" style="26" bestFit="1" customWidth="1"/>
    <col min="9" max="9" width="2.75" style="26" customWidth="1"/>
    <col min="10" max="10" width="6.25" style="26" customWidth="1"/>
    <col min="11" max="11" width="4.625" style="26" customWidth="1"/>
    <col min="12" max="16384" width="8.125" style="26"/>
  </cols>
  <sheetData>
    <row r="1" spans="1:11" ht="35.25" customHeight="1">
      <c r="A1" s="205" t="s">
        <v>46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</row>
    <row r="2" spans="1:11" ht="27.75" customHeight="1">
      <c r="A2" s="208" t="s">
        <v>47</v>
      </c>
      <c r="B2" s="209"/>
      <c r="C2" s="209"/>
      <c r="D2" s="209"/>
      <c r="E2" s="209"/>
      <c r="F2" s="209"/>
      <c r="G2" s="209"/>
      <c r="H2" s="209"/>
      <c r="I2" s="209"/>
      <c r="J2" s="209"/>
      <c r="K2" s="210"/>
    </row>
    <row r="3" spans="1:11" ht="16.5" customHeight="1">
      <c r="A3" s="140"/>
      <c r="B3" s="141"/>
      <c r="C3" s="141"/>
      <c r="D3" s="141"/>
      <c r="E3" s="141"/>
      <c r="F3" s="141"/>
      <c r="G3" s="141"/>
      <c r="H3" s="141"/>
      <c r="I3" s="141"/>
      <c r="J3" s="141"/>
      <c r="K3" s="142"/>
    </row>
    <row r="4" spans="1:11" ht="15.75" thickBot="1">
      <c r="A4" s="140"/>
      <c r="C4" s="211"/>
      <c r="D4" s="13"/>
      <c r="E4" s="14"/>
      <c r="F4" s="14"/>
      <c r="G4" s="14"/>
      <c r="H4" s="15"/>
      <c r="I4" s="18"/>
      <c r="J4" s="18"/>
      <c r="K4" s="142"/>
    </row>
    <row r="5" spans="1:11" ht="15.75" thickBot="1">
      <c r="A5" s="140"/>
      <c r="C5" s="212"/>
      <c r="D5" s="16" t="s">
        <v>8</v>
      </c>
      <c r="E5" s="72"/>
      <c r="F5" s="17"/>
      <c r="G5" s="18"/>
      <c r="H5" s="19"/>
      <c r="I5" s="18"/>
      <c r="J5" s="18"/>
      <c r="K5" s="142"/>
    </row>
    <row r="6" spans="1:11" ht="15.75" thickBot="1">
      <c r="A6" s="140"/>
      <c r="C6" s="212"/>
      <c r="D6" s="16" t="s">
        <v>9</v>
      </c>
      <c r="E6" s="214"/>
      <c r="F6" s="215"/>
      <c r="G6" s="144"/>
      <c r="H6" s="19"/>
      <c r="I6" s="18"/>
      <c r="J6" s="18"/>
      <c r="K6" s="142"/>
    </row>
    <row r="7" spans="1:11" ht="15.75" thickBot="1">
      <c r="A7" s="140"/>
      <c r="C7" s="212"/>
      <c r="D7" s="16" t="s">
        <v>10</v>
      </c>
      <c r="E7" s="214"/>
      <c r="F7" s="215"/>
      <c r="G7" s="17"/>
      <c r="H7" s="19"/>
      <c r="I7" s="18"/>
      <c r="J7" s="18"/>
      <c r="K7" s="142"/>
    </row>
    <row r="8" spans="1:11" ht="15.75" thickBot="1">
      <c r="A8" s="140"/>
      <c r="C8" s="212"/>
      <c r="D8" s="16" t="s">
        <v>11</v>
      </c>
      <c r="E8" s="73"/>
      <c r="F8" s="18" t="s">
        <v>12</v>
      </c>
      <c r="G8" s="18"/>
      <c r="H8" s="19"/>
      <c r="I8" s="18"/>
      <c r="J8" s="18"/>
      <c r="K8" s="142"/>
    </row>
    <row r="9" spans="1:11" ht="15.75" thickBot="1">
      <c r="A9" s="140"/>
      <c r="C9" s="212"/>
      <c r="D9" s="16" t="s">
        <v>13</v>
      </c>
      <c r="E9" s="1"/>
      <c r="F9" s="18" t="s">
        <v>0</v>
      </c>
      <c r="G9" s="18"/>
      <c r="H9" s="19"/>
      <c r="I9" s="18"/>
      <c r="J9" s="18"/>
      <c r="K9" s="142"/>
    </row>
    <row r="10" spans="1:11" ht="15.75" thickBot="1">
      <c r="A10" s="140"/>
      <c r="C10" s="212"/>
      <c r="D10" s="16" t="s">
        <v>14</v>
      </c>
      <c r="E10" s="214"/>
      <c r="F10" s="216"/>
      <c r="G10" s="215"/>
      <c r="H10" s="19"/>
      <c r="I10" s="18"/>
      <c r="J10" s="18"/>
      <c r="K10" s="142"/>
    </row>
    <row r="11" spans="1:11" ht="15.75" thickBot="1">
      <c r="A11" s="140"/>
      <c r="C11" s="212"/>
      <c r="D11" s="16" t="s">
        <v>15</v>
      </c>
      <c r="E11" s="217"/>
      <c r="F11" s="216"/>
      <c r="G11" s="215"/>
      <c r="H11" s="19"/>
      <c r="I11" s="18"/>
      <c r="J11" s="18"/>
      <c r="K11" s="142"/>
    </row>
    <row r="12" spans="1:11" ht="15.75" thickBot="1">
      <c r="A12" s="140"/>
      <c r="C12" s="212"/>
      <c r="D12" s="16" t="s">
        <v>16</v>
      </c>
      <c r="E12" s="74"/>
      <c r="F12" s="148" t="s">
        <v>1</v>
      </c>
      <c r="G12" s="20"/>
      <c r="H12" s="19"/>
      <c r="I12" s="18"/>
      <c r="J12" s="18"/>
      <c r="K12" s="142"/>
    </row>
    <row r="13" spans="1:11" ht="15.75" thickBot="1">
      <c r="A13" s="140"/>
      <c r="C13" s="212"/>
      <c r="D13" s="16" t="s">
        <v>17</v>
      </c>
      <c r="E13" s="2"/>
      <c r="F13" s="148" t="s">
        <v>1</v>
      </c>
      <c r="G13" s="20"/>
      <c r="H13" s="19"/>
      <c r="I13" s="18"/>
      <c r="J13" s="18"/>
      <c r="K13" s="142"/>
    </row>
    <row r="14" spans="1:11">
      <c r="A14" s="140"/>
      <c r="C14" s="213"/>
      <c r="D14" s="21"/>
      <c r="E14" s="22"/>
      <c r="F14" s="22"/>
      <c r="G14" s="22"/>
      <c r="H14" s="23"/>
      <c r="I14" s="18"/>
      <c r="J14" s="18"/>
      <c r="K14" s="142"/>
    </row>
    <row r="15" spans="1:11" ht="15.75" thickBot="1">
      <c r="A15" s="140"/>
      <c r="C15" s="20"/>
      <c r="D15" s="20"/>
      <c r="E15" s="18"/>
      <c r="F15" s="18"/>
      <c r="G15" s="18"/>
      <c r="H15" s="18"/>
      <c r="I15" s="18"/>
      <c r="J15" s="18"/>
      <c r="K15" s="142"/>
    </row>
    <row r="16" spans="1:11">
      <c r="A16" s="140"/>
      <c r="C16" s="218" t="s">
        <v>18</v>
      </c>
      <c r="D16" s="219"/>
      <c r="E16" s="24" t="s">
        <v>19</v>
      </c>
      <c r="F16" s="24" t="s">
        <v>20</v>
      </c>
      <c r="G16" s="25" t="s">
        <v>2</v>
      </c>
      <c r="K16" s="142"/>
    </row>
    <row r="17" spans="1:11" ht="15.75" thickBot="1">
      <c r="A17" s="140"/>
      <c r="C17" s="220"/>
      <c r="D17" s="221"/>
      <c r="E17" s="138" t="s">
        <v>21</v>
      </c>
      <c r="F17" s="138" t="s">
        <v>22</v>
      </c>
      <c r="G17" s="27" t="s">
        <v>3</v>
      </c>
      <c r="K17" s="142"/>
    </row>
    <row r="18" spans="1:11">
      <c r="A18" s="140"/>
      <c r="C18" s="222" t="s">
        <v>23</v>
      </c>
      <c r="D18" s="28" t="s">
        <v>24</v>
      </c>
      <c r="E18" s="111"/>
      <c r="F18" s="113">
        <v>610</v>
      </c>
      <c r="G18" s="4">
        <f>E18*F18</f>
        <v>0</v>
      </c>
      <c r="K18" s="142"/>
    </row>
    <row r="19" spans="1:11">
      <c r="A19" s="140"/>
      <c r="C19" s="203"/>
      <c r="D19" s="30" t="s">
        <v>25</v>
      </c>
      <c r="E19" s="3"/>
      <c r="F19" s="114">
        <v>610</v>
      </c>
      <c r="G19" s="32">
        <f>E19*F19</f>
        <v>0</v>
      </c>
      <c r="K19" s="142"/>
    </row>
    <row r="20" spans="1:11">
      <c r="A20" s="140"/>
      <c r="C20" s="204"/>
      <c r="D20" s="33" t="s">
        <v>26</v>
      </c>
      <c r="E20" s="34" t="s">
        <v>4</v>
      </c>
      <c r="F20" s="115">
        <v>610</v>
      </c>
      <c r="G20" s="36">
        <f>G18+G19</f>
        <v>0</v>
      </c>
      <c r="K20" s="142"/>
    </row>
    <row r="21" spans="1:11">
      <c r="A21" s="140"/>
      <c r="C21" s="37" t="s">
        <v>27</v>
      </c>
      <c r="D21" s="38"/>
      <c r="E21" s="179">
        <f>E25+E26</f>
        <v>0</v>
      </c>
      <c r="F21" s="116">
        <v>610</v>
      </c>
      <c r="G21" s="40">
        <f>E21*F21</f>
        <v>0</v>
      </c>
      <c r="K21" s="142"/>
    </row>
    <row r="22" spans="1:11">
      <c r="A22" s="140"/>
      <c r="C22" s="202" t="s">
        <v>28</v>
      </c>
      <c r="D22" s="41" t="s">
        <v>5</v>
      </c>
      <c r="E22" s="180">
        <f>E28+E29</f>
        <v>0</v>
      </c>
      <c r="F22" s="117">
        <v>100</v>
      </c>
      <c r="G22" s="43">
        <f>E22*F22</f>
        <v>0</v>
      </c>
      <c r="K22" s="142"/>
    </row>
    <row r="23" spans="1:11">
      <c r="A23" s="140"/>
      <c r="C23" s="203"/>
      <c r="D23" s="44" t="s">
        <v>6</v>
      </c>
      <c r="E23" s="181">
        <f>E25+E26</f>
        <v>0</v>
      </c>
      <c r="F23" s="114">
        <v>140</v>
      </c>
      <c r="G23" s="32">
        <f>E23*F23</f>
        <v>0</v>
      </c>
      <c r="K23" s="142"/>
    </row>
    <row r="24" spans="1:11" ht="15.75" thickBot="1">
      <c r="A24" s="140"/>
      <c r="C24" s="223"/>
      <c r="D24" s="45" t="s">
        <v>26</v>
      </c>
      <c r="E24" s="46" t="s">
        <v>4</v>
      </c>
      <c r="F24" s="118">
        <f>+F22+F23</f>
        <v>240</v>
      </c>
      <c r="G24" s="48">
        <f>G22+G23</f>
        <v>0</v>
      </c>
      <c r="K24" s="142"/>
    </row>
    <row r="25" spans="1:11">
      <c r="A25" s="140"/>
      <c r="C25" s="222" t="s">
        <v>29</v>
      </c>
      <c r="D25" s="28" t="s">
        <v>24</v>
      </c>
      <c r="E25" s="5"/>
      <c r="F25" s="113">
        <v>2910</v>
      </c>
      <c r="G25" s="4">
        <f>E25*F25</f>
        <v>0</v>
      </c>
      <c r="K25" s="142"/>
    </row>
    <row r="26" spans="1:11">
      <c r="A26" s="140"/>
      <c r="C26" s="203"/>
      <c r="D26" s="30" t="s">
        <v>25</v>
      </c>
      <c r="E26" s="6"/>
      <c r="F26" s="114">
        <v>2910</v>
      </c>
      <c r="G26" s="32">
        <f>E26*F26</f>
        <v>0</v>
      </c>
      <c r="K26" s="142"/>
    </row>
    <row r="27" spans="1:11">
      <c r="A27" s="140"/>
      <c r="C27" s="204"/>
      <c r="D27" s="33" t="s">
        <v>26</v>
      </c>
      <c r="E27" s="34" t="s">
        <v>4</v>
      </c>
      <c r="F27" s="115">
        <v>2910</v>
      </c>
      <c r="G27" s="36">
        <f>G25+G26</f>
        <v>0</v>
      </c>
      <c r="K27" s="142"/>
    </row>
    <row r="28" spans="1:11">
      <c r="A28" s="140"/>
      <c r="C28" s="202" t="s">
        <v>30</v>
      </c>
      <c r="D28" s="49" t="s">
        <v>24</v>
      </c>
      <c r="E28" s="7"/>
      <c r="F28" s="117">
        <v>2910</v>
      </c>
      <c r="G28" s="50">
        <f>E28*F28</f>
        <v>0</v>
      </c>
      <c r="K28" s="142"/>
    </row>
    <row r="29" spans="1:11">
      <c r="A29" s="140"/>
      <c r="C29" s="203"/>
      <c r="D29" s="30" t="s">
        <v>25</v>
      </c>
      <c r="E29" s="8"/>
      <c r="F29" s="114">
        <v>2910</v>
      </c>
      <c r="G29" s="32">
        <f>E29*F29</f>
        <v>0</v>
      </c>
      <c r="K29" s="142"/>
    </row>
    <row r="30" spans="1:11">
      <c r="A30" s="140"/>
      <c r="C30" s="204"/>
      <c r="D30" s="33" t="s">
        <v>26</v>
      </c>
      <c r="E30" s="34" t="s">
        <v>4</v>
      </c>
      <c r="F30" s="115">
        <v>2910</v>
      </c>
      <c r="G30" s="36">
        <f>G28+G29</f>
        <v>0</v>
      </c>
      <c r="K30" s="142"/>
    </row>
    <row r="31" spans="1:11">
      <c r="A31" s="140"/>
      <c r="C31" s="202" t="s">
        <v>31</v>
      </c>
      <c r="D31" s="51" t="s">
        <v>48</v>
      </c>
      <c r="E31" s="9"/>
      <c r="F31" s="117">
        <v>1720</v>
      </c>
      <c r="G31" s="43">
        <f>E31*F31</f>
        <v>0</v>
      </c>
      <c r="K31" s="142"/>
    </row>
    <row r="32" spans="1:11">
      <c r="A32" s="140"/>
      <c r="C32" s="203"/>
      <c r="D32" s="30" t="s">
        <v>49</v>
      </c>
      <c r="E32" s="3"/>
      <c r="F32" s="119">
        <v>1720</v>
      </c>
      <c r="G32" s="32">
        <f>E32*F32</f>
        <v>0</v>
      </c>
      <c r="K32" s="142"/>
    </row>
    <row r="33" spans="1:11">
      <c r="A33" s="140"/>
      <c r="C33" s="203"/>
      <c r="D33" s="30" t="s">
        <v>50</v>
      </c>
      <c r="E33" s="3"/>
      <c r="F33" s="114">
        <v>720</v>
      </c>
      <c r="G33" s="32">
        <f>E33*F33</f>
        <v>0</v>
      </c>
      <c r="K33" s="142"/>
    </row>
    <row r="34" spans="1:11">
      <c r="A34" s="140"/>
      <c r="C34" s="203"/>
      <c r="D34" s="30" t="s">
        <v>51</v>
      </c>
      <c r="E34" s="3"/>
      <c r="F34" s="114">
        <v>720</v>
      </c>
      <c r="G34" s="32">
        <f>E34*F34</f>
        <v>0</v>
      </c>
      <c r="K34" s="142"/>
    </row>
    <row r="35" spans="1:11">
      <c r="A35" s="140"/>
      <c r="C35" s="204"/>
      <c r="D35" s="33" t="s">
        <v>26</v>
      </c>
      <c r="E35" s="34" t="s">
        <v>4</v>
      </c>
      <c r="F35" s="115">
        <v>2440</v>
      </c>
      <c r="G35" s="36">
        <f>G31+G32+G33+G34</f>
        <v>0</v>
      </c>
      <c r="K35" s="142"/>
    </row>
    <row r="36" spans="1:11">
      <c r="A36" s="140"/>
      <c r="C36" s="202" t="s">
        <v>32</v>
      </c>
      <c r="D36" s="49" t="s">
        <v>52</v>
      </c>
      <c r="E36" s="10"/>
      <c r="F36" s="120">
        <v>2960</v>
      </c>
      <c r="G36" s="43">
        <f>E36*F36</f>
        <v>0</v>
      </c>
      <c r="K36" s="142"/>
    </row>
    <row r="37" spans="1:11">
      <c r="A37" s="140"/>
      <c r="C37" s="203"/>
      <c r="D37" s="54" t="s">
        <v>53</v>
      </c>
      <c r="E37" s="6"/>
      <c r="F37" s="114">
        <v>2960</v>
      </c>
      <c r="G37" s="32">
        <f>E37*F37</f>
        <v>0</v>
      </c>
      <c r="K37" s="142"/>
    </row>
    <row r="38" spans="1:11">
      <c r="A38" s="140"/>
      <c r="C38" s="203"/>
      <c r="D38" s="30" t="s">
        <v>54</v>
      </c>
      <c r="E38" s="6"/>
      <c r="F38" s="114">
        <v>2840</v>
      </c>
      <c r="G38" s="32">
        <f>E38*F38</f>
        <v>0</v>
      </c>
      <c r="K38" s="142"/>
    </row>
    <row r="39" spans="1:11">
      <c r="A39" s="140"/>
      <c r="C39" s="203"/>
      <c r="D39" s="30" t="s">
        <v>55</v>
      </c>
      <c r="E39" s="6"/>
      <c r="F39" s="114">
        <v>2840</v>
      </c>
      <c r="G39" s="32">
        <f>E39*F39</f>
        <v>0</v>
      </c>
      <c r="K39" s="142"/>
    </row>
    <row r="40" spans="1:11" ht="15.75" thickBot="1">
      <c r="A40" s="140"/>
      <c r="C40" s="223"/>
      <c r="D40" s="45" t="s">
        <v>26</v>
      </c>
      <c r="E40" s="46" t="s">
        <v>4</v>
      </c>
      <c r="F40" s="118">
        <v>5800</v>
      </c>
      <c r="G40" s="48">
        <f>G36+G37+G38+G39</f>
        <v>0</v>
      </c>
      <c r="K40" s="142"/>
    </row>
    <row r="41" spans="1:11">
      <c r="A41" s="140"/>
      <c r="C41" s="203" t="s">
        <v>33</v>
      </c>
      <c r="D41" s="54" t="s">
        <v>34</v>
      </c>
      <c r="E41" s="55" t="s">
        <v>4</v>
      </c>
      <c r="F41" s="119">
        <v>480</v>
      </c>
      <c r="G41" s="11"/>
      <c r="K41" s="142"/>
    </row>
    <row r="42" spans="1:11">
      <c r="A42" s="140"/>
      <c r="C42" s="203"/>
      <c r="D42" s="30" t="s">
        <v>35</v>
      </c>
      <c r="E42" s="56" t="s">
        <v>4</v>
      </c>
      <c r="F42" s="114">
        <v>480</v>
      </c>
      <c r="G42" s="12"/>
      <c r="K42" s="142"/>
    </row>
    <row r="43" spans="1:11" ht="15.75" thickBot="1">
      <c r="A43" s="140"/>
      <c r="C43" s="224"/>
      <c r="D43" s="57" t="s">
        <v>26</v>
      </c>
      <c r="E43" s="58" t="s">
        <v>4</v>
      </c>
      <c r="F43" s="121">
        <v>480</v>
      </c>
      <c r="G43" s="60">
        <f>G41+G42</f>
        <v>0</v>
      </c>
      <c r="K43" s="142"/>
    </row>
    <row r="44" spans="1:11" ht="16.5" thickTop="1" thickBot="1">
      <c r="A44" s="140"/>
      <c r="C44" s="225" t="s">
        <v>36</v>
      </c>
      <c r="D44" s="226"/>
      <c r="E44" s="152" t="s">
        <v>4</v>
      </c>
      <c r="F44" s="122">
        <f>+F40+F43+F35+F30+F27+F24+F21+F20</f>
        <v>16000</v>
      </c>
      <c r="G44" s="62">
        <f>G20+G21+G24+G27+G30+G35+G40+G43</f>
        <v>0</v>
      </c>
      <c r="K44" s="142"/>
    </row>
    <row r="45" spans="1:11" ht="15.75" thickBot="1">
      <c r="A45" s="140"/>
      <c r="C45" s="20"/>
      <c r="D45" s="20"/>
      <c r="E45" s="20"/>
      <c r="F45" s="18"/>
      <c r="G45" s="63"/>
      <c r="H45" s="18"/>
      <c r="I45" s="18"/>
      <c r="J45" s="153"/>
      <c r="K45" s="142"/>
    </row>
    <row r="46" spans="1:11">
      <c r="A46" s="140"/>
      <c r="C46" s="227" t="s">
        <v>37</v>
      </c>
      <c r="D46" s="228"/>
      <c r="E46" s="64" t="s">
        <v>38</v>
      </c>
      <c r="F46" s="64" t="s">
        <v>39</v>
      </c>
      <c r="G46" s="65" t="s">
        <v>40</v>
      </c>
      <c r="K46" s="142"/>
    </row>
    <row r="47" spans="1:11" ht="15.75" thickBot="1">
      <c r="A47" s="140"/>
      <c r="C47" s="229"/>
      <c r="D47" s="230"/>
      <c r="E47" s="139"/>
      <c r="F47" s="112">
        <v>10</v>
      </c>
      <c r="G47" s="75">
        <f>C47*E47*F47/1000</f>
        <v>0</v>
      </c>
      <c r="K47" s="142"/>
    </row>
    <row r="48" spans="1:11" ht="15.75" thickBot="1">
      <c r="A48" s="140"/>
      <c r="K48" s="142"/>
    </row>
    <row r="49" spans="1:11" ht="30" customHeight="1" thickBot="1">
      <c r="A49" s="140"/>
      <c r="C49" s="66"/>
      <c r="D49" s="67" t="s">
        <v>41</v>
      </c>
      <c r="E49" s="68" t="s">
        <v>42</v>
      </c>
      <c r="F49" s="68" t="s">
        <v>43</v>
      </c>
      <c r="G49" s="68" t="s">
        <v>44</v>
      </c>
      <c r="H49" s="69" t="s">
        <v>45</v>
      </c>
      <c r="J49" s="155"/>
      <c r="K49" s="142"/>
    </row>
    <row r="50" spans="1:11" ht="27.75" customHeight="1" thickBot="1">
      <c r="A50" s="140"/>
      <c r="C50" s="70" t="s">
        <v>7</v>
      </c>
      <c r="D50" s="76">
        <f>G20+G21+G24</f>
        <v>0</v>
      </c>
      <c r="E50" s="77">
        <f>G43</f>
        <v>0</v>
      </c>
      <c r="F50" s="77">
        <f>G27+G30+G35+G40</f>
        <v>0</v>
      </c>
      <c r="G50" s="77">
        <f>G47</f>
        <v>0</v>
      </c>
      <c r="H50" s="78">
        <f>D50+E50+F50+G50</f>
        <v>0</v>
      </c>
      <c r="J50" s="155"/>
      <c r="K50" s="142"/>
    </row>
    <row r="51" spans="1:11" ht="27.75" customHeight="1" thickBot="1">
      <c r="A51" s="140"/>
      <c r="C51" s="71" t="s">
        <v>60</v>
      </c>
      <c r="D51" s="107" t="e">
        <f>D50/E9/E13*1000</f>
        <v>#DIV/0!</v>
      </c>
      <c r="E51" s="108" t="e">
        <f>E50/E9/E13*1000</f>
        <v>#DIV/0!</v>
      </c>
      <c r="F51" s="108" t="e">
        <f>F50/E9/E13*1000</f>
        <v>#DIV/0!</v>
      </c>
      <c r="G51" s="109" t="e">
        <f>G50/E9/E13*1000</f>
        <v>#DIV/0!</v>
      </c>
      <c r="H51" s="110"/>
      <c r="J51" s="156"/>
      <c r="K51" s="142"/>
    </row>
    <row r="52" spans="1:11" ht="18.600000000000001" customHeight="1" thickBot="1">
      <c r="A52" s="157"/>
      <c r="B52" s="158"/>
      <c r="C52" s="159"/>
      <c r="D52" s="160"/>
      <c r="E52" s="160"/>
      <c r="F52" s="161"/>
      <c r="G52" s="162"/>
      <c r="H52" s="163"/>
      <c r="I52" s="158"/>
      <c r="J52" s="164"/>
      <c r="K52" s="165"/>
    </row>
    <row r="53" spans="1:11" ht="18.600000000000001" customHeight="1">
      <c r="C53" s="166"/>
      <c r="D53" s="167"/>
      <c r="E53" s="167"/>
      <c r="F53" s="168"/>
      <c r="G53" s="169"/>
      <c r="H53" s="170"/>
      <c r="J53" s="156"/>
    </row>
    <row r="54" spans="1:11" ht="7.15" customHeight="1">
      <c r="C54" s="155"/>
      <c r="D54" s="156"/>
      <c r="E54" s="171"/>
      <c r="F54" s="172"/>
      <c r="G54" s="172"/>
      <c r="H54" s="172"/>
      <c r="J54" s="156"/>
    </row>
  </sheetData>
  <sheetProtection algorithmName="SHA-512" hashValue="njKPFD8nLCctDtP+Jo9QyHhdZmqTctr9ueob6Y8oTNQxATZwcYf1s9/nQsOqQ4wjAvhzO7KpoW3+zMO9TBbFEA==" saltValue="L9+SJcaBjipCBFxFR9ukXw==" spinCount="100000" sheet="1" objects="1" scenarios="1"/>
  <sortState xmlns:xlrd2="http://schemas.microsoft.com/office/spreadsheetml/2017/richdata2" ref="E6:F7">
    <sortCondition ref="E6:E7"/>
  </sortState>
  <mergeCells count="18">
    <mergeCell ref="C36:C40"/>
    <mergeCell ref="C41:C43"/>
    <mergeCell ref="C44:D44"/>
    <mergeCell ref="C46:D46"/>
    <mergeCell ref="C47:D47"/>
    <mergeCell ref="C31:C35"/>
    <mergeCell ref="A1:K1"/>
    <mergeCell ref="A2:K2"/>
    <mergeCell ref="C4:C14"/>
    <mergeCell ref="E6:F6"/>
    <mergeCell ref="E7:F7"/>
    <mergeCell ref="E10:G10"/>
    <mergeCell ref="E11:G11"/>
    <mergeCell ref="C16:D17"/>
    <mergeCell ref="C18:C20"/>
    <mergeCell ref="C22:C24"/>
    <mergeCell ref="C25:C27"/>
    <mergeCell ref="C28:C3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3EF09-1279-4877-9646-E5E47A845CC1}">
  <dimension ref="A1:K54"/>
  <sheetViews>
    <sheetView showGridLines="0" zoomScaleNormal="100" zoomScaleSheetLayoutView="100" workbookViewId="0">
      <selection activeCell="C47" sqref="C47:E47"/>
    </sheetView>
  </sheetViews>
  <sheetFormatPr defaultColWidth="8.125" defaultRowHeight="15"/>
  <cols>
    <col min="1" max="1" width="1.25" style="26" customWidth="1"/>
    <col min="2" max="2" width="14.25" style="26" customWidth="1"/>
    <col min="3" max="3" width="13.625" style="26" customWidth="1"/>
    <col min="4" max="4" width="11.375" style="26" customWidth="1"/>
    <col min="5" max="7" width="8.5" style="26" customWidth="1"/>
    <col min="8" max="8" width="9.375" style="26" bestFit="1" customWidth="1"/>
    <col min="9" max="9" width="2.75" style="26" customWidth="1"/>
    <col min="10" max="10" width="6.25" style="26" customWidth="1"/>
    <col min="11" max="11" width="4.625" style="26" customWidth="1"/>
    <col min="12" max="16384" width="8.125" style="26"/>
  </cols>
  <sheetData>
    <row r="1" spans="1:11" ht="35.25" customHeight="1">
      <c r="A1" s="231" t="s">
        <v>62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</row>
    <row r="2" spans="1:11" ht="27.75" customHeight="1">
      <c r="A2" s="208" t="s">
        <v>47</v>
      </c>
      <c r="B2" s="209"/>
      <c r="C2" s="209"/>
      <c r="D2" s="209"/>
      <c r="E2" s="209"/>
      <c r="F2" s="209"/>
      <c r="G2" s="209"/>
      <c r="H2" s="209"/>
      <c r="I2" s="209"/>
      <c r="J2" s="209"/>
      <c r="K2" s="210"/>
    </row>
    <row r="3" spans="1:11" ht="16.5" customHeight="1">
      <c r="A3" s="140"/>
      <c r="B3" s="141"/>
      <c r="C3" s="141"/>
      <c r="D3" s="141"/>
      <c r="E3" s="141"/>
      <c r="F3" s="141"/>
      <c r="G3" s="141"/>
      <c r="H3" s="141"/>
      <c r="I3" s="141"/>
      <c r="J3" s="141"/>
      <c r="K3" s="142"/>
    </row>
    <row r="4" spans="1:11" ht="15.75" thickBot="1">
      <c r="A4" s="140"/>
      <c r="C4" s="211"/>
      <c r="D4" s="13"/>
      <c r="E4" s="14"/>
      <c r="F4" s="14"/>
      <c r="G4" s="14"/>
      <c r="H4" s="15"/>
      <c r="I4" s="18"/>
      <c r="J4" s="18"/>
      <c r="K4" s="142"/>
    </row>
    <row r="5" spans="1:11" ht="15.75" thickBot="1">
      <c r="A5" s="140"/>
      <c r="C5" s="212"/>
      <c r="D5" s="16" t="s">
        <v>8</v>
      </c>
      <c r="E5" s="72"/>
      <c r="F5" s="17"/>
      <c r="G5" s="18"/>
      <c r="H5" s="19"/>
      <c r="I5" s="18"/>
      <c r="J5" s="18"/>
      <c r="K5" s="142"/>
    </row>
    <row r="6" spans="1:11" ht="15.75" thickBot="1">
      <c r="A6" s="140"/>
      <c r="C6" s="212"/>
      <c r="D6" s="16" t="s">
        <v>9</v>
      </c>
      <c r="E6" s="214"/>
      <c r="F6" s="215"/>
      <c r="G6" s="144"/>
      <c r="H6" s="19"/>
      <c r="I6" s="18"/>
      <c r="J6" s="18"/>
      <c r="K6" s="142"/>
    </row>
    <row r="7" spans="1:11" ht="15.75" thickBot="1">
      <c r="A7" s="140"/>
      <c r="C7" s="212"/>
      <c r="D7" s="16" t="s">
        <v>10</v>
      </c>
      <c r="E7" s="214"/>
      <c r="F7" s="215"/>
      <c r="G7" s="17"/>
      <c r="H7" s="19"/>
      <c r="I7" s="18"/>
      <c r="J7" s="18"/>
      <c r="K7" s="142"/>
    </row>
    <row r="8" spans="1:11" ht="15.75" thickBot="1">
      <c r="A8" s="140"/>
      <c r="C8" s="212"/>
      <c r="D8" s="16" t="s">
        <v>11</v>
      </c>
      <c r="E8" s="74"/>
      <c r="F8" s="18" t="s">
        <v>12</v>
      </c>
      <c r="G8" s="18"/>
      <c r="H8" s="19"/>
      <c r="I8" s="18"/>
      <c r="J8" s="18"/>
      <c r="K8" s="142"/>
    </row>
    <row r="9" spans="1:11" ht="15.75" thickBot="1">
      <c r="A9" s="140"/>
      <c r="C9" s="212"/>
      <c r="D9" s="16" t="s">
        <v>13</v>
      </c>
      <c r="E9" s="123"/>
      <c r="F9" s="18" t="s">
        <v>0</v>
      </c>
      <c r="G9" s="18"/>
      <c r="H9" s="19"/>
      <c r="I9" s="18"/>
      <c r="J9" s="18"/>
      <c r="K9" s="142"/>
    </row>
    <row r="10" spans="1:11" ht="15.75" thickBot="1">
      <c r="A10" s="140"/>
      <c r="C10" s="212"/>
      <c r="D10" s="16" t="s">
        <v>14</v>
      </c>
      <c r="E10" s="214"/>
      <c r="F10" s="216"/>
      <c r="G10" s="215"/>
      <c r="H10" s="19"/>
      <c r="I10" s="18"/>
      <c r="J10" s="18"/>
      <c r="K10" s="142"/>
    </row>
    <row r="11" spans="1:11" ht="15.75" thickBot="1">
      <c r="A11" s="140"/>
      <c r="C11" s="212"/>
      <c r="D11" s="16" t="s">
        <v>15</v>
      </c>
      <c r="E11" s="217"/>
      <c r="F11" s="216"/>
      <c r="G11" s="215"/>
      <c r="H11" s="19"/>
      <c r="I11" s="18"/>
      <c r="J11" s="18"/>
      <c r="K11" s="142"/>
    </row>
    <row r="12" spans="1:11" ht="15.75" thickBot="1">
      <c r="A12" s="140"/>
      <c r="C12" s="212"/>
      <c r="D12" s="16" t="s">
        <v>16</v>
      </c>
      <c r="E12" s="188"/>
      <c r="F12" s="148" t="s">
        <v>1</v>
      </c>
      <c r="G12" s="20"/>
      <c r="H12" s="19"/>
      <c r="I12" s="18"/>
      <c r="J12" s="18"/>
      <c r="K12" s="142"/>
    </row>
    <row r="13" spans="1:11" ht="15.75" thickBot="1">
      <c r="A13" s="140"/>
      <c r="C13" s="212"/>
      <c r="D13" s="16" t="s">
        <v>17</v>
      </c>
      <c r="E13" s="124"/>
      <c r="F13" s="148" t="s">
        <v>1</v>
      </c>
      <c r="G13" s="20"/>
      <c r="H13" s="19"/>
      <c r="I13" s="18"/>
      <c r="J13" s="18"/>
      <c r="K13" s="142"/>
    </row>
    <row r="14" spans="1:11">
      <c r="A14" s="140"/>
      <c r="C14" s="213"/>
      <c r="D14" s="21"/>
      <c r="E14" s="22"/>
      <c r="F14" s="22"/>
      <c r="G14" s="22"/>
      <c r="H14" s="23"/>
      <c r="I14" s="18"/>
      <c r="J14" s="18"/>
      <c r="K14" s="142"/>
    </row>
    <row r="15" spans="1:11" ht="15.75" thickBot="1">
      <c r="A15" s="140"/>
      <c r="C15" s="20"/>
      <c r="D15" s="20"/>
      <c r="E15" s="18"/>
      <c r="F15" s="18"/>
      <c r="G15" s="18"/>
      <c r="H15" s="18"/>
      <c r="I15" s="18"/>
      <c r="J15" s="18"/>
      <c r="K15" s="142"/>
    </row>
    <row r="16" spans="1:11">
      <c r="A16" s="140"/>
      <c r="C16" s="218" t="s">
        <v>18</v>
      </c>
      <c r="D16" s="219"/>
      <c r="E16" s="24" t="s">
        <v>19</v>
      </c>
      <c r="F16" s="24" t="s">
        <v>20</v>
      </c>
      <c r="G16" s="25" t="s">
        <v>2</v>
      </c>
      <c r="K16" s="142"/>
    </row>
    <row r="17" spans="1:11" ht="15.75" thickBot="1">
      <c r="A17" s="140"/>
      <c r="C17" s="220"/>
      <c r="D17" s="221"/>
      <c r="E17" s="138" t="s">
        <v>21</v>
      </c>
      <c r="F17" s="138" t="s">
        <v>22</v>
      </c>
      <c r="G17" s="27" t="s">
        <v>3</v>
      </c>
      <c r="K17" s="142"/>
    </row>
    <row r="18" spans="1:11">
      <c r="A18" s="140"/>
      <c r="C18" s="222" t="s">
        <v>23</v>
      </c>
      <c r="D18" s="28" t="s">
        <v>24</v>
      </c>
      <c r="E18" s="79"/>
      <c r="F18" s="29">
        <v>610</v>
      </c>
      <c r="G18" s="97"/>
      <c r="K18" s="142"/>
    </row>
    <row r="19" spans="1:11">
      <c r="A19" s="140"/>
      <c r="C19" s="203"/>
      <c r="D19" s="30" t="s">
        <v>25</v>
      </c>
      <c r="E19" s="80"/>
      <c r="F19" s="31">
        <v>610</v>
      </c>
      <c r="G19" s="98"/>
      <c r="K19" s="142"/>
    </row>
    <row r="20" spans="1:11">
      <c r="A20" s="140"/>
      <c r="C20" s="204"/>
      <c r="D20" s="33" t="s">
        <v>26</v>
      </c>
      <c r="E20" s="81"/>
      <c r="F20" s="35">
        <v>610</v>
      </c>
      <c r="G20" s="99"/>
      <c r="K20" s="142"/>
    </row>
    <row r="21" spans="1:11">
      <c r="A21" s="140"/>
      <c r="C21" s="37" t="s">
        <v>27</v>
      </c>
      <c r="D21" s="38"/>
      <c r="E21" s="82"/>
      <c r="F21" s="39">
        <v>610</v>
      </c>
      <c r="G21" s="100"/>
      <c r="K21" s="142"/>
    </row>
    <row r="22" spans="1:11">
      <c r="A22" s="140"/>
      <c r="C22" s="202" t="s">
        <v>28</v>
      </c>
      <c r="D22" s="41" t="s">
        <v>5</v>
      </c>
      <c r="E22" s="83"/>
      <c r="F22" s="42">
        <v>100</v>
      </c>
      <c r="G22" s="101"/>
      <c r="K22" s="142"/>
    </row>
    <row r="23" spans="1:11">
      <c r="A23" s="140"/>
      <c r="C23" s="203"/>
      <c r="D23" s="44" t="s">
        <v>6</v>
      </c>
      <c r="E23" s="80"/>
      <c r="F23" s="31">
        <v>140</v>
      </c>
      <c r="G23" s="98"/>
      <c r="K23" s="142"/>
    </row>
    <row r="24" spans="1:11" ht="15.75" thickBot="1">
      <c r="A24" s="140"/>
      <c r="C24" s="223"/>
      <c r="D24" s="45" t="s">
        <v>26</v>
      </c>
      <c r="E24" s="84"/>
      <c r="F24" s="47">
        <f>+F22+F23</f>
        <v>240</v>
      </c>
      <c r="G24" s="102"/>
      <c r="K24" s="142"/>
    </row>
    <row r="25" spans="1:11">
      <c r="A25" s="140"/>
      <c r="C25" s="222" t="s">
        <v>29</v>
      </c>
      <c r="D25" s="28" t="s">
        <v>24</v>
      </c>
      <c r="E25" s="85"/>
      <c r="F25" s="29">
        <v>2910</v>
      </c>
      <c r="G25" s="97"/>
      <c r="K25" s="142"/>
    </row>
    <row r="26" spans="1:11">
      <c r="A26" s="140"/>
      <c r="C26" s="203"/>
      <c r="D26" s="30" t="s">
        <v>25</v>
      </c>
      <c r="E26" s="80"/>
      <c r="F26" s="31">
        <v>2910</v>
      </c>
      <c r="G26" s="98"/>
      <c r="K26" s="142"/>
    </row>
    <row r="27" spans="1:11">
      <c r="A27" s="140"/>
      <c r="C27" s="204"/>
      <c r="D27" s="33" t="s">
        <v>26</v>
      </c>
      <c r="E27" s="81"/>
      <c r="F27" s="35">
        <v>2910</v>
      </c>
      <c r="G27" s="99"/>
      <c r="K27" s="142"/>
    </row>
    <row r="28" spans="1:11">
      <c r="A28" s="140"/>
      <c r="C28" s="202" t="s">
        <v>30</v>
      </c>
      <c r="D28" s="49" t="s">
        <v>24</v>
      </c>
      <c r="E28" s="83"/>
      <c r="F28" s="42">
        <v>2910</v>
      </c>
      <c r="G28" s="137"/>
      <c r="K28" s="142"/>
    </row>
    <row r="29" spans="1:11">
      <c r="A29" s="140"/>
      <c r="C29" s="203"/>
      <c r="D29" s="30" t="s">
        <v>25</v>
      </c>
      <c r="E29" s="80"/>
      <c r="F29" s="31">
        <v>2910</v>
      </c>
      <c r="G29" s="98"/>
      <c r="K29" s="142"/>
    </row>
    <row r="30" spans="1:11">
      <c r="A30" s="140"/>
      <c r="C30" s="204"/>
      <c r="D30" s="33" t="s">
        <v>26</v>
      </c>
      <c r="E30" s="81"/>
      <c r="F30" s="35">
        <v>2910</v>
      </c>
      <c r="G30" s="99"/>
      <c r="K30" s="142"/>
    </row>
    <row r="31" spans="1:11">
      <c r="A31" s="140"/>
      <c r="C31" s="202" t="s">
        <v>31</v>
      </c>
      <c r="D31" s="51" t="s">
        <v>48</v>
      </c>
      <c r="E31" s="83"/>
      <c r="F31" s="42">
        <v>1720</v>
      </c>
      <c r="G31" s="101"/>
      <c r="K31" s="142"/>
    </row>
    <row r="32" spans="1:11">
      <c r="A32" s="140"/>
      <c r="C32" s="203"/>
      <c r="D32" s="30" t="s">
        <v>49</v>
      </c>
      <c r="E32" s="80"/>
      <c r="F32" s="52">
        <v>1720</v>
      </c>
      <c r="G32" s="98"/>
      <c r="K32" s="142"/>
    </row>
    <row r="33" spans="1:11">
      <c r="A33" s="140"/>
      <c r="C33" s="203"/>
      <c r="D33" s="30" t="s">
        <v>50</v>
      </c>
      <c r="E33" s="80"/>
      <c r="F33" s="31">
        <v>720</v>
      </c>
      <c r="G33" s="98"/>
      <c r="K33" s="142"/>
    </row>
    <row r="34" spans="1:11">
      <c r="A34" s="140"/>
      <c r="C34" s="203"/>
      <c r="D34" s="30" t="s">
        <v>51</v>
      </c>
      <c r="E34" s="80"/>
      <c r="F34" s="31">
        <v>720</v>
      </c>
      <c r="G34" s="98"/>
      <c r="K34" s="142"/>
    </row>
    <row r="35" spans="1:11">
      <c r="A35" s="140"/>
      <c r="C35" s="204"/>
      <c r="D35" s="33" t="s">
        <v>26</v>
      </c>
      <c r="E35" s="81"/>
      <c r="F35" s="35">
        <v>2440</v>
      </c>
      <c r="G35" s="99"/>
      <c r="K35" s="142"/>
    </row>
    <row r="36" spans="1:11">
      <c r="A36" s="140"/>
      <c r="C36" s="202" t="s">
        <v>32</v>
      </c>
      <c r="D36" s="49" t="s">
        <v>52</v>
      </c>
      <c r="E36" s="83"/>
      <c r="F36" s="53">
        <v>2960</v>
      </c>
      <c r="G36" s="101"/>
      <c r="K36" s="142"/>
    </row>
    <row r="37" spans="1:11">
      <c r="A37" s="140"/>
      <c r="C37" s="203"/>
      <c r="D37" s="54" t="s">
        <v>53</v>
      </c>
      <c r="E37" s="80"/>
      <c r="F37" s="31">
        <v>2960</v>
      </c>
      <c r="G37" s="98"/>
      <c r="K37" s="142"/>
    </row>
    <row r="38" spans="1:11">
      <c r="A38" s="140"/>
      <c r="C38" s="203"/>
      <c r="D38" s="30" t="s">
        <v>54</v>
      </c>
      <c r="E38" s="80"/>
      <c r="F38" s="31">
        <v>2840</v>
      </c>
      <c r="G38" s="98"/>
      <c r="K38" s="142"/>
    </row>
    <row r="39" spans="1:11">
      <c r="A39" s="140"/>
      <c r="C39" s="203"/>
      <c r="D39" s="30" t="s">
        <v>55</v>
      </c>
      <c r="E39" s="80"/>
      <c r="F39" s="31">
        <v>2840</v>
      </c>
      <c r="G39" s="98"/>
      <c r="K39" s="142"/>
    </row>
    <row r="40" spans="1:11" ht="15.75" thickBot="1">
      <c r="A40" s="140"/>
      <c r="C40" s="223"/>
      <c r="D40" s="45" t="s">
        <v>26</v>
      </c>
      <c r="E40" s="84"/>
      <c r="F40" s="47">
        <v>5800</v>
      </c>
      <c r="G40" s="102"/>
      <c r="K40" s="142"/>
    </row>
    <row r="41" spans="1:11">
      <c r="A41" s="140"/>
      <c r="C41" s="203" t="s">
        <v>33</v>
      </c>
      <c r="D41" s="54" t="s">
        <v>34</v>
      </c>
      <c r="E41" s="55" t="s">
        <v>4</v>
      </c>
      <c r="F41" s="52">
        <v>480</v>
      </c>
      <c r="G41" s="11"/>
      <c r="K41" s="142"/>
    </row>
    <row r="42" spans="1:11">
      <c r="A42" s="140"/>
      <c r="C42" s="203"/>
      <c r="D42" s="30" t="s">
        <v>35</v>
      </c>
      <c r="E42" s="56" t="s">
        <v>4</v>
      </c>
      <c r="F42" s="31">
        <v>480</v>
      </c>
      <c r="G42" s="12"/>
      <c r="K42" s="142"/>
    </row>
    <row r="43" spans="1:11" ht="15.75" thickBot="1">
      <c r="A43" s="140"/>
      <c r="C43" s="224"/>
      <c r="D43" s="57" t="s">
        <v>26</v>
      </c>
      <c r="E43" s="58" t="s">
        <v>4</v>
      </c>
      <c r="F43" s="59">
        <v>480</v>
      </c>
      <c r="G43" s="60">
        <f>G41+G42</f>
        <v>0</v>
      </c>
      <c r="K43" s="142"/>
    </row>
    <row r="44" spans="1:11" ht="16.5" thickTop="1" thickBot="1">
      <c r="A44" s="140"/>
      <c r="C44" s="225" t="s">
        <v>36</v>
      </c>
      <c r="D44" s="226"/>
      <c r="E44" s="152" t="s">
        <v>4</v>
      </c>
      <c r="F44" s="61">
        <f>+F40+F43+F35+F30+F27+F24+F21+F20</f>
        <v>16000</v>
      </c>
      <c r="G44" s="62">
        <f>G20+G21+G24+G27+G30+G35+G40+G43</f>
        <v>0</v>
      </c>
      <c r="K44" s="142"/>
    </row>
    <row r="45" spans="1:11" ht="15.75" thickBot="1">
      <c r="A45" s="140"/>
      <c r="C45" s="20"/>
      <c r="D45" s="20"/>
      <c r="E45" s="20"/>
      <c r="F45" s="18"/>
      <c r="G45" s="63"/>
      <c r="H45" s="18"/>
      <c r="I45" s="18"/>
      <c r="J45" s="153"/>
      <c r="K45" s="142"/>
    </row>
    <row r="46" spans="1:11">
      <c r="A46" s="140"/>
      <c r="C46" s="227" t="s">
        <v>37</v>
      </c>
      <c r="D46" s="228"/>
      <c r="E46" s="64" t="s">
        <v>38</v>
      </c>
      <c r="F46" s="64" t="s">
        <v>39</v>
      </c>
      <c r="G46" s="65" t="s">
        <v>40</v>
      </c>
      <c r="K46" s="142"/>
    </row>
    <row r="47" spans="1:11" ht="15.75" thickBot="1">
      <c r="A47" s="140"/>
      <c r="C47" s="229"/>
      <c r="D47" s="230"/>
      <c r="E47" s="139"/>
      <c r="F47" s="112">
        <v>10</v>
      </c>
      <c r="G47" s="75">
        <f>C47*E47*F47/1000</f>
        <v>0</v>
      </c>
      <c r="K47" s="142"/>
    </row>
    <row r="48" spans="1:11" ht="15.75" thickBot="1">
      <c r="A48" s="140"/>
      <c r="K48" s="142"/>
    </row>
    <row r="49" spans="1:11" ht="30" customHeight="1" thickBot="1">
      <c r="A49" s="140"/>
      <c r="C49" s="66"/>
      <c r="D49" s="67" t="s">
        <v>41</v>
      </c>
      <c r="E49" s="68" t="s">
        <v>42</v>
      </c>
      <c r="F49" s="68" t="s">
        <v>43</v>
      </c>
      <c r="G49" s="68" t="s">
        <v>44</v>
      </c>
      <c r="H49" s="69" t="s">
        <v>45</v>
      </c>
      <c r="J49" s="155"/>
      <c r="K49" s="142"/>
    </row>
    <row r="50" spans="1:11" ht="27.75" customHeight="1" thickBot="1">
      <c r="A50" s="140"/>
      <c r="C50" s="70" t="s">
        <v>7</v>
      </c>
      <c r="D50" s="125"/>
      <c r="E50" s="77">
        <f>G43</f>
        <v>0</v>
      </c>
      <c r="F50" s="126"/>
      <c r="G50" s="77">
        <f>G47</f>
        <v>0</v>
      </c>
      <c r="H50" s="78">
        <f>D50+E50+F50+G50</f>
        <v>0</v>
      </c>
      <c r="J50" s="155"/>
      <c r="K50" s="142"/>
    </row>
    <row r="51" spans="1:11" ht="27.75" customHeight="1" thickBot="1">
      <c r="A51" s="140"/>
      <c r="C51" s="71" t="s">
        <v>60</v>
      </c>
      <c r="D51" s="127"/>
      <c r="E51" s="108" t="e">
        <f>E50/E9/E13*1000</f>
        <v>#DIV/0!</v>
      </c>
      <c r="F51" s="128"/>
      <c r="G51" s="109" t="e">
        <f>G50/E9/E13*1000</f>
        <v>#DIV/0!</v>
      </c>
      <c r="H51" s="110"/>
      <c r="J51" s="156"/>
      <c r="K51" s="142"/>
    </row>
    <row r="52" spans="1:11" ht="18.600000000000001" customHeight="1" thickBot="1">
      <c r="A52" s="157"/>
      <c r="B52" s="158"/>
      <c r="C52" s="159"/>
      <c r="D52" s="160"/>
      <c r="E52" s="160"/>
      <c r="F52" s="161"/>
      <c r="G52" s="162"/>
      <c r="H52" s="163"/>
      <c r="I52" s="158"/>
      <c r="J52" s="164"/>
      <c r="K52" s="165"/>
    </row>
    <row r="53" spans="1:11" ht="18.600000000000001" customHeight="1">
      <c r="C53" s="166"/>
      <c r="D53" s="167"/>
      <c r="E53" s="167"/>
      <c r="F53" s="168"/>
      <c r="G53" s="169"/>
      <c r="H53" s="170"/>
      <c r="J53" s="156"/>
    </row>
    <row r="54" spans="1:11" ht="7.15" customHeight="1">
      <c r="C54" s="155"/>
      <c r="D54" s="156"/>
      <c r="E54" s="171"/>
      <c r="F54" s="172"/>
      <c r="G54" s="172"/>
      <c r="H54" s="172"/>
      <c r="J54" s="156"/>
    </row>
  </sheetData>
  <sheetProtection algorithmName="SHA-512" hashValue="Bb3wKeS4/6GAuXWYSbmvKcOmbW8TevCVOEFvF85LLpAthgxABeUWIkDUKpsJysOfoSjSw/X8zvr+s5urV+vxgw==" saltValue="db+qwAGze2j97tnxVfbvOg==" spinCount="100000" sheet="1" objects="1" scenarios="1"/>
  <mergeCells count="18">
    <mergeCell ref="C36:C40"/>
    <mergeCell ref="C41:C43"/>
    <mergeCell ref="C44:D44"/>
    <mergeCell ref="C46:D46"/>
    <mergeCell ref="C47:D47"/>
    <mergeCell ref="C31:C35"/>
    <mergeCell ref="A1:K1"/>
    <mergeCell ref="A2:K2"/>
    <mergeCell ref="C4:C14"/>
    <mergeCell ref="E6:F6"/>
    <mergeCell ref="E7:F7"/>
    <mergeCell ref="E10:G10"/>
    <mergeCell ref="E11:G11"/>
    <mergeCell ref="C16:D17"/>
    <mergeCell ref="C18:C20"/>
    <mergeCell ref="C22:C24"/>
    <mergeCell ref="C25:C27"/>
    <mergeCell ref="C28:C3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7C884-A641-4087-8877-673F7679F668}">
  <dimension ref="A1:K54"/>
  <sheetViews>
    <sheetView showGridLines="0" topLeftCell="A19" zoomScaleNormal="100" zoomScaleSheetLayoutView="100" workbookViewId="0">
      <selection activeCell="C47" sqref="C47:E47"/>
    </sheetView>
  </sheetViews>
  <sheetFormatPr defaultColWidth="8.125" defaultRowHeight="15"/>
  <cols>
    <col min="1" max="1" width="1.25" style="26" customWidth="1"/>
    <col min="2" max="2" width="14.25" style="26" customWidth="1"/>
    <col min="3" max="3" width="13.625" style="26" customWidth="1"/>
    <col min="4" max="4" width="11.375" style="26" customWidth="1"/>
    <col min="5" max="7" width="8.5" style="26" customWidth="1"/>
    <col min="8" max="8" width="9.375" style="26" bestFit="1" customWidth="1"/>
    <col min="9" max="9" width="2.75" style="26" customWidth="1"/>
    <col min="10" max="10" width="6.25" style="26" customWidth="1"/>
    <col min="11" max="11" width="4.625" style="26" customWidth="1"/>
    <col min="12" max="16384" width="8.125" style="26"/>
  </cols>
  <sheetData>
    <row r="1" spans="1:11" ht="35.25" customHeight="1">
      <c r="A1" s="231" t="s">
        <v>61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</row>
    <row r="2" spans="1:11" ht="27.75" customHeight="1">
      <c r="A2" s="208" t="s">
        <v>47</v>
      </c>
      <c r="B2" s="209"/>
      <c r="C2" s="209"/>
      <c r="D2" s="209"/>
      <c r="E2" s="209"/>
      <c r="F2" s="209"/>
      <c r="G2" s="209"/>
      <c r="H2" s="209"/>
      <c r="I2" s="209"/>
      <c r="J2" s="209"/>
      <c r="K2" s="210"/>
    </row>
    <row r="3" spans="1:11" ht="16.5" customHeight="1">
      <c r="A3" s="140"/>
      <c r="B3" s="141"/>
      <c r="C3" s="141"/>
      <c r="D3" s="141"/>
      <c r="E3" s="141"/>
      <c r="F3" s="141"/>
      <c r="G3" s="141"/>
      <c r="H3" s="141"/>
      <c r="I3" s="141"/>
      <c r="J3" s="141"/>
      <c r="K3" s="142"/>
    </row>
    <row r="4" spans="1:11" ht="15.75" thickBot="1">
      <c r="A4" s="140"/>
      <c r="C4" s="211"/>
      <c r="D4" s="13"/>
      <c r="E4" s="14"/>
      <c r="F4" s="14"/>
      <c r="G4" s="14"/>
      <c r="H4" s="15"/>
      <c r="I4" s="18"/>
      <c r="J4" s="18"/>
      <c r="K4" s="142"/>
    </row>
    <row r="5" spans="1:11" ht="15.75" thickBot="1">
      <c r="A5" s="140"/>
      <c r="C5" s="212"/>
      <c r="D5" s="16" t="s">
        <v>8</v>
      </c>
      <c r="E5" s="72"/>
      <c r="F5" s="17"/>
      <c r="G5" s="18"/>
      <c r="H5" s="19"/>
      <c r="I5" s="18"/>
      <c r="J5" s="18"/>
      <c r="K5" s="142"/>
    </row>
    <row r="6" spans="1:11" ht="15.75" thickBot="1">
      <c r="A6" s="140"/>
      <c r="C6" s="212"/>
      <c r="D6" s="16" t="s">
        <v>9</v>
      </c>
      <c r="E6" s="214"/>
      <c r="F6" s="215"/>
      <c r="G6" s="144"/>
      <c r="H6" s="19"/>
      <c r="I6" s="18"/>
      <c r="J6" s="18"/>
      <c r="K6" s="142"/>
    </row>
    <row r="7" spans="1:11" ht="15.75" thickBot="1">
      <c r="A7" s="140"/>
      <c r="C7" s="212"/>
      <c r="D7" s="16" t="s">
        <v>10</v>
      </c>
      <c r="E7" s="214"/>
      <c r="F7" s="215"/>
      <c r="G7" s="17"/>
      <c r="H7" s="19"/>
      <c r="I7" s="18"/>
      <c r="J7" s="18"/>
      <c r="K7" s="142"/>
    </row>
    <row r="8" spans="1:11" ht="15.75" thickBot="1">
      <c r="A8" s="140"/>
      <c r="C8" s="212"/>
      <c r="D8" s="16" t="s">
        <v>11</v>
      </c>
      <c r="E8" s="73"/>
      <c r="F8" s="18" t="s">
        <v>12</v>
      </c>
      <c r="G8" s="18"/>
      <c r="H8" s="19"/>
      <c r="I8" s="18"/>
      <c r="J8" s="18"/>
      <c r="K8" s="142"/>
    </row>
    <row r="9" spans="1:11" ht="15.75" thickBot="1">
      <c r="A9" s="140"/>
      <c r="C9" s="212"/>
      <c r="D9" s="16" t="s">
        <v>13</v>
      </c>
      <c r="E9" s="1"/>
      <c r="F9" s="18" t="s">
        <v>0</v>
      </c>
      <c r="G9" s="18"/>
      <c r="H9" s="19"/>
      <c r="I9" s="18"/>
      <c r="J9" s="18"/>
      <c r="K9" s="142"/>
    </row>
    <row r="10" spans="1:11" ht="15.75" thickBot="1">
      <c r="A10" s="140"/>
      <c r="C10" s="212"/>
      <c r="D10" s="16" t="s">
        <v>14</v>
      </c>
      <c r="E10" s="214"/>
      <c r="F10" s="216"/>
      <c r="G10" s="215"/>
      <c r="H10" s="19"/>
      <c r="I10" s="18"/>
      <c r="J10" s="18"/>
      <c r="K10" s="142"/>
    </row>
    <row r="11" spans="1:11" ht="15.75" thickBot="1">
      <c r="A11" s="140"/>
      <c r="C11" s="212"/>
      <c r="D11" s="16" t="s">
        <v>15</v>
      </c>
      <c r="E11" s="217"/>
      <c r="F11" s="216"/>
      <c r="G11" s="215"/>
      <c r="H11" s="19"/>
      <c r="I11" s="18"/>
      <c r="J11" s="18"/>
      <c r="K11" s="142"/>
    </row>
    <row r="12" spans="1:11" ht="15.75" thickBot="1">
      <c r="A12" s="140"/>
      <c r="C12" s="212"/>
      <c r="D12" s="16" t="s">
        <v>16</v>
      </c>
      <c r="E12" s="74"/>
      <c r="F12" s="148" t="s">
        <v>1</v>
      </c>
      <c r="G12" s="20"/>
      <c r="H12" s="19"/>
      <c r="I12" s="18"/>
      <c r="J12" s="18"/>
      <c r="K12" s="142"/>
    </row>
    <row r="13" spans="1:11" ht="15.75" thickBot="1">
      <c r="A13" s="140"/>
      <c r="C13" s="212"/>
      <c r="D13" s="16" t="s">
        <v>17</v>
      </c>
      <c r="E13" s="2"/>
      <c r="F13" s="148" t="s">
        <v>1</v>
      </c>
      <c r="G13" s="20"/>
      <c r="H13" s="19"/>
      <c r="I13" s="18"/>
      <c r="J13" s="18"/>
      <c r="K13" s="142"/>
    </row>
    <row r="14" spans="1:11">
      <c r="A14" s="140"/>
      <c r="C14" s="213"/>
      <c r="D14" s="21"/>
      <c r="E14" s="22"/>
      <c r="F14" s="22"/>
      <c r="G14" s="22"/>
      <c r="H14" s="23"/>
      <c r="I14" s="18"/>
      <c r="J14" s="18"/>
      <c r="K14" s="142"/>
    </row>
    <row r="15" spans="1:11" ht="15.75" thickBot="1">
      <c r="A15" s="140"/>
      <c r="C15" s="20"/>
      <c r="D15" s="20"/>
      <c r="E15" s="18"/>
      <c r="F15" s="18"/>
      <c r="G15" s="18"/>
      <c r="H15" s="18"/>
      <c r="I15" s="18"/>
      <c r="J15" s="18"/>
      <c r="K15" s="142"/>
    </row>
    <row r="16" spans="1:11">
      <c r="A16" s="140"/>
      <c r="C16" s="218" t="s">
        <v>18</v>
      </c>
      <c r="D16" s="219"/>
      <c r="E16" s="24" t="s">
        <v>19</v>
      </c>
      <c r="F16" s="24" t="s">
        <v>20</v>
      </c>
      <c r="G16" s="25" t="s">
        <v>2</v>
      </c>
      <c r="K16" s="142"/>
    </row>
    <row r="17" spans="1:11" ht="15.75" thickBot="1">
      <c r="A17" s="140"/>
      <c r="C17" s="220"/>
      <c r="D17" s="221"/>
      <c r="E17" s="138" t="s">
        <v>21</v>
      </c>
      <c r="F17" s="138" t="s">
        <v>22</v>
      </c>
      <c r="G17" s="27" t="s">
        <v>3</v>
      </c>
      <c r="K17" s="142"/>
    </row>
    <row r="18" spans="1:11">
      <c r="A18" s="140"/>
      <c r="C18" s="222" t="s">
        <v>23</v>
      </c>
      <c r="D18" s="28" t="s">
        <v>24</v>
      </c>
      <c r="E18" s="111"/>
      <c r="F18" s="29">
        <v>610</v>
      </c>
      <c r="G18" s="4">
        <f>E18*F18</f>
        <v>0</v>
      </c>
      <c r="K18" s="142"/>
    </row>
    <row r="19" spans="1:11">
      <c r="A19" s="140"/>
      <c r="C19" s="203"/>
      <c r="D19" s="30" t="s">
        <v>25</v>
      </c>
      <c r="E19" s="3"/>
      <c r="F19" s="31">
        <v>610</v>
      </c>
      <c r="G19" s="32">
        <f>E19*F19</f>
        <v>0</v>
      </c>
      <c r="K19" s="142"/>
    </row>
    <row r="20" spans="1:11">
      <c r="A20" s="140"/>
      <c r="C20" s="204"/>
      <c r="D20" s="33" t="s">
        <v>26</v>
      </c>
      <c r="E20" s="34" t="s">
        <v>4</v>
      </c>
      <c r="F20" s="35">
        <v>610</v>
      </c>
      <c r="G20" s="36">
        <f>G18+G19</f>
        <v>0</v>
      </c>
      <c r="K20" s="142"/>
    </row>
    <row r="21" spans="1:11">
      <c r="A21" s="140"/>
      <c r="C21" s="37" t="s">
        <v>27</v>
      </c>
      <c r="D21" s="38"/>
      <c r="E21" s="86" t="s">
        <v>4</v>
      </c>
      <c r="F21" s="39">
        <v>610</v>
      </c>
      <c r="G21" s="40">
        <f>G27/F27*F21</f>
        <v>0</v>
      </c>
      <c r="K21" s="142"/>
    </row>
    <row r="22" spans="1:11">
      <c r="A22" s="140"/>
      <c r="C22" s="202" t="s">
        <v>28</v>
      </c>
      <c r="D22" s="41" t="s">
        <v>5</v>
      </c>
      <c r="E22" s="87" t="s">
        <v>4</v>
      </c>
      <c r="F22" s="42">
        <v>100</v>
      </c>
      <c r="G22" s="43">
        <f>G30/F30*F22</f>
        <v>0</v>
      </c>
      <c r="K22" s="142"/>
    </row>
    <row r="23" spans="1:11">
      <c r="A23" s="140"/>
      <c r="C23" s="203"/>
      <c r="D23" s="44" t="s">
        <v>6</v>
      </c>
      <c r="E23" s="88" t="s">
        <v>4</v>
      </c>
      <c r="F23" s="31">
        <v>140</v>
      </c>
      <c r="G23" s="32">
        <f>G27/F27*F23</f>
        <v>0</v>
      </c>
      <c r="K23" s="142"/>
    </row>
    <row r="24" spans="1:11" ht="15.75" thickBot="1">
      <c r="A24" s="140"/>
      <c r="C24" s="223"/>
      <c r="D24" s="45" t="s">
        <v>26</v>
      </c>
      <c r="E24" s="46" t="s">
        <v>4</v>
      </c>
      <c r="F24" s="47">
        <f>+F22+F23</f>
        <v>240</v>
      </c>
      <c r="G24" s="48">
        <f>G22+G23</f>
        <v>0</v>
      </c>
      <c r="K24" s="142"/>
    </row>
    <row r="25" spans="1:11">
      <c r="A25" s="140"/>
      <c r="C25" s="222" t="s">
        <v>29</v>
      </c>
      <c r="D25" s="28" t="s">
        <v>24</v>
      </c>
      <c r="E25" s="89" t="s">
        <v>4</v>
      </c>
      <c r="F25" s="29">
        <v>2910</v>
      </c>
      <c r="G25" s="91"/>
      <c r="K25" s="142"/>
    </row>
    <row r="26" spans="1:11">
      <c r="A26" s="140"/>
      <c r="C26" s="203"/>
      <c r="D26" s="30" t="s">
        <v>25</v>
      </c>
      <c r="E26" s="88" t="s">
        <v>4</v>
      </c>
      <c r="F26" s="31">
        <v>2910</v>
      </c>
      <c r="G26" s="92"/>
      <c r="K26" s="142"/>
    </row>
    <row r="27" spans="1:11">
      <c r="A27" s="140"/>
      <c r="C27" s="204"/>
      <c r="D27" s="33" t="s">
        <v>26</v>
      </c>
      <c r="E27" s="90" t="s">
        <v>4</v>
      </c>
      <c r="F27" s="35">
        <v>2910</v>
      </c>
      <c r="G27" s="36">
        <f>G25+G26</f>
        <v>0</v>
      </c>
      <c r="K27" s="142"/>
    </row>
    <row r="28" spans="1:11">
      <c r="A28" s="140"/>
      <c r="C28" s="202" t="s">
        <v>30</v>
      </c>
      <c r="D28" s="49" t="s">
        <v>24</v>
      </c>
      <c r="E28" s="87" t="s">
        <v>4</v>
      </c>
      <c r="F28" s="42">
        <v>2910</v>
      </c>
      <c r="G28" s="93"/>
      <c r="K28" s="142"/>
    </row>
    <row r="29" spans="1:11">
      <c r="A29" s="140"/>
      <c r="C29" s="203"/>
      <c r="D29" s="30" t="s">
        <v>25</v>
      </c>
      <c r="E29" s="88" t="s">
        <v>4</v>
      </c>
      <c r="F29" s="31">
        <v>2910</v>
      </c>
      <c r="G29" s="92"/>
      <c r="K29" s="142"/>
    </row>
    <row r="30" spans="1:11">
      <c r="A30" s="140"/>
      <c r="C30" s="204"/>
      <c r="D30" s="33" t="s">
        <v>26</v>
      </c>
      <c r="E30" s="90" t="s">
        <v>4</v>
      </c>
      <c r="F30" s="35">
        <v>2910</v>
      </c>
      <c r="G30" s="36">
        <f>G28+G29</f>
        <v>0</v>
      </c>
      <c r="K30" s="142"/>
    </row>
    <row r="31" spans="1:11">
      <c r="A31" s="140"/>
      <c r="C31" s="202" t="s">
        <v>31</v>
      </c>
      <c r="D31" s="51" t="s">
        <v>48</v>
      </c>
      <c r="E31" s="87" t="s">
        <v>4</v>
      </c>
      <c r="F31" s="42">
        <v>1720</v>
      </c>
      <c r="G31" s="94"/>
      <c r="K31" s="142"/>
    </row>
    <row r="32" spans="1:11">
      <c r="A32" s="140"/>
      <c r="C32" s="203"/>
      <c r="D32" s="30" t="s">
        <v>49</v>
      </c>
      <c r="E32" s="88" t="s">
        <v>4</v>
      </c>
      <c r="F32" s="52">
        <v>1720</v>
      </c>
      <c r="G32" s="92"/>
      <c r="K32" s="142"/>
    </row>
    <row r="33" spans="1:11">
      <c r="A33" s="140"/>
      <c r="C33" s="203"/>
      <c r="D33" s="30" t="s">
        <v>50</v>
      </c>
      <c r="E33" s="88" t="s">
        <v>4</v>
      </c>
      <c r="F33" s="31">
        <v>720</v>
      </c>
      <c r="G33" s="92"/>
      <c r="K33" s="142"/>
    </row>
    <row r="34" spans="1:11">
      <c r="A34" s="140"/>
      <c r="C34" s="203"/>
      <c r="D34" s="30" t="s">
        <v>51</v>
      </c>
      <c r="E34" s="88" t="s">
        <v>4</v>
      </c>
      <c r="F34" s="31">
        <v>720</v>
      </c>
      <c r="G34" s="92"/>
      <c r="K34" s="142"/>
    </row>
    <row r="35" spans="1:11">
      <c r="A35" s="140"/>
      <c r="C35" s="204"/>
      <c r="D35" s="33" t="s">
        <v>26</v>
      </c>
      <c r="E35" s="90" t="s">
        <v>4</v>
      </c>
      <c r="F35" s="35">
        <v>2440</v>
      </c>
      <c r="G35" s="36">
        <f>G31+G32+G33+G34</f>
        <v>0</v>
      </c>
      <c r="K35" s="142"/>
    </row>
    <row r="36" spans="1:11">
      <c r="A36" s="140"/>
      <c r="C36" s="202" t="s">
        <v>32</v>
      </c>
      <c r="D36" s="49" t="s">
        <v>52</v>
      </c>
      <c r="E36" s="87" t="s">
        <v>4</v>
      </c>
      <c r="F36" s="53">
        <v>2960</v>
      </c>
      <c r="G36" s="94"/>
      <c r="K36" s="142"/>
    </row>
    <row r="37" spans="1:11">
      <c r="A37" s="140"/>
      <c r="C37" s="203"/>
      <c r="D37" s="54" t="s">
        <v>53</v>
      </c>
      <c r="E37" s="88" t="s">
        <v>4</v>
      </c>
      <c r="F37" s="31">
        <v>2960</v>
      </c>
      <c r="G37" s="92"/>
      <c r="K37" s="142"/>
    </row>
    <row r="38" spans="1:11">
      <c r="A38" s="140"/>
      <c r="C38" s="203"/>
      <c r="D38" s="30" t="s">
        <v>54</v>
      </c>
      <c r="E38" s="88" t="s">
        <v>4</v>
      </c>
      <c r="F38" s="31">
        <v>2840</v>
      </c>
      <c r="G38" s="92"/>
      <c r="K38" s="142"/>
    </row>
    <row r="39" spans="1:11">
      <c r="A39" s="140"/>
      <c r="C39" s="203"/>
      <c r="D39" s="30" t="s">
        <v>55</v>
      </c>
      <c r="E39" s="88" t="s">
        <v>4</v>
      </c>
      <c r="F39" s="31">
        <v>2840</v>
      </c>
      <c r="G39" s="92"/>
      <c r="K39" s="142"/>
    </row>
    <row r="40" spans="1:11" ht="15.75" thickBot="1">
      <c r="A40" s="140"/>
      <c r="C40" s="223"/>
      <c r="D40" s="45" t="s">
        <v>26</v>
      </c>
      <c r="E40" s="46" t="s">
        <v>4</v>
      </c>
      <c r="F40" s="47">
        <v>5800</v>
      </c>
      <c r="G40" s="48">
        <f>G36+G37+((G38+G39)*1420/920)</f>
        <v>0</v>
      </c>
      <c r="K40" s="142"/>
    </row>
    <row r="41" spans="1:11">
      <c r="A41" s="140"/>
      <c r="C41" s="203" t="s">
        <v>33</v>
      </c>
      <c r="D41" s="54" t="s">
        <v>34</v>
      </c>
      <c r="E41" s="55" t="s">
        <v>4</v>
      </c>
      <c r="F41" s="52">
        <v>480</v>
      </c>
      <c r="G41" s="11"/>
      <c r="K41" s="142"/>
    </row>
    <row r="42" spans="1:11">
      <c r="A42" s="140"/>
      <c r="C42" s="203"/>
      <c r="D42" s="30" t="s">
        <v>35</v>
      </c>
      <c r="E42" s="56" t="s">
        <v>4</v>
      </c>
      <c r="F42" s="31">
        <v>480</v>
      </c>
      <c r="G42" s="12"/>
      <c r="K42" s="142"/>
    </row>
    <row r="43" spans="1:11" ht="15.75" thickBot="1">
      <c r="A43" s="140"/>
      <c r="C43" s="224"/>
      <c r="D43" s="57" t="s">
        <v>26</v>
      </c>
      <c r="E43" s="58" t="s">
        <v>4</v>
      </c>
      <c r="F43" s="59">
        <v>480</v>
      </c>
      <c r="G43" s="60">
        <f>G41+G42</f>
        <v>0</v>
      </c>
      <c r="K43" s="142"/>
    </row>
    <row r="44" spans="1:11" ht="16.5" thickTop="1" thickBot="1">
      <c r="A44" s="140"/>
      <c r="C44" s="225" t="s">
        <v>36</v>
      </c>
      <c r="D44" s="226"/>
      <c r="E44" s="152" t="s">
        <v>4</v>
      </c>
      <c r="F44" s="61">
        <f>+F40+F43+F35+F30+F27+F24+F21+F20</f>
        <v>16000</v>
      </c>
      <c r="G44" s="62">
        <f>G20+G21+G24+G27+G30+G35+G40+G43</f>
        <v>0</v>
      </c>
      <c r="K44" s="142"/>
    </row>
    <row r="45" spans="1:11" ht="15.75" thickBot="1">
      <c r="A45" s="140"/>
      <c r="C45" s="20"/>
      <c r="D45" s="20"/>
      <c r="E45" s="20"/>
      <c r="F45" s="18"/>
      <c r="G45" s="63"/>
      <c r="H45" s="18"/>
      <c r="I45" s="18"/>
      <c r="J45" s="153"/>
      <c r="K45" s="142"/>
    </row>
    <row r="46" spans="1:11">
      <c r="A46" s="140"/>
      <c r="C46" s="227" t="s">
        <v>37</v>
      </c>
      <c r="D46" s="228"/>
      <c r="E46" s="64" t="s">
        <v>38</v>
      </c>
      <c r="F46" s="64" t="s">
        <v>39</v>
      </c>
      <c r="G46" s="65" t="s">
        <v>40</v>
      </c>
      <c r="K46" s="142"/>
    </row>
    <row r="47" spans="1:11" ht="15.75" thickBot="1">
      <c r="A47" s="140"/>
      <c r="C47" s="229"/>
      <c r="D47" s="230"/>
      <c r="E47" s="139"/>
      <c r="F47" s="112">
        <v>10</v>
      </c>
      <c r="G47" s="75">
        <f>C47*E47*F47/1000</f>
        <v>0</v>
      </c>
      <c r="K47" s="142"/>
    </row>
    <row r="48" spans="1:11" ht="15.75" thickBot="1">
      <c r="A48" s="140"/>
      <c r="K48" s="142"/>
    </row>
    <row r="49" spans="1:11" ht="30" customHeight="1" thickBot="1">
      <c r="A49" s="140"/>
      <c r="C49" s="66"/>
      <c r="D49" s="67" t="s">
        <v>41</v>
      </c>
      <c r="E49" s="68" t="s">
        <v>42</v>
      </c>
      <c r="F49" s="68" t="s">
        <v>43</v>
      </c>
      <c r="G49" s="68" t="s">
        <v>44</v>
      </c>
      <c r="H49" s="69" t="s">
        <v>45</v>
      </c>
      <c r="J49" s="155"/>
      <c r="K49" s="142"/>
    </row>
    <row r="50" spans="1:11" ht="27.75" customHeight="1" thickBot="1">
      <c r="A50" s="140"/>
      <c r="C50" s="70" t="s">
        <v>7</v>
      </c>
      <c r="D50" s="76">
        <f>G20+G21+G24</f>
        <v>0</v>
      </c>
      <c r="E50" s="77">
        <f>G43</f>
        <v>0</v>
      </c>
      <c r="F50" s="77">
        <f>G27+G30+G35+G40</f>
        <v>0</v>
      </c>
      <c r="G50" s="77">
        <f>G47</f>
        <v>0</v>
      </c>
      <c r="H50" s="78">
        <f>D50+E50+F50+G50</f>
        <v>0</v>
      </c>
      <c r="J50" s="155"/>
      <c r="K50" s="142"/>
    </row>
    <row r="51" spans="1:11" ht="27.75" customHeight="1" thickBot="1">
      <c r="A51" s="140"/>
      <c r="C51" s="71" t="s">
        <v>60</v>
      </c>
      <c r="D51" s="107" t="e">
        <f>D50/E9/E13*1000</f>
        <v>#DIV/0!</v>
      </c>
      <c r="E51" s="108" t="e">
        <f>E50/E9/E13*1000</f>
        <v>#DIV/0!</v>
      </c>
      <c r="F51" s="108" t="e">
        <f>F50/E9/E13*1000</f>
        <v>#DIV/0!</v>
      </c>
      <c r="G51" s="109" t="e">
        <f>G50/E9/E13*1000</f>
        <v>#DIV/0!</v>
      </c>
      <c r="H51" s="110"/>
      <c r="J51" s="156"/>
      <c r="K51" s="142"/>
    </row>
    <row r="52" spans="1:11" ht="18.600000000000001" customHeight="1" thickBot="1">
      <c r="A52" s="157"/>
      <c r="B52" s="158"/>
      <c r="C52" s="159"/>
      <c r="D52" s="160"/>
      <c r="E52" s="160"/>
      <c r="F52" s="161"/>
      <c r="G52" s="162"/>
      <c r="H52" s="163"/>
      <c r="I52" s="158"/>
      <c r="J52" s="164"/>
      <c r="K52" s="165"/>
    </row>
    <row r="53" spans="1:11" ht="18.600000000000001" customHeight="1">
      <c r="C53" s="166"/>
      <c r="D53" s="167"/>
      <c r="E53" s="167"/>
      <c r="F53" s="168"/>
      <c r="G53" s="169"/>
      <c r="H53" s="170"/>
      <c r="J53" s="156"/>
    </row>
    <row r="54" spans="1:11" ht="7.15" customHeight="1">
      <c r="C54" s="155"/>
      <c r="D54" s="156"/>
      <c r="E54" s="171"/>
      <c r="F54" s="172"/>
      <c r="G54" s="172"/>
      <c r="H54" s="172"/>
      <c r="J54" s="156"/>
    </row>
  </sheetData>
  <sheetProtection algorithmName="SHA-512" hashValue="rVeX5T1/U5h97n7R+5H1CN5T1xgxmWVEGFUnNlusAJQC6ij3/A0CpSGealWt+9yQZGLkcpFiA9pGz7WaiXistw==" saltValue="3WORUDNXHRg+SSQWO9KH3A==" spinCount="100000" sheet="1" objects="1" scenarios="1"/>
  <mergeCells count="18">
    <mergeCell ref="C36:C40"/>
    <mergeCell ref="C41:C43"/>
    <mergeCell ref="C44:D44"/>
    <mergeCell ref="C46:D46"/>
    <mergeCell ref="C47:D47"/>
    <mergeCell ref="C31:C35"/>
    <mergeCell ref="A1:K1"/>
    <mergeCell ref="A2:K2"/>
    <mergeCell ref="C4:C14"/>
    <mergeCell ref="E6:F6"/>
    <mergeCell ref="E7:F7"/>
    <mergeCell ref="E10:G10"/>
    <mergeCell ref="E11:G11"/>
    <mergeCell ref="C16:D17"/>
    <mergeCell ref="C18:C20"/>
    <mergeCell ref="C22:C24"/>
    <mergeCell ref="C25:C27"/>
    <mergeCell ref="C28:C3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E293B-1D5C-47B6-BDED-202E91C1C4BF}">
  <dimension ref="A1:K54"/>
  <sheetViews>
    <sheetView showGridLines="0" topLeftCell="A16" zoomScaleNormal="100" zoomScaleSheetLayoutView="100" workbookViewId="0">
      <selection activeCell="J48" sqref="J48"/>
    </sheetView>
  </sheetViews>
  <sheetFormatPr defaultColWidth="8.125" defaultRowHeight="15"/>
  <cols>
    <col min="1" max="1" width="1.25" style="26" customWidth="1"/>
    <col min="2" max="2" width="14.25" style="26" customWidth="1"/>
    <col min="3" max="3" width="13.625" style="26" customWidth="1"/>
    <col min="4" max="4" width="11.375" style="26" customWidth="1"/>
    <col min="5" max="7" width="8.5" style="26" customWidth="1"/>
    <col min="8" max="8" width="9.375" style="26" bestFit="1" customWidth="1"/>
    <col min="9" max="9" width="2.75" style="26" customWidth="1"/>
    <col min="10" max="10" width="6.25" style="26" customWidth="1"/>
    <col min="11" max="11" width="4.625" style="26" customWidth="1"/>
    <col min="12" max="16384" width="8.125" style="26"/>
  </cols>
  <sheetData>
    <row r="1" spans="1:11" ht="35.25" customHeight="1">
      <c r="A1" s="231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</row>
    <row r="2" spans="1:11" ht="27.75" customHeight="1">
      <c r="A2" s="208" t="s">
        <v>47</v>
      </c>
      <c r="B2" s="209"/>
      <c r="C2" s="209"/>
      <c r="D2" s="209"/>
      <c r="E2" s="209"/>
      <c r="F2" s="209"/>
      <c r="G2" s="209"/>
      <c r="H2" s="209"/>
      <c r="I2" s="209"/>
      <c r="J2" s="209"/>
      <c r="K2" s="210"/>
    </row>
    <row r="3" spans="1:11" ht="16.5" customHeight="1">
      <c r="A3" s="140"/>
      <c r="B3" s="141"/>
      <c r="C3" s="141"/>
      <c r="D3" s="141"/>
      <c r="E3" s="141"/>
      <c r="F3" s="141"/>
      <c r="G3" s="141"/>
      <c r="H3" s="141"/>
      <c r="I3" s="141"/>
      <c r="J3" s="141"/>
      <c r="K3" s="142"/>
    </row>
    <row r="4" spans="1:11" ht="15.75" thickBot="1">
      <c r="A4" s="140"/>
      <c r="C4" s="211"/>
      <c r="D4" s="13"/>
      <c r="E4" s="14"/>
      <c r="F4" s="14"/>
      <c r="G4" s="14"/>
      <c r="H4" s="15"/>
      <c r="I4" s="18"/>
      <c r="J4" s="18"/>
      <c r="K4" s="142"/>
    </row>
    <row r="5" spans="1:11" ht="15.75" thickBot="1">
      <c r="A5" s="140"/>
      <c r="C5" s="212"/>
      <c r="D5" s="16" t="s">
        <v>8</v>
      </c>
      <c r="E5" s="72"/>
      <c r="F5" s="17"/>
      <c r="G5" s="18"/>
      <c r="H5" s="19"/>
      <c r="I5" s="18"/>
      <c r="J5" s="18"/>
      <c r="K5" s="142"/>
    </row>
    <row r="6" spans="1:11" ht="15.75" thickBot="1">
      <c r="A6" s="140"/>
      <c r="C6" s="212"/>
      <c r="D6" s="16" t="s">
        <v>9</v>
      </c>
      <c r="E6" s="214"/>
      <c r="F6" s="215"/>
      <c r="G6" s="144"/>
      <c r="H6" s="19"/>
      <c r="I6" s="18"/>
      <c r="J6" s="18"/>
      <c r="K6" s="142"/>
    </row>
    <row r="7" spans="1:11" ht="15.75" thickBot="1">
      <c r="A7" s="140"/>
      <c r="C7" s="212"/>
      <c r="D7" s="16" t="s">
        <v>10</v>
      </c>
      <c r="E7" s="214"/>
      <c r="F7" s="215"/>
      <c r="G7" s="17"/>
      <c r="H7" s="19"/>
      <c r="I7" s="18"/>
      <c r="J7" s="18"/>
      <c r="K7" s="142"/>
    </row>
    <row r="8" spans="1:11" ht="15.75" thickBot="1">
      <c r="A8" s="140"/>
      <c r="C8" s="212"/>
      <c r="D8" s="16" t="s">
        <v>11</v>
      </c>
      <c r="E8" s="73"/>
      <c r="F8" s="18" t="s">
        <v>12</v>
      </c>
      <c r="G8" s="18"/>
      <c r="H8" s="19"/>
      <c r="I8" s="18"/>
      <c r="J8" s="18"/>
      <c r="K8" s="142"/>
    </row>
    <row r="9" spans="1:11" ht="15.75" thickBot="1">
      <c r="A9" s="140"/>
      <c r="C9" s="212"/>
      <c r="D9" s="16" t="s">
        <v>13</v>
      </c>
      <c r="E9" s="1"/>
      <c r="F9" s="18" t="s">
        <v>0</v>
      </c>
      <c r="G9" s="18"/>
      <c r="H9" s="19"/>
      <c r="I9" s="18"/>
      <c r="J9" s="18"/>
      <c r="K9" s="142"/>
    </row>
    <row r="10" spans="1:11" ht="15.75" thickBot="1">
      <c r="A10" s="140"/>
      <c r="C10" s="212"/>
      <c r="D10" s="16" t="s">
        <v>14</v>
      </c>
      <c r="E10" s="214"/>
      <c r="F10" s="216"/>
      <c r="G10" s="215"/>
      <c r="H10" s="19"/>
      <c r="I10" s="18"/>
      <c r="J10" s="18"/>
      <c r="K10" s="142"/>
    </row>
    <row r="11" spans="1:11" ht="15.75" thickBot="1">
      <c r="A11" s="140"/>
      <c r="C11" s="212"/>
      <c r="D11" s="16" t="s">
        <v>15</v>
      </c>
      <c r="E11" s="217"/>
      <c r="F11" s="216"/>
      <c r="G11" s="215"/>
      <c r="H11" s="19"/>
      <c r="I11" s="18"/>
      <c r="J11" s="18"/>
      <c r="K11" s="142"/>
    </row>
    <row r="12" spans="1:11" ht="15.75" thickBot="1">
      <c r="A12" s="140"/>
      <c r="C12" s="212"/>
      <c r="D12" s="16" t="s">
        <v>16</v>
      </c>
      <c r="E12" s="74"/>
      <c r="F12" s="148" t="s">
        <v>1</v>
      </c>
      <c r="G12" s="20"/>
      <c r="H12" s="19"/>
      <c r="I12" s="18"/>
      <c r="J12" s="18"/>
      <c r="K12" s="142"/>
    </row>
    <row r="13" spans="1:11" ht="15.75" thickBot="1">
      <c r="A13" s="140"/>
      <c r="C13" s="212"/>
      <c r="D13" s="16" t="s">
        <v>17</v>
      </c>
      <c r="E13" s="2"/>
      <c r="F13" s="148" t="s">
        <v>1</v>
      </c>
      <c r="G13" s="20"/>
      <c r="H13" s="19"/>
      <c r="I13" s="18"/>
      <c r="J13" s="18"/>
      <c r="K13" s="142"/>
    </row>
    <row r="14" spans="1:11">
      <c r="A14" s="140"/>
      <c r="C14" s="213"/>
      <c r="D14" s="21"/>
      <c r="E14" s="22"/>
      <c r="F14" s="22"/>
      <c r="G14" s="22"/>
      <c r="H14" s="23"/>
      <c r="I14" s="18"/>
      <c r="J14" s="18"/>
      <c r="K14" s="142"/>
    </row>
    <row r="15" spans="1:11" ht="15.75" thickBot="1">
      <c r="A15" s="140"/>
      <c r="C15" s="20"/>
      <c r="D15" s="20"/>
      <c r="E15" s="18"/>
      <c r="F15" s="18"/>
      <c r="G15" s="18"/>
      <c r="H15" s="18"/>
      <c r="I15" s="18"/>
      <c r="J15" s="18"/>
      <c r="K15" s="142"/>
    </row>
    <row r="16" spans="1:11">
      <c r="A16" s="140"/>
      <c r="C16" s="218" t="s">
        <v>18</v>
      </c>
      <c r="D16" s="219"/>
      <c r="E16" s="24" t="s">
        <v>19</v>
      </c>
      <c r="F16" s="24" t="s">
        <v>20</v>
      </c>
      <c r="G16" s="25" t="s">
        <v>2</v>
      </c>
      <c r="K16" s="142"/>
    </row>
    <row r="17" spans="1:11" ht="15.75" thickBot="1">
      <c r="A17" s="140"/>
      <c r="C17" s="220"/>
      <c r="D17" s="221"/>
      <c r="E17" s="138" t="s">
        <v>21</v>
      </c>
      <c r="F17" s="138" t="s">
        <v>22</v>
      </c>
      <c r="G17" s="27" t="s">
        <v>3</v>
      </c>
      <c r="K17" s="142"/>
    </row>
    <row r="18" spans="1:11">
      <c r="A18" s="140"/>
      <c r="C18" s="222" t="s">
        <v>23</v>
      </c>
      <c r="D18" s="28" t="s">
        <v>24</v>
      </c>
      <c r="E18" s="79"/>
      <c r="F18" s="29">
        <v>610</v>
      </c>
      <c r="G18" s="97"/>
      <c r="K18" s="142"/>
    </row>
    <row r="19" spans="1:11">
      <c r="A19" s="140"/>
      <c r="C19" s="203"/>
      <c r="D19" s="30" t="s">
        <v>25</v>
      </c>
      <c r="E19" s="80"/>
      <c r="F19" s="31">
        <v>610</v>
      </c>
      <c r="G19" s="98"/>
      <c r="K19" s="142"/>
    </row>
    <row r="20" spans="1:11">
      <c r="A20" s="140"/>
      <c r="C20" s="204"/>
      <c r="D20" s="33" t="s">
        <v>26</v>
      </c>
      <c r="E20" s="131"/>
      <c r="F20" s="35">
        <v>610</v>
      </c>
      <c r="G20" s="99"/>
      <c r="K20" s="142"/>
    </row>
    <row r="21" spans="1:11">
      <c r="A21" s="140"/>
      <c r="C21" s="37" t="s">
        <v>27</v>
      </c>
      <c r="D21" s="38"/>
      <c r="E21" s="132"/>
      <c r="F21" s="39">
        <v>610</v>
      </c>
      <c r="G21" s="100"/>
      <c r="K21" s="142"/>
    </row>
    <row r="22" spans="1:11">
      <c r="A22" s="140"/>
      <c r="C22" s="202" t="s">
        <v>28</v>
      </c>
      <c r="D22" s="41" t="s">
        <v>5</v>
      </c>
      <c r="E22" s="133"/>
      <c r="F22" s="42">
        <v>100</v>
      </c>
      <c r="G22" s="101"/>
      <c r="K22" s="142"/>
    </row>
    <row r="23" spans="1:11">
      <c r="A23" s="140"/>
      <c r="C23" s="203"/>
      <c r="D23" s="44" t="s">
        <v>6</v>
      </c>
      <c r="E23" s="134"/>
      <c r="F23" s="31">
        <v>140</v>
      </c>
      <c r="G23" s="98"/>
      <c r="K23" s="142"/>
    </row>
    <row r="24" spans="1:11" ht="15.75" thickBot="1">
      <c r="A24" s="140"/>
      <c r="C24" s="223"/>
      <c r="D24" s="45" t="s">
        <v>26</v>
      </c>
      <c r="E24" s="135"/>
      <c r="F24" s="47">
        <f>+F22+F23</f>
        <v>240</v>
      </c>
      <c r="G24" s="102"/>
      <c r="K24" s="142"/>
    </row>
    <row r="25" spans="1:11">
      <c r="A25" s="140"/>
      <c r="C25" s="222" t="s">
        <v>29</v>
      </c>
      <c r="D25" s="28" t="s">
        <v>24</v>
      </c>
      <c r="E25" s="136"/>
      <c r="F25" s="29">
        <v>2910</v>
      </c>
      <c r="G25" s="103"/>
      <c r="K25" s="142"/>
    </row>
    <row r="26" spans="1:11">
      <c r="A26" s="140"/>
      <c r="C26" s="203"/>
      <c r="D26" s="30" t="s">
        <v>25</v>
      </c>
      <c r="E26" s="134"/>
      <c r="F26" s="31">
        <v>2910</v>
      </c>
      <c r="G26" s="104"/>
      <c r="K26" s="142"/>
    </row>
    <row r="27" spans="1:11">
      <c r="A27" s="140"/>
      <c r="C27" s="204"/>
      <c r="D27" s="33" t="s">
        <v>26</v>
      </c>
      <c r="E27" s="81"/>
      <c r="F27" s="35">
        <v>2910</v>
      </c>
      <c r="G27" s="95"/>
      <c r="K27" s="142"/>
    </row>
    <row r="28" spans="1:11">
      <c r="A28" s="140"/>
      <c r="C28" s="202" t="s">
        <v>30</v>
      </c>
      <c r="D28" s="49" t="s">
        <v>24</v>
      </c>
      <c r="E28" s="133"/>
      <c r="F28" s="42">
        <v>2910</v>
      </c>
      <c r="G28" s="105"/>
      <c r="K28" s="142"/>
    </row>
    <row r="29" spans="1:11">
      <c r="A29" s="140"/>
      <c r="C29" s="203"/>
      <c r="D29" s="30" t="s">
        <v>25</v>
      </c>
      <c r="E29" s="134"/>
      <c r="F29" s="31">
        <v>2910</v>
      </c>
      <c r="G29" s="104"/>
      <c r="K29" s="142"/>
    </row>
    <row r="30" spans="1:11">
      <c r="A30" s="140"/>
      <c r="C30" s="204"/>
      <c r="D30" s="33" t="s">
        <v>26</v>
      </c>
      <c r="E30" s="81"/>
      <c r="F30" s="35">
        <v>2910</v>
      </c>
      <c r="G30" s="95"/>
      <c r="K30" s="142"/>
    </row>
    <row r="31" spans="1:11">
      <c r="A31" s="140"/>
      <c r="C31" s="202" t="s">
        <v>31</v>
      </c>
      <c r="D31" s="51" t="s">
        <v>48</v>
      </c>
      <c r="E31" s="133"/>
      <c r="F31" s="42">
        <v>1720</v>
      </c>
      <c r="G31" s="106"/>
      <c r="K31" s="142"/>
    </row>
    <row r="32" spans="1:11">
      <c r="A32" s="140"/>
      <c r="C32" s="203"/>
      <c r="D32" s="30" t="s">
        <v>49</v>
      </c>
      <c r="E32" s="134"/>
      <c r="F32" s="52">
        <v>1720</v>
      </c>
      <c r="G32" s="104"/>
      <c r="K32" s="142"/>
    </row>
    <row r="33" spans="1:11">
      <c r="A33" s="140"/>
      <c r="C33" s="203"/>
      <c r="D33" s="30" t="s">
        <v>50</v>
      </c>
      <c r="E33" s="134"/>
      <c r="F33" s="31">
        <v>720</v>
      </c>
      <c r="G33" s="104"/>
      <c r="K33" s="142"/>
    </row>
    <row r="34" spans="1:11">
      <c r="A34" s="140"/>
      <c r="C34" s="203"/>
      <c r="D34" s="30" t="s">
        <v>51</v>
      </c>
      <c r="E34" s="134"/>
      <c r="F34" s="31">
        <v>720</v>
      </c>
      <c r="G34" s="104"/>
      <c r="K34" s="142"/>
    </row>
    <row r="35" spans="1:11">
      <c r="A35" s="140"/>
      <c r="C35" s="204"/>
      <c r="D35" s="33" t="s">
        <v>26</v>
      </c>
      <c r="E35" s="81"/>
      <c r="F35" s="35">
        <v>2440</v>
      </c>
      <c r="G35" s="95"/>
      <c r="K35" s="142"/>
    </row>
    <row r="36" spans="1:11">
      <c r="A36" s="140"/>
      <c r="C36" s="202" t="s">
        <v>32</v>
      </c>
      <c r="D36" s="49" t="s">
        <v>52</v>
      </c>
      <c r="E36" s="133"/>
      <c r="F36" s="53">
        <v>2960</v>
      </c>
      <c r="G36" s="106"/>
      <c r="K36" s="142"/>
    </row>
    <row r="37" spans="1:11">
      <c r="A37" s="140"/>
      <c r="C37" s="203"/>
      <c r="D37" s="54" t="s">
        <v>53</v>
      </c>
      <c r="E37" s="134"/>
      <c r="F37" s="31">
        <v>2960</v>
      </c>
      <c r="G37" s="104"/>
      <c r="K37" s="142"/>
    </row>
    <row r="38" spans="1:11">
      <c r="A38" s="140"/>
      <c r="C38" s="203"/>
      <c r="D38" s="30" t="s">
        <v>54</v>
      </c>
      <c r="E38" s="134"/>
      <c r="F38" s="31">
        <v>2840</v>
      </c>
      <c r="G38" s="104"/>
      <c r="K38" s="142"/>
    </row>
    <row r="39" spans="1:11">
      <c r="A39" s="140"/>
      <c r="C39" s="203"/>
      <c r="D39" s="30" t="s">
        <v>55</v>
      </c>
      <c r="E39" s="134"/>
      <c r="F39" s="31">
        <v>2840</v>
      </c>
      <c r="G39" s="104"/>
      <c r="K39" s="142"/>
    </row>
    <row r="40" spans="1:11" ht="15.75" thickBot="1">
      <c r="A40" s="140"/>
      <c r="C40" s="223"/>
      <c r="D40" s="45" t="s">
        <v>26</v>
      </c>
      <c r="E40" s="135"/>
      <c r="F40" s="47">
        <v>5800</v>
      </c>
      <c r="G40" s="96"/>
      <c r="K40" s="142"/>
    </row>
    <row r="41" spans="1:11">
      <c r="A41" s="140"/>
      <c r="C41" s="203" t="s">
        <v>33</v>
      </c>
      <c r="D41" s="54" t="s">
        <v>34</v>
      </c>
      <c r="E41" s="55" t="s">
        <v>4</v>
      </c>
      <c r="F41" s="52">
        <v>480</v>
      </c>
      <c r="G41" s="11"/>
      <c r="K41" s="142"/>
    </row>
    <row r="42" spans="1:11">
      <c r="A42" s="140"/>
      <c r="C42" s="203"/>
      <c r="D42" s="30" t="s">
        <v>35</v>
      </c>
      <c r="E42" s="56" t="s">
        <v>4</v>
      </c>
      <c r="F42" s="31">
        <v>480</v>
      </c>
      <c r="G42" s="12"/>
      <c r="K42" s="142"/>
    </row>
    <row r="43" spans="1:11" ht="15.75" thickBot="1">
      <c r="A43" s="140"/>
      <c r="C43" s="224"/>
      <c r="D43" s="57" t="s">
        <v>26</v>
      </c>
      <c r="E43" s="58" t="s">
        <v>4</v>
      </c>
      <c r="F43" s="59">
        <v>480</v>
      </c>
      <c r="G43" s="60">
        <f>G41+G42</f>
        <v>0</v>
      </c>
      <c r="K43" s="142"/>
    </row>
    <row r="44" spans="1:11" ht="16.5" thickTop="1" thickBot="1">
      <c r="A44" s="140"/>
      <c r="C44" s="225" t="s">
        <v>36</v>
      </c>
      <c r="D44" s="226"/>
      <c r="E44" s="152" t="s">
        <v>4</v>
      </c>
      <c r="F44" s="61">
        <f>+F40+F43+F35+F30+F27+F24+F21+F20</f>
        <v>16000</v>
      </c>
      <c r="G44" s="62">
        <f>G20+G21+G24+G27+G30+G35+G40+G43</f>
        <v>0</v>
      </c>
      <c r="K44" s="142"/>
    </row>
    <row r="45" spans="1:11" ht="15.75" thickBot="1">
      <c r="A45" s="140"/>
      <c r="C45" s="20"/>
      <c r="D45" s="20"/>
      <c r="E45" s="20"/>
      <c r="F45" s="18"/>
      <c r="G45" s="63"/>
      <c r="H45" s="18"/>
      <c r="I45" s="18"/>
      <c r="J45" s="153"/>
      <c r="K45" s="142"/>
    </row>
    <row r="46" spans="1:11">
      <c r="A46" s="140"/>
      <c r="C46" s="227" t="s">
        <v>37</v>
      </c>
      <c r="D46" s="228"/>
      <c r="E46" s="64" t="s">
        <v>38</v>
      </c>
      <c r="F46" s="64" t="s">
        <v>39</v>
      </c>
      <c r="G46" s="65" t="s">
        <v>40</v>
      </c>
      <c r="K46" s="142"/>
    </row>
    <row r="47" spans="1:11" ht="15.75" thickBot="1">
      <c r="A47" s="140"/>
      <c r="C47" s="229"/>
      <c r="D47" s="230"/>
      <c r="E47" s="139"/>
      <c r="F47" s="112">
        <v>10</v>
      </c>
      <c r="G47" s="75">
        <f>C47*E47*F47/1000</f>
        <v>0</v>
      </c>
      <c r="K47" s="142"/>
    </row>
    <row r="48" spans="1:11" ht="15.75" thickBot="1">
      <c r="A48" s="140"/>
      <c r="K48" s="142"/>
    </row>
    <row r="49" spans="1:11" ht="30" customHeight="1" thickBot="1">
      <c r="A49" s="140"/>
      <c r="C49" s="66"/>
      <c r="D49" s="67" t="s">
        <v>41</v>
      </c>
      <c r="E49" s="68" t="s">
        <v>42</v>
      </c>
      <c r="F49" s="68" t="s">
        <v>43</v>
      </c>
      <c r="G49" s="68" t="s">
        <v>44</v>
      </c>
      <c r="H49" s="69" t="s">
        <v>45</v>
      </c>
      <c r="J49" s="155"/>
      <c r="K49" s="142"/>
    </row>
    <row r="50" spans="1:11" ht="27.75" customHeight="1" thickBot="1">
      <c r="A50" s="140"/>
      <c r="C50" s="70" t="s">
        <v>7</v>
      </c>
      <c r="D50" s="129"/>
      <c r="E50" s="77">
        <f>G43</f>
        <v>0</v>
      </c>
      <c r="F50" s="130"/>
      <c r="G50" s="77">
        <f>G47</f>
        <v>0</v>
      </c>
      <c r="H50" s="78">
        <f>D50+E50+F50+G50</f>
        <v>0</v>
      </c>
      <c r="J50" s="155"/>
      <c r="K50" s="142"/>
    </row>
    <row r="51" spans="1:11" ht="27.75" customHeight="1" thickBot="1">
      <c r="A51" s="140"/>
      <c r="C51" s="71" t="s">
        <v>60</v>
      </c>
      <c r="D51" s="127"/>
      <c r="E51" s="108" t="e">
        <f>E50/E9/E13*1000</f>
        <v>#DIV/0!</v>
      </c>
      <c r="F51" s="128"/>
      <c r="G51" s="109" t="e">
        <f>G50/E9/E13*1000</f>
        <v>#DIV/0!</v>
      </c>
      <c r="H51" s="110"/>
      <c r="J51" s="156"/>
      <c r="K51" s="142"/>
    </row>
    <row r="52" spans="1:11" ht="18.600000000000001" customHeight="1" thickBot="1">
      <c r="A52" s="157"/>
      <c r="B52" s="158"/>
      <c r="C52" s="159"/>
      <c r="D52" s="160"/>
      <c r="E52" s="160"/>
      <c r="F52" s="161"/>
      <c r="G52" s="162"/>
      <c r="H52" s="163"/>
      <c r="I52" s="158"/>
      <c r="J52" s="164"/>
      <c r="K52" s="165"/>
    </row>
    <row r="53" spans="1:11" ht="18.600000000000001" customHeight="1">
      <c r="C53" s="166"/>
      <c r="D53" s="167"/>
      <c r="E53" s="167"/>
      <c r="F53" s="168"/>
      <c r="G53" s="169"/>
      <c r="H53" s="170"/>
      <c r="J53" s="156"/>
    </row>
    <row r="54" spans="1:11" ht="6.75" customHeight="1">
      <c r="C54" s="155"/>
      <c r="D54" s="156"/>
      <c r="E54" s="171"/>
      <c r="F54" s="172"/>
      <c r="G54" s="172"/>
      <c r="H54" s="172"/>
      <c r="J54" s="156"/>
    </row>
  </sheetData>
  <sheetProtection algorithmName="SHA-512" hashValue="3cPuFVx6eCkCpBj112PzHnaYuFNx9tGIeYo/5zm3Zaodn+xK7cK521c2uZWK87fh8APxNEbvyuokn0g/0axX5w==" saltValue="8BjF/yVj5eN4+1V9vggkfg==" spinCount="100000" sheet="1" objects="1" scenarios="1"/>
  <mergeCells count="18">
    <mergeCell ref="C36:C40"/>
    <mergeCell ref="C41:C43"/>
    <mergeCell ref="C44:D44"/>
    <mergeCell ref="C46:D46"/>
    <mergeCell ref="C47:D47"/>
    <mergeCell ref="C31:C35"/>
    <mergeCell ref="A1:K1"/>
    <mergeCell ref="A2:K2"/>
    <mergeCell ref="C4:C14"/>
    <mergeCell ref="E6:F6"/>
    <mergeCell ref="E7:F7"/>
    <mergeCell ref="E10:G10"/>
    <mergeCell ref="E11:G11"/>
    <mergeCell ref="C16:D17"/>
    <mergeCell ref="C18:C20"/>
    <mergeCell ref="C22:C24"/>
    <mergeCell ref="C25:C27"/>
    <mergeCell ref="C28:C3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2B560-5CF5-48B6-8A9C-0806537C7523}">
  <dimension ref="A1:X104"/>
  <sheetViews>
    <sheetView showGridLines="0" tabSelected="1" view="pageBreakPreview" zoomScaleNormal="100" zoomScaleSheetLayoutView="100" workbookViewId="0">
      <selection activeCell="L1" sqref="L1"/>
    </sheetView>
  </sheetViews>
  <sheetFormatPr defaultColWidth="8.125" defaultRowHeight="15"/>
  <cols>
    <col min="1" max="1" width="1.25" style="26" customWidth="1"/>
    <col min="2" max="2" width="14.25" style="26" customWidth="1"/>
    <col min="3" max="3" width="13.625" style="26" customWidth="1"/>
    <col min="4" max="4" width="11.375" style="26" customWidth="1"/>
    <col min="5" max="7" width="8.5" style="26" customWidth="1"/>
    <col min="8" max="8" width="9.375" style="26" bestFit="1" customWidth="1"/>
    <col min="9" max="9" width="2.75" style="26" customWidth="1"/>
    <col min="10" max="10" width="6.25" style="26" customWidth="1"/>
    <col min="11" max="11" width="4.625" style="26" customWidth="1"/>
    <col min="12" max="16384" width="8.125" style="26"/>
  </cols>
  <sheetData>
    <row r="1" spans="1:14" ht="35.25" customHeight="1">
      <c r="A1" s="205" t="s">
        <v>46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  <c r="M1" s="189"/>
    </row>
    <row r="2" spans="1:14" ht="27.75" customHeight="1">
      <c r="A2" s="208" t="s">
        <v>47</v>
      </c>
      <c r="B2" s="209"/>
      <c r="C2" s="209"/>
      <c r="D2" s="209"/>
      <c r="E2" s="209"/>
      <c r="F2" s="209"/>
      <c r="G2" s="209"/>
      <c r="H2" s="209"/>
      <c r="I2" s="209"/>
      <c r="J2" s="209"/>
      <c r="K2" s="210"/>
    </row>
    <row r="3" spans="1:14" ht="16.5" customHeight="1">
      <c r="A3" s="140"/>
      <c r="B3" s="141"/>
      <c r="C3" s="141"/>
      <c r="D3" s="141"/>
      <c r="E3" s="141"/>
      <c r="F3" s="141"/>
      <c r="G3" s="141"/>
      <c r="H3" s="141"/>
      <c r="I3" s="141"/>
      <c r="J3" s="141"/>
      <c r="K3" s="142"/>
      <c r="M3" s="194"/>
      <c r="N3" s="189"/>
    </row>
    <row r="4" spans="1:14" ht="15.75" thickBot="1">
      <c r="A4" s="140"/>
      <c r="C4" s="211"/>
      <c r="D4" s="13"/>
      <c r="E4" s="14"/>
      <c r="F4" s="14"/>
      <c r="G4" s="14"/>
      <c r="H4" s="15"/>
      <c r="I4" s="18"/>
      <c r="J4" s="18"/>
      <c r="K4" s="142"/>
      <c r="M4" s="191" t="s">
        <v>67</v>
      </c>
      <c r="N4" s="189"/>
    </row>
    <row r="5" spans="1:14" ht="15.75" thickBot="1">
      <c r="A5" s="140"/>
      <c r="C5" s="212"/>
      <c r="D5" s="16" t="s">
        <v>8</v>
      </c>
      <c r="E5" s="143"/>
      <c r="F5" s="17"/>
      <c r="G5" s="18"/>
      <c r="H5" s="19"/>
      <c r="I5" s="18"/>
      <c r="J5" s="18"/>
      <c r="K5" s="142"/>
    </row>
    <row r="6" spans="1:14" ht="15.75" thickBot="1">
      <c r="A6" s="140"/>
      <c r="C6" s="212"/>
      <c r="D6" s="16" t="s">
        <v>9</v>
      </c>
      <c r="E6" s="234"/>
      <c r="F6" s="235"/>
      <c r="G6" s="144"/>
      <c r="H6" s="19"/>
      <c r="I6" s="18"/>
      <c r="J6" s="18"/>
      <c r="K6" s="142"/>
      <c r="M6" s="190"/>
      <c r="N6" s="191" t="s">
        <v>56</v>
      </c>
    </row>
    <row r="7" spans="1:14" ht="16.5" thickBot="1">
      <c r="A7" s="140"/>
      <c r="C7" s="212"/>
      <c r="D7" s="16" t="s">
        <v>10</v>
      </c>
      <c r="E7" s="234"/>
      <c r="F7" s="235"/>
      <c r="G7" s="17"/>
      <c r="H7" s="19"/>
      <c r="I7" s="18"/>
      <c r="J7" s="18"/>
      <c r="K7" s="142"/>
      <c r="N7" s="192" t="s">
        <v>65</v>
      </c>
    </row>
    <row r="8" spans="1:14" ht="15.75" thickBot="1">
      <c r="A8" s="140"/>
      <c r="C8" s="212"/>
      <c r="D8" s="16" t="s">
        <v>11</v>
      </c>
      <c r="E8" s="145"/>
      <c r="F8" s="18" t="s">
        <v>12</v>
      </c>
      <c r="G8" s="18"/>
      <c r="H8" s="19"/>
      <c r="I8" s="18"/>
      <c r="J8" s="18"/>
      <c r="K8" s="142"/>
      <c r="N8" s="192" t="s">
        <v>66</v>
      </c>
    </row>
    <row r="9" spans="1:14" ht="15.75" thickBot="1">
      <c r="A9" s="140"/>
      <c r="C9" s="212"/>
      <c r="D9" s="16" t="s">
        <v>13</v>
      </c>
      <c r="E9" s="146">
        <v>2.84</v>
      </c>
      <c r="F9" s="18" t="s">
        <v>0</v>
      </c>
      <c r="G9" s="18"/>
      <c r="H9" s="19"/>
      <c r="I9" s="18"/>
      <c r="J9" s="18"/>
      <c r="K9" s="142"/>
      <c r="N9" s="189" t="s">
        <v>64</v>
      </c>
    </row>
    <row r="10" spans="1:14" ht="15.75" thickBot="1">
      <c r="A10" s="140"/>
      <c r="C10" s="212"/>
      <c r="D10" s="16" t="s">
        <v>14</v>
      </c>
      <c r="E10" s="234"/>
      <c r="F10" s="236"/>
      <c r="G10" s="235"/>
      <c r="H10" s="19"/>
      <c r="I10" s="18"/>
      <c r="J10" s="18"/>
      <c r="K10" s="142"/>
    </row>
    <row r="11" spans="1:14" ht="15.75" thickBot="1">
      <c r="A11" s="140"/>
      <c r="C11" s="212"/>
      <c r="D11" s="16" t="s">
        <v>15</v>
      </c>
      <c r="E11" s="237"/>
      <c r="F11" s="236"/>
      <c r="G11" s="235"/>
      <c r="H11" s="19"/>
      <c r="I11" s="18"/>
      <c r="J11" s="18"/>
      <c r="K11" s="142"/>
      <c r="M11" s="193"/>
      <c r="N11" s="191" t="s">
        <v>57</v>
      </c>
    </row>
    <row r="12" spans="1:14" ht="15.75" thickBot="1">
      <c r="A12" s="140"/>
      <c r="C12" s="212"/>
      <c r="D12" s="16" t="s">
        <v>16</v>
      </c>
      <c r="E12" s="147"/>
      <c r="F12" s="148" t="s">
        <v>1</v>
      </c>
      <c r="G12" s="20"/>
      <c r="H12" s="19"/>
      <c r="I12" s="18"/>
      <c r="J12" s="18"/>
      <c r="K12" s="142"/>
      <c r="N12" s="189" t="s">
        <v>58</v>
      </c>
    </row>
    <row r="13" spans="1:14" ht="15.75" thickBot="1">
      <c r="A13" s="140"/>
      <c r="C13" s="212"/>
      <c r="D13" s="16" t="s">
        <v>17</v>
      </c>
      <c r="E13" s="149">
        <v>7800</v>
      </c>
      <c r="F13" s="148" t="s">
        <v>1</v>
      </c>
      <c r="G13" s="20"/>
      <c r="H13" s="19"/>
      <c r="I13" s="18"/>
      <c r="J13" s="18"/>
      <c r="K13" s="142"/>
      <c r="N13" s="189" t="s">
        <v>59</v>
      </c>
    </row>
    <row r="14" spans="1:14">
      <c r="A14" s="140"/>
      <c r="C14" s="213"/>
      <c r="D14" s="21"/>
      <c r="E14" s="22"/>
      <c r="F14" s="22"/>
      <c r="G14" s="22"/>
      <c r="H14" s="23"/>
      <c r="I14" s="18"/>
      <c r="J14" s="18"/>
      <c r="K14" s="142"/>
    </row>
    <row r="15" spans="1:14" ht="15.75" thickBot="1">
      <c r="A15" s="140"/>
      <c r="C15" s="20"/>
      <c r="D15" s="20"/>
      <c r="E15" s="18"/>
      <c r="F15" s="18"/>
      <c r="G15" s="18"/>
      <c r="H15" s="18"/>
      <c r="I15" s="18"/>
      <c r="J15" s="18"/>
      <c r="K15" s="142"/>
    </row>
    <row r="16" spans="1:14">
      <c r="A16" s="140"/>
      <c r="C16" s="218" t="s">
        <v>18</v>
      </c>
      <c r="D16" s="219"/>
      <c r="E16" s="24" t="s">
        <v>19</v>
      </c>
      <c r="F16" s="24" t="s">
        <v>20</v>
      </c>
      <c r="G16" s="25" t="s">
        <v>2</v>
      </c>
      <c r="K16" s="142"/>
    </row>
    <row r="17" spans="1:24" ht="15.75" thickBot="1">
      <c r="A17" s="140"/>
      <c r="C17" s="220"/>
      <c r="D17" s="221"/>
      <c r="E17" s="138" t="s">
        <v>21</v>
      </c>
      <c r="F17" s="138" t="s">
        <v>22</v>
      </c>
      <c r="G17" s="27" t="s">
        <v>3</v>
      </c>
      <c r="K17" s="142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  <c r="X17" s="199"/>
    </row>
    <row r="18" spans="1:24">
      <c r="A18" s="140"/>
      <c r="C18" s="222" t="s">
        <v>23</v>
      </c>
      <c r="D18" s="28" t="s">
        <v>24</v>
      </c>
      <c r="E18" s="173">
        <v>3.0000000000000001E-3</v>
      </c>
      <c r="F18" s="29">
        <v>610</v>
      </c>
      <c r="G18" s="4">
        <f>E18*F18</f>
        <v>1.83</v>
      </c>
      <c r="K18" s="142"/>
      <c r="M18" s="200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</row>
    <row r="19" spans="1:24">
      <c r="A19" s="140"/>
      <c r="C19" s="203"/>
      <c r="D19" s="30" t="s">
        <v>25</v>
      </c>
      <c r="E19" s="174">
        <v>1.1E-4</v>
      </c>
      <c r="F19" s="31">
        <v>610</v>
      </c>
      <c r="G19" s="32">
        <f>E19*F19</f>
        <v>6.7100000000000007E-2</v>
      </c>
      <c r="K19" s="142"/>
      <c r="M19" s="199"/>
      <c r="N19" s="238"/>
      <c r="O19" s="238"/>
      <c r="P19" s="238"/>
      <c r="Q19" s="238"/>
      <c r="R19" s="238"/>
      <c r="S19" s="238"/>
      <c r="T19" s="238"/>
      <c r="U19" s="238"/>
      <c r="V19" s="238"/>
      <c r="W19" s="238"/>
      <c r="X19" s="238"/>
    </row>
    <row r="20" spans="1:24">
      <c r="A20" s="140"/>
      <c r="C20" s="204"/>
      <c r="D20" s="33" t="s">
        <v>26</v>
      </c>
      <c r="E20" s="34" t="s">
        <v>4</v>
      </c>
      <c r="F20" s="35">
        <v>610</v>
      </c>
      <c r="G20" s="36">
        <f>G18+G19</f>
        <v>1.8971</v>
      </c>
      <c r="K20" s="142"/>
      <c r="M20" s="199"/>
      <c r="N20" s="201"/>
      <c r="O20" s="199"/>
      <c r="P20" s="199"/>
      <c r="Q20" s="199"/>
      <c r="R20" s="199"/>
      <c r="S20" s="199"/>
      <c r="T20" s="199"/>
      <c r="U20" s="199"/>
      <c r="V20" s="199"/>
      <c r="W20" s="199"/>
      <c r="X20" s="199"/>
    </row>
    <row r="21" spans="1:24">
      <c r="A21" s="140"/>
      <c r="C21" s="37" t="s">
        <v>27</v>
      </c>
      <c r="D21" s="38"/>
      <c r="E21" s="179">
        <f>E25+E26</f>
        <v>7.5000000000000002E-4</v>
      </c>
      <c r="F21" s="39">
        <v>610</v>
      </c>
      <c r="G21" s="40">
        <f>E21*F21</f>
        <v>0.45750000000000002</v>
      </c>
      <c r="K21" s="142"/>
      <c r="M21" s="199"/>
      <c r="N21" s="199"/>
      <c r="O21" s="199"/>
      <c r="P21" s="199"/>
      <c r="Q21" s="199"/>
      <c r="R21" s="199"/>
      <c r="S21" s="199"/>
      <c r="T21" s="199"/>
      <c r="U21" s="199"/>
      <c r="V21" s="199"/>
      <c r="W21" s="199"/>
      <c r="X21" s="199"/>
    </row>
    <row r="22" spans="1:24">
      <c r="A22" s="140"/>
      <c r="C22" s="202" t="s">
        <v>28</v>
      </c>
      <c r="D22" s="41" t="s">
        <v>5</v>
      </c>
      <c r="E22" s="180">
        <f>E28+E29</f>
        <v>6.3999999999999994E-4</v>
      </c>
      <c r="F22" s="42">
        <v>100</v>
      </c>
      <c r="G22" s="43">
        <f>E22*F22</f>
        <v>6.4000000000000001E-2</v>
      </c>
      <c r="K22" s="142"/>
      <c r="M22" s="199"/>
      <c r="N22" s="199"/>
      <c r="O22" s="199"/>
      <c r="P22" s="199"/>
      <c r="Q22" s="199"/>
      <c r="R22" s="199"/>
      <c r="S22" s="199"/>
      <c r="T22" s="199"/>
      <c r="U22" s="199"/>
      <c r="V22" s="199"/>
      <c r="W22" s="199"/>
      <c r="X22" s="199"/>
    </row>
    <row r="23" spans="1:24">
      <c r="A23" s="140"/>
      <c r="C23" s="203"/>
      <c r="D23" s="44" t="s">
        <v>6</v>
      </c>
      <c r="E23" s="181">
        <f>E25+E26</f>
        <v>7.5000000000000002E-4</v>
      </c>
      <c r="F23" s="31">
        <v>140</v>
      </c>
      <c r="G23" s="32">
        <f>E23*F23</f>
        <v>0.105</v>
      </c>
      <c r="K23" s="142"/>
      <c r="M23" s="199"/>
      <c r="N23" s="199"/>
      <c r="O23" s="199"/>
      <c r="P23" s="199"/>
      <c r="Q23" s="199"/>
      <c r="R23" s="199"/>
      <c r="S23" s="199"/>
      <c r="T23" s="199"/>
      <c r="U23" s="199"/>
      <c r="V23" s="199"/>
      <c r="W23" s="199"/>
      <c r="X23" s="199"/>
    </row>
    <row r="24" spans="1:24" ht="15.75" thickBot="1">
      <c r="A24" s="140"/>
      <c r="C24" s="223"/>
      <c r="D24" s="45" t="s">
        <v>26</v>
      </c>
      <c r="E24" s="46" t="s">
        <v>4</v>
      </c>
      <c r="F24" s="47">
        <f>+F22+F23</f>
        <v>240</v>
      </c>
      <c r="G24" s="48">
        <f>G22+G23</f>
        <v>0.16899999999999998</v>
      </c>
      <c r="K24" s="142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</row>
    <row r="25" spans="1:24">
      <c r="A25" s="140"/>
      <c r="C25" s="222" t="s">
        <v>29</v>
      </c>
      <c r="D25" s="28" t="s">
        <v>24</v>
      </c>
      <c r="E25" s="182">
        <v>6.4000000000000005E-4</v>
      </c>
      <c r="F25" s="29">
        <v>2910</v>
      </c>
      <c r="G25" s="4">
        <f>E25*F25</f>
        <v>1.8624000000000001</v>
      </c>
      <c r="K25" s="142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</row>
    <row r="26" spans="1:24">
      <c r="A26" s="140"/>
      <c r="C26" s="203"/>
      <c r="D26" s="30" t="s">
        <v>25</v>
      </c>
      <c r="E26" s="183">
        <v>1.1E-4</v>
      </c>
      <c r="F26" s="31">
        <v>2910</v>
      </c>
      <c r="G26" s="32">
        <f>E26*F26</f>
        <v>0.3201</v>
      </c>
      <c r="K26" s="142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</row>
    <row r="27" spans="1:24">
      <c r="A27" s="140"/>
      <c r="C27" s="204"/>
      <c r="D27" s="33" t="s">
        <v>26</v>
      </c>
      <c r="E27" s="34" t="s">
        <v>4</v>
      </c>
      <c r="F27" s="35">
        <v>2910</v>
      </c>
      <c r="G27" s="36">
        <f>G25+G26</f>
        <v>2.1825000000000001</v>
      </c>
      <c r="K27" s="142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</row>
    <row r="28" spans="1:24">
      <c r="A28" s="140"/>
      <c r="C28" s="202" t="s">
        <v>30</v>
      </c>
      <c r="D28" s="49" t="s">
        <v>24</v>
      </c>
      <c r="E28" s="184">
        <v>5.2999999999999998E-4</v>
      </c>
      <c r="F28" s="42">
        <v>2910</v>
      </c>
      <c r="G28" s="50">
        <f>E28*F28</f>
        <v>1.5423</v>
      </c>
      <c r="K28" s="142"/>
      <c r="M28" s="199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</row>
    <row r="29" spans="1:24">
      <c r="A29" s="140"/>
      <c r="C29" s="203"/>
      <c r="D29" s="30" t="s">
        <v>25</v>
      </c>
      <c r="E29" s="185">
        <v>1.1E-4</v>
      </c>
      <c r="F29" s="31">
        <v>2910</v>
      </c>
      <c r="G29" s="32">
        <f>E29*F29</f>
        <v>0.3201</v>
      </c>
      <c r="K29" s="142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</row>
    <row r="30" spans="1:24">
      <c r="A30" s="140"/>
      <c r="C30" s="204"/>
      <c r="D30" s="33" t="s">
        <v>26</v>
      </c>
      <c r="E30" s="34" t="s">
        <v>4</v>
      </c>
      <c r="F30" s="35">
        <v>2910</v>
      </c>
      <c r="G30" s="36">
        <f>G28+G29</f>
        <v>1.8624000000000001</v>
      </c>
      <c r="K30" s="142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</row>
    <row r="31" spans="1:24">
      <c r="A31" s="140"/>
      <c r="C31" s="202" t="s">
        <v>31</v>
      </c>
      <c r="D31" s="51" t="s">
        <v>48</v>
      </c>
      <c r="E31" s="186">
        <v>7.3999999999999999E-4</v>
      </c>
      <c r="F31" s="42">
        <v>1720</v>
      </c>
      <c r="G31" s="43">
        <f>E31*F31</f>
        <v>1.2727999999999999</v>
      </c>
      <c r="K31" s="142"/>
      <c r="M31" s="199"/>
      <c r="N31" s="199"/>
      <c r="O31" s="199"/>
      <c r="P31" s="199"/>
      <c r="Q31" s="199"/>
      <c r="R31" s="199"/>
      <c r="S31" s="199"/>
      <c r="T31" s="199"/>
      <c r="U31" s="199"/>
      <c r="V31" s="199"/>
      <c r="W31" s="199"/>
      <c r="X31" s="199"/>
    </row>
    <row r="32" spans="1:24">
      <c r="A32" s="140"/>
      <c r="C32" s="203"/>
      <c r="D32" s="30" t="s">
        <v>49</v>
      </c>
      <c r="E32" s="174">
        <v>1.1E-4</v>
      </c>
      <c r="F32" s="52">
        <v>1720</v>
      </c>
      <c r="G32" s="32">
        <f>E32*F32</f>
        <v>0.18920000000000001</v>
      </c>
      <c r="K32" s="142"/>
      <c r="M32" s="199"/>
      <c r="N32" s="199"/>
      <c r="O32" s="199"/>
      <c r="P32" s="199"/>
      <c r="Q32" s="199"/>
      <c r="R32" s="199"/>
      <c r="S32" s="199"/>
      <c r="T32" s="199"/>
      <c r="U32" s="199"/>
      <c r="V32" s="199"/>
      <c r="W32" s="199"/>
      <c r="X32" s="199"/>
    </row>
    <row r="33" spans="1:11">
      <c r="A33" s="140"/>
      <c r="C33" s="203"/>
      <c r="D33" s="30" t="s">
        <v>50</v>
      </c>
      <c r="E33" s="174">
        <v>5.2999999999999998E-4</v>
      </c>
      <c r="F33" s="31">
        <v>720</v>
      </c>
      <c r="G33" s="32">
        <f>E33*F33</f>
        <v>0.38159999999999999</v>
      </c>
      <c r="K33" s="142"/>
    </row>
    <row r="34" spans="1:11">
      <c r="A34" s="140"/>
      <c r="C34" s="203"/>
      <c r="D34" s="30" t="s">
        <v>51</v>
      </c>
      <c r="E34" s="174">
        <v>1.1E-4</v>
      </c>
      <c r="F34" s="31">
        <v>720</v>
      </c>
      <c r="G34" s="32">
        <f>E34*F34</f>
        <v>7.9200000000000007E-2</v>
      </c>
      <c r="K34" s="142"/>
    </row>
    <row r="35" spans="1:11">
      <c r="A35" s="140"/>
      <c r="C35" s="204"/>
      <c r="D35" s="33" t="s">
        <v>26</v>
      </c>
      <c r="E35" s="34" t="s">
        <v>4</v>
      </c>
      <c r="F35" s="35">
        <v>2440</v>
      </c>
      <c r="G35" s="36">
        <f>G31+G32+G33+G34</f>
        <v>1.9227999999999998</v>
      </c>
      <c r="K35" s="142"/>
    </row>
    <row r="36" spans="1:11">
      <c r="A36" s="140"/>
      <c r="C36" s="202" t="s">
        <v>32</v>
      </c>
      <c r="D36" s="49" t="s">
        <v>52</v>
      </c>
      <c r="E36" s="187">
        <v>3.2000000000000003E-4</v>
      </c>
      <c r="F36" s="53">
        <v>2960</v>
      </c>
      <c r="G36" s="43">
        <f>E36*F36</f>
        <v>0.94720000000000004</v>
      </c>
      <c r="K36" s="142"/>
    </row>
    <row r="37" spans="1:11">
      <c r="A37" s="140"/>
      <c r="C37" s="203"/>
      <c r="D37" s="54" t="s">
        <v>53</v>
      </c>
      <c r="E37" s="183">
        <v>1.1E-4</v>
      </c>
      <c r="F37" s="31">
        <v>2960</v>
      </c>
      <c r="G37" s="32">
        <f>E37*F37</f>
        <v>0.3256</v>
      </c>
      <c r="K37" s="142"/>
    </row>
    <row r="38" spans="1:11">
      <c r="A38" s="140"/>
      <c r="C38" s="203"/>
      <c r="D38" s="30" t="s">
        <v>54</v>
      </c>
      <c r="E38" s="183">
        <v>3.2000000000000003E-4</v>
      </c>
      <c r="F38" s="31">
        <v>2840</v>
      </c>
      <c r="G38" s="32">
        <f>E38*F38</f>
        <v>0.90880000000000005</v>
      </c>
      <c r="K38" s="142"/>
    </row>
    <row r="39" spans="1:11">
      <c r="A39" s="140"/>
      <c r="C39" s="203"/>
      <c r="D39" s="30" t="s">
        <v>55</v>
      </c>
      <c r="E39" s="183">
        <v>1.1E-4</v>
      </c>
      <c r="F39" s="31">
        <v>2840</v>
      </c>
      <c r="G39" s="32">
        <f>E39*F39</f>
        <v>0.31240000000000001</v>
      </c>
      <c r="K39" s="142"/>
    </row>
    <row r="40" spans="1:11" ht="15.75" thickBot="1">
      <c r="A40" s="140"/>
      <c r="C40" s="223"/>
      <c r="D40" s="45" t="s">
        <v>26</v>
      </c>
      <c r="E40" s="46" t="s">
        <v>4</v>
      </c>
      <c r="F40" s="47">
        <v>5800</v>
      </c>
      <c r="G40" s="48">
        <f>G36+G37+G38+G39</f>
        <v>2.4940000000000007</v>
      </c>
      <c r="K40" s="142"/>
    </row>
    <row r="41" spans="1:11">
      <c r="A41" s="140"/>
      <c r="C41" s="203" t="s">
        <v>33</v>
      </c>
      <c r="D41" s="54" t="s">
        <v>34</v>
      </c>
      <c r="E41" s="55" t="s">
        <v>4</v>
      </c>
      <c r="F41" s="52">
        <v>480</v>
      </c>
      <c r="G41" s="150">
        <v>0.216</v>
      </c>
      <c r="K41" s="142"/>
    </row>
    <row r="42" spans="1:11">
      <c r="A42" s="140"/>
      <c r="C42" s="203"/>
      <c r="D42" s="30" t="s">
        <v>35</v>
      </c>
      <c r="E42" s="56" t="s">
        <v>4</v>
      </c>
      <c r="F42" s="31">
        <v>480</v>
      </c>
      <c r="G42" s="151">
        <v>5.28E-2</v>
      </c>
      <c r="K42" s="142"/>
    </row>
    <row r="43" spans="1:11" ht="15.75" thickBot="1">
      <c r="A43" s="140"/>
      <c r="C43" s="224"/>
      <c r="D43" s="57" t="s">
        <v>26</v>
      </c>
      <c r="E43" s="58" t="s">
        <v>4</v>
      </c>
      <c r="F43" s="59">
        <v>480</v>
      </c>
      <c r="G43" s="60">
        <f>G41+G42</f>
        <v>0.26879999999999998</v>
      </c>
      <c r="K43" s="142"/>
    </row>
    <row r="44" spans="1:11" ht="16.5" thickTop="1" thickBot="1">
      <c r="A44" s="140"/>
      <c r="C44" s="225" t="s">
        <v>36</v>
      </c>
      <c r="D44" s="226"/>
      <c r="E44" s="152" t="s">
        <v>4</v>
      </c>
      <c r="F44" s="61">
        <f>+F40+F43+F35+F30+F27+F24+F21+F20</f>
        <v>16000</v>
      </c>
      <c r="G44" s="62">
        <f>G20+G21+G24+G27+G30+G35+G40+G43</f>
        <v>11.254100000000003</v>
      </c>
      <c r="K44" s="142"/>
    </row>
    <row r="45" spans="1:11" ht="15.75" thickBot="1">
      <c r="A45" s="140"/>
      <c r="C45" s="20"/>
      <c r="D45" s="20"/>
      <c r="E45" s="20"/>
      <c r="F45" s="18"/>
      <c r="G45" s="63"/>
      <c r="H45" s="18"/>
      <c r="I45" s="18"/>
      <c r="J45" s="153"/>
      <c r="K45" s="142"/>
    </row>
    <row r="46" spans="1:11">
      <c r="A46" s="140"/>
      <c r="C46" s="227" t="s">
        <v>37</v>
      </c>
      <c r="D46" s="228"/>
      <c r="E46" s="64" t="s">
        <v>38</v>
      </c>
      <c r="F46" s="64" t="s">
        <v>39</v>
      </c>
      <c r="G46" s="65" t="s">
        <v>40</v>
      </c>
      <c r="K46" s="142"/>
    </row>
    <row r="47" spans="1:11" ht="15.75" thickBot="1">
      <c r="A47" s="140"/>
      <c r="C47" s="232">
        <v>0.54</v>
      </c>
      <c r="D47" s="233"/>
      <c r="E47" s="154">
        <v>3.65</v>
      </c>
      <c r="F47" s="112">
        <v>10</v>
      </c>
      <c r="G47" s="75">
        <f>C47*E47*F47/1000</f>
        <v>1.9710000000000002E-2</v>
      </c>
      <c r="K47" s="142"/>
    </row>
    <row r="48" spans="1:11" ht="15.75" thickBot="1">
      <c r="A48" s="140"/>
      <c r="K48" s="142"/>
    </row>
    <row r="49" spans="1:11" ht="30" customHeight="1" thickBot="1">
      <c r="A49" s="140"/>
      <c r="C49" s="66"/>
      <c r="D49" s="67" t="s">
        <v>41</v>
      </c>
      <c r="E49" s="68" t="s">
        <v>42</v>
      </c>
      <c r="F49" s="68" t="s">
        <v>43</v>
      </c>
      <c r="G49" s="68" t="s">
        <v>44</v>
      </c>
      <c r="H49" s="69" t="s">
        <v>45</v>
      </c>
      <c r="J49" s="155"/>
      <c r="K49" s="142"/>
    </row>
    <row r="50" spans="1:11" ht="27.75" customHeight="1" thickBot="1">
      <c r="A50" s="140"/>
      <c r="C50" s="70" t="s">
        <v>7</v>
      </c>
      <c r="D50" s="76">
        <f>G20+G21+G24</f>
        <v>2.5236000000000001</v>
      </c>
      <c r="E50" s="77">
        <f>G43</f>
        <v>0.26879999999999998</v>
      </c>
      <c r="F50" s="77">
        <f>G27+G30+G35+G40</f>
        <v>8.4617000000000004</v>
      </c>
      <c r="G50" s="77">
        <f>G47</f>
        <v>1.9710000000000002E-2</v>
      </c>
      <c r="H50" s="78">
        <f>D50+E50+F50+G50</f>
        <v>11.273810000000001</v>
      </c>
      <c r="J50" s="155"/>
      <c r="K50" s="142"/>
    </row>
    <row r="51" spans="1:11" ht="27.75" customHeight="1" thickBot="1">
      <c r="A51" s="140"/>
      <c r="C51" s="71" t="s">
        <v>68</v>
      </c>
      <c r="D51" s="107">
        <f>D50/E9/E13*1000</f>
        <v>0.11392199349945829</v>
      </c>
      <c r="E51" s="108">
        <f>E50/E9/E13*1000</f>
        <v>1.2134344528710726E-2</v>
      </c>
      <c r="F51" s="108">
        <f>F50/E9/E13*1000</f>
        <v>0.38198356807511741</v>
      </c>
      <c r="G51" s="109">
        <f>G50/E9/E13*1000</f>
        <v>8.8976164680390046E-4</v>
      </c>
      <c r="H51" s="110"/>
      <c r="J51" s="156"/>
      <c r="K51" s="142"/>
    </row>
    <row r="52" spans="1:11" ht="18.600000000000001" customHeight="1" thickBot="1">
      <c r="A52" s="157"/>
      <c r="B52" s="158"/>
      <c r="C52" s="159"/>
      <c r="D52" s="160"/>
      <c r="E52" s="160"/>
      <c r="F52" s="161"/>
      <c r="G52" s="162"/>
      <c r="H52" s="163"/>
      <c r="I52" s="158"/>
      <c r="J52" s="164"/>
      <c r="K52" s="165"/>
    </row>
    <row r="53" spans="1:11" ht="31.5" customHeight="1">
      <c r="A53" s="231" t="s">
        <v>61</v>
      </c>
      <c r="B53" s="206"/>
      <c r="C53" s="206"/>
      <c r="D53" s="206"/>
      <c r="E53" s="206"/>
      <c r="F53" s="206"/>
      <c r="G53" s="206"/>
      <c r="H53" s="206"/>
      <c r="I53" s="206"/>
      <c r="J53" s="206"/>
      <c r="K53" s="207"/>
    </row>
    <row r="54" spans="1:11" ht="21" customHeight="1">
      <c r="A54" s="208" t="s">
        <v>47</v>
      </c>
      <c r="B54" s="209"/>
      <c r="C54" s="209"/>
      <c r="D54" s="209"/>
      <c r="E54" s="209"/>
      <c r="F54" s="209"/>
      <c r="G54" s="209"/>
      <c r="H54" s="209"/>
      <c r="I54" s="209"/>
      <c r="J54" s="209"/>
      <c r="K54" s="210"/>
    </row>
    <row r="55" spans="1:11" ht="18.75">
      <c r="A55" s="140"/>
      <c r="B55" s="141"/>
      <c r="C55" s="141"/>
      <c r="D55" s="141"/>
      <c r="E55" s="141"/>
      <c r="F55" s="141"/>
      <c r="G55" s="141"/>
      <c r="H55" s="141"/>
      <c r="I55" s="141"/>
      <c r="J55" s="141"/>
      <c r="K55" s="142"/>
    </row>
    <row r="56" spans="1:11" ht="15.75" thickBot="1">
      <c r="A56" s="140"/>
      <c r="C56" s="211"/>
      <c r="D56" s="13"/>
      <c r="E56" s="14"/>
      <c r="F56" s="14"/>
      <c r="G56" s="14"/>
      <c r="H56" s="15"/>
      <c r="I56" s="18"/>
      <c r="J56" s="18"/>
      <c r="K56" s="142"/>
    </row>
    <row r="57" spans="1:11" ht="15.75" thickBot="1">
      <c r="A57" s="140"/>
      <c r="C57" s="212"/>
      <c r="D57" s="16" t="s">
        <v>8</v>
      </c>
      <c r="E57" s="143"/>
      <c r="F57" s="17"/>
      <c r="G57" s="18"/>
      <c r="H57" s="19"/>
      <c r="I57" s="18"/>
      <c r="J57" s="18"/>
      <c r="K57" s="142"/>
    </row>
    <row r="58" spans="1:11" ht="15.75" thickBot="1">
      <c r="A58" s="140"/>
      <c r="C58" s="212"/>
      <c r="D58" s="16" t="s">
        <v>9</v>
      </c>
      <c r="E58" s="234"/>
      <c r="F58" s="235"/>
      <c r="G58" s="144"/>
      <c r="H58" s="19"/>
      <c r="I58" s="18"/>
      <c r="J58" s="18"/>
      <c r="K58" s="142"/>
    </row>
    <row r="59" spans="1:11" ht="15.75" thickBot="1">
      <c r="A59" s="140"/>
      <c r="C59" s="212"/>
      <c r="D59" s="16" t="s">
        <v>10</v>
      </c>
      <c r="E59" s="234"/>
      <c r="F59" s="235"/>
      <c r="G59" s="17"/>
      <c r="H59" s="19"/>
      <c r="I59" s="18"/>
      <c r="J59" s="18"/>
      <c r="K59" s="142"/>
    </row>
    <row r="60" spans="1:11" ht="15.75" thickBot="1">
      <c r="A60" s="140"/>
      <c r="C60" s="212"/>
      <c r="D60" s="16" t="s">
        <v>11</v>
      </c>
      <c r="E60" s="145"/>
      <c r="F60" s="18" t="s">
        <v>12</v>
      </c>
      <c r="G60" s="18"/>
      <c r="H60" s="19"/>
      <c r="I60" s="18"/>
      <c r="J60" s="18"/>
      <c r="K60" s="142"/>
    </row>
    <row r="61" spans="1:11" ht="15.75" thickBot="1">
      <c r="A61" s="140"/>
      <c r="C61" s="212"/>
      <c r="D61" s="16" t="s">
        <v>13</v>
      </c>
      <c r="E61" s="146">
        <v>2.84</v>
      </c>
      <c r="F61" s="18" t="s">
        <v>0</v>
      </c>
      <c r="G61" s="18"/>
      <c r="H61" s="19"/>
      <c r="I61" s="18"/>
      <c r="J61" s="18"/>
      <c r="K61" s="142"/>
    </row>
    <row r="62" spans="1:11" ht="15.75" thickBot="1">
      <c r="A62" s="140"/>
      <c r="C62" s="212"/>
      <c r="D62" s="16" t="s">
        <v>14</v>
      </c>
      <c r="E62" s="234"/>
      <c r="F62" s="236"/>
      <c r="G62" s="235"/>
      <c r="H62" s="19"/>
      <c r="I62" s="18"/>
      <c r="J62" s="18"/>
      <c r="K62" s="142"/>
    </row>
    <row r="63" spans="1:11" ht="15.75" thickBot="1">
      <c r="A63" s="140"/>
      <c r="C63" s="212"/>
      <c r="D63" s="16" t="s">
        <v>15</v>
      </c>
      <c r="E63" s="237"/>
      <c r="F63" s="236"/>
      <c r="G63" s="235"/>
      <c r="H63" s="19"/>
      <c r="I63" s="18"/>
      <c r="J63" s="18"/>
      <c r="K63" s="142"/>
    </row>
    <row r="64" spans="1:11" ht="15.75" thickBot="1">
      <c r="A64" s="140"/>
      <c r="C64" s="212"/>
      <c r="D64" s="16" t="s">
        <v>16</v>
      </c>
      <c r="E64" s="147"/>
      <c r="F64" s="148" t="s">
        <v>1</v>
      </c>
      <c r="G64" s="20"/>
      <c r="H64" s="19"/>
      <c r="I64" s="18"/>
      <c r="J64" s="18"/>
      <c r="K64" s="142"/>
    </row>
    <row r="65" spans="1:11" ht="15.75" thickBot="1">
      <c r="A65" s="140"/>
      <c r="C65" s="212"/>
      <c r="D65" s="16" t="s">
        <v>17</v>
      </c>
      <c r="E65" s="149">
        <v>7800</v>
      </c>
      <c r="F65" s="148" t="s">
        <v>1</v>
      </c>
      <c r="G65" s="20"/>
      <c r="H65" s="19"/>
      <c r="I65" s="18"/>
      <c r="J65" s="18"/>
      <c r="K65" s="142"/>
    </row>
    <row r="66" spans="1:11">
      <c r="A66" s="140"/>
      <c r="C66" s="213"/>
      <c r="D66" s="21"/>
      <c r="E66" s="22"/>
      <c r="F66" s="22"/>
      <c r="G66" s="22"/>
      <c r="H66" s="23"/>
      <c r="I66" s="18"/>
      <c r="J66" s="18"/>
      <c r="K66" s="142"/>
    </row>
    <row r="67" spans="1:11" ht="15.75" thickBot="1">
      <c r="A67" s="140"/>
      <c r="C67" s="20"/>
      <c r="D67" s="20"/>
      <c r="E67" s="18"/>
      <c r="F67" s="18"/>
      <c r="G67" s="18"/>
      <c r="H67" s="18"/>
      <c r="I67" s="18"/>
      <c r="J67" s="18"/>
      <c r="K67" s="142"/>
    </row>
    <row r="68" spans="1:11">
      <c r="A68" s="140"/>
      <c r="C68" s="218" t="s">
        <v>18</v>
      </c>
      <c r="D68" s="219"/>
      <c r="E68" s="24" t="s">
        <v>19</v>
      </c>
      <c r="F68" s="24" t="s">
        <v>20</v>
      </c>
      <c r="G68" s="25" t="s">
        <v>2</v>
      </c>
      <c r="K68" s="142"/>
    </row>
    <row r="69" spans="1:11" ht="15.75" thickBot="1">
      <c r="A69" s="140"/>
      <c r="C69" s="220"/>
      <c r="D69" s="221"/>
      <c r="E69" s="138" t="s">
        <v>21</v>
      </c>
      <c r="F69" s="138" t="s">
        <v>22</v>
      </c>
      <c r="G69" s="27" t="s">
        <v>3</v>
      </c>
      <c r="K69" s="142"/>
    </row>
    <row r="70" spans="1:11">
      <c r="A70" s="140"/>
      <c r="C70" s="222" t="s">
        <v>23</v>
      </c>
      <c r="D70" s="28" t="s">
        <v>24</v>
      </c>
      <c r="E70" s="173">
        <v>3.0000000000000001E-3</v>
      </c>
      <c r="F70" s="29">
        <v>610</v>
      </c>
      <c r="G70" s="4">
        <f>E70*F70</f>
        <v>1.83</v>
      </c>
      <c r="K70" s="142"/>
    </row>
    <row r="71" spans="1:11">
      <c r="A71" s="140"/>
      <c r="C71" s="203"/>
      <c r="D71" s="30" t="s">
        <v>25</v>
      </c>
      <c r="E71" s="174">
        <v>1.1E-4</v>
      </c>
      <c r="F71" s="31">
        <v>610</v>
      </c>
      <c r="G71" s="32">
        <f>E71*F71</f>
        <v>6.7100000000000007E-2</v>
      </c>
      <c r="K71" s="142"/>
    </row>
    <row r="72" spans="1:11">
      <c r="A72" s="140"/>
      <c r="C72" s="204"/>
      <c r="D72" s="33" t="s">
        <v>26</v>
      </c>
      <c r="E72" s="34" t="s">
        <v>4</v>
      </c>
      <c r="F72" s="35">
        <v>610</v>
      </c>
      <c r="G72" s="36">
        <f>G70+G71</f>
        <v>1.8971</v>
      </c>
      <c r="K72" s="142"/>
    </row>
    <row r="73" spans="1:11">
      <c r="A73" s="140"/>
      <c r="C73" s="37" t="s">
        <v>27</v>
      </c>
      <c r="D73" s="38"/>
      <c r="E73" s="86" t="s">
        <v>4</v>
      </c>
      <c r="F73" s="39">
        <v>610</v>
      </c>
      <c r="G73" s="40">
        <f>G79/F79*F73</f>
        <v>0.45750000000000002</v>
      </c>
      <c r="K73" s="142"/>
    </row>
    <row r="74" spans="1:11">
      <c r="A74" s="140"/>
      <c r="C74" s="202" t="s">
        <v>28</v>
      </c>
      <c r="D74" s="41" t="s">
        <v>5</v>
      </c>
      <c r="E74" s="87" t="s">
        <v>4</v>
      </c>
      <c r="F74" s="42">
        <v>100</v>
      </c>
      <c r="G74" s="195">
        <f>G82/F82*F74</f>
        <v>6.4000000000000001E-2</v>
      </c>
      <c r="K74" s="142"/>
    </row>
    <row r="75" spans="1:11">
      <c r="A75" s="140"/>
      <c r="C75" s="203"/>
      <c r="D75" s="44" t="s">
        <v>6</v>
      </c>
      <c r="E75" s="88" t="s">
        <v>4</v>
      </c>
      <c r="F75" s="31">
        <v>140</v>
      </c>
      <c r="G75" s="196">
        <f>G79/F79*F75</f>
        <v>0.105</v>
      </c>
      <c r="K75" s="142"/>
    </row>
    <row r="76" spans="1:11" ht="15.75" thickBot="1">
      <c r="A76" s="140"/>
      <c r="C76" s="223"/>
      <c r="D76" s="45" t="s">
        <v>26</v>
      </c>
      <c r="E76" s="46" t="s">
        <v>4</v>
      </c>
      <c r="F76" s="47">
        <f>+F74+F75</f>
        <v>240</v>
      </c>
      <c r="G76" s="48">
        <f>G74+G75</f>
        <v>0.16899999999999998</v>
      </c>
      <c r="K76" s="142"/>
    </row>
    <row r="77" spans="1:11">
      <c r="A77" s="140"/>
      <c r="C77" s="222" t="s">
        <v>29</v>
      </c>
      <c r="D77" s="28" t="s">
        <v>24</v>
      </c>
      <c r="E77" s="89" t="s">
        <v>4</v>
      </c>
      <c r="F77" s="29">
        <v>2910</v>
      </c>
      <c r="G77" s="175">
        <v>1.8624000000000001</v>
      </c>
      <c r="K77" s="142"/>
    </row>
    <row r="78" spans="1:11">
      <c r="A78" s="140"/>
      <c r="C78" s="203"/>
      <c r="D78" s="30" t="s">
        <v>25</v>
      </c>
      <c r="E78" s="88" t="s">
        <v>4</v>
      </c>
      <c r="F78" s="31">
        <v>2910</v>
      </c>
      <c r="G78" s="176">
        <v>0.3201</v>
      </c>
      <c r="K78" s="142"/>
    </row>
    <row r="79" spans="1:11">
      <c r="A79" s="140"/>
      <c r="C79" s="204"/>
      <c r="D79" s="33" t="s">
        <v>26</v>
      </c>
      <c r="E79" s="90" t="s">
        <v>4</v>
      </c>
      <c r="F79" s="35">
        <v>2910</v>
      </c>
      <c r="G79" s="36">
        <f>G77+G78</f>
        <v>2.1825000000000001</v>
      </c>
      <c r="K79" s="142"/>
    </row>
    <row r="80" spans="1:11">
      <c r="A80" s="140"/>
      <c r="C80" s="202" t="s">
        <v>30</v>
      </c>
      <c r="D80" s="49" t="s">
        <v>24</v>
      </c>
      <c r="E80" s="87" t="s">
        <v>4</v>
      </c>
      <c r="F80" s="42">
        <v>2910</v>
      </c>
      <c r="G80" s="177">
        <v>1.5423</v>
      </c>
      <c r="K80" s="142"/>
    </row>
    <row r="81" spans="1:11">
      <c r="A81" s="140"/>
      <c r="C81" s="203"/>
      <c r="D81" s="30" t="s">
        <v>25</v>
      </c>
      <c r="E81" s="88" t="s">
        <v>4</v>
      </c>
      <c r="F81" s="31">
        <v>2910</v>
      </c>
      <c r="G81" s="176">
        <v>0.3201</v>
      </c>
      <c r="K81" s="142"/>
    </row>
    <row r="82" spans="1:11">
      <c r="A82" s="140"/>
      <c r="C82" s="204"/>
      <c r="D82" s="33" t="s">
        <v>26</v>
      </c>
      <c r="E82" s="90" t="s">
        <v>4</v>
      </c>
      <c r="F82" s="35">
        <v>2910</v>
      </c>
      <c r="G82" s="36">
        <f>G80+G81</f>
        <v>1.8624000000000001</v>
      </c>
      <c r="K82" s="142"/>
    </row>
    <row r="83" spans="1:11">
      <c r="A83" s="140"/>
      <c r="C83" s="202" t="s">
        <v>31</v>
      </c>
      <c r="D83" s="51" t="s">
        <v>48</v>
      </c>
      <c r="E83" s="87" t="s">
        <v>4</v>
      </c>
      <c r="F83" s="42">
        <v>1720</v>
      </c>
      <c r="G83" s="178">
        <v>1.2727999999999999</v>
      </c>
      <c r="K83" s="142"/>
    </row>
    <row r="84" spans="1:11">
      <c r="A84" s="140"/>
      <c r="C84" s="203"/>
      <c r="D84" s="30" t="s">
        <v>49</v>
      </c>
      <c r="E84" s="88" t="s">
        <v>4</v>
      </c>
      <c r="F84" s="52">
        <v>1720</v>
      </c>
      <c r="G84" s="176">
        <v>0.18920000000000001</v>
      </c>
      <c r="K84" s="142"/>
    </row>
    <row r="85" spans="1:11">
      <c r="A85" s="140"/>
      <c r="C85" s="203"/>
      <c r="D85" s="30" t="s">
        <v>50</v>
      </c>
      <c r="E85" s="88" t="s">
        <v>4</v>
      </c>
      <c r="F85" s="31">
        <v>720</v>
      </c>
      <c r="G85" s="176">
        <v>0.38159999999999999</v>
      </c>
      <c r="K85" s="142"/>
    </row>
    <row r="86" spans="1:11">
      <c r="A86" s="140"/>
      <c r="C86" s="203"/>
      <c r="D86" s="30" t="s">
        <v>51</v>
      </c>
      <c r="E86" s="88" t="s">
        <v>4</v>
      </c>
      <c r="F86" s="31">
        <v>720</v>
      </c>
      <c r="G86" s="176">
        <v>7.9200000000000007E-2</v>
      </c>
      <c r="K86" s="142"/>
    </row>
    <row r="87" spans="1:11">
      <c r="A87" s="140"/>
      <c r="C87" s="204"/>
      <c r="D87" s="33" t="s">
        <v>26</v>
      </c>
      <c r="E87" s="90" t="s">
        <v>4</v>
      </c>
      <c r="F87" s="35">
        <v>2440</v>
      </c>
      <c r="G87" s="36">
        <f>G83+G84+G85+G86</f>
        <v>1.9227999999999998</v>
      </c>
      <c r="K87" s="142"/>
    </row>
    <row r="88" spans="1:11">
      <c r="A88" s="140"/>
      <c r="C88" s="202" t="s">
        <v>32</v>
      </c>
      <c r="D88" s="49" t="s">
        <v>52</v>
      </c>
      <c r="E88" s="87" t="s">
        <v>4</v>
      </c>
      <c r="F88" s="53">
        <v>2960</v>
      </c>
      <c r="G88" s="178">
        <v>0.94720000000000004</v>
      </c>
      <c r="K88" s="142"/>
    </row>
    <row r="89" spans="1:11">
      <c r="A89" s="140"/>
      <c r="C89" s="203"/>
      <c r="D89" s="54" t="s">
        <v>53</v>
      </c>
      <c r="E89" s="88" t="s">
        <v>4</v>
      </c>
      <c r="F89" s="31">
        <v>2960</v>
      </c>
      <c r="G89" s="176">
        <v>0.3256</v>
      </c>
      <c r="K89" s="142"/>
    </row>
    <row r="90" spans="1:11">
      <c r="A90" s="140"/>
      <c r="C90" s="203"/>
      <c r="D90" s="30" t="s">
        <v>54</v>
      </c>
      <c r="E90" s="88" t="s">
        <v>4</v>
      </c>
      <c r="F90" s="31">
        <v>2840</v>
      </c>
      <c r="G90" s="176">
        <v>0.90880000000000005</v>
      </c>
      <c r="K90" s="142"/>
    </row>
    <row r="91" spans="1:11">
      <c r="A91" s="140"/>
      <c r="C91" s="203"/>
      <c r="D91" s="30" t="s">
        <v>55</v>
      </c>
      <c r="E91" s="88" t="s">
        <v>4</v>
      </c>
      <c r="F91" s="31">
        <v>2840</v>
      </c>
      <c r="G91" s="176">
        <v>0.31240000000000001</v>
      </c>
      <c r="K91" s="142"/>
    </row>
    <row r="92" spans="1:11" ht="15.75" thickBot="1">
      <c r="A92" s="140"/>
      <c r="C92" s="223"/>
      <c r="D92" s="45" t="s">
        <v>26</v>
      </c>
      <c r="E92" s="46" t="s">
        <v>4</v>
      </c>
      <c r="F92" s="47">
        <v>5800</v>
      </c>
      <c r="G92" s="48">
        <f>G88+G89+((G90+G91)*1420/920)</f>
        <v>3.1576956521739135</v>
      </c>
      <c r="K92" s="142"/>
    </row>
    <row r="93" spans="1:11">
      <c r="A93" s="140"/>
      <c r="C93" s="203" t="s">
        <v>33</v>
      </c>
      <c r="D93" s="54" t="s">
        <v>34</v>
      </c>
      <c r="E93" s="55" t="s">
        <v>4</v>
      </c>
      <c r="F93" s="52">
        <v>480</v>
      </c>
      <c r="G93" s="150">
        <v>0.216</v>
      </c>
      <c r="K93" s="142"/>
    </row>
    <row r="94" spans="1:11">
      <c r="A94" s="140"/>
      <c r="C94" s="203"/>
      <c r="D94" s="30" t="s">
        <v>35</v>
      </c>
      <c r="E94" s="56" t="s">
        <v>4</v>
      </c>
      <c r="F94" s="31">
        <v>480</v>
      </c>
      <c r="G94" s="151">
        <v>5.28E-2</v>
      </c>
      <c r="K94" s="142"/>
    </row>
    <row r="95" spans="1:11" ht="15.75" thickBot="1">
      <c r="A95" s="140"/>
      <c r="C95" s="224"/>
      <c r="D95" s="57" t="s">
        <v>26</v>
      </c>
      <c r="E95" s="58" t="s">
        <v>4</v>
      </c>
      <c r="F95" s="59">
        <v>480</v>
      </c>
      <c r="G95" s="60">
        <f>G93+G94</f>
        <v>0.26879999999999998</v>
      </c>
      <c r="K95" s="142"/>
    </row>
    <row r="96" spans="1:11" ht="16.5" thickTop="1" thickBot="1">
      <c r="A96" s="140"/>
      <c r="C96" s="225" t="s">
        <v>36</v>
      </c>
      <c r="D96" s="226"/>
      <c r="E96" s="152" t="s">
        <v>4</v>
      </c>
      <c r="F96" s="61">
        <f>+F92+F95+F87+F82+F79+F76+F73+F72</f>
        <v>16000</v>
      </c>
      <c r="G96" s="62">
        <f>G72+G73+G76+G79+G82+G87+G92+G95</f>
        <v>11.917795652173915</v>
      </c>
      <c r="K96" s="142"/>
    </row>
    <row r="97" spans="1:11" ht="15.75" thickBot="1">
      <c r="A97" s="140"/>
      <c r="C97" s="20"/>
      <c r="D97" s="20"/>
      <c r="E97" s="20"/>
      <c r="F97" s="18"/>
      <c r="G97" s="63"/>
      <c r="H97" s="18"/>
      <c r="I97" s="18"/>
      <c r="J97" s="153"/>
      <c r="K97" s="142"/>
    </row>
    <row r="98" spans="1:11">
      <c r="A98" s="140"/>
      <c r="C98" s="227" t="s">
        <v>37</v>
      </c>
      <c r="D98" s="228"/>
      <c r="E98" s="64" t="s">
        <v>38</v>
      </c>
      <c r="F98" s="64" t="s">
        <v>39</v>
      </c>
      <c r="G98" s="65" t="s">
        <v>40</v>
      </c>
      <c r="K98" s="142"/>
    </row>
    <row r="99" spans="1:11" ht="15.75" thickBot="1">
      <c r="A99" s="140"/>
      <c r="C99" s="232">
        <v>0.54</v>
      </c>
      <c r="D99" s="233"/>
      <c r="E99" s="154">
        <v>3.65</v>
      </c>
      <c r="F99" s="112">
        <v>10</v>
      </c>
      <c r="G99" s="75">
        <f>C99*E99*F99/1000</f>
        <v>1.9710000000000002E-2</v>
      </c>
      <c r="K99" s="142"/>
    </row>
    <row r="100" spans="1:11" ht="15.75" thickBot="1">
      <c r="A100" s="140"/>
      <c r="K100" s="142"/>
    </row>
    <row r="101" spans="1:11" ht="24.75" thickBot="1">
      <c r="A101" s="140"/>
      <c r="C101" s="66"/>
      <c r="D101" s="67" t="s">
        <v>41</v>
      </c>
      <c r="E101" s="68" t="s">
        <v>42</v>
      </c>
      <c r="F101" s="68" t="s">
        <v>43</v>
      </c>
      <c r="G101" s="68" t="s">
        <v>44</v>
      </c>
      <c r="H101" s="69" t="s">
        <v>45</v>
      </c>
      <c r="J101" s="155"/>
      <c r="K101" s="142"/>
    </row>
    <row r="102" spans="1:11" ht="15.75" thickBot="1">
      <c r="A102" s="140"/>
      <c r="C102" s="70" t="s">
        <v>7</v>
      </c>
      <c r="D102" s="76">
        <f>G72+G73+G76</f>
        <v>2.5236000000000001</v>
      </c>
      <c r="E102" s="77">
        <f>G95</f>
        <v>0.26879999999999998</v>
      </c>
      <c r="F102" s="77">
        <f>G79+G82+G87+G92</f>
        <v>9.1253956521739141</v>
      </c>
      <c r="G102" s="77">
        <f>G99</f>
        <v>1.9710000000000002E-2</v>
      </c>
      <c r="H102" s="78">
        <f>D102+E102+F102+G102</f>
        <v>11.937505652173915</v>
      </c>
      <c r="J102" s="155"/>
      <c r="K102" s="142"/>
    </row>
    <row r="103" spans="1:11" ht="26.25" thickBot="1">
      <c r="A103" s="140"/>
      <c r="C103" s="71" t="s">
        <v>60</v>
      </c>
      <c r="D103" s="107">
        <f>D102/E61/E65*1000</f>
        <v>0.11392199349945829</v>
      </c>
      <c r="E103" s="108">
        <f>E102/E61/E65*1000</f>
        <v>1.2134344528710726E-2</v>
      </c>
      <c r="F103" s="108">
        <f>F102/E61/E65*1000</f>
        <v>0.411944549123055</v>
      </c>
      <c r="G103" s="109">
        <f>G102/E61/E65*1000</f>
        <v>8.8976164680390046E-4</v>
      </c>
      <c r="H103" s="110"/>
      <c r="J103" s="156"/>
      <c r="K103" s="142"/>
    </row>
    <row r="104" spans="1:11" ht="15.75" thickBot="1">
      <c r="A104" s="157"/>
      <c r="B104" s="158"/>
      <c r="C104" s="159"/>
      <c r="D104" s="160"/>
      <c r="E104" s="160"/>
      <c r="F104" s="161"/>
      <c r="G104" s="162"/>
      <c r="H104" s="163"/>
      <c r="I104" s="158"/>
      <c r="J104" s="164"/>
      <c r="K104" s="165"/>
    </row>
  </sheetData>
  <sheetProtection algorithmName="SHA-512" hashValue="1MePfP+GX6BUclHHnBT8f+A4chm+3Ip27BUcE1OTin534T0GRAj9qdb0e7+sJP7s1Eock/a654a0Qk0o+X0M0A==" saltValue="HFW2PJ/pGUTxpaYzBzDuaQ==" spinCount="100000" sheet="1" objects="1" scenarios="1"/>
  <mergeCells count="37">
    <mergeCell ref="N19:X19"/>
    <mergeCell ref="C36:C40"/>
    <mergeCell ref="C41:C43"/>
    <mergeCell ref="C44:D44"/>
    <mergeCell ref="C46:D46"/>
    <mergeCell ref="C47:D47"/>
    <mergeCell ref="C31:C35"/>
    <mergeCell ref="A1:K1"/>
    <mergeCell ref="A2:K2"/>
    <mergeCell ref="C4:C14"/>
    <mergeCell ref="E6:F6"/>
    <mergeCell ref="E7:F7"/>
    <mergeCell ref="E10:G10"/>
    <mergeCell ref="E11:G11"/>
    <mergeCell ref="C16:D17"/>
    <mergeCell ref="C18:C20"/>
    <mergeCell ref="C22:C24"/>
    <mergeCell ref="C25:C27"/>
    <mergeCell ref="C28:C30"/>
    <mergeCell ref="A53:K53"/>
    <mergeCell ref="A54:K54"/>
    <mergeCell ref="C56:C66"/>
    <mergeCell ref="E58:F58"/>
    <mergeCell ref="E59:F59"/>
    <mergeCell ref="E62:G62"/>
    <mergeCell ref="E63:G63"/>
    <mergeCell ref="C68:D69"/>
    <mergeCell ref="C70:C72"/>
    <mergeCell ref="C74:C76"/>
    <mergeCell ref="C77:C79"/>
    <mergeCell ref="C80:C82"/>
    <mergeCell ref="C99:D99"/>
    <mergeCell ref="C83:C87"/>
    <mergeCell ref="C88:C92"/>
    <mergeCell ref="C93:C95"/>
    <mergeCell ref="C96:D96"/>
    <mergeCell ref="C98:D98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rowBreaks count="1" manualBreakCount="1">
    <brk id="52" max="23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F54F-B350-442F-984B-A0BF20D51507}">
  <dimension ref="A1:B16"/>
  <sheetViews>
    <sheetView view="pageBreakPreview" zoomScale="115" zoomScaleNormal="100" zoomScaleSheetLayoutView="115" workbookViewId="0">
      <selection activeCell="A4" sqref="A4"/>
    </sheetView>
  </sheetViews>
  <sheetFormatPr defaultRowHeight="18.75"/>
  <cols>
    <col min="1" max="1" width="11.875" customWidth="1"/>
    <col min="2" max="2" width="59" customWidth="1"/>
  </cols>
  <sheetData>
    <row r="1" spans="1:2">
      <c r="A1" t="s">
        <v>71</v>
      </c>
    </row>
    <row r="2" spans="1:2">
      <c r="A2" s="197" t="s">
        <v>69</v>
      </c>
      <c r="B2" s="197" t="s">
        <v>70</v>
      </c>
    </row>
    <row r="3" spans="1:2">
      <c r="A3" s="197">
        <v>20240522</v>
      </c>
      <c r="B3" s="197" t="s">
        <v>72</v>
      </c>
    </row>
    <row r="4" spans="1:2" ht="56.25">
      <c r="A4" s="197"/>
      <c r="B4" s="198" t="s">
        <v>74</v>
      </c>
    </row>
    <row r="5" spans="1:2">
      <c r="A5" s="197"/>
      <c r="B5" s="198" t="s">
        <v>75</v>
      </c>
    </row>
    <row r="6" spans="1:2" ht="37.5">
      <c r="A6" s="197"/>
      <c r="B6" s="198" t="s">
        <v>73</v>
      </c>
    </row>
    <row r="7" spans="1:2">
      <c r="A7" s="197"/>
      <c r="B7" s="197"/>
    </row>
    <row r="8" spans="1:2">
      <c r="A8" s="197"/>
      <c r="B8" s="197"/>
    </row>
    <row r="9" spans="1:2">
      <c r="A9" s="197"/>
      <c r="B9" s="197"/>
    </row>
    <row r="10" spans="1:2">
      <c r="A10" s="197"/>
      <c r="B10" s="197"/>
    </row>
    <row r="11" spans="1:2">
      <c r="A11" s="197"/>
      <c r="B11" s="197"/>
    </row>
    <row r="12" spans="1:2">
      <c r="A12" s="197"/>
      <c r="B12" s="197"/>
    </row>
    <row r="13" spans="1:2">
      <c r="A13" s="197"/>
      <c r="B13" s="197"/>
    </row>
    <row r="14" spans="1:2">
      <c r="A14" s="197"/>
      <c r="B14" s="197"/>
    </row>
    <row r="15" spans="1:2">
      <c r="A15" s="197"/>
      <c r="B15" s="197"/>
    </row>
    <row r="16" spans="1:2">
      <c r="A16" s="197"/>
      <c r="B16" s="197"/>
    </row>
  </sheetData>
  <sheetProtection algorithmName="SHA-512" hashValue="xOtW2bGEcFL9Vvu8wyZynkcmAVxt9GTLLwxU+fEmemtmlpMckXkTo5o5f4Dc5/lLcPZfUfPWVCEdBgQvkUsf6Q==" saltValue="fsD4JAvWN6DDJ9J/egKNKw==" spinCount="100000" sheet="1" objects="1" scenarios="1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パッチ法（散布）</vt:lpstr>
      <vt:lpstr>パッチ法（調製）</vt:lpstr>
      <vt:lpstr>全身法（散布）</vt:lpstr>
      <vt:lpstr>全身法（調製）</vt:lpstr>
      <vt:lpstr>使い方</vt:lpstr>
      <vt:lpstr>変更履歴</vt:lpstr>
      <vt:lpstr>'パッチ法（散布）'!Print_Area</vt:lpstr>
      <vt:lpstr>'パッチ法（調製）'!Print_Area</vt:lpstr>
      <vt:lpstr>使い方!Print_Area</vt:lpstr>
      <vt:lpstr>'全身法（散布）'!Print_Area</vt:lpstr>
      <vt:lpstr>'全身法（調製）'!Print_Area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2024-05-22T01:05:31Z</dcterms:created>
  <dcterms:modified xsi:type="dcterms:W3CDTF">2024-05-22T01:07:43Z</dcterms:modified>
</cp:coreProperties>
</file>