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5155" documentId="8_{6CB83185-119A-42C8-9391-E6C62F381B00}" xr6:coauthVersionLast="47" xr6:coauthVersionMax="47" xr10:uidLastSave="{3E356042-FE19-4355-8115-3EEA09F6A0F0}"/>
  <bookViews>
    <workbookView xWindow="28680" yWindow="-120" windowWidth="29040" windowHeight="15840" tabRatio="872" firstSheet="3" activeTab="9" xr2:uid="{32EAB87E-8499-4A09-8A3E-FF2059BE0959}"/>
  </bookViews>
  <sheets>
    <sheet name="（参考）還元率計算式" sheetId="18" r:id="rId1"/>
    <sheet name="総括表" sheetId="1" r:id="rId2"/>
    <sheet name="（１）生産量増加（２）品質向上効果" sheetId="4" r:id="rId3"/>
    <sheet name="（３）生産費節減効果" sheetId="8" r:id="rId4"/>
    <sheet name="（４）労働時間節減効果" sheetId="9" r:id="rId5"/>
    <sheet name="（５）①衛生水準向上効果 " sheetId="11" r:id="rId6"/>
    <sheet name="（５）②水質改善効果" sheetId="10" r:id="rId7"/>
    <sheet name="（６）廃棄物処理経費節減効果" sheetId="12" r:id="rId8"/>
    <sheet name="（7）副産物算出効果" sheetId="13" r:id="rId9"/>
    <sheet name="（８）温室効果ガス削減効果" sheetId="16" r:id="rId10"/>
    <sheet name="（9）地域雇用創出効果額" sheetId="14" r:id="rId11"/>
    <sheet name="（10）その他" sheetId="15" r:id="rId12"/>
    <sheet name="プルダウンリスト" sheetId="17" state="hidden" r:id="rId1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" i="1" l="1"/>
  <c r="C42" i="1"/>
  <c r="D26" i="1"/>
  <c r="E5" i="15"/>
  <c r="E42" i="1" l="1"/>
  <c r="D42" i="1" s="1"/>
  <c r="W79" i="16"/>
  <c r="W78" i="16"/>
  <c r="W110" i="16"/>
  <c r="G124" i="16"/>
  <c r="J124" i="16" s="1"/>
  <c r="G123" i="16"/>
  <c r="I123" i="16" s="1"/>
  <c r="I122" i="16"/>
  <c r="G122" i="16"/>
  <c r="H121" i="16"/>
  <c r="G121" i="16"/>
  <c r="I121" i="16" s="1"/>
  <c r="H120" i="16"/>
  <c r="I120" i="16" s="1"/>
  <c r="J120" i="16" s="1"/>
  <c r="G120" i="16"/>
  <c r="W119" i="16"/>
  <c r="H119" i="16"/>
  <c r="G119" i="16"/>
  <c r="I119" i="16" s="1"/>
  <c r="W118" i="16"/>
  <c r="H118" i="16"/>
  <c r="I118" i="16" s="1"/>
  <c r="G118" i="16"/>
  <c r="W117" i="16"/>
  <c r="H117" i="16"/>
  <c r="G117" i="16"/>
  <c r="I117" i="16" s="1"/>
  <c r="W116" i="16"/>
  <c r="H116" i="16"/>
  <c r="I116" i="16" s="1"/>
  <c r="G116" i="16"/>
  <c r="W115" i="16"/>
  <c r="H115" i="16"/>
  <c r="G115" i="16"/>
  <c r="I115" i="16" s="1"/>
  <c r="W114" i="16"/>
  <c r="H114" i="16"/>
  <c r="I114" i="16" s="1"/>
  <c r="G114" i="16"/>
  <c r="W113" i="16"/>
  <c r="H113" i="16"/>
  <c r="G113" i="16"/>
  <c r="I113" i="16" s="1"/>
  <c r="W112" i="16"/>
  <c r="H112" i="16"/>
  <c r="G112" i="16"/>
  <c r="W111" i="16"/>
  <c r="H111" i="16"/>
  <c r="G111" i="16"/>
  <c r="H110" i="16"/>
  <c r="I110" i="16" s="1"/>
  <c r="G110" i="16"/>
  <c r="W109" i="16"/>
  <c r="H109" i="16"/>
  <c r="G109" i="16"/>
  <c r="W108" i="16"/>
  <c r="H108" i="16"/>
  <c r="G108" i="16"/>
  <c r="I108" i="16" s="1"/>
  <c r="W107" i="16"/>
  <c r="H107" i="16"/>
  <c r="G107" i="16"/>
  <c r="I107" i="16" s="1"/>
  <c r="W106" i="16"/>
  <c r="H106" i="16"/>
  <c r="G106" i="16"/>
  <c r="W105" i="16"/>
  <c r="H105" i="16"/>
  <c r="G105" i="16"/>
  <c r="W104" i="16"/>
  <c r="H104" i="16"/>
  <c r="G104" i="16"/>
  <c r="W103" i="16"/>
  <c r="H103" i="16"/>
  <c r="G103" i="16"/>
  <c r="I103" i="16" s="1"/>
  <c r="W102" i="16"/>
  <c r="H102" i="16"/>
  <c r="G102" i="16"/>
  <c r="I102" i="16" s="1"/>
  <c r="W101" i="16"/>
  <c r="H101" i="16"/>
  <c r="G101" i="16"/>
  <c r="I101" i="16" s="1"/>
  <c r="I93" i="16"/>
  <c r="G93" i="16"/>
  <c r="J93" i="16" s="1"/>
  <c r="G92" i="16"/>
  <c r="I92" i="16" s="1"/>
  <c r="I91" i="16"/>
  <c r="J91" i="16" s="1"/>
  <c r="G91" i="16"/>
  <c r="H90" i="16"/>
  <c r="G90" i="16"/>
  <c r="I90" i="16" s="1"/>
  <c r="H89" i="16"/>
  <c r="I89" i="16" s="1"/>
  <c r="G89" i="16"/>
  <c r="W88" i="16"/>
  <c r="H88" i="16"/>
  <c r="G88" i="16"/>
  <c r="I88" i="16" s="1"/>
  <c r="W87" i="16"/>
  <c r="H87" i="16"/>
  <c r="I87" i="16" s="1"/>
  <c r="G87" i="16"/>
  <c r="W86" i="16"/>
  <c r="H86" i="16"/>
  <c r="G86" i="16"/>
  <c r="I86" i="16" s="1"/>
  <c r="W85" i="16"/>
  <c r="H85" i="16"/>
  <c r="I85" i="16" s="1"/>
  <c r="G85" i="16"/>
  <c r="W84" i="16"/>
  <c r="H84" i="16"/>
  <c r="G84" i="16"/>
  <c r="I84" i="16" s="1"/>
  <c r="W83" i="16"/>
  <c r="H83" i="16"/>
  <c r="I83" i="16" s="1"/>
  <c r="G83" i="16"/>
  <c r="W82" i="16"/>
  <c r="H82" i="16"/>
  <c r="G82" i="16"/>
  <c r="I82" i="16" s="1"/>
  <c r="W81" i="16"/>
  <c r="H81" i="16"/>
  <c r="I81" i="16" s="1"/>
  <c r="G81" i="16"/>
  <c r="W80" i="16"/>
  <c r="H80" i="16"/>
  <c r="G80" i="16"/>
  <c r="H79" i="16"/>
  <c r="G79" i="16"/>
  <c r="I79" i="16" s="1"/>
  <c r="H78" i="16"/>
  <c r="G78" i="16"/>
  <c r="W77" i="16"/>
  <c r="I77" i="16"/>
  <c r="H77" i="16"/>
  <c r="G77" i="16"/>
  <c r="W76" i="16"/>
  <c r="H76" i="16"/>
  <c r="G76" i="16"/>
  <c r="W75" i="16"/>
  <c r="H75" i="16"/>
  <c r="G75" i="16"/>
  <c r="I75" i="16" s="1"/>
  <c r="W74" i="16"/>
  <c r="H74" i="16"/>
  <c r="I74" i="16" s="1"/>
  <c r="G74" i="16"/>
  <c r="W73" i="16"/>
  <c r="H73" i="16"/>
  <c r="G73" i="16"/>
  <c r="W72" i="16"/>
  <c r="H72" i="16"/>
  <c r="I72" i="16" s="1"/>
  <c r="G72" i="16"/>
  <c r="W71" i="16"/>
  <c r="H71" i="16"/>
  <c r="G71" i="16"/>
  <c r="I71" i="16" s="1"/>
  <c r="W70" i="16"/>
  <c r="H70" i="16"/>
  <c r="G70" i="16"/>
  <c r="AA37" i="16"/>
  <c r="AA6" i="16"/>
  <c r="W16" i="16"/>
  <c r="G7" i="16"/>
  <c r="I104" i="16" l="1"/>
  <c r="J101" i="16" s="1"/>
  <c r="I109" i="16"/>
  <c r="I112" i="16"/>
  <c r="I105" i="16"/>
  <c r="I106" i="16"/>
  <c r="I111" i="16"/>
  <c r="J107" i="16" s="1"/>
  <c r="I76" i="16"/>
  <c r="I80" i="16"/>
  <c r="I73" i="16"/>
  <c r="I78" i="16"/>
  <c r="C4" i="18"/>
  <c r="W120" i="16"/>
  <c r="W89" i="16"/>
  <c r="I70" i="16"/>
  <c r="J70" i="16" s="1"/>
  <c r="J94" i="16" s="1"/>
  <c r="J89" i="16"/>
  <c r="J122" i="16"/>
  <c r="J76" i="16"/>
  <c r="I124" i="16"/>
  <c r="J125" i="16" l="1"/>
  <c r="D6" i="14" l="1"/>
  <c r="I6" i="13"/>
  <c r="I7" i="13"/>
  <c r="I9" i="13" s="1"/>
  <c r="D11" i="13" s="1"/>
  <c r="I8" i="13"/>
  <c r="I5" i="13"/>
  <c r="H9" i="13"/>
  <c r="H6" i="13"/>
  <c r="H7" i="13"/>
  <c r="H8" i="13"/>
  <c r="H5" i="13"/>
  <c r="E9" i="13"/>
  <c r="D9" i="13"/>
  <c r="D5" i="12"/>
  <c r="D19" i="10"/>
  <c r="D14" i="10"/>
  <c r="D16" i="10" s="1"/>
  <c r="C5" i="18"/>
  <c r="E11" i="1" s="1"/>
  <c r="D20" i="10" l="1"/>
  <c r="D10" i="10"/>
  <c r="C6" i="11"/>
  <c r="C5" i="9"/>
  <c r="D13" i="8"/>
  <c r="C13" i="8"/>
  <c r="E6" i="8"/>
  <c r="E7" i="8"/>
  <c r="E8" i="8"/>
  <c r="E9" i="8"/>
  <c r="E10" i="8"/>
  <c r="E11" i="8"/>
  <c r="E12" i="8"/>
  <c r="E5" i="8"/>
  <c r="D20" i="4"/>
  <c r="C20" i="4"/>
  <c r="E19" i="4"/>
  <c r="D21" i="10" l="1"/>
  <c r="E13" i="8"/>
  <c r="H7" i="4"/>
  <c r="H8" i="4"/>
  <c r="H9" i="4"/>
  <c r="H6" i="4"/>
  <c r="G7" i="4"/>
  <c r="G8" i="4"/>
  <c r="G9" i="4"/>
  <c r="G6" i="4"/>
  <c r="E16" i="4"/>
  <c r="E17" i="4"/>
  <c r="E18" i="4"/>
  <c r="E15" i="4"/>
  <c r="E20" i="4" s="1"/>
  <c r="G61" i="16"/>
  <c r="J61" i="16" s="1"/>
  <c r="G60" i="16"/>
  <c r="I60" i="16" s="1"/>
  <c r="G59" i="16"/>
  <c r="I59" i="16" s="1"/>
  <c r="H58" i="16"/>
  <c r="G58" i="16"/>
  <c r="I58" i="16" s="1"/>
  <c r="H57" i="16"/>
  <c r="G57" i="16"/>
  <c r="W56" i="16"/>
  <c r="H56" i="16"/>
  <c r="G56" i="16"/>
  <c r="W55" i="16"/>
  <c r="H55" i="16"/>
  <c r="G55" i="16"/>
  <c r="I55" i="16" s="1"/>
  <c r="W54" i="16"/>
  <c r="H54" i="16"/>
  <c r="G54" i="16"/>
  <c r="W53" i="16"/>
  <c r="H53" i="16"/>
  <c r="G53" i="16"/>
  <c r="I53" i="16" s="1"/>
  <c r="W52" i="16"/>
  <c r="H52" i="16"/>
  <c r="G52" i="16"/>
  <c r="I52" i="16" s="1"/>
  <c r="W51" i="16"/>
  <c r="H51" i="16"/>
  <c r="G51" i="16"/>
  <c r="I51" i="16" s="1"/>
  <c r="W50" i="16"/>
  <c r="H50" i="16"/>
  <c r="G50" i="16"/>
  <c r="W49" i="16"/>
  <c r="H49" i="16"/>
  <c r="G49" i="16"/>
  <c r="W48" i="16"/>
  <c r="H48" i="16"/>
  <c r="G48" i="16"/>
  <c r="W47" i="16"/>
  <c r="H47" i="16"/>
  <c r="G47" i="16"/>
  <c r="W46" i="16"/>
  <c r="H46" i="16"/>
  <c r="G46" i="16"/>
  <c r="W45" i="16"/>
  <c r="H45" i="16"/>
  <c r="G45" i="16"/>
  <c r="W44" i="16"/>
  <c r="H44" i="16"/>
  <c r="G44" i="16"/>
  <c r="W43" i="16"/>
  <c r="H43" i="16"/>
  <c r="G43" i="16"/>
  <c r="W42" i="16"/>
  <c r="H42" i="16"/>
  <c r="G42" i="16"/>
  <c r="W41" i="16"/>
  <c r="H41" i="16"/>
  <c r="G41" i="16"/>
  <c r="W40" i="16"/>
  <c r="H40" i="16"/>
  <c r="G40" i="16"/>
  <c r="W39" i="16"/>
  <c r="H39" i="16"/>
  <c r="G39" i="16"/>
  <c r="W38" i="16"/>
  <c r="H38" i="16"/>
  <c r="G38" i="16"/>
  <c r="AB37" i="16"/>
  <c r="G30" i="16"/>
  <c r="J30" i="16" s="1"/>
  <c r="G29" i="16"/>
  <c r="I29" i="16" s="1"/>
  <c r="G28" i="16"/>
  <c r="I28" i="16" s="1"/>
  <c r="J28" i="16" s="1"/>
  <c r="H27" i="16"/>
  <c r="G27" i="16"/>
  <c r="I27" i="16" s="1"/>
  <c r="H26" i="16"/>
  <c r="G26" i="16"/>
  <c r="W25" i="16"/>
  <c r="H25" i="16"/>
  <c r="G25" i="16"/>
  <c r="W24" i="16"/>
  <c r="H24" i="16"/>
  <c r="G24" i="16"/>
  <c r="W23" i="16"/>
  <c r="H23" i="16"/>
  <c r="G23" i="16"/>
  <c r="I23" i="16" s="1"/>
  <c r="W22" i="16"/>
  <c r="H22" i="16"/>
  <c r="I22" i="16" s="1"/>
  <c r="G22" i="16"/>
  <c r="W21" i="16"/>
  <c r="H21" i="16"/>
  <c r="G21" i="16"/>
  <c r="W20" i="16"/>
  <c r="H20" i="16"/>
  <c r="G20" i="16"/>
  <c r="W19" i="16"/>
  <c r="H19" i="16"/>
  <c r="G19" i="16"/>
  <c r="I19" i="16" s="1"/>
  <c r="W18" i="16"/>
  <c r="H18" i="16"/>
  <c r="G18" i="16"/>
  <c r="W17" i="16"/>
  <c r="H17" i="16"/>
  <c r="G17" i="16"/>
  <c r="H16" i="16"/>
  <c r="G16" i="16"/>
  <c r="W15" i="16"/>
  <c r="H15" i="16"/>
  <c r="G15" i="16"/>
  <c r="I15" i="16" s="1"/>
  <c r="W14" i="16"/>
  <c r="H14" i="16"/>
  <c r="G14" i="16"/>
  <c r="I14" i="16" s="1"/>
  <c r="W13" i="16"/>
  <c r="H13" i="16"/>
  <c r="G13" i="16"/>
  <c r="I13" i="16" s="1"/>
  <c r="W12" i="16"/>
  <c r="H12" i="16"/>
  <c r="G12" i="16"/>
  <c r="W11" i="16"/>
  <c r="H11" i="16"/>
  <c r="G11" i="16"/>
  <c r="W10" i="16"/>
  <c r="H10" i="16"/>
  <c r="G10" i="16"/>
  <c r="I10" i="16" s="1"/>
  <c r="W9" i="16"/>
  <c r="H9" i="16"/>
  <c r="G9" i="16"/>
  <c r="W8" i="16"/>
  <c r="H8" i="16"/>
  <c r="G8" i="16"/>
  <c r="W7" i="16"/>
  <c r="H7" i="16"/>
  <c r="I7" i="16" s="1"/>
  <c r="AB6" i="16"/>
  <c r="I45" i="16" l="1"/>
  <c r="I11" i="16"/>
  <c r="G10" i="4"/>
  <c r="W57" i="16"/>
  <c r="I44" i="16"/>
  <c r="I20" i="16"/>
  <c r="I8" i="16"/>
  <c r="I18" i="16"/>
  <c r="I21" i="16"/>
  <c r="I26" i="16"/>
  <c r="J26" i="16" s="1"/>
  <c r="I49" i="16"/>
  <c r="I57" i="16"/>
  <c r="J57" i="16" s="1"/>
  <c r="I16" i="16"/>
  <c r="J13" i="16" s="1"/>
  <c r="I24" i="16"/>
  <c r="I9" i="16"/>
  <c r="W26" i="16"/>
  <c r="AD14" i="16"/>
  <c r="I12" i="16"/>
  <c r="I17" i="16"/>
  <c r="I25" i="16"/>
  <c r="I38" i="16"/>
  <c r="I43" i="16"/>
  <c r="I46" i="16"/>
  <c r="I54" i="16"/>
  <c r="I47" i="16"/>
  <c r="I41" i="16"/>
  <c r="I39" i="16"/>
  <c r="I42" i="16"/>
  <c r="I50" i="16"/>
  <c r="I40" i="16"/>
  <c r="I48" i="16"/>
  <c r="I56" i="16"/>
  <c r="H10" i="4"/>
  <c r="J59" i="16"/>
  <c r="I30" i="16"/>
  <c r="I61" i="16"/>
  <c r="J38" i="16" l="1"/>
  <c r="J7" i="16"/>
  <c r="J31" i="16" s="1"/>
  <c r="C22" i="4"/>
  <c r="J44" i="16"/>
  <c r="J62" i="16" s="1"/>
  <c r="D10" i="4"/>
  <c r="C10" i="4"/>
</calcChain>
</file>

<file path=xl/sharedStrings.xml><?xml version="1.0" encoding="utf-8"?>
<sst xmlns="http://schemas.openxmlformats.org/spreadsheetml/2006/main" count="646" uniqueCount="258">
  <si>
    <t>区分</t>
  </si>
  <si>
    <t>算式</t>
  </si>
  <si>
    <t>数式</t>
  </si>
  <si>
    <t>備考</t>
  </si>
  <si>
    <t>①</t>
  </si>
  <si>
    <t>千円</t>
  </si>
  <si>
    <t>うち整備事業に係るもの</t>
  </si>
  <si>
    <t>②</t>
  </si>
  <si>
    <t>うち推進事業に係るもの</t>
  </si>
  <si>
    <t>③</t>
  </si>
  <si>
    <t>年総効果額</t>
  </si>
  <si>
    <t>④</t>
  </si>
  <si>
    <t>千円/年</t>
  </si>
  <si>
    <t>廃用損失額</t>
  </si>
  <si>
    <t>⑤</t>
  </si>
  <si>
    <t>総合耐用年数</t>
  </si>
  <si>
    <t>⑥</t>
  </si>
  <si>
    <t>年</t>
  </si>
  <si>
    <t>還元率</t>
  </si>
  <si>
    <t>⑦</t>
  </si>
  <si>
    <t>妥当投資額</t>
  </si>
  <si>
    <t>⑧＝④/⑦-⑤</t>
  </si>
  <si>
    <t>投資効率</t>
  </si>
  <si>
    <t>⑩＝⑧/①</t>
  </si>
  <si>
    <t>効果種別</t>
  </si>
  <si>
    <t>効果額</t>
  </si>
  <si>
    <t>項目</t>
  </si>
  <si>
    <t>数値</t>
  </si>
  <si>
    <t>単位</t>
  </si>
  <si>
    <t>備考（算出根拠）</t>
  </si>
  <si>
    <t>合計</t>
  </si>
  <si>
    <t>項目</t>
    <phoneticPr fontId="1"/>
  </si>
  <si>
    <t>数値</t>
    <phoneticPr fontId="1"/>
  </si>
  <si>
    <t>③</t>
    <phoneticPr fontId="1"/>
  </si>
  <si>
    <t>②</t>
    <phoneticPr fontId="1"/>
  </si>
  <si>
    <t>④</t>
    <phoneticPr fontId="1"/>
  </si>
  <si>
    <t>N2O削減効果</t>
    <rPh sb="3" eb="7">
      <t>サクゲンコウカ</t>
    </rPh>
    <phoneticPr fontId="1"/>
  </si>
  <si>
    <t>⑥</t>
    <phoneticPr fontId="1"/>
  </si>
  <si>
    <t>⑦</t>
    <phoneticPr fontId="1"/>
  </si>
  <si>
    <t>⑧</t>
    <phoneticPr fontId="1"/>
  </si>
  <si>
    <t>千円/年</t>
    <rPh sb="0" eb="2">
      <t>センエン</t>
    </rPh>
    <rPh sb="3" eb="4">
      <t>ネン</t>
    </rPh>
    <phoneticPr fontId="1"/>
  </si>
  <si>
    <t>計算式　</t>
  </si>
  <si>
    <t>その他効果額</t>
  </si>
  <si>
    <t>その他の効果の内容</t>
  </si>
  <si>
    <t>当該効果が発生する理由</t>
  </si>
  <si>
    <t>ほかの効果との重複がない理由</t>
  </si>
  <si>
    <t>施設名</t>
  </si>
  <si>
    <t>取得価格（千円）</t>
  </si>
  <si>
    <t>耐用年数</t>
  </si>
  <si>
    <t>使用年数</t>
  </si>
  <si>
    <t>使用可能年数</t>
  </si>
  <si>
    <t>残存率</t>
  </si>
  <si>
    <t>残存価値（千円）</t>
  </si>
  <si>
    <t>事業費（千円）</t>
  </si>
  <si>
    <t>単年度事業費（減価額）</t>
  </si>
  <si>
    <t>②＝①/③（千円）</t>
  </si>
  <si>
    <t>④＝①の合計</t>
  </si>
  <si>
    <t>⑤＝②の合計</t>
  </si>
  <si>
    <t>乳用牛</t>
    <rPh sb="0" eb="3">
      <t>ニュウヨウギュウ</t>
    </rPh>
    <phoneticPr fontId="1"/>
  </si>
  <si>
    <t>家畜種</t>
    <rPh sb="0" eb="3">
      <t>カチクシュ</t>
    </rPh>
    <phoneticPr fontId="1"/>
  </si>
  <si>
    <t>搾乳牛（3産以上）</t>
    <rPh sb="0" eb="3">
      <t>サクニュウギュウ</t>
    </rPh>
    <rPh sb="5" eb="6">
      <t>サン</t>
    </rPh>
    <rPh sb="6" eb="8">
      <t>イジョウ</t>
    </rPh>
    <phoneticPr fontId="1"/>
  </si>
  <si>
    <t>搾乳牛（2産）</t>
    <rPh sb="0" eb="3">
      <t>サクニュウギュウ</t>
    </rPh>
    <rPh sb="5" eb="6">
      <t>サン</t>
    </rPh>
    <phoneticPr fontId="1"/>
  </si>
  <si>
    <t>搾乳牛（初産）</t>
    <rPh sb="0" eb="3">
      <t>サクニュウギュウ</t>
    </rPh>
    <rPh sb="4" eb="6">
      <t>ショサン</t>
    </rPh>
    <phoneticPr fontId="1"/>
  </si>
  <si>
    <t>乾乳牛・未経産牛</t>
    <rPh sb="0" eb="3">
      <t>カンニュウギュウ</t>
    </rPh>
    <rPh sb="4" eb="8">
      <t>ミケイサンギュウ</t>
    </rPh>
    <phoneticPr fontId="1"/>
  </si>
  <si>
    <t>育成牛（7～24カ月）</t>
    <rPh sb="0" eb="3">
      <t>イクセイギュウ</t>
    </rPh>
    <rPh sb="9" eb="10">
      <t>ゲツ</t>
    </rPh>
    <phoneticPr fontId="1"/>
  </si>
  <si>
    <t>育成牛（3～6カ月）</t>
    <rPh sb="0" eb="3">
      <t>イクセイギュウ</t>
    </rPh>
    <rPh sb="8" eb="9">
      <t>ゲツ</t>
    </rPh>
    <phoneticPr fontId="1"/>
  </si>
  <si>
    <t>排せつ物量（kg/頭/日）</t>
    <rPh sb="0" eb="1">
      <t>ハイ</t>
    </rPh>
    <rPh sb="3" eb="5">
      <t>ブツリョウ</t>
    </rPh>
    <rPh sb="9" eb="10">
      <t>トウ</t>
    </rPh>
    <rPh sb="11" eb="12">
      <t>ニチ</t>
    </rPh>
    <phoneticPr fontId="1"/>
  </si>
  <si>
    <t>ふん</t>
    <phoneticPr fontId="1"/>
  </si>
  <si>
    <t>頭数</t>
    <rPh sb="0" eb="2">
      <t>トウスウ</t>
    </rPh>
    <phoneticPr fontId="1"/>
  </si>
  <si>
    <t>尿</t>
    <rPh sb="0" eb="1">
      <t>ニョウ</t>
    </rPh>
    <phoneticPr fontId="1"/>
  </si>
  <si>
    <t>肉用牛</t>
    <rPh sb="0" eb="3">
      <t>ニクヨウギュウ</t>
    </rPh>
    <phoneticPr fontId="1"/>
  </si>
  <si>
    <t>繁殖雌牛（2歳以上）</t>
    <rPh sb="0" eb="2">
      <t>ハンショク</t>
    </rPh>
    <rPh sb="2" eb="3">
      <t>メス</t>
    </rPh>
    <rPh sb="3" eb="4">
      <t>ウシ</t>
    </rPh>
    <rPh sb="6" eb="9">
      <t>サイイジョウ</t>
    </rPh>
    <phoneticPr fontId="1"/>
  </si>
  <si>
    <t>繁殖雌牛（7カ月～2歳未満）</t>
    <rPh sb="0" eb="4">
      <t>ハンショクメスウシ</t>
    </rPh>
    <rPh sb="7" eb="8">
      <t>ゲツ</t>
    </rPh>
    <rPh sb="10" eb="11">
      <t>サイ</t>
    </rPh>
    <rPh sb="11" eb="13">
      <t>ミマン</t>
    </rPh>
    <phoneticPr fontId="1"/>
  </si>
  <si>
    <t>繁殖雌牛（3か月～6カ月）</t>
    <rPh sb="0" eb="4">
      <t>ハンショクメスウシ</t>
    </rPh>
    <rPh sb="7" eb="8">
      <t>ゲツ</t>
    </rPh>
    <rPh sb="11" eb="12">
      <t>ゲツ</t>
    </rPh>
    <phoneticPr fontId="1"/>
  </si>
  <si>
    <t>肥育牛・雄（1歳以上）</t>
    <rPh sb="0" eb="2">
      <t>ヒイク</t>
    </rPh>
    <rPh sb="2" eb="3">
      <t>ギュウ</t>
    </rPh>
    <rPh sb="4" eb="5">
      <t>オス</t>
    </rPh>
    <rPh sb="7" eb="10">
      <t>サイイジョウ</t>
    </rPh>
    <phoneticPr fontId="1"/>
  </si>
  <si>
    <t>肥育牛・雄（7カ月～1歳未満）</t>
    <rPh sb="0" eb="3">
      <t>ヒイクギュウ</t>
    </rPh>
    <rPh sb="4" eb="5">
      <t>オス</t>
    </rPh>
    <rPh sb="8" eb="9">
      <t>ゲツ</t>
    </rPh>
    <rPh sb="11" eb="14">
      <t>サイミマン</t>
    </rPh>
    <phoneticPr fontId="1"/>
  </si>
  <si>
    <t>肥育牛・雄（3か月～6カ月）</t>
    <rPh sb="0" eb="3">
      <t>ヒイクギュウ</t>
    </rPh>
    <rPh sb="4" eb="5">
      <t>オス</t>
    </rPh>
    <rPh sb="8" eb="9">
      <t>ゲツ</t>
    </rPh>
    <rPh sb="12" eb="13">
      <t>ゲツ</t>
    </rPh>
    <phoneticPr fontId="1"/>
  </si>
  <si>
    <t>肥育牛・雌（1歳以上）</t>
    <rPh sb="0" eb="3">
      <t>ヒイクギュウ</t>
    </rPh>
    <rPh sb="4" eb="5">
      <t>メス</t>
    </rPh>
    <rPh sb="7" eb="8">
      <t>サイ</t>
    </rPh>
    <rPh sb="8" eb="10">
      <t>イジョウ</t>
    </rPh>
    <phoneticPr fontId="1"/>
  </si>
  <si>
    <t>肥育牛・雌（7カ月～1歳未満）</t>
    <rPh sb="0" eb="3">
      <t>ヒイクギュウ</t>
    </rPh>
    <rPh sb="4" eb="5">
      <t>メス</t>
    </rPh>
    <rPh sb="8" eb="9">
      <t>ゲツ</t>
    </rPh>
    <rPh sb="11" eb="14">
      <t>サイミマン</t>
    </rPh>
    <phoneticPr fontId="1"/>
  </si>
  <si>
    <t>肥育牛・雌（3か月～6カ月）</t>
    <rPh sb="0" eb="2">
      <t>ヒイク</t>
    </rPh>
    <rPh sb="2" eb="3">
      <t>ウシ</t>
    </rPh>
    <rPh sb="4" eb="5">
      <t>メス</t>
    </rPh>
    <rPh sb="8" eb="9">
      <t>ゲツ</t>
    </rPh>
    <rPh sb="12" eb="13">
      <t>ゲツ</t>
    </rPh>
    <phoneticPr fontId="1"/>
  </si>
  <si>
    <t>乳用種（7カ月以上）</t>
    <rPh sb="0" eb="3">
      <t>ニュウヨウシュ</t>
    </rPh>
    <rPh sb="6" eb="7">
      <t>ゲツ</t>
    </rPh>
    <rPh sb="7" eb="9">
      <t>イジョウ</t>
    </rPh>
    <phoneticPr fontId="1"/>
  </si>
  <si>
    <t>乳用種（3か月～6カ月）</t>
    <rPh sb="0" eb="3">
      <t>ニュウヨウシュ</t>
    </rPh>
    <rPh sb="6" eb="7">
      <t>ゲツ</t>
    </rPh>
    <rPh sb="10" eb="11">
      <t>ゲツ</t>
    </rPh>
    <phoneticPr fontId="1"/>
  </si>
  <si>
    <t>交雑種（7カ月以上）</t>
    <rPh sb="0" eb="3">
      <t>コウザツシュ</t>
    </rPh>
    <rPh sb="6" eb="9">
      <t>ゲツイジョウ</t>
    </rPh>
    <phoneticPr fontId="1"/>
  </si>
  <si>
    <t>交雑種（3か月～6カ月）</t>
    <rPh sb="0" eb="3">
      <t>コウザツシュ</t>
    </rPh>
    <rPh sb="6" eb="7">
      <t>ゲツ</t>
    </rPh>
    <rPh sb="10" eb="11">
      <t>ゲツ</t>
    </rPh>
    <phoneticPr fontId="1"/>
  </si>
  <si>
    <t>豚</t>
    <rPh sb="0" eb="1">
      <t>ブタ</t>
    </rPh>
    <phoneticPr fontId="1"/>
  </si>
  <si>
    <t>肥育豚</t>
    <rPh sb="0" eb="2">
      <t>ヒイク</t>
    </rPh>
    <rPh sb="2" eb="3">
      <t>ブタ</t>
    </rPh>
    <phoneticPr fontId="1"/>
  </si>
  <si>
    <t>繁殖豚</t>
    <rPh sb="0" eb="3">
      <t>ハンショクブタ</t>
    </rPh>
    <phoneticPr fontId="1"/>
  </si>
  <si>
    <t>採卵鶏</t>
    <rPh sb="0" eb="3">
      <t>サイランケイ</t>
    </rPh>
    <phoneticPr fontId="1"/>
  </si>
  <si>
    <t>雛</t>
    <rPh sb="0" eb="1">
      <t>ヒナ</t>
    </rPh>
    <phoneticPr fontId="1"/>
  </si>
  <si>
    <t>成鶏</t>
    <rPh sb="0" eb="2">
      <t>セイケイ</t>
    </rPh>
    <phoneticPr fontId="1"/>
  </si>
  <si>
    <t>ブロイラー</t>
    <phoneticPr fontId="1"/>
  </si>
  <si>
    <t>－</t>
    <phoneticPr fontId="1"/>
  </si>
  <si>
    <t>計</t>
    <rPh sb="0" eb="1">
      <t>ケイ</t>
    </rPh>
    <phoneticPr fontId="1"/>
  </si>
  <si>
    <t>処理区分</t>
    <rPh sb="0" eb="4">
      <t>ショリクブン</t>
    </rPh>
    <phoneticPr fontId="1"/>
  </si>
  <si>
    <t>(ii)牛、豚、採卵鶏、ブロイラーの排せつ物管理に伴うCH4排出量（②、④）</t>
    <rPh sb="4" eb="5">
      <t>ウシ</t>
    </rPh>
    <rPh sb="6" eb="7">
      <t>ブタ</t>
    </rPh>
    <rPh sb="8" eb="11">
      <t>サイランケイ</t>
    </rPh>
    <rPh sb="18" eb="19">
      <t>ハイ</t>
    </rPh>
    <rPh sb="21" eb="24">
      <t>ブツカンリ</t>
    </rPh>
    <rPh sb="25" eb="26">
      <t>トモナ</t>
    </rPh>
    <rPh sb="30" eb="32">
      <t>ハイシュツ</t>
    </rPh>
    <rPh sb="32" eb="33">
      <t>リョウ</t>
    </rPh>
    <phoneticPr fontId="1"/>
  </si>
  <si>
    <t>天日乾燥</t>
    <rPh sb="0" eb="4">
      <t>テンピカンソウ</t>
    </rPh>
    <phoneticPr fontId="1"/>
  </si>
  <si>
    <t>火力乾燥</t>
    <rPh sb="0" eb="4">
      <t>カリョクカンソウ</t>
    </rPh>
    <phoneticPr fontId="1"/>
  </si>
  <si>
    <t>炭化処理</t>
    <rPh sb="0" eb="4">
      <t>タンカショリ</t>
    </rPh>
    <phoneticPr fontId="1"/>
  </si>
  <si>
    <t>開放型強制発酵（ふん）</t>
    <rPh sb="0" eb="3">
      <t>カイホウガタ</t>
    </rPh>
    <rPh sb="3" eb="5">
      <t>キョウセイ</t>
    </rPh>
    <rPh sb="5" eb="7">
      <t>ハッコウ</t>
    </rPh>
    <phoneticPr fontId="1"/>
  </si>
  <si>
    <t>開放型強制発酵（尿）</t>
    <rPh sb="0" eb="3">
      <t>カイホウガタ</t>
    </rPh>
    <rPh sb="3" eb="7">
      <t>キョウセイハッコウ</t>
    </rPh>
    <rPh sb="8" eb="9">
      <t>ニョウ</t>
    </rPh>
    <phoneticPr fontId="1"/>
  </si>
  <si>
    <t>開放型強制発酵（ふん尿混合）</t>
    <rPh sb="0" eb="3">
      <t>カイホウガタ</t>
    </rPh>
    <rPh sb="3" eb="7">
      <t>キョウセイハッコウ</t>
    </rPh>
    <rPh sb="10" eb="13">
      <t>ニョウコンゴウ</t>
    </rPh>
    <phoneticPr fontId="1"/>
  </si>
  <si>
    <t>密閉型強制発酵（ふん）</t>
    <rPh sb="0" eb="3">
      <t>ミッペイガタ</t>
    </rPh>
    <rPh sb="3" eb="7">
      <t>キョウセイハッコウ</t>
    </rPh>
    <phoneticPr fontId="1"/>
  </si>
  <si>
    <t>密閉型強制発酵（尿）</t>
    <rPh sb="0" eb="3">
      <t>ミッペイガタ</t>
    </rPh>
    <rPh sb="3" eb="7">
      <t>キョウセイハッコウ</t>
    </rPh>
    <rPh sb="8" eb="9">
      <t>ニョウ</t>
    </rPh>
    <phoneticPr fontId="1"/>
  </si>
  <si>
    <t>密閉型強制発酵（ふん尿混合）</t>
    <rPh sb="0" eb="3">
      <t>ミッペイガタ</t>
    </rPh>
    <rPh sb="3" eb="7">
      <t>キョウセイハッコウ</t>
    </rPh>
    <rPh sb="10" eb="13">
      <t>ニョウコンゴウ</t>
    </rPh>
    <phoneticPr fontId="1"/>
  </si>
  <si>
    <t>堆積発酵</t>
    <rPh sb="0" eb="4">
      <t>タイセキハッコウ</t>
    </rPh>
    <phoneticPr fontId="1"/>
  </si>
  <si>
    <t>焼却</t>
    <rPh sb="0" eb="2">
      <t>ショウキャク</t>
    </rPh>
    <phoneticPr fontId="1"/>
  </si>
  <si>
    <t>浄化</t>
    <rPh sb="0" eb="2">
      <t>ジョウカ</t>
    </rPh>
    <phoneticPr fontId="1"/>
  </si>
  <si>
    <t>貯留</t>
    <rPh sb="0" eb="2">
      <t>チョリュウ</t>
    </rPh>
    <phoneticPr fontId="1"/>
  </si>
  <si>
    <t>メタン発酵（ふん）</t>
    <rPh sb="3" eb="5">
      <t>ハッコウ</t>
    </rPh>
    <phoneticPr fontId="1"/>
  </si>
  <si>
    <t>メタン発酵（尿・ふん尿混合）</t>
    <rPh sb="3" eb="5">
      <t>ハッコウ</t>
    </rPh>
    <rPh sb="6" eb="7">
      <t>ニョウ</t>
    </rPh>
    <rPh sb="10" eb="11">
      <t>ニョウ</t>
    </rPh>
    <rPh sb="11" eb="13">
      <t>コンゴウ</t>
    </rPh>
    <phoneticPr fontId="1"/>
  </si>
  <si>
    <t>産業廃棄物処理</t>
    <rPh sb="0" eb="5">
      <t>サンギョウハイキブツ</t>
    </rPh>
    <rPh sb="5" eb="7">
      <t>ショリ</t>
    </rPh>
    <phoneticPr fontId="1"/>
  </si>
  <si>
    <t>放牧</t>
    <rPh sb="0" eb="2">
      <t>ホウボク</t>
    </rPh>
    <phoneticPr fontId="1"/>
  </si>
  <si>
    <t>その他（ふん）</t>
    <rPh sb="2" eb="3">
      <t>ホカ</t>
    </rPh>
    <phoneticPr fontId="1"/>
  </si>
  <si>
    <t>その他（尿・ふん尿混合）</t>
    <rPh sb="2" eb="3">
      <t>ホカ</t>
    </rPh>
    <rPh sb="4" eb="5">
      <t>ニョウ</t>
    </rPh>
    <rPh sb="8" eb="9">
      <t>ニョウ</t>
    </rPh>
    <rPh sb="9" eb="11">
      <t>コンゴウ</t>
    </rPh>
    <phoneticPr fontId="1"/>
  </si>
  <si>
    <t>事業実施前CH4排出量（t）（②）</t>
    <rPh sb="0" eb="5">
      <t>ジギョウジッシマエ</t>
    </rPh>
    <rPh sb="8" eb="11">
      <t>ハイシュツリョウ</t>
    </rPh>
    <phoneticPr fontId="1"/>
  </si>
  <si>
    <t>事業実施後CH4排出量（t）（④）</t>
    <rPh sb="0" eb="5">
      <t>ジギョウジッシゴ</t>
    </rPh>
    <rPh sb="8" eb="11">
      <t>ハイシュツリョウ</t>
    </rPh>
    <phoneticPr fontId="1"/>
  </si>
  <si>
    <t>CH4削減量（t）</t>
    <rPh sb="3" eb="6">
      <t>サクゲンリョウ</t>
    </rPh>
    <phoneticPr fontId="1"/>
  </si>
  <si>
    <t>(i)家畜種ごとの排せつ物量（①、③）</t>
    <phoneticPr fontId="1"/>
  </si>
  <si>
    <t>排せつ物中窒素量（g-N/頭/日）</t>
    <rPh sb="0" eb="1">
      <t>ハイ</t>
    </rPh>
    <rPh sb="4" eb="5">
      <t>チュウ</t>
    </rPh>
    <rPh sb="5" eb="7">
      <t>チッソ</t>
    </rPh>
    <rPh sb="7" eb="8">
      <t>リョウ</t>
    </rPh>
    <rPh sb="13" eb="14">
      <t>トウ</t>
    </rPh>
    <rPh sb="15" eb="16">
      <t>ニチ</t>
    </rPh>
    <phoneticPr fontId="1"/>
  </si>
  <si>
    <t>家畜種ごとの1年あたり排せつ物量（t）</t>
    <rPh sb="0" eb="2">
      <t>カチク</t>
    </rPh>
    <rPh sb="2" eb="3">
      <t>シュ</t>
    </rPh>
    <rPh sb="7" eb="8">
      <t>ネン</t>
    </rPh>
    <rPh sb="11" eb="12">
      <t>ハイ</t>
    </rPh>
    <rPh sb="14" eb="15">
      <t>ブツ</t>
    </rPh>
    <rPh sb="15" eb="16">
      <t>リョウ</t>
    </rPh>
    <phoneticPr fontId="1"/>
  </si>
  <si>
    <t>CH4排出係数（％：t-CH4/t 有機物）</t>
    <rPh sb="3" eb="7">
      <t>ハイシュツケイスウ</t>
    </rPh>
    <rPh sb="18" eb="21">
      <t>ユウキブツ</t>
    </rPh>
    <phoneticPr fontId="1"/>
  </si>
  <si>
    <t>CH4削減効果</t>
    <rPh sb="3" eb="5">
      <t>サクゲン</t>
    </rPh>
    <rPh sb="5" eb="7">
      <t>コウカ</t>
    </rPh>
    <phoneticPr fontId="1"/>
  </si>
  <si>
    <t>(iii)家畜種ごとの排せつ物中窒素量（⑥、⑧）</t>
    <rPh sb="15" eb="16">
      <t>チュウ</t>
    </rPh>
    <rPh sb="16" eb="18">
      <t>チッソ</t>
    </rPh>
    <rPh sb="18" eb="19">
      <t>リョウ</t>
    </rPh>
    <phoneticPr fontId="1"/>
  </si>
  <si>
    <t>N2O排出係数（％：t-N2O-N/t -N）</t>
    <rPh sb="3" eb="7">
      <t>ハイシュツケイスウ</t>
    </rPh>
    <phoneticPr fontId="1"/>
  </si>
  <si>
    <t>N2O削減量（t）</t>
    <rPh sb="3" eb="6">
      <t>サクゲンリョウ</t>
    </rPh>
    <phoneticPr fontId="1"/>
  </si>
  <si>
    <t>事業実施前N2O排出量（t）（⑥）</t>
    <rPh sb="0" eb="5">
      <t>ジギョウジッシマエ</t>
    </rPh>
    <rPh sb="8" eb="11">
      <t>ハイシュツリョウ</t>
    </rPh>
    <phoneticPr fontId="1"/>
  </si>
  <si>
    <t>事業実施後N2O排出量（t）（⑧）</t>
    <rPh sb="0" eb="5">
      <t>ジギョウジッシゴ</t>
    </rPh>
    <rPh sb="8" eb="11">
      <t>ハイシュツリョウ</t>
    </rPh>
    <phoneticPr fontId="1"/>
  </si>
  <si>
    <t>CH4削減効果（千円）（⑤）</t>
    <rPh sb="3" eb="7">
      <t>サクゲンコウカ</t>
    </rPh>
    <rPh sb="8" eb="9">
      <t>セン</t>
    </rPh>
    <rPh sb="9" eb="10">
      <t>エン</t>
    </rPh>
    <phoneticPr fontId="1"/>
  </si>
  <si>
    <t>合計</t>
    <rPh sb="0" eb="2">
      <t>ゴウケイ</t>
    </rPh>
    <phoneticPr fontId="1"/>
  </si>
  <si>
    <t>家畜種ごとの1年あたり排出物中の窒素量（t-N）</t>
    <rPh sb="0" eb="2">
      <t>カチク</t>
    </rPh>
    <rPh sb="2" eb="3">
      <t>シュ</t>
    </rPh>
    <rPh sb="7" eb="8">
      <t>ネン</t>
    </rPh>
    <rPh sb="11" eb="13">
      <t>ハイシュツ</t>
    </rPh>
    <rPh sb="13" eb="14">
      <t>ブツ</t>
    </rPh>
    <rPh sb="14" eb="15">
      <t>チュウ</t>
    </rPh>
    <rPh sb="16" eb="18">
      <t>チッソ</t>
    </rPh>
    <rPh sb="18" eb="19">
      <t>リョウ</t>
    </rPh>
    <phoneticPr fontId="1"/>
  </si>
  <si>
    <t>様式１：温室効果ガス削減効果計算表</t>
    <rPh sb="0" eb="2">
      <t>ヨウシキ</t>
    </rPh>
    <rPh sb="4" eb="8">
      <t>オンシツコウカ</t>
    </rPh>
    <rPh sb="10" eb="14">
      <t>サクゲンコウカ</t>
    </rPh>
    <rPh sb="14" eb="17">
      <t>ケイサンヒョウ</t>
    </rPh>
    <phoneticPr fontId="1"/>
  </si>
  <si>
    <t>(iv)牛、豚、採卵鶏、ブロイラーの排せつ物管理に伴うN2O排出量（⑦、⑨）</t>
    <phoneticPr fontId="1"/>
  </si>
  <si>
    <t>N2O削減効果（千円）（⑩）</t>
    <rPh sb="3" eb="7">
      <t>サクゲンコウカ</t>
    </rPh>
    <rPh sb="8" eb="9">
      <t>セン</t>
    </rPh>
    <rPh sb="9" eb="10">
      <t>エン</t>
    </rPh>
    <phoneticPr fontId="1"/>
  </si>
  <si>
    <t>温室効果ガス削減効果（⑤＋⑩）（千円）</t>
    <rPh sb="0" eb="4">
      <t>オンシツコウカ</t>
    </rPh>
    <rPh sb="6" eb="8">
      <t>サクゲン</t>
    </rPh>
    <rPh sb="8" eb="10">
      <t>コウカ</t>
    </rPh>
    <rPh sb="16" eb="18">
      <t>センエン</t>
    </rPh>
    <phoneticPr fontId="1"/>
  </si>
  <si>
    <t>項目</t>
    <rPh sb="0" eb="2">
      <t>コウモク</t>
    </rPh>
    <phoneticPr fontId="1"/>
  </si>
  <si>
    <t>堆肥生産量（ｔ）</t>
    <rPh sb="0" eb="5">
      <t>タイヒセイサンリョウ</t>
    </rPh>
    <phoneticPr fontId="1"/>
  </si>
  <si>
    <t>販売単価（円/ｔ）</t>
    <rPh sb="0" eb="4">
      <t>ハンバイタンカ</t>
    </rPh>
    <rPh sb="5" eb="6">
      <t>エン</t>
    </rPh>
    <phoneticPr fontId="1"/>
  </si>
  <si>
    <t>事業実施前</t>
    <rPh sb="0" eb="4">
      <t>ジギョウジッシ</t>
    </rPh>
    <rPh sb="4" eb="5">
      <t>マエ</t>
    </rPh>
    <phoneticPr fontId="1"/>
  </si>
  <si>
    <t>事業実施後</t>
    <rPh sb="0" eb="2">
      <t>ジギョウ</t>
    </rPh>
    <rPh sb="2" eb="4">
      <t>ジッシ</t>
    </rPh>
    <rPh sb="4" eb="5">
      <t>ゴ</t>
    </rPh>
    <phoneticPr fontId="1"/>
  </si>
  <si>
    <t>①</t>
    <phoneticPr fontId="1"/>
  </si>
  <si>
    <t>維持管理費</t>
    <rPh sb="0" eb="5">
      <t>イジカンリヒ</t>
    </rPh>
    <phoneticPr fontId="1"/>
  </si>
  <si>
    <t>維持管理費（円）</t>
    <rPh sb="0" eb="5">
      <t>イジカンリヒ</t>
    </rPh>
    <rPh sb="6" eb="7">
      <t>エン</t>
    </rPh>
    <phoneticPr fontId="1"/>
  </si>
  <si>
    <t>⑤´</t>
    <phoneticPr fontId="1"/>
  </si>
  <si>
    <t>⑥´</t>
    <phoneticPr fontId="1"/>
  </si>
  <si>
    <t>増減（円）</t>
    <rPh sb="0" eb="2">
      <t>ゾウゲン</t>
    </rPh>
    <rPh sb="3" eb="4">
      <t>エン</t>
    </rPh>
    <phoneticPr fontId="1"/>
  </si>
  <si>
    <t>⑨＝⑧－⑦</t>
    <phoneticPr fontId="1"/>
  </si>
  <si>
    <t>⑨´</t>
    <phoneticPr fontId="1"/>
  </si>
  <si>
    <t>事業実施前</t>
    <rPh sb="0" eb="2">
      <t>ジギョウ</t>
    </rPh>
    <rPh sb="2" eb="4">
      <t>ジッシ</t>
    </rPh>
    <rPh sb="4" eb="5">
      <t>マエ</t>
    </rPh>
    <phoneticPr fontId="1"/>
  </si>
  <si>
    <t>販売額（円）</t>
    <rPh sb="0" eb="2">
      <t>ハンバイ</t>
    </rPh>
    <rPh sb="2" eb="3">
      <t>ガク</t>
    </rPh>
    <rPh sb="4" eb="5">
      <t>エン</t>
    </rPh>
    <phoneticPr fontId="1"/>
  </si>
  <si>
    <t>⑤＝①×③</t>
    <phoneticPr fontId="1"/>
  </si>
  <si>
    <t>⑥＝②×④</t>
    <phoneticPr fontId="1"/>
  </si>
  <si>
    <t>生産量増加効果＋品質向上効果（円）
⑥´－ ⑤´－ ⑨´</t>
    <rPh sb="0" eb="3">
      <t>セイサンリョウ</t>
    </rPh>
    <rPh sb="3" eb="5">
      <t>ゾウカ</t>
    </rPh>
    <rPh sb="5" eb="7">
      <t>コウカ</t>
    </rPh>
    <rPh sb="8" eb="10">
      <t>ヒンシツ</t>
    </rPh>
    <rPh sb="10" eb="12">
      <t>コウジョウ</t>
    </rPh>
    <rPh sb="12" eb="14">
      <t>コウカ</t>
    </rPh>
    <rPh sb="15" eb="16">
      <t>エン</t>
    </rPh>
    <phoneticPr fontId="1"/>
  </si>
  <si>
    <t>（３）生産費節減効果</t>
    <rPh sb="3" eb="5">
      <t>セイサン</t>
    </rPh>
    <rPh sb="5" eb="6">
      <t>ヒ</t>
    </rPh>
    <rPh sb="6" eb="8">
      <t>セツゲン</t>
    </rPh>
    <rPh sb="8" eb="10">
      <t>コウカ</t>
    </rPh>
    <phoneticPr fontId="1"/>
  </si>
  <si>
    <t>生産費（円）</t>
    <rPh sb="0" eb="3">
      <t>セイサンヒ</t>
    </rPh>
    <rPh sb="4" eb="5">
      <t>エン</t>
    </rPh>
    <phoneticPr fontId="1"/>
  </si>
  <si>
    <t>②－①</t>
    <phoneticPr fontId="1"/>
  </si>
  <si>
    <t>②家族労賃評価額（円/時間）</t>
    <rPh sb="1" eb="3">
      <t>カゾク</t>
    </rPh>
    <rPh sb="3" eb="5">
      <t>ロウチン</t>
    </rPh>
    <rPh sb="5" eb="7">
      <t>ヒョウカ</t>
    </rPh>
    <rPh sb="7" eb="8">
      <t>ガク</t>
    </rPh>
    <rPh sb="9" eb="10">
      <t>エン</t>
    </rPh>
    <rPh sb="11" eb="13">
      <t>ジカン</t>
    </rPh>
    <phoneticPr fontId="1"/>
  </si>
  <si>
    <t>①×②労働時間節減効果額</t>
    <rPh sb="3" eb="5">
      <t>ロウドウ</t>
    </rPh>
    <rPh sb="5" eb="7">
      <t>ジカン</t>
    </rPh>
    <rPh sb="7" eb="9">
      <t>セツゲン</t>
    </rPh>
    <rPh sb="9" eb="12">
      <t>コウカガク</t>
    </rPh>
    <phoneticPr fontId="1"/>
  </si>
  <si>
    <t>①節減される家族労働時間（時間）</t>
    <rPh sb="1" eb="3">
      <t>セツゲン</t>
    </rPh>
    <rPh sb="6" eb="8">
      <t>カゾク</t>
    </rPh>
    <rPh sb="8" eb="10">
      <t>ロウドウ</t>
    </rPh>
    <rPh sb="10" eb="12">
      <t>ジカン</t>
    </rPh>
    <rPh sb="13" eb="15">
      <t>ジカン</t>
    </rPh>
    <phoneticPr fontId="1"/>
  </si>
  <si>
    <t>備考（算出根拠）</t>
    <rPh sb="0" eb="2">
      <t>ビコウ</t>
    </rPh>
    <rPh sb="3" eb="5">
      <t>サンシュツ</t>
    </rPh>
    <rPh sb="5" eb="7">
      <t>コンキョ</t>
    </rPh>
    <phoneticPr fontId="1"/>
  </si>
  <si>
    <t>数値</t>
    <rPh sb="0" eb="2">
      <t>スウチ</t>
    </rPh>
    <phoneticPr fontId="1"/>
  </si>
  <si>
    <t>　　</t>
    <phoneticPr fontId="1"/>
  </si>
  <si>
    <t>注：地域で適当な労賃単価がない場合は、1,648円/時間を使用</t>
    <rPh sb="0" eb="1">
      <t>チュウ</t>
    </rPh>
    <rPh sb="2" eb="4">
      <t>チイキ</t>
    </rPh>
    <rPh sb="5" eb="7">
      <t>テキトウ</t>
    </rPh>
    <rPh sb="8" eb="10">
      <t>ロウチン</t>
    </rPh>
    <rPh sb="10" eb="12">
      <t>タンカ</t>
    </rPh>
    <rPh sb="15" eb="17">
      <t>バアイ</t>
    </rPh>
    <rPh sb="24" eb="25">
      <t>エン</t>
    </rPh>
    <rPh sb="26" eb="28">
      <t>ジカン</t>
    </rPh>
    <rPh sb="29" eb="31">
      <t>シヨウ</t>
    </rPh>
    <phoneticPr fontId="1"/>
  </si>
  <si>
    <t>算定</t>
    <rPh sb="0" eb="2">
      <t>サンテイ</t>
    </rPh>
    <phoneticPr fontId="1"/>
  </si>
  <si>
    <t>単位</t>
    <rPh sb="0" eb="2">
      <t>タンイ</t>
    </rPh>
    <phoneticPr fontId="1"/>
  </si>
  <si>
    <t>備考</t>
    <rPh sb="0" eb="2">
      <t>ビコウ</t>
    </rPh>
    <phoneticPr fontId="1"/>
  </si>
  <si>
    <t>BOD又はT-Nを入力</t>
    <rPh sb="3" eb="4">
      <t>マタ</t>
    </rPh>
    <rPh sb="9" eb="11">
      <t>ニュウリョク</t>
    </rPh>
    <phoneticPr fontId="1"/>
  </si>
  <si>
    <t>事業実施による汚濁負荷排出削減量の算定</t>
    <rPh sb="0" eb="2">
      <t>ジギョウ</t>
    </rPh>
    <rPh sb="2" eb="4">
      <t>ジッシ</t>
    </rPh>
    <rPh sb="7" eb="9">
      <t>オダク</t>
    </rPh>
    <rPh sb="9" eb="11">
      <t>フカ</t>
    </rPh>
    <rPh sb="11" eb="13">
      <t>ハイシュツ</t>
    </rPh>
    <rPh sb="13" eb="16">
      <t>サクゲンリョウ</t>
    </rPh>
    <rPh sb="17" eb="19">
      <t>サンテイ</t>
    </rPh>
    <phoneticPr fontId="1"/>
  </si>
  <si>
    <t>事業実施前処理水質</t>
    <rPh sb="0" eb="2">
      <t>ジギョウ</t>
    </rPh>
    <rPh sb="2" eb="5">
      <t>ジッシマエ</t>
    </rPh>
    <rPh sb="5" eb="7">
      <t>ショリ</t>
    </rPh>
    <rPh sb="7" eb="9">
      <t>スイシツ</t>
    </rPh>
    <phoneticPr fontId="1"/>
  </si>
  <si>
    <t>mg/ｌ</t>
    <phoneticPr fontId="1"/>
  </si>
  <si>
    <t>事業実施前処理水量</t>
    <rPh sb="0" eb="2">
      <t>ジギョウ</t>
    </rPh>
    <rPh sb="2" eb="5">
      <t>ジッシマエ</t>
    </rPh>
    <rPh sb="5" eb="7">
      <t>ショリ</t>
    </rPh>
    <rPh sb="7" eb="9">
      <t>スイリョウ</t>
    </rPh>
    <phoneticPr fontId="1"/>
  </si>
  <si>
    <t>㎥/年</t>
    <rPh sb="2" eb="3">
      <t>ネン</t>
    </rPh>
    <phoneticPr fontId="1"/>
  </si>
  <si>
    <t>事業実施後処理水質</t>
    <rPh sb="0" eb="2">
      <t>ジギョウ</t>
    </rPh>
    <rPh sb="2" eb="5">
      <t>ジッシゴ</t>
    </rPh>
    <rPh sb="5" eb="7">
      <t>ショリ</t>
    </rPh>
    <rPh sb="7" eb="9">
      <t>スイシツ</t>
    </rPh>
    <phoneticPr fontId="1"/>
  </si>
  <si>
    <t>事業実施後処理水量</t>
    <rPh sb="0" eb="2">
      <t>ジギョウ</t>
    </rPh>
    <rPh sb="2" eb="4">
      <t>ジッシ</t>
    </rPh>
    <rPh sb="4" eb="5">
      <t>ゴ</t>
    </rPh>
    <rPh sb="5" eb="9">
      <t>ショリスイリョウ</t>
    </rPh>
    <phoneticPr fontId="1"/>
  </si>
  <si>
    <t>汚濁負荷削減量</t>
    <rPh sb="0" eb="2">
      <t>オダク</t>
    </rPh>
    <rPh sb="2" eb="4">
      <t>フカ</t>
    </rPh>
    <rPh sb="4" eb="6">
      <t>サクゲン</t>
    </rPh>
    <rPh sb="6" eb="7">
      <t>リョウ</t>
    </rPh>
    <phoneticPr fontId="1"/>
  </si>
  <si>
    <t>⑤＝（①×②）ー（③×④）</t>
    <phoneticPr fontId="1"/>
  </si>
  <si>
    <t>mg/年</t>
    <rPh sb="3" eb="4">
      <t>ネン</t>
    </rPh>
    <phoneticPr fontId="1"/>
  </si>
  <si>
    <t>浄化処理単価の算定</t>
    <rPh sb="0" eb="4">
      <t>ジョウカショリ</t>
    </rPh>
    <rPh sb="4" eb="6">
      <t>タンカ</t>
    </rPh>
    <rPh sb="7" eb="9">
      <t>サンテイ</t>
    </rPh>
    <phoneticPr fontId="1"/>
  </si>
  <si>
    <t>建設費</t>
    <rPh sb="0" eb="3">
      <t>ケンセツヒ</t>
    </rPh>
    <phoneticPr fontId="1"/>
  </si>
  <si>
    <t>百万円</t>
    <rPh sb="0" eb="3">
      <t>ヒャクマンエン</t>
    </rPh>
    <phoneticPr fontId="1"/>
  </si>
  <si>
    <t>還元率</t>
    <rPh sb="0" eb="3">
      <t>カンゲンリツ</t>
    </rPh>
    <phoneticPr fontId="1"/>
  </si>
  <si>
    <t>建設費減価償却額</t>
    <rPh sb="0" eb="3">
      <t>ケンセツヒ</t>
    </rPh>
    <rPh sb="3" eb="8">
      <t>ゲンカショウキャクガク</t>
    </rPh>
    <phoneticPr fontId="1"/>
  </si>
  <si>
    <t>千円/年</t>
    <rPh sb="0" eb="1">
      <t>セン</t>
    </rPh>
    <rPh sb="1" eb="2">
      <t>エン</t>
    </rPh>
    <rPh sb="3" eb="4">
      <t>ネン</t>
    </rPh>
    <phoneticPr fontId="1"/>
  </si>
  <si>
    <t>⑪</t>
    <phoneticPr fontId="1"/>
  </si>
  <si>
    <t>千円</t>
    <rPh sb="0" eb="1">
      <t>セン</t>
    </rPh>
    <rPh sb="1" eb="2">
      <t>エン</t>
    </rPh>
    <phoneticPr fontId="1"/>
  </si>
  <si>
    <t>浄化費用</t>
    <rPh sb="0" eb="4">
      <t>ジョウカヒヨウ</t>
    </rPh>
    <phoneticPr fontId="1"/>
  </si>
  <si>
    <t>下水道流入水質</t>
    <rPh sb="0" eb="3">
      <t>ゲスイドウ</t>
    </rPh>
    <rPh sb="3" eb="5">
      <t>リュウニュウ</t>
    </rPh>
    <rPh sb="5" eb="7">
      <t>スイシツ</t>
    </rPh>
    <phoneticPr fontId="1"/>
  </si>
  <si>
    <t>ｍｇ/ｌ</t>
    <phoneticPr fontId="1"/>
  </si>
  <si>
    <t>BOD:290　T-N：55</t>
    <phoneticPr fontId="1"/>
  </si>
  <si>
    <t>下水道処理水質</t>
    <rPh sb="0" eb="3">
      <t>ゲスイドウ</t>
    </rPh>
    <rPh sb="3" eb="5">
      <t>ショリ</t>
    </rPh>
    <rPh sb="5" eb="7">
      <t>スイシツ</t>
    </rPh>
    <phoneticPr fontId="1"/>
  </si>
  <si>
    <t>BOD:10  　T-N：20</t>
    <phoneticPr fontId="1"/>
  </si>
  <si>
    <t>浄化処理単価</t>
    <rPh sb="0" eb="6">
      <t>ジョウカショリタンカ</t>
    </rPh>
    <phoneticPr fontId="1"/>
  </si>
  <si>
    <t>千円/mg</t>
    <rPh sb="0" eb="1">
      <t>セン</t>
    </rPh>
    <rPh sb="1" eb="2">
      <t>エン</t>
    </rPh>
    <phoneticPr fontId="1"/>
  </si>
  <si>
    <t>水質改善効果額</t>
    <rPh sb="0" eb="2">
      <t>スイシツ</t>
    </rPh>
    <rPh sb="2" eb="4">
      <t>カイゼン</t>
    </rPh>
    <rPh sb="4" eb="6">
      <t>コウカ</t>
    </rPh>
    <rPh sb="6" eb="7">
      <t>ガク</t>
    </rPh>
    <phoneticPr fontId="1"/>
  </si>
  <si>
    <t>千円/年</t>
    <rPh sb="0" eb="1">
      <t>セン</t>
    </rPh>
    <rPh sb="1" eb="2">
      <t>マドカ</t>
    </rPh>
    <rPh sb="3" eb="4">
      <t>ネン</t>
    </rPh>
    <phoneticPr fontId="1"/>
  </si>
  <si>
    <t>①消臭剤散布単価（円/ｔ）</t>
    <rPh sb="4" eb="6">
      <t>サンプ</t>
    </rPh>
    <rPh sb="9" eb="10">
      <t>エン</t>
    </rPh>
    <phoneticPr fontId="1"/>
  </si>
  <si>
    <t>②家畜排せつ物（廃棄物）量（ｔ）</t>
    <phoneticPr fontId="1"/>
  </si>
  <si>
    <t>①×②衛生水準向上効果額（円）</t>
    <rPh sb="13" eb="14">
      <t>エン</t>
    </rPh>
    <phoneticPr fontId="1"/>
  </si>
  <si>
    <t>　①衛生水準向上効果額算出表</t>
    <phoneticPr fontId="1"/>
  </si>
  <si>
    <t>②水質改善効果額算出表</t>
    <rPh sb="3" eb="5">
      <t>カイゼン</t>
    </rPh>
    <phoneticPr fontId="1"/>
  </si>
  <si>
    <t>①廃棄物処理量（ｔ）</t>
    <rPh sb="6" eb="7">
      <t>リョウ</t>
    </rPh>
    <phoneticPr fontId="1"/>
  </si>
  <si>
    <t>②処理単価（円/ｔ）</t>
    <rPh sb="6" eb="7">
      <t>エン</t>
    </rPh>
    <phoneticPr fontId="1"/>
  </si>
  <si>
    <t>①×②廃棄物処理節減効果額（円）</t>
    <rPh sb="14" eb="15">
      <t>エン</t>
    </rPh>
    <phoneticPr fontId="1"/>
  </si>
  <si>
    <t>（６）廃棄物処理費節減効果</t>
    <phoneticPr fontId="1"/>
  </si>
  <si>
    <t>（５）地域生活環境改善効果</t>
    <phoneticPr fontId="1"/>
  </si>
  <si>
    <t>生産量（ｔ）</t>
    <rPh sb="0" eb="2">
      <t>セイサン</t>
    </rPh>
    <rPh sb="2" eb="3">
      <t>リョウ</t>
    </rPh>
    <phoneticPr fontId="1"/>
  </si>
  <si>
    <t>副産物算出効果額（円）
⑥´－ ⑤´</t>
    <rPh sb="0" eb="1">
      <t>フク</t>
    </rPh>
    <rPh sb="1" eb="3">
      <t>サンブツ</t>
    </rPh>
    <rPh sb="3" eb="5">
      <t>サンシュツ</t>
    </rPh>
    <rPh sb="5" eb="7">
      <t>コウカ</t>
    </rPh>
    <rPh sb="7" eb="8">
      <t>ガク</t>
    </rPh>
    <rPh sb="9" eb="10">
      <t>エン</t>
    </rPh>
    <phoneticPr fontId="1"/>
  </si>
  <si>
    <t>（９）地域雇用創出効果額</t>
    <rPh sb="3" eb="5">
      <t>チイキ</t>
    </rPh>
    <rPh sb="5" eb="7">
      <t>コヨウ</t>
    </rPh>
    <rPh sb="7" eb="9">
      <t>ソウシュツ</t>
    </rPh>
    <rPh sb="9" eb="12">
      <t>コウカガク</t>
    </rPh>
    <phoneticPr fontId="1"/>
  </si>
  <si>
    <t>①生産増加効果額（円）</t>
    <rPh sb="1" eb="3">
      <t>セイサン</t>
    </rPh>
    <rPh sb="3" eb="5">
      <t>ゾウカ</t>
    </rPh>
    <rPh sb="5" eb="7">
      <t>コウカ</t>
    </rPh>
    <rPh sb="7" eb="8">
      <t>ガク</t>
    </rPh>
    <rPh sb="9" eb="10">
      <t>エン</t>
    </rPh>
    <phoneticPr fontId="1"/>
  </si>
  <si>
    <t>②波及倍率</t>
    <rPh sb="1" eb="5">
      <t>ハキュウバイリツ</t>
    </rPh>
    <phoneticPr fontId="1"/>
  </si>
  <si>
    <t>③雇用者所得率</t>
    <rPh sb="1" eb="4">
      <t>コヨウシャ</t>
    </rPh>
    <rPh sb="4" eb="7">
      <t>ショトクリツ</t>
    </rPh>
    <phoneticPr fontId="1"/>
  </si>
  <si>
    <t>（10）その他</t>
    <rPh sb="6" eb="7">
      <t>タ</t>
    </rPh>
    <phoneticPr fontId="1"/>
  </si>
  <si>
    <t>円/年</t>
    <phoneticPr fontId="1"/>
  </si>
  <si>
    <t>その他の効果の根拠</t>
    <phoneticPr fontId="1"/>
  </si>
  <si>
    <t>工種別
（施設名）</t>
    <rPh sb="7" eb="8">
      <t>メイ</t>
    </rPh>
    <phoneticPr fontId="1"/>
  </si>
  <si>
    <t>合計</t>
    <phoneticPr fontId="1"/>
  </si>
  <si>
    <t>耐用年数
の根拠</t>
    <phoneticPr fontId="1"/>
  </si>
  <si>
    <t>総合耐用年数
④/⑤</t>
    <phoneticPr fontId="1"/>
  </si>
  <si>
    <t>（２）品質向上効果</t>
    <rPh sb="3" eb="5">
      <t>ヒンシツ</t>
    </rPh>
    <rPh sb="5" eb="7">
      <t>コウジョウ</t>
    </rPh>
    <rPh sb="7" eb="9">
      <t>コウカ</t>
    </rPh>
    <phoneticPr fontId="1"/>
  </si>
  <si>
    <t>（１）生産量増加効果</t>
    <phoneticPr fontId="1"/>
  </si>
  <si>
    <t>（４）労働時間節減効果</t>
    <rPh sb="3" eb="7">
      <t>ロウドウジカン</t>
    </rPh>
    <rPh sb="7" eb="9">
      <t>セツゲン</t>
    </rPh>
    <rPh sb="9" eb="11">
      <t>コウカ</t>
    </rPh>
    <phoneticPr fontId="1"/>
  </si>
  <si>
    <t>（５）地域生活環境改善効果</t>
    <rPh sb="3" eb="7">
      <t>チイキセイカツ</t>
    </rPh>
    <rPh sb="7" eb="9">
      <t>カンキョウ</t>
    </rPh>
    <rPh sb="9" eb="11">
      <t>カイゼン</t>
    </rPh>
    <rPh sb="11" eb="13">
      <t>コウカ</t>
    </rPh>
    <phoneticPr fontId="1"/>
  </si>
  <si>
    <t>②水質改善効果</t>
    <rPh sb="3" eb="5">
      <t>カイゼン</t>
    </rPh>
    <phoneticPr fontId="1"/>
  </si>
  <si>
    <t>（７）副産物算出効果</t>
    <rPh sb="3" eb="10">
      <t>フクサンブツサンシュツコウカ</t>
    </rPh>
    <phoneticPr fontId="1"/>
  </si>
  <si>
    <t>（８）温室効果ガス削減効果</t>
    <rPh sb="3" eb="5">
      <t>オンシツ</t>
    </rPh>
    <rPh sb="5" eb="7">
      <t>コウカ</t>
    </rPh>
    <rPh sb="9" eb="13">
      <t>サクゲンコウカ</t>
    </rPh>
    <phoneticPr fontId="1"/>
  </si>
  <si>
    <t>（９）地域雇用創出効果</t>
    <rPh sb="3" eb="7">
      <t>チイキコヨウ</t>
    </rPh>
    <rPh sb="7" eb="9">
      <t>ソウシュツ</t>
    </rPh>
    <rPh sb="9" eb="11">
      <t>コウカ</t>
    </rPh>
    <phoneticPr fontId="1"/>
  </si>
  <si>
    <t>（10）その他の効果</t>
    <phoneticPr fontId="1"/>
  </si>
  <si>
    <t>総事業費</t>
    <phoneticPr fontId="1"/>
  </si>
  <si>
    <t>（千円/年）</t>
    <rPh sb="1" eb="3">
      <t>センエン</t>
    </rPh>
    <rPh sb="4" eb="5">
      <t>ネン</t>
    </rPh>
    <phoneticPr fontId="1"/>
  </si>
  <si>
    <t>１　事業効果総括表</t>
    <phoneticPr fontId="1"/>
  </si>
  <si>
    <t>２　年総効果集計表</t>
    <phoneticPr fontId="1"/>
  </si>
  <si>
    <t>３　廃用損失額（既存施設残存価値）算出表</t>
    <phoneticPr fontId="1"/>
  </si>
  <si>
    <t>４　総合耐用年数算出表（事業対象工種別事業費・耐用年数表）</t>
    <phoneticPr fontId="1"/>
  </si>
  <si>
    <t>（１）生産量増加効果</t>
    <rPh sb="3" eb="8">
      <t>セイサンリョウゾウカ</t>
    </rPh>
    <rPh sb="8" eb="10">
      <t>コウカ</t>
    </rPh>
    <phoneticPr fontId="1"/>
  </si>
  <si>
    <t>⑧＝⑥×⑦×1000</t>
    <phoneticPr fontId="1"/>
  </si>
  <si>
    <t>⑨</t>
    <phoneticPr fontId="1"/>
  </si>
  <si>
    <t>⑫</t>
    <phoneticPr fontId="1"/>
  </si>
  <si>
    <t>汚濁負荷物質名</t>
    <rPh sb="0" eb="6">
      <t>オダクフカブッシツ</t>
    </rPh>
    <rPh sb="6" eb="7">
      <t>メイ</t>
    </rPh>
    <phoneticPr fontId="1"/>
  </si>
  <si>
    <t>⑩＝⑧＋⑨</t>
    <phoneticPr fontId="1"/>
  </si>
  <si>
    <t>⑬＝（⑪－⑫）×④</t>
    <phoneticPr fontId="1"/>
  </si>
  <si>
    <t>⑮＝⑤×⑭</t>
    <phoneticPr fontId="1"/>
  </si>
  <si>
    <t>（４）労働時間節減効果</t>
    <rPh sb="3" eb="5">
      <t>ロウドウ</t>
    </rPh>
    <rPh sb="5" eb="7">
      <t>ジカン</t>
    </rPh>
    <rPh sb="7" eb="9">
      <t>セツゲン</t>
    </rPh>
    <rPh sb="9" eb="11">
      <t>コウカ</t>
    </rPh>
    <phoneticPr fontId="1"/>
  </si>
  <si>
    <t>（７）副産物算出効果</t>
    <rPh sb="3" eb="6">
      <t>フクサンブツ</t>
    </rPh>
    <rPh sb="6" eb="10">
      <t>サンシュツコウカ</t>
    </rPh>
    <phoneticPr fontId="1"/>
  </si>
  <si>
    <t>（３）生産費節減効果</t>
    <rPh sb="3" eb="6">
      <t>セイサンヒ</t>
    </rPh>
    <rPh sb="6" eb="8">
      <t>セツゲン</t>
    </rPh>
    <rPh sb="8" eb="10">
      <t>コウカ</t>
    </rPh>
    <phoneticPr fontId="1"/>
  </si>
  <si>
    <t>BOD</t>
    <phoneticPr fontId="1"/>
  </si>
  <si>
    <t>Ｔ－Ｎ</t>
    <phoneticPr fontId="1"/>
  </si>
  <si>
    <t>i（割引率）</t>
    <rPh sb="2" eb="5">
      <t>ワリビキリツ</t>
    </rPh>
    <phoneticPr fontId="1"/>
  </si>
  <si>
    <t>n（総合耐用年数）</t>
    <rPh sb="2" eb="8">
      <t>ソウゴウタイヨウネンスウ</t>
    </rPh>
    <phoneticPr fontId="1"/>
  </si>
  <si>
    <t>耐用年数：30年　割引率：4％</t>
    <rPh sb="0" eb="4">
      <t>タイヨウネンスウ</t>
    </rPh>
    <rPh sb="7" eb="8">
      <t>ネン</t>
    </rPh>
    <rPh sb="9" eb="12">
      <t>ワリビキリツ</t>
    </rPh>
    <phoneticPr fontId="1"/>
  </si>
  <si>
    <t>⑭＝⑩/⑬</t>
    <phoneticPr fontId="1"/>
  </si>
  <si>
    <t>事業実施前</t>
    <rPh sb="0" eb="5">
      <t>ジギョウジッシマエ</t>
    </rPh>
    <phoneticPr fontId="1"/>
  </si>
  <si>
    <r>
      <t>CH4排出量（t-CH4）
（＝（家畜種ごとの1年あたりの排せつ物量）＊（処理区分ごとCH4排出係数）/100）</t>
    </r>
    <r>
      <rPr>
        <sz val="11"/>
        <color rgb="FFFF0000"/>
        <rFont val="ＭＳ ゴシック"/>
        <family val="3"/>
        <charset val="128"/>
      </rPr>
      <t>←セルに自分で入力すること</t>
    </r>
    <rPh sb="3" eb="5">
      <t>ハイシュツ</t>
    </rPh>
    <rPh sb="5" eb="6">
      <t>リョウ</t>
    </rPh>
    <rPh sb="17" eb="20">
      <t>カチクシュ</t>
    </rPh>
    <rPh sb="24" eb="25">
      <t>ネン</t>
    </rPh>
    <rPh sb="29" eb="30">
      <t>ハイ</t>
    </rPh>
    <rPh sb="32" eb="34">
      <t>ブツリョウ</t>
    </rPh>
    <rPh sb="37" eb="39">
      <t>ショリ</t>
    </rPh>
    <rPh sb="39" eb="41">
      <t>クブン</t>
    </rPh>
    <rPh sb="46" eb="50">
      <t>ハイシュツケイスウ</t>
    </rPh>
    <rPh sb="60" eb="62">
      <t>ジブン</t>
    </rPh>
    <rPh sb="63" eb="65">
      <t>ニュウリョク</t>
    </rPh>
    <phoneticPr fontId="1"/>
  </si>
  <si>
    <t>①衛生水準向上効果</t>
    <rPh sb="1" eb="3">
      <t>エイセイ</t>
    </rPh>
    <phoneticPr fontId="1"/>
  </si>
  <si>
    <t>①×②×③地域雇用創出効果額（円）</t>
    <rPh sb="5" eb="7">
      <t>チイキ</t>
    </rPh>
    <rPh sb="7" eb="9">
      <t>コヨウ</t>
    </rPh>
    <rPh sb="9" eb="13">
      <t>ソウシュツコウカ</t>
    </rPh>
    <rPh sb="13" eb="14">
      <t>ガク</t>
    </rPh>
    <rPh sb="15" eb="16">
      <t>エン</t>
    </rPh>
    <phoneticPr fontId="1"/>
  </si>
  <si>
    <t>（８）温室効果ガス削減効果　</t>
    <rPh sb="3" eb="7">
      <t>オンシツコウカ</t>
    </rPh>
    <rPh sb="9" eb="11">
      <t>サクゲン</t>
    </rPh>
    <rPh sb="11" eb="13">
      <t>コウカ</t>
    </rPh>
    <phoneticPr fontId="1"/>
  </si>
  <si>
    <t>事業実施計画書</t>
    <rPh sb="6" eb="7">
      <t>ショ</t>
    </rPh>
    <phoneticPr fontId="1"/>
  </si>
  <si>
    <t>総合耐用年数算出表</t>
  </si>
  <si>
    <t>利子率は4.0%</t>
  </si>
  <si>
    <r>
      <t>N2O排出量（t-N2O）
（＝（家畜種ごとの1年あたりの排せつ物中の窒素量）＊（処理区分ごとN2O排出係数）/100*44/28）</t>
    </r>
    <r>
      <rPr>
        <sz val="11"/>
        <color rgb="FFFF0000"/>
        <rFont val="ＭＳ ゴシック"/>
        <family val="3"/>
        <charset val="128"/>
      </rPr>
      <t>←セルに自分で入力すること</t>
    </r>
    <rPh sb="3" eb="5">
      <t>ハイシュツ</t>
    </rPh>
    <rPh sb="5" eb="6">
      <t>リョウ</t>
    </rPh>
    <rPh sb="17" eb="20">
      <t>カチクシュ</t>
    </rPh>
    <rPh sb="24" eb="25">
      <t>ネン</t>
    </rPh>
    <rPh sb="29" eb="30">
      <t>ハイ</t>
    </rPh>
    <rPh sb="33" eb="34">
      <t>チュウ</t>
    </rPh>
    <rPh sb="35" eb="37">
      <t>チッソ</t>
    </rPh>
    <rPh sb="37" eb="38">
      <t>リョウ</t>
    </rPh>
    <rPh sb="41" eb="43">
      <t>ショリ</t>
    </rPh>
    <rPh sb="43" eb="45">
      <t>クブン</t>
    </rPh>
    <rPh sb="50" eb="54">
      <t>ハイシュツケイスウ</t>
    </rPh>
    <rPh sb="70" eb="72">
      <t>ジブン</t>
    </rPh>
    <rPh sb="73" eb="75">
      <t>ニュウリョク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</si>
</sst>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"/>
    <numFmt numFmtId="177" formatCode="#,##0.00000;[Red]\-#,##0.00000"/>
    <numFmt numFmtId="178" formatCode="#,##0.000;[Red]\-#,##0.000"/>
    <numFmt numFmtId="179" formatCode="#,##0.0000;[Red]\-#,##0.0000"/>
    <numFmt numFmtId="180" formatCode="#,##0.000000;[Red]\-#,##0.000000"/>
  </numFmts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2"/>
      <color rgb="FF000000"/>
      <name val="ＭＳ ゴシック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sz val="11"/>
      <color rgb="FFFF0000"/>
      <name val="ＭＳ ゴシック"/>
      <family val="3"/>
      <charset val="128"/>
    </font>
    <font>
      <sz val="1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</cellStyleXfs>
  <cellXfs count="147">
    <xf numFmtId="0" fontId="0" fillId="0" borderId="0" xfId="0">
      <alignment vertical="center"/>
    </xf>
    <xf numFmtId="0" fontId="2" fillId="0" borderId="0" xfId="0" applyFont="1" applyFill="1" applyBorder="1" applyAlignment="1">
      <alignment horizontal="center" vertical="center"/>
    </xf>
    <xf numFmtId="38" fontId="2" fillId="0" borderId="0" xfId="1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right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38" fontId="2" fillId="0" borderId="0" xfId="1" applyFont="1" applyFill="1">
      <alignment vertical="center"/>
    </xf>
    <xf numFmtId="38" fontId="2" fillId="0" borderId="0" xfId="1" applyFont="1" applyFill="1" applyBorder="1">
      <alignment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38" fontId="2" fillId="0" borderId="7" xfId="1" applyFont="1" applyFill="1" applyBorder="1" applyAlignment="1">
      <alignment horizontal="center" vertical="center"/>
    </xf>
    <xf numFmtId="38" fontId="2" fillId="0" borderId="0" xfId="1" applyFont="1" applyFill="1" applyBorder="1" applyAlignment="1">
      <alignment horizontal="center" vertical="center"/>
    </xf>
    <xf numFmtId="0" fontId="2" fillId="0" borderId="7" xfId="0" applyFont="1" applyFill="1" applyBorder="1">
      <alignment vertical="center"/>
    </xf>
    <xf numFmtId="38" fontId="2" fillId="0" borderId="7" xfId="1" applyFont="1" applyFill="1" applyBorder="1" applyAlignment="1">
      <alignment horizontal="right"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left" vertical="center"/>
    </xf>
    <xf numFmtId="9" fontId="2" fillId="0" borderId="0" xfId="0" applyNumberFormat="1" applyFont="1" applyFill="1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left"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right" vertical="center"/>
    </xf>
    <xf numFmtId="0" fontId="3" fillId="0" borderId="0" xfId="0" applyFont="1" applyFill="1">
      <alignment vertical="center"/>
    </xf>
    <xf numFmtId="0" fontId="3" fillId="0" borderId="7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3" fillId="0" borderId="20" xfId="0" applyFont="1" applyFill="1" applyBorder="1" applyAlignment="1">
      <alignment horizontal="center" vertical="center" wrapText="1"/>
    </xf>
    <xf numFmtId="38" fontId="3" fillId="0" borderId="7" xfId="1" applyFont="1" applyFill="1" applyBorder="1" applyAlignment="1">
      <alignment horizontal="right" vertical="center" wrapText="1"/>
    </xf>
    <xf numFmtId="0" fontId="2" fillId="0" borderId="6" xfId="0" applyFont="1" applyFill="1" applyBorder="1">
      <alignment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right" vertical="center"/>
    </xf>
    <xf numFmtId="0" fontId="2" fillId="0" borderId="15" xfId="0" applyFont="1" applyFill="1" applyBorder="1">
      <alignment vertical="center"/>
    </xf>
    <xf numFmtId="0" fontId="2" fillId="0" borderId="16" xfId="0" applyFont="1" applyFill="1" applyBorder="1">
      <alignment vertical="center"/>
    </xf>
    <xf numFmtId="0" fontId="2" fillId="0" borderId="7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1" fontId="2" fillId="0" borderId="2" xfId="0" applyNumberFormat="1" applyFont="1" applyFill="1" applyBorder="1">
      <alignment vertical="center"/>
    </xf>
    <xf numFmtId="0" fontId="2" fillId="0" borderId="14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38" fontId="2" fillId="0" borderId="7" xfId="1" applyFont="1" applyFill="1" applyBorder="1">
      <alignment vertical="center"/>
    </xf>
    <xf numFmtId="38" fontId="2" fillId="0" borderId="18" xfId="1" applyFont="1" applyFill="1" applyBorder="1" applyAlignment="1">
      <alignment horizontal="right" vertical="center"/>
    </xf>
    <xf numFmtId="38" fontId="2" fillId="0" borderId="19" xfId="1" applyFont="1" applyFill="1" applyBorder="1" applyAlignment="1">
      <alignment horizontal="right" vertical="center"/>
    </xf>
    <xf numFmtId="38" fontId="2" fillId="0" borderId="0" xfId="1" applyFont="1" applyFill="1" applyAlignment="1">
      <alignment horizontal="right" vertical="center"/>
    </xf>
    <xf numFmtId="38" fontId="2" fillId="0" borderId="7" xfId="0" applyNumberFormat="1" applyFont="1" applyFill="1" applyBorder="1">
      <alignment vertical="center"/>
    </xf>
    <xf numFmtId="0" fontId="5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justify" vertical="center" wrapText="1"/>
    </xf>
    <xf numFmtId="38" fontId="5" fillId="0" borderId="7" xfId="1" applyFont="1" applyFill="1" applyBorder="1" applyAlignment="1">
      <alignment horizontal="right" vertical="center" wrapText="1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>
      <alignment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right" vertical="center"/>
    </xf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left" vertical="center"/>
    </xf>
    <xf numFmtId="0" fontId="2" fillId="0" borderId="14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center" vertical="center"/>
    </xf>
    <xf numFmtId="38" fontId="2" fillId="3" borderId="7" xfId="1" applyFont="1" applyFill="1" applyBorder="1" applyAlignment="1">
      <alignment horizontal="right" vertical="center"/>
    </xf>
    <xf numFmtId="38" fontId="2" fillId="0" borderId="7" xfId="1" applyFont="1" applyFill="1" applyBorder="1" applyAlignment="1">
      <alignment horizontal="left" vertical="center"/>
    </xf>
    <xf numFmtId="38" fontId="5" fillId="3" borderId="7" xfId="1" applyFont="1" applyFill="1" applyBorder="1" applyAlignment="1">
      <alignment horizontal="right" vertical="center" wrapText="1"/>
    </xf>
    <xf numFmtId="38" fontId="2" fillId="3" borderId="7" xfId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6" fillId="0" borderId="0" xfId="0" applyFont="1">
      <alignment vertical="center"/>
    </xf>
    <xf numFmtId="0" fontId="0" fillId="0" borderId="7" xfId="0" applyBorder="1" applyAlignment="1">
      <alignment horizontal="right" vertical="center"/>
    </xf>
    <xf numFmtId="177" fontId="0" fillId="3" borderId="7" xfId="1" applyNumberFormat="1" applyFont="1" applyFill="1" applyBorder="1" applyAlignment="1">
      <alignment horizontal="right" vertical="center"/>
    </xf>
    <xf numFmtId="179" fontId="2" fillId="0" borderId="7" xfId="1" applyNumberFormat="1" applyFont="1" applyFill="1" applyBorder="1" applyAlignment="1">
      <alignment horizontal="right" vertical="center"/>
    </xf>
    <xf numFmtId="180" fontId="2" fillId="3" borderId="7" xfId="1" applyNumberFormat="1" applyFont="1" applyFill="1" applyBorder="1" applyAlignment="1">
      <alignment horizontal="right" vertical="center"/>
    </xf>
    <xf numFmtId="38" fontId="2" fillId="0" borderId="5" xfId="1" applyFont="1" applyFill="1" applyBorder="1">
      <alignment vertical="center"/>
    </xf>
    <xf numFmtId="38" fontId="2" fillId="3" borderId="5" xfId="1" applyFont="1" applyFill="1" applyBorder="1">
      <alignment vertical="center"/>
    </xf>
    <xf numFmtId="38" fontId="2" fillId="3" borderId="15" xfId="1" applyFont="1" applyFill="1" applyBorder="1">
      <alignment vertical="center"/>
    </xf>
    <xf numFmtId="38" fontId="2" fillId="3" borderId="7" xfId="1" applyFont="1" applyFill="1" applyBorder="1">
      <alignment vertical="center"/>
    </xf>
    <xf numFmtId="38" fontId="3" fillId="3" borderId="7" xfId="1" applyFont="1" applyFill="1" applyBorder="1" applyAlignment="1">
      <alignment horizontal="right" vertical="center" wrapText="1"/>
    </xf>
    <xf numFmtId="40" fontId="3" fillId="3" borderId="7" xfId="1" applyNumberFormat="1" applyFont="1" applyFill="1" applyBorder="1" applyAlignment="1">
      <alignment horizontal="right" vertical="center" wrapText="1"/>
    </xf>
    <xf numFmtId="178" fontId="3" fillId="3" borderId="7" xfId="1" applyNumberFormat="1" applyFont="1" applyFill="1" applyBorder="1" applyAlignment="1">
      <alignment horizontal="right" vertical="center" wrapText="1"/>
    </xf>
    <xf numFmtId="0" fontId="3" fillId="3" borderId="7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2" fontId="2" fillId="0" borderId="7" xfId="0" applyNumberFormat="1" applyFont="1" applyFill="1" applyBorder="1">
      <alignment vertical="center"/>
    </xf>
    <xf numFmtId="176" fontId="2" fillId="0" borderId="7" xfId="0" applyNumberFormat="1" applyFont="1" applyFill="1" applyBorder="1">
      <alignment vertical="center"/>
    </xf>
    <xf numFmtId="1" fontId="2" fillId="0" borderId="7" xfId="0" applyNumberFormat="1" applyFont="1" applyFill="1" applyBorder="1">
      <alignment vertical="center"/>
    </xf>
    <xf numFmtId="0" fontId="2" fillId="3" borderId="7" xfId="0" applyFont="1" applyFill="1" applyBorder="1" applyAlignment="1">
      <alignment horizontal="right" vertical="center"/>
    </xf>
    <xf numFmtId="0" fontId="2" fillId="3" borderId="7" xfId="0" applyFont="1" applyFill="1" applyBorder="1">
      <alignment vertical="center"/>
    </xf>
    <xf numFmtId="176" fontId="2" fillId="3" borderId="7" xfId="0" applyNumberFormat="1" applyFont="1" applyFill="1" applyBorder="1" applyAlignment="1">
      <alignment horizontal="right" vertical="center"/>
    </xf>
    <xf numFmtId="2" fontId="2" fillId="3" borderId="7" xfId="0" applyNumberFormat="1" applyFont="1" applyFill="1" applyBorder="1" applyAlignment="1">
      <alignment horizontal="right" vertical="center"/>
    </xf>
    <xf numFmtId="176" fontId="2" fillId="3" borderId="7" xfId="0" applyNumberFormat="1" applyFont="1" applyFill="1" applyBorder="1">
      <alignment vertical="center"/>
    </xf>
    <xf numFmtId="0" fontId="7" fillId="0" borderId="0" xfId="0" applyFont="1" applyFill="1">
      <alignment vertical="center"/>
    </xf>
    <xf numFmtId="38" fontId="8" fillId="0" borderId="7" xfId="0" applyNumberFormat="1" applyFont="1" applyFill="1" applyBorder="1">
      <alignment vertical="center"/>
    </xf>
    <xf numFmtId="0" fontId="3" fillId="3" borderId="7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left" vertical="center" wrapText="1"/>
    </xf>
    <xf numFmtId="38" fontId="2" fillId="3" borderId="7" xfId="1" applyFont="1" applyFill="1" applyBorder="1" applyAlignment="1">
      <alignment horizontal="right" vertical="center" wrapText="1"/>
    </xf>
    <xf numFmtId="38" fontId="2" fillId="3" borderId="7" xfId="1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right" vertical="center" wrapText="1"/>
    </xf>
    <xf numFmtId="9" fontId="2" fillId="3" borderId="7" xfId="2" applyFont="1" applyFill="1" applyBorder="1" applyAlignment="1">
      <alignment horizontal="center" vertical="center" wrapText="1"/>
    </xf>
    <xf numFmtId="38" fontId="2" fillId="3" borderId="17" xfId="1" applyFont="1" applyFill="1" applyBorder="1" applyAlignment="1">
      <alignment horizontal="right" vertical="center" wrapText="1"/>
    </xf>
    <xf numFmtId="179" fontId="2" fillId="3" borderId="17" xfId="1" applyNumberFormat="1" applyFont="1" applyFill="1" applyBorder="1" applyAlignment="1">
      <alignment horizontal="right" vertical="center" wrapText="1"/>
    </xf>
    <xf numFmtId="0" fontId="2" fillId="2" borderId="7" xfId="0" applyFont="1" applyFill="1" applyBorder="1" applyAlignment="1">
      <alignment horizontal="center" vertical="center" wrapText="1"/>
    </xf>
    <xf numFmtId="38" fontId="2" fillId="2" borderId="17" xfId="1" applyFont="1" applyFill="1" applyBorder="1" applyAlignment="1">
      <alignment horizontal="right" vertical="center" wrapText="1"/>
    </xf>
    <xf numFmtId="178" fontId="2" fillId="2" borderId="17" xfId="1" applyNumberFormat="1" applyFont="1" applyFill="1" applyBorder="1" applyAlignment="1">
      <alignment horizontal="right" vertical="center" wrapText="1"/>
    </xf>
    <xf numFmtId="38" fontId="2" fillId="2" borderId="7" xfId="1" applyFont="1" applyFill="1" applyBorder="1" applyAlignment="1">
      <alignment horizontal="right" vertical="center" wrapText="1"/>
    </xf>
    <xf numFmtId="38" fontId="2" fillId="2" borderId="7" xfId="0" applyNumberFormat="1" applyFont="1" applyFill="1" applyBorder="1" applyAlignment="1">
      <alignment horizontal="right" vertical="center" wrapText="1"/>
    </xf>
    <xf numFmtId="0" fontId="2" fillId="3" borderId="7" xfId="0" applyFont="1" applyFill="1" applyBorder="1" applyAlignment="1">
      <alignment horizontal="left" vertical="center"/>
    </xf>
    <xf numFmtId="0" fontId="2" fillId="3" borderId="7" xfId="0" applyFont="1" applyFill="1" applyBorder="1" applyAlignment="1">
      <alignment horizontal="center" vertical="center"/>
    </xf>
    <xf numFmtId="38" fontId="2" fillId="3" borderId="7" xfId="1" applyFont="1" applyFill="1" applyBorder="1" applyAlignment="1">
      <alignment horizontal="left" vertical="center" wrapText="1"/>
    </xf>
    <xf numFmtId="38" fontId="2" fillId="3" borderId="7" xfId="1" applyFont="1" applyFill="1" applyBorder="1" applyAlignment="1">
      <alignment horizontal="left" vertical="center"/>
    </xf>
    <xf numFmtId="0" fontId="3" fillId="0" borderId="7" xfId="0" applyFont="1" applyFill="1" applyBorder="1" applyAlignment="1">
      <alignment horizontal="right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2" fillId="2" borderId="14" xfId="0" applyFont="1" applyFill="1" applyBorder="1" applyAlignment="1">
      <alignment horizontal="left" vertical="center" wrapText="1"/>
    </xf>
    <xf numFmtId="0" fontId="2" fillId="2" borderId="11" xfId="0" applyFont="1" applyFill="1" applyBorder="1" applyAlignment="1">
      <alignment horizontal="left" vertical="center" wrapText="1"/>
    </xf>
    <xf numFmtId="38" fontId="2" fillId="3" borderId="14" xfId="1" applyFont="1" applyFill="1" applyBorder="1" applyAlignment="1">
      <alignment horizontal="right" vertical="center" wrapText="1"/>
    </xf>
    <xf numFmtId="38" fontId="2" fillId="3" borderId="11" xfId="1" applyFont="1" applyFill="1" applyBorder="1" applyAlignment="1">
      <alignment horizontal="right" vertical="center" wrapText="1"/>
    </xf>
    <xf numFmtId="0" fontId="2" fillId="0" borderId="14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left" vertical="center"/>
    </xf>
    <xf numFmtId="38" fontId="2" fillId="0" borderId="14" xfId="1" applyFont="1" applyFill="1" applyBorder="1" applyAlignment="1">
      <alignment horizontal="right" vertical="center"/>
    </xf>
    <xf numFmtId="38" fontId="2" fillId="0" borderId="15" xfId="1" applyFont="1" applyFill="1" applyBorder="1" applyAlignment="1">
      <alignment horizontal="right" vertical="center"/>
    </xf>
    <xf numFmtId="38" fontId="2" fillId="0" borderId="11" xfId="1" applyFont="1" applyFill="1" applyBorder="1" applyAlignment="1">
      <alignment horizontal="right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</cellXfs>
  <cellStyles count="3">
    <cellStyle name="パーセント" xfId="2" builtinId="5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15FD16-33DA-4D19-A1B8-57E4B1B7B52B}">
  <dimension ref="B2:C5"/>
  <sheetViews>
    <sheetView workbookViewId="0">
      <selection activeCell="C8" sqref="C8"/>
    </sheetView>
  </sheetViews>
  <sheetFormatPr defaultColWidth="10.75" defaultRowHeight="18.75" x14ac:dyDescent="0.4"/>
  <cols>
    <col min="2" max="4" width="21.625" customWidth="1"/>
  </cols>
  <sheetData>
    <row r="2" spans="2:3" x14ac:dyDescent="0.4">
      <c r="B2" s="68" t="s">
        <v>179</v>
      </c>
    </row>
    <row r="3" spans="2:3" s="66" customFormat="1" x14ac:dyDescent="0.4">
      <c r="B3" s="67" t="s">
        <v>245</v>
      </c>
      <c r="C3" s="69">
        <v>0.04</v>
      </c>
    </row>
    <row r="4" spans="2:3" x14ac:dyDescent="0.4">
      <c r="B4" s="67" t="s">
        <v>246</v>
      </c>
      <c r="C4" s="70" t="e">
        <f>総括表!D42</f>
        <v>#DIV/0!</v>
      </c>
    </row>
    <row r="5" spans="2:3" x14ac:dyDescent="0.4">
      <c r="B5" s="67" t="s">
        <v>179</v>
      </c>
      <c r="C5" s="69" t="e">
        <f>(C3*((1+C3)^C4))/(((1+C3)^C4)-1)</f>
        <v>#DIV/0!</v>
      </c>
    </row>
  </sheetData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6EF47-6425-4F72-85EC-691937F513F8}">
  <sheetPr>
    <pageSetUpPr fitToPage="1"/>
  </sheetPr>
  <dimension ref="B1:H42"/>
  <sheetViews>
    <sheetView topLeftCell="A34" zoomScaleNormal="100" workbookViewId="0">
      <selection activeCell="F16" sqref="F16"/>
    </sheetView>
  </sheetViews>
  <sheetFormatPr defaultColWidth="8.75" defaultRowHeight="20.45" customHeight="1" x14ac:dyDescent="0.4"/>
  <cols>
    <col min="1" max="1" width="6.75" style="48" customWidth="1"/>
    <col min="2" max="2" width="16.25" style="48" customWidth="1"/>
    <col min="3" max="3" width="22.875" style="48" customWidth="1"/>
    <col min="4" max="5" width="18.25" style="48" customWidth="1"/>
    <col min="6" max="6" width="18.5" style="48" customWidth="1"/>
    <col min="7" max="7" width="25.25" style="48" customWidth="1"/>
    <col min="8" max="8" width="23.75" style="48" bestFit="1" customWidth="1"/>
    <col min="9" max="9" width="16.75" style="48" customWidth="1"/>
    <col min="10" max="10" width="12.125" style="48" bestFit="1" customWidth="1"/>
    <col min="11" max="11" width="16" style="48" customWidth="1"/>
    <col min="12" max="12" width="13.5" style="48" customWidth="1"/>
    <col min="13" max="13" width="15" style="48" customWidth="1"/>
    <col min="14" max="14" width="17.75" style="48" customWidth="1"/>
    <col min="15" max="15" width="10" style="48" bestFit="1" customWidth="1"/>
    <col min="16" max="16384" width="8.75" style="48"/>
  </cols>
  <sheetData>
    <row r="1" spans="2:7" ht="20.45" customHeight="1" x14ac:dyDescent="0.4">
      <c r="B1" s="47" t="s">
        <v>228</v>
      </c>
    </row>
    <row r="2" spans="2:7" ht="20.45" customHeight="1" x14ac:dyDescent="0.4">
      <c r="B2" s="115" t="s">
        <v>0</v>
      </c>
      <c r="C2" s="115"/>
      <c r="D2" s="49" t="s">
        <v>1</v>
      </c>
      <c r="E2" s="115" t="s">
        <v>2</v>
      </c>
      <c r="F2" s="115"/>
      <c r="G2" s="49" t="s">
        <v>3</v>
      </c>
    </row>
    <row r="3" spans="2:7" ht="20.45" customHeight="1" x14ac:dyDescent="0.4">
      <c r="B3" s="119" t="s">
        <v>226</v>
      </c>
      <c r="C3" s="118"/>
      <c r="D3" s="49" t="s">
        <v>4</v>
      </c>
      <c r="E3" s="102"/>
      <c r="F3" s="50" t="s">
        <v>5</v>
      </c>
      <c r="G3" s="114" t="s">
        <v>254</v>
      </c>
    </row>
    <row r="4" spans="2:7" ht="20.45" customHeight="1" x14ac:dyDescent="0.4">
      <c r="B4" s="120"/>
      <c r="C4" s="51" t="s">
        <v>6</v>
      </c>
      <c r="D4" s="49" t="s">
        <v>7</v>
      </c>
      <c r="E4" s="102"/>
      <c r="F4" s="50" t="s">
        <v>5</v>
      </c>
      <c r="G4" s="114" t="s">
        <v>254</v>
      </c>
    </row>
    <row r="5" spans="2:7" ht="20.45" customHeight="1" x14ac:dyDescent="0.4">
      <c r="B5" s="118"/>
      <c r="C5" s="51" t="s">
        <v>8</v>
      </c>
      <c r="D5" s="49" t="s">
        <v>9</v>
      </c>
      <c r="E5" s="102"/>
      <c r="F5" s="50" t="s">
        <v>5</v>
      </c>
      <c r="G5" s="114" t="s">
        <v>254</v>
      </c>
    </row>
    <row r="6" spans="2:7" ht="20.45" customHeight="1" x14ac:dyDescent="0.4">
      <c r="B6" s="118" t="s">
        <v>10</v>
      </c>
      <c r="C6" s="118"/>
      <c r="D6" s="49" t="s">
        <v>11</v>
      </c>
      <c r="E6" s="102"/>
      <c r="F6" s="50" t="s">
        <v>12</v>
      </c>
      <c r="G6" s="114" t="s">
        <v>254</v>
      </c>
    </row>
    <row r="7" spans="2:7" ht="20.45" customHeight="1" x14ac:dyDescent="0.4">
      <c r="B7" s="118" t="s">
        <v>13</v>
      </c>
      <c r="C7" s="118"/>
      <c r="D7" s="49" t="s">
        <v>14</v>
      </c>
      <c r="E7" s="102"/>
      <c r="F7" s="50" t="s">
        <v>5</v>
      </c>
      <c r="G7" s="114" t="s">
        <v>254</v>
      </c>
    </row>
    <row r="8" spans="2:7" ht="20.45" customHeight="1" x14ac:dyDescent="0.4">
      <c r="B8" s="118" t="s">
        <v>15</v>
      </c>
      <c r="C8" s="118"/>
      <c r="D8" s="49" t="s">
        <v>16</v>
      </c>
      <c r="E8" s="102"/>
      <c r="F8" s="50" t="s">
        <v>17</v>
      </c>
      <c r="G8" s="114" t="s">
        <v>255</v>
      </c>
    </row>
    <row r="9" spans="2:7" ht="20.45" customHeight="1" x14ac:dyDescent="0.4">
      <c r="B9" s="118" t="s">
        <v>18</v>
      </c>
      <c r="C9" s="118"/>
      <c r="D9" s="49" t="s">
        <v>19</v>
      </c>
      <c r="E9" s="103"/>
      <c r="F9" s="50"/>
      <c r="G9" s="114" t="s">
        <v>256</v>
      </c>
    </row>
    <row r="10" spans="2:7" ht="20.45" customHeight="1" x14ac:dyDescent="0.4">
      <c r="B10" s="118" t="s">
        <v>20</v>
      </c>
      <c r="C10" s="118"/>
      <c r="D10" s="49" t="s">
        <v>21</v>
      </c>
      <c r="E10" s="105" t="e">
        <f>E6/E9-E7</f>
        <v>#DIV/0!</v>
      </c>
      <c r="F10" s="50" t="s">
        <v>5</v>
      </c>
      <c r="G10" s="114"/>
    </row>
    <row r="11" spans="2:7" ht="20.45" customHeight="1" x14ac:dyDescent="0.4">
      <c r="B11" s="118" t="s">
        <v>22</v>
      </c>
      <c r="C11" s="118"/>
      <c r="D11" s="49" t="s">
        <v>23</v>
      </c>
      <c r="E11" s="106" t="e">
        <f>E10/E3</f>
        <v>#DIV/0!</v>
      </c>
      <c r="F11" s="50"/>
      <c r="G11" s="114"/>
    </row>
    <row r="13" spans="2:7" ht="20.45" customHeight="1" x14ac:dyDescent="0.4">
      <c r="B13" s="47" t="s">
        <v>229</v>
      </c>
      <c r="D13" s="52" t="s">
        <v>227</v>
      </c>
    </row>
    <row r="14" spans="2:7" ht="20.45" customHeight="1" x14ac:dyDescent="0.4">
      <c r="B14" s="115" t="s">
        <v>24</v>
      </c>
      <c r="C14" s="115"/>
      <c r="D14" s="49" t="s">
        <v>25</v>
      </c>
    </row>
    <row r="15" spans="2:7" ht="20.45" customHeight="1" x14ac:dyDescent="0.4">
      <c r="B15" s="118" t="s">
        <v>218</v>
      </c>
      <c r="C15" s="118"/>
      <c r="D15" s="121"/>
    </row>
    <row r="16" spans="2:7" ht="20.45" customHeight="1" x14ac:dyDescent="0.4">
      <c r="B16" s="118" t="s">
        <v>217</v>
      </c>
      <c r="C16" s="118"/>
      <c r="D16" s="122"/>
    </row>
    <row r="17" spans="2:8" ht="20.45" customHeight="1" x14ac:dyDescent="0.4">
      <c r="B17" s="118" t="s">
        <v>242</v>
      </c>
      <c r="C17" s="118"/>
      <c r="D17" s="97"/>
    </row>
    <row r="18" spans="2:8" ht="20.45" customHeight="1" x14ac:dyDescent="0.4">
      <c r="B18" s="118" t="s">
        <v>219</v>
      </c>
      <c r="C18" s="118"/>
      <c r="D18" s="97"/>
    </row>
    <row r="19" spans="2:8" ht="20.45" customHeight="1" x14ac:dyDescent="0.4">
      <c r="B19" s="119" t="s">
        <v>220</v>
      </c>
      <c r="C19" s="51" t="s">
        <v>251</v>
      </c>
      <c r="D19" s="97"/>
    </row>
    <row r="20" spans="2:8" ht="20.45" customHeight="1" x14ac:dyDescent="0.4">
      <c r="B20" s="120"/>
      <c r="C20" s="51" t="s">
        <v>221</v>
      </c>
      <c r="D20" s="97"/>
    </row>
    <row r="21" spans="2:8" ht="20.45" customHeight="1" x14ac:dyDescent="0.4">
      <c r="B21" s="118" t="s">
        <v>202</v>
      </c>
      <c r="C21" s="118"/>
      <c r="D21" s="97"/>
    </row>
    <row r="22" spans="2:8" ht="20.45" customHeight="1" x14ac:dyDescent="0.4">
      <c r="B22" s="116" t="s">
        <v>222</v>
      </c>
      <c r="C22" s="117"/>
      <c r="D22" s="97"/>
    </row>
    <row r="23" spans="2:8" ht="20.45" customHeight="1" x14ac:dyDescent="0.4">
      <c r="B23" s="116" t="s">
        <v>223</v>
      </c>
      <c r="C23" s="117"/>
      <c r="D23" s="97"/>
    </row>
    <row r="24" spans="2:8" ht="20.45" customHeight="1" x14ac:dyDescent="0.4">
      <c r="B24" s="118" t="s">
        <v>224</v>
      </c>
      <c r="C24" s="118"/>
      <c r="D24" s="97"/>
    </row>
    <row r="25" spans="2:8" ht="20.45" customHeight="1" x14ac:dyDescent="0.4">
      <c r="B25" s="118" t="s">
        <v>225</v>
      </c>
      <c r="C25" s="118"/>
      <c r="D25" s="97"/>
    </row>
    <row r="26" spans="2:8" ht="20.45" customHeight="1" x14ac:dyDescent="0.4">
      <c r="B26" s="115" t="s">
        <v>10</v>
      </c>
      <c r="C26" s="115"/>
      <c r="D26" s="107">
        <f>SUM(D15:D25)</f>
        <v>0</v>
      </c>
    </row>
    <row r="27" spans="2:8" ht="20.45" customHeight="1" x14ac:dyDescent="0.4">
      <c r="B27" s="53"/>
      <c r="C27" s="53"/>
      <c r="D27" s="54"/>
    </row>
    <row r="28" spans="2:8" ht="20.45" customHeight="1" x14ac:dyDescent="0.4">
      <c r="B28" s="47" t="s">
        <v>230</v>
      </c>
    </row>
    <row r="29" spans="2:8" ht="20.45" customHeight="1" x14ac:dyDescent="0.4">
      <c r="B29" s="49" t="s">
        <v>46</v>
      </c>
      <c r="C29" s="49" t="s">
        <v>47</v>
      </c>
      <c r="D29" s="49" t="s">
        <v>48</v>
      </c>
      <c r="E29" s="49" t="s">
        <v>49</v>
      </c>
      <c r="F29" s="49" t="s">
        <v>50</v>
      </c>
      <c r="G29" s="49" t="s">
        <v>51</v>
      </c>
      <c r="H29" s="49" t="s">
        <v>52</v>
      </c>
    </row>
    <row r="30" spans="2:8" ht="20.45" customHeight="1" x14ac:dyDescent="0.4">
      <c r="B30" s="96"/>
      <c r="C30" s="97"/>
      <c r="D30" s="98"/>
      <c r="E30" s="98"/>
      <c r="F30" s="98"/>
      <c r="G30" s="101"/>
      <c r="H30" s="97"/>
    </row>
    <row r="31" spans="2:8" ht="20.45" customHeight="1" x14ac:dyDescent="0.4">
      <c r="B31" s="96"/>
      <c r="C31" s="97"/>
      <c r="D31" s="98"/>
      <c r="E31" s="98"/>
      <c r="F31" s="98"/>
      <c r="G31" s="101"/>
      <c r="H31" s="97"/>
    </row>
    <row r="32" spans="2:8" ht="20.45" customHeight="1" x14ac:dyDescent="0.4">
      <c r="B32" s="49" t="s">
        <v>30</v>
      </c>
      <c r="C32" s="97"/>
      <c r="D32" s="98"/>
      <c r="E32" s="98"/>
      <c r="F32" s="98"/>
      <c r="G32" s="101"/>
      <c r="H32" s="97"/>
    </row>
    <row r="34" spans="2:6" ht="20.45" customHeight="1" x14ac:dyDescent="0.4">
      <c r="B34" s="47" t="s">
        <v>231</v>
      </c>
    </row>
    <row r="35" spans="2:6" ht="25.15" customHeight="1" x14ac:dyDescent="0.4">
      <c r="B35" s="115" t="s">
        <v>213</v>
      </c>
      <c r="C35" s="55" t="s">
        <v>53</v>
      </c>
      <c r="D35" s="55" t="s">
        <v>48</v>
      </c>
      <c r="E35" s="55" t="s">
        <v>54</v>
      </c>
      <c r="F35" s="115" t="s">
        <v>215</v>
      </c>
    </row>
    <row r="36" spans="2:6" ht="25.15" customHeight="1" x14ac:dyDescent="0.4">
      <c r="B36" s="115"/>
      <c r="C36" s="56" t="s">
        <v>4</v>
      </c>
      <c r="D36" s="56" t="s">
        <v>9</v>
      </c>
      <c r="E36" s="56" t="s">
        <v>55</v>
      </c>
      <c r="F36" s="115"/>
    </row>
    <row r="37" spans="2:6" ht="20.45" customHeight="1" x14ac:dyDescent="0.4">
      <c r="B37" s="96"/>
      <c r="C37" s="97"/>
      <c r="D37" s="98"/>
      <c r="E37" s="97"/>
      <c r="F37" s="99"/>
    </row>
    <row r="38" spans="2:6" ht="20.45" customHeight="1" x14ac:dyDescent="0.4">
      <c r="B38" s="96"/>
      <c r="C38" s="97"/>
      <c r="D38" s="98"/>
      <c r="E38" s="97"/>
      <c r="F38" s="99"/>
    </row>
    <row r="39" spans="2:6" ht="20.45" customHeight="1" x14ac:dyDescent="0.4">
      <c r="B39" s="96"/>
      <c r="C39" s="97"/>
      <c r="D39" s="98"/>
      <c r="E39" s="97"/>
      <c r="F39" s="99"/>
    </row>
    <row r="40" spans="2:6" ht="20.45" customHeight="1" x14ac:dyDescent="0.4">
      <c r="B40" s="96"/>
      <c r="C40" s="97"/>
      <c r="D40" s="98"/>
      <c r="E40" s="100"/>
      <c r="F40" s="96"/>
    </row>
    <row r="41" spans="2:6" ht="29.45" customHeight="1" x14ac:dyDescent="0.4">
      <c r="B41" s="115" t="s">
        <v>214</v>
      </c>
      <c r="C41" s="49" t="s">
        <v>56</v>
      </c>
      <c r="D41" s="49" t="s">
        <v>216</v>
      </c>
      <c r="E41" s="49" t="s">
        <v>57</v>
      </c>
      <c r="F41" s="118"/>
    </row>
    <row r="42" spans="2:6" ht="20.45" customHeight="1" x14ac:dyDescent="0.4">
      <c r="B42" s="115"/>
      <c r="C42" s="107">
        <f>SUM(C37:C40)</f>
        <v>0</v>
      </c>
      <c r="D42" s="104" t="e">
        <f>C42/E42</f>
        <v>#DIV/0!</v>
      </c>
      <c r="E42" s="108">
        <f>SUM(E37:E40)</f>
        <v>0</v>
      </c>
      <c r="F42" s="118"/>
    </row>
  </sheetData>
  <mergeCells count="27">
    <mergeCell ref="D15:D16"/>
    <mergeCell ref="B19:B20"/>
    <mergeCell ref="B22:C22"/>
    <mergeCell ref="B8:C8"/>
    <mergeCell ref="B9:C9"/>
    <mergeCell ref="B10:C10"/>
    <mergeCell ref="B11:C11"/>
    <mergeCell ref="B14:C14"/>
    <mergeCell ref="B21:C21"/>
    <mergeCell ref="B15:C15"/>
    <mergeCell ref="B16:C16"/>
    <mergeCell ref="B17:C17"/>
    <mergeCell ref="B18:C18"/>
    <mergeCell ref="B7:C7"/>
    <mergeCell ref="B2:C2"/>
    <mergeCell ref="E2:F2"/>
    <mergeCell ref="B3:C3"/>
    <mergeCell ref="B4:B5"/>
    <mergeCell ref="B6:C6"/>
    <mergeCell ref="B35:B36"/>
    <mergeCell ref="B23:C23"/>
    <mergeCell ref="F35:F36"/>
    <mergeCell ref="B41:B42"/>
    <mergeCell ref="F41:F42"/>
    <mergeCell ref="B24:C24"/>
    <mergeCell ref="B25:C25"/>
    <mergeCell ref="B26:C26"/>
  </mergeCells>
  <phoneticPr fontId="1"/>
  <pageMargins left="0.7" right="0.7" top="0.75" bottom="0.75" header="0.3" footer="0.3"/>
  <pageSetup paperSize="9" scale="34" fitToHeight="0" orientation="landscape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CFB3D1-C52D-45D6-A45D-F461E87910BA}">
  <dimension ref="B1:L24"/>
  <sheetViews>
    <sheetView workbookViewId="0">
      <selection activeCell="C20" sqref="C20"/>
    </sheetView>
  </sheetViews>
  <sheetFormatPr defaultColWidth="8.75" defaultRowHeight="18.600000000000001" customHeight="1" x14ac:dyDescent="0.4"/>
  <cols>
    <col min="1" max="1" width="8.75" style="4"/>
    <col min="2" max="2" width="37.25" style="4" customWidth="1"/>
    <col min="3" max="6" width="15.5" style="4" customWidth="1"/>
    <col min="7" max="8" width="17.25" style="4" customWidth="1"/>
    <col min="9" max="11" width="8.75" style="4"/>
    <col min="12" max="12" width="10.5" style="4" bestFit="1" customWidth="1"/>
    <col min="13" max="16384" width="8.75" style="4"/>
  </cols>
  <sheetData>
    <row r="1" spans="2:9" ht="18.600000000000001" customHeight="1" x14ac:dyDescent="0.4">
      <c r="B1" s="4" t="s">
        <v>232</v>
      </c>
    </row>
    <row r="2" spans="2:9" ht="18.600000000000001" customHeight="1" x14ac:dyDescent="0.4">
      <c r="B2" s="4" t="s">
        <v>217</v>
      </c>
    </row>
    <row r="3" spans="2:9" ht="18.600000000000001" customHeight="1" x14ac:dyDescent="0.4">
      <c r="B3" s="123" t="s">
        <v>134</v>
      </c>
      <c r="C3" s="127" t="s">
        <v>135</v>
      </c>
      <c r="D3" s="127"/>
      <c r="E3" s="127" t="s">
        <v>136</v>
      </c>
      <c r="F3" s="127"/>
      <c r="G3" s="125" t="s">
        <v>148</v>
      </c>
      <c r="H3" s="126"/>
    </row>
    <row r="4" spans="2:9" ht="18.600000000000001" customHeight="1" x14ac:dyDescent="0.4">
      <c r="B4" s="124"/>
      <c r="C4" s="19" t="s">
        <v>137</v>
      </c>
      <c r="D4" s="19" t="s">
        <v>138</v>
      </c>
      <c r="E4" s="19" t="s">
        <v>137</v>
      </c>
      <c r="F4" s="19" t="s">
        <v>138</v>
      </c>
      <c r="G4" s="36" t="s">
        <v>147</v>
      </c>
      <c r="H4" s="36" t="s">
        <v>138</v>
      </c>
    </row>
    <row r="5" spans="2:9" s="38" customFormat="1" ht="18.600000000000001" customHeight="1" x14ac:dyDescent="0.4">
      <c r="B5" s="128"/>
      <c r="C5" s="37" t="s">
        <v>139</v>
      </c>
      <c r="D5" s="37" t="s">
        <v>34</v>
      </c>
      <c r="E5" s="37" t="s">
        <v>33</v>
      </c>
      <c r="F5" s="37" t="s">
        <v>35</v>
      </c>
      <c r="G5" s="37" t="s">
        <v>149</v>
      </c>
      <c r="H5" s="37" t="s">
        <v>150</v>
      </c>
    </row>
    <row r="6" spans="2:9" ht="18.600000000000001" customHeight="1" x14ac:dyDescent="0.4">
      <c r="B6" s="89"/>
      <c r="C6" s="62"/>
      <c r="D6" s="62"/>
      <c r="E6" s="62"/>
      <c r="F6" s="62"/>
      <c r="G6" s="13">
        <f>C6*E6</f>
        <v>0</v>
      </c>
      <c r="H6" s="39">
        <f>D6*F6</f>
        <v>0</v>
      </c>
      <c r="I6" s="93"/>
    </row>
    <row r="7" spans="2:9" ht="18.600000000000001" customHeight="1" x14ac:dyDescent="0.4">
      <c r="B7" s="89"/>
      <c r="C7" s="62"/>
      <c r="D7" s="62"/>
      <c r="E7" s="62"/>
      <c r="F7" s="62"/>
      <c r="G7" s="13">
        <f t="shared" ref="G7:G9" si="0">C7*E7</f>
        <v>0</v>
      </c>
      <c r="H7" s="39">
        <f t="shared" ref="H7:H9" si="1">D7*F7</f>
        <v>0</v>
      </c>
      <c r="I7" s="93"/>
    </row>
    <row r="8" spans="2:9" ht="18.600000000000001" customHeight="1" x14ac:dyDescent="0.4">
      <c r="B8" s="89"/>
      <c r="C8" s="62"/>
      <c r="D8" s="62"/>
      <c r="E8" s="62"/>
      <c r="F8" s="62"/>
      <c r="G8" s="13">
        <f t="shared" si="0"/>
        <v>0</v>
      </c>
      <c r="H8" s="39">
        <f t="shared" si="1"/>
        <v>0</v>
      </c>
    </row>
    <row r="9" spans="2:9" ht="18.600000000000001" customHeight="1" x14ac:dyDescent="0.4">
      <c r="B9" s="89"/>
      <c r="C9" s="62"/>
      <c r="D9" s="62"/>
      <c r="E9" s="62"/>
      <c r="F9" s="62"/>
      <c r="G9" s="13">
        <f t="shared" si="0"/>
        <v>0</v>
      </c>
      <c r="H9" s="39">
        <f t="shared" si="1"/>
        <v>0</v>
      </c>
    </row>
    <row r="10" spans="2:9" ht="18.600000000000001" customHeight="1" x14ac:dyDescent="0.4">
      <c r="B10" s="8" t="s">
        <v>128</v>
      </c>
      <c r="C10" s="13">
        <f>SUM(C6:C9)</f>
        <v>0</v>
      </c>
      <c r="D10" s="13">
        <f t="shared" ref="D10" si="2">SUM(D6:D9)</f>
        <v>0</v>
      </c>
      <c r="E10" s="40"/>
      <c r="F10" s="41"/>
      <c r="G10" s="13">
        <f>SUM(G6:G9)</f>
        <v>0</v>
      </c>
      <c r="H10" s="13">
        <f>SUM(H6:H9)</f>
        <v>0</v>
      </c>
    </row>
    <row r="11" spans="2:9" ht="18.600000000000001" customHeight="1" x14ac:dyDescent="0.4">
      <c r="G11" s="21" t="s">
        <v>142</v>
      </c>
      <c r="H11" s="21" t="s">
        <v>143</v>
      </c>
    </row>
    <row r="12" spans="2:9" ht="18.600000000000001" customHeight="1" x14ac:dyDescent="0.4">
      <c r="B12" s="127" t="s">
        <v>134</v>
      </c>
      <c r="C12" s="127" t="s">
        <v>141</v>
      </c>
      <c r="D12" s="127"/>
      <c r="E12" s="123" t="s">
        <v>144</v>
      </c>
    </row>
    <row r="13" spans="2:9" ht="18.600000000000001" customHeight="1" x14ac:dyDescent="0.4">
      <c r="B13" s="127"/>
      <c r="C13" s="19" t="s">
        <v>137</v>
      </c>
      <c r="D13" s="19" t="s">
        <v>138</v>
      </c>
      <c r="E13" s="124"/>
      <c r="G13" s="42"/>
      <c r="H13" s="42"/>
    </row>
    <row r="14" spans="2:9" ht="18.600000000000001" customHeight="1" x14ac:dyDescent="0.4">
      <c r="B14" s="127"/>
      <c r="C14" s="20" t="s">
        <v>38</v>
      </c>
      <c r="D14" s="20" t="s">
        <v>39</v>
      </c>
      <c r="E14" s="20" t="s">
        <v>145</v>
      </c>
    </row>
    <row r="15" spans="2:9" ht="18.600000000000001" customHeight="1" x14ac:dyDescent="0.4">
      <c r="B15" s="89"/>
      <c r="C15" s="62"/>
      <c r="D15" s="62"/>
      <c r="E15" s="43">
        <f>D15-C15</f>
        <v>0</v>
      </c>
    </row>
    <row r="16" spans="2:9" ht="18.600000000000001" customHeight="1" x14ac:dyDescent="0.4">
      <c r="B16" s="89"/>
      <c r="C16" s="62"/>
      <c r="D16" s="62"/>
      <c r="E16" s="43">
        <f t="shared" ref="E16:E18" si="3">D16-C16</f>
        <v>0</v>
      </c>
    </row>
    <row r="17" spans="2:12" ht="18.600000000000001" customHeight="1" x14ac:dyDescent="0.4">
      <c r="B17" s="89"/>
      <c r="C17" s="62"/>
      <c r="D17" s="62"/>
      <c r="E17" s="43">
        <f t="shared" si="3"/>
        <v>0</v>
      </c>
    </row>
    <row r="18" spans="2:12" ht="18.600000000000001" customHeight="1" x14ac:dyDescent="0.4">
      <c r="B18" s="89"/>
      <c r="C18" s="62"/>
      <c r="D18" s="62"/>
      <c r="E18" s="43">
        <f t="shared" si="3"/>
        <v>0</v>
      </c>
    </row>
    <row r="19" spans="2:12" ht="18.600000000000001" customHeight="1" x14ac:dyDescent="0.4">
      <c r="B19" s="109"/>
      <c r="C19" s="62"/>
      <c r="D19" s="62"/>
      <c r="E19" s="43">
        <f>D19-C19</f>
        <v>0</v>
      </c>
    </row>
    <row r="20" spans="2:12" ht="18.600000000000001" customHeight="1" x14ac:dyDescent="0.4">
      <c r="B20" s="61" t="s">
        <v>128</v>
      </c>
      <c r="C20" s="13">
        <f>SUM(C15:C19)</f>
        <v>0</v>
      </c>
      <c r="D20" s="13">
        <f t="shared" ref="D20:E20" si="4">SUM(D15:D19)</f>
        <v>0</v>
      </c>
      <c r="E20" s="13">
        <f t="shared" si="4"/>
        <v>0</v>
      </c>
    </row>
    <row r="21" spans="2:12" ht="18.600000000000001" customHeight="1" x14ac:dyDescent="0.4">
      <c r="B21" s="1"/>
      <c r="C21" s="2"/>
      <c r="D21" s="2"/>
      <c r="E21" s="3" t="s">
        <v>146</v>
      </c>
    </row>
    <row r="22" spans="2:12" ht="48.6" customHeight="1" x14ac:dyDescent="0.4">
      <c r="B22" s="9" t="s">
        <v>151</v>
      </c>
      <c r="C22" s="13">
        <f>H10-G10-E20</f>
        <v>0</v>
      </c>
      <c r="L22" s="6"/>
    </row>
    <row r="24" spans="2:12" ht="18.600000000000001" customHeight="1" x14ac:dyDescent="0.4">
      <c r="B24" s="93"/>
    </row>
  </sheetData>
  <mergeCells count="7">
    <mergeCell ref="E12:E13"/>
    <mergeCell ref="G3:H3"/>
    <mergeCell ref="C12:D12"/>
    <mergeCell ref="B12:B14"/>
    <mergeCell ref="B3:B5"/>
    <mergeCell ref="C3:D3"/>
    <mergeCell ref="E3:F3"/>
  </mergeCells>
  <phoneticPr fontId="1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B51B41-0A85-4AF5-A551-DB87EE44DC84}">
  <dimension ref="B1:H13"/>
  <sheetViews>
    <sheetView workbookViewId="0">
      <selection activeCell="F25" sqref="F25"/>
    </sheetView>
  </sheetViews>
  <sheetFormatPr defaultColWidth="8.75" defaultRowHeight="18.600000000000001" customHeight="1" x14ac:dyDescent="0.4"/>
  <cols>
    <col min="1" max="1" width="8.75" style="4"/>
    <col min="2" max="2" width="28.625" style="4" customWidth="1"/>
    <col min="3" max="6" width="15.5" style="4" customWidth="1"/>
    <col min="7" max="8" width="17.25" style="4" customWidth="1"/>
    <col min="9" max="16384" width="8.75" style="4"/>
  </cols>
  <sheetData>
    <row r="1" spans="2:8" ht="18.600000000000001" customHeight="1" x14ac:dyDescent="0.4">
      <c r="B1" s="4" t="s">
        <v>152</v>
      </c>
    </row>
    <row r="2" spans="2:8" ht="18.600000000000001" customHeight="1" x14ac:dyDescent="0.4">
      <c r="B2" s="127" t="s">
        <v>134</v>
      </c>
      <c r="C2" s="127" t="s">
        <v>153</v>
      </c>
      <c r="D2" s="127"/>
      <c r="E2" s="123" t="s">
        <v>144</v>
      </c>
    </row>
    <row r="3" spans="2:8" ht="18.600000000000001" customHeight="1" x14ac:dyDescent="0.4">
      <c r="B3" s="127"/>
      <c r="C3" s="19" t="s">
        <v>137</v>
      </c>
      <c r="D3" s="19" t="s">
        <v>138</v>
      </c>
      <c r="E3" s="124"/>
      <c r="G3" s="42"/>
      <c r="H3" s="42"/>
    </row>
    <row r="4" spans="2:8" ht="18.600000000000001" customHeight="1" x14ac:dyDescent="0.4">
      <c r="B4" s="127"/>
      <c r="C4" s="20" t="s">
        <v>139</v>
      </c>
      <c r="D4" s="20" t="s">
        <v>34</v>
      </c>
      <c r="E4" s="20" t="s">
        <v>154</v>
      </c>
    </row>
    <row r="5" spans="2:8" ht="18.600000000000001" customHeight="1" x14ac:dyDescent="0.4">
      <c r="B5" s="110"/>
      <c r="C5" s="62"/>
      <c r="D5" s="62"/>
      <c r="E5" s="94">
        <f>D5-C5</f>
        <v>0</v>
      </c>
    </row>
    <row r="6" spans="2:8" ht="18.600000000000001" customHeight="1" x14ac:dyDescent="0.4">
      <c r="B6" s="110"/>
      <c r="C6" s="62"/>
      <c r="D6" s="62"/>
      <c r="E6" s="94">
        <f t="shared" ref="E6:E13" si="0">D6-C6</f>
        <v>0</v>
      </c>
    </row>
    <row r="7" spans="2:8" ht="18.600000000000001" customHeight="1" x14ac:dyDescent="0.4">
      <c r="B7" s="110"/>
      <c r="C7" s="62"/>
      <c r="D7" s="62"/>
      <c r="E7" s="94">
        <f t="shared" si="0"/>
        <v>0</v>
      </c>
    </row>
    <row r="8" spans="2:8" ht="18.600000000000001" customHeight="1" x14ac:dyDescent="0.4">
      <c r="B8" s="110"/>
      <c r="C8" s="62"/>
      <c r="D8" s="62"/>
      <c r="E8" s="94">
        <f t="shared" si="0"/>
        <v>0</v>
      </c>
    </row>
    <row r="9" spans="2:8" ht="18.600000000000001" customHeight="1" x14ac:dyDescent="0.4">
      <c r="B9" s="110"/>
      <c r="C9" s="62"/>
      <c r="D9" s="62"/>
      <c r="E9" s="94">
        <f t="shared" si="0"/>
        <v>0</v>
      </c>
    </row>
    <row r="10" spans="2:8" ht="18.600000000000001" customHeight="1" x14ac:dyDescent="0.4">
      <c r="B10" s="110"/>
      <c r="C10" s="62"/>
      <c r="D10" s="62"/>
      <c r="E10" s="94">
        <f t="shared" si="0"/>
        <v>0</v>
      </c>
    </row>
    <row r="11" spans="2:8" ht="18.600000000000001" customHeight="1" x14ac:dyDescent="0.4">
      <c r="B11" s="110"/>
      <c r="C11" s="62"/>
      <c r="D11" s="62"/>
      <c r="E11" s="94">
        <f t="shared" si="0"/>
        <v>0</v>
      </c>
    </row>
    <row r="12" spans="2:8" ht="18.600000000000001" customHeight="1" x14ac:dyDescent="0.4">
      <c r="B12" s="110"/>
      <c r="C12" s="62"/>
      <c r="D12" s="62"/>
      <c r="E12" s="94">
        <f t="shared" si="0"/>
        <v>0</v>
      </c>
    </row>
    <row r="13" spans="2:8" ht="18.600000000000001" customHeight="1" x14ac:dyDescent="0.4">
      <c r="B13" s="8" t="s">
        <v>128</v>
      </c>
      <c r="C13" s="13">
        <f>SUM(C5:C12)</f>
        <v>0</v>
      </c>
      <c r="D13" s="13">
        <f>SUM(D5:D12)</f>
        <v>0</v>
      </c>
      <c r="E13" s="94">
        <f t="shared" si="0"/>
        <v>0</v>
      </c>
    </row>
  </sheetData>
  <mergeCells count="3">
    <mergeCell ref="B2:B4"/>
    <mergeCell ref="C2:D2"/>
    <mergeCell ref="E2:E3"/>
  </mergeCells>
  <phoneticPr fontId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A03B49-A095-4071-97BA-603CF94E0D83}">
  <dimension ref="B1:D7"/>
  <sheetViews>
    <sheetView workbookViewId="0">
      <selection activeCell="B6" sqref="B6"/>
    </sheetView>
  </sheetViews>
  <sheetFormatPr defaultColWidth="8.75" defaultRowHeight="18.600000000000001" customHeight="1" x14ac:dyDescent="0.4"/>
  <cols>
    <col min="1" max="1" width="3.875" style="4" customWidth="1"/>
    <col min="2" max="2" width="34.625" style="4" customWidth="1"/>
    <col min="3" max="3" width="15.5" style="4" customWidth="1"/>
    <col min="4" max="4" width="63.5" style="4" customWidth="1"/>
    <col min="5" max="5" width="15.5" style="4" customWidth="1"/>
    <col min="6" max="7" width="17.25" style="4" customWidth="1"/>
    <col min="8" max="16384" width="8.75" style="4"/>
  </cols>
  <sheetData>
    <row r="1" spans="2:4" ht="18.600000000000001" customHeight="1" x14ac:dyDescent="0.4">
      <c r="B1" s="4" t="s">
        <v>240</v>
      </c>
    </row>
    <row r="2" spans="2:4" ht="18.600000000000001" customHeight="1" x14ac:dyDescent="0.4">
      <c r="B2" s="8" t="s">
        <v>134</v>
      </c>
      <c r="C2" s="8" t="s">
        <v>159</v>
      </c>
      <c r="D2" s="8" t="s">
        <v>158</v>
      </c>
    </row>
    <row r="3" spans="2:4" ht="39.6" customHeight="1" x14ac:dyDescent="0.4">
      <c r="B3" s="18" t="s">
        <v>157</v>
      </c>
      <c r="C3" s="62"/>
      <c r="D3" s="111"/>
    </row>
    <row r="4" spans="2:4" ht="18.600000000000001" customHeight="1" x14ac:dyDescent="0.4">
      <c r="B4" s="18" t="s">
        <v>155</v>
      </c>
      <c r="C4" s="62"/>
      <c r="D4" s="112"/>
    </row>
    <row r="5" spans="2:4" ht="18.600000000000001" customHeight="1" x14ac:dyDescent="0.4">
      <c r="B5" s="18" t="s">
        <v>156</v>
      </c>
      <c r="C5" s="13">
        <f>C4*C3</f>
        <v>0</v>
      </c>
      <c r="D5" s="63"/>
    </row>
    <row r="6" spans="2:4" ht="18.600000000000001" customHeight="1" x14ac:dyDescent="0.4">
      <c r="B6" s="4" t="s">
        <v>161</v>
      </c>
    </row>
    <row r="7" spans="2:4" ht="18.600000000000001" customHeight="1" x14ac:dyDescent="0.4">
      <c r="B7" s="4" t="s">
        <v>160</v>
      </c>
    </row>
  </sheetData>
  <phoneticPr fontId="1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A215EA-6ADC-40DE-9F82-1869D37C46C9}">
  <dimension ref="B1:G7"/>
  <sheetViews>
    <sheetView workbookViewId="0">
      <selection activeCell="C4" sqref="C4"/>
    </sheetView>
  </sheetViews>
  <sheetFormatPr defaultColWidth="8.75" defaultRowHeight="24.6" customHeight="1" x14ac:dyDescent="0.4"/>
  <cols>
    <col min="1" max="1" width="8.75" style="4"/>
    <col min="2" max="2" width="40.75" style="4" customWidth="1"/>
    <col min="3" max="3" width="31.375" style="6" customWidth="1"/>
    <col min="4" max="4" width="8.75" style="14"/>
    <col min="5" max="5" width="16.875" style="14" customWidth="1"/>
    <col min="6" max="7" width="27.5" style="14" customWidth="1"/>
    <col min="8" max="16384" width="8.75" style="4"/>
  </cols>
  <sheetData>
    <row r="1" spans="2:5" s="4" customFormat="1" ht="24.6" customHeight="1" x14ac:dyDescent="0.4">
      <c r="B1" s="25" t="s">
        <v>203</v>
      </c>
      <c r="C1" s="22"/>
    </row>
    <row r="2" spans="2:5" s="4" customFormat="1" ht="24.6" customHeight="1" x14ac:dyDescent="0.4">
      <c r="B2" s="25" t="s">
        <v>197</v>
      </c>
      <c r="C2" s="22"/>
    </row>
    <row r="3" spans="2:5" s="4" customFormat="1" ht="18.600000000000001" customHeight="1" x14ac:dyDescent="0.4">
      <c r="B3" s="44" t="s">
        <v>31</v>
      </c>
      <c r="C3" s="44" t="s">
        <v>32</v>
      </c>
    </row>
    <row r="4" spans="2:5" s="4" customFormat="1" ht="34.9" customHeight="1" x14ac:dyDescent="0.4">
      <c r="B4" s="45" t="s">
        <v>194</v>
      </c>
      <c r="C4" s="64"/>
    </row>
    <row r="5" spans="2:5" s="4" customFormat="1" ht="34.9" customHeight="1" x14ac:dyDescent="0.4">
      <c r="B5" s="45" t="s">
        <v>195</v>
      </c>
      <c r="C5" s="64"/>
      <c r="E5" s="14"/>
    </row>
    <row r="6" spans="2:5" s="4" customFormat="1" ht="34.9" customHeight="1" x14ac:dyDescent="0.4">
      <c r="B6" s="45" t="s">
        <v>196</v>
      </c>
      <c r="C6" s="46">
        <f>C4*C5</f>
        <v>0</v>
      </c>
    </row>
    <row r="7" spans="2:5" s="4" customFormat="1" ht="24.6" customHeight="1" x14ac:dyDescent="0.4"/>
  </sheetData>
  <phoneticPr fontId="1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30658-FEA7-4512-80D8-E1ADABA3AE58}">
  <dimension ref="B1:J21"/>
  <sheetViews>
    <sheetView workbookViewId="0">
      <selection activeCell="F24" sqref="F24"/>
    </sheetView>
  </sheetViews>
  <sheetFormatPr defaultColWidth="8.75" defaultRowHeight="18.600000000000001" customHeight="1" x14ac:dyDescent="0.4"/>
  <cols>
    <col min="1" max="1" width="6.75" style="4" customWidth="1"/>
    <col min="2" max="2" width="19.625" style="4" customWidth="1"/>
    <col min="3" max="3" width="26.625" style="5" customWidth="1"/>
    <col min="4" max="4" width="12.875" style="6" customWidth="1"/>
    <col min="5" max="5" width="8.75" style="4"/>
    <col min="6" max="6" width="32.375" style="4" customWidth="1"/>
    <col min="7" max="7" width="8.75" style="14"/>
    <col min="8" max="8" width="16.875" style="14" customWidth="1"/>
    <col min="9" max="10" width="27.5" style="14" customWidth="1"/>
    <col min="11" max="16384" width="8.75" style="4"/>
  </cols>
  <sheetData>
    <row r="1" spans="2:10" ht="18.600000000000001" customHeight="1" x14ac:dyDescent="0.4">
      <c r="B1" s="25" t="s">
        <v>203</v>
      </c>
      <c r="C1" s="22"/>
      <c r="D1" s="22"/>
      <c r="E1" s="22"/>
      <c r="F1" s="22"/>
      <c r="G1" s="4"/>
      <c r="H1" s="4"/>
      <c r="I1" s="4"/>
      <c r="J1" s="4"/>
    </row>
    <row r="2" spans="2:10" ht="18.600000000000001" customHeight="1" x14ac:dyDescent="0.4">
      <c r="B2" s="25" t="s">
        <v>198</v>
      </c>
      <c r="C2" s="22"/>
      <c r="D2" s="22"/>
      <c r="E2" s="22"/>
      <c r="F2" s="22"/>
      <c r="G2" s="4"/>
      <c r="H2" s="4"/>
      <c r="I2" s="4"/>
      <c r="J2" s="4"/>
    </row>
    <row r="3" spans="2:10" ht="18.600000000000001" customHeight="1" x14ac:dyDescent="0.4">
      <c r="B3" s="8" t="s">
        <v>134</v>
      </c>
      <c r="C3" s="9" t="s">
        <v>162</v>
      </c>
      <c r="D3" s="10" t="s">
        <v>159</v>
      </c>
      <c r="E3" s="8" t="s">
        <v>163</v>
      </c>
      <c r="F3" s="8" t="s">
        <v>164</v>
      </c>
      <c r="H3" s="1"/>
      <c r="I3" s="1"/>
      <c r="J3" s="11"/>
    </row>
    <row r="4" spans="2:10" ht="18.600000000000001" customHeight="1" x14ac:dyDescent="0.4">
      <c r="B4" s="129" t="s">
        <v>236</v>
      </c>
      <c r="C4" s="130"/>
      <c r="D4" s="65"/>
      <c r="E4" s="8"/>
      <c r="F4" s="12" t="s">
        <v>165</v>
      </c>
      <c r="H4" s="131"/>
      <c r="I4" s="1"/>
      <c r="J4" s="11"/>
    </row>
    <row r="5" spans="2:10" ht="18.600000000000001" customHeight="1" x14ac:dyDescent="0.4">
      <c r="B5" s="129" t="s">
        <v>166</v>
      </c>
      <c r="C5" s="132"/>
      <c r="D5" s="132"/>
      <c r="E5" s="130"/>
      <c r="F5" s="12"/>
      <c r="H5" s="131"/>
      <c r="I5" s="1"/>
      <c r="J5" s="11"/>
    </row>
    <row r="6" spans="2:10" ht="18.600000000000001" customHeight="1" x14ac:dyDescent="0.4">
      <c r="B6" s="12" t="s">
        <v>167</v>
      </c>
      <c r="C6" s="9" t="s">
        <v>139</v>
      </c>
      <c r="D6" s="62"/>
      <c r="E6" s="8" t="s">
        <v>168</v>
      </c>
      <c r="F6" s="12"/>
      <c r="H6" s="1"/>
      <c r="I6" s="1"/>
      <c r="J6" s="11"/>
    </row>
    <row r="7" spans="2:10" ht="18.600000000000001" customHeight="1" x14ac:dyDescent="0.4">
      <c r="B7" s="12" t="s">
        <v>169</v>
      </c>
      <c r="C7" s="9" t="s">
        <v>34</v>
      </c>
      <c r="D7" s="62"/>
      <c r="E7" s="8" t="s">
        <v>170</v>
      </c>
      <c r="F7" s="12"/>
    </row>
    <row r="8" spans="2:10" ht="18.600000000000001" customHeight="1" x14ac:dyDescent="0.4">
      <c r="B8" s="12" t="s">
        <v>171</v>
      </c>
      <c r="C8" s="9" t="s">
        <v>33</v>
      </c>
      <c r="D8" s="62"/>
      <c r="E8" s="8" t="s">
        <v>168</v>
      </c>
      <c r="F8" s="12"/>
      <c r="I8" s="15"/>
      <c r="J8" s="7"/>
    </row>
    <row r="9" spans="2:10" ht="18.600000000000001" customHeight="1" x14ac:dyDescent="0.4">
      <c r="B9" s="12" t="s">
        <v>172</v>
      </c>
      <c r="C9" s="9" t="s">
        <v>35</v>
      </c>
      <c r="D9" s="62"/>
      <c r="E9" s="8" t="s">
        <v>170</v>
      </c>
      <c r="F9" s="12"/>
      <c r="H9" s="1"/>
      <c r="I9" s="1"/>
      <c r="J9" s="11"/>
    </row>
    <row r="10" spans="2:10" ht="18.600000000000001" customHeight="1" x14ac:dyDescent="0.4">
      <c r="B10" s="12" t="s">
        <v>173</v>
      </c>
      <c r="C10" s="9" t="s">
        <v>174</v>
      </c>
      <c r="D10" s="13">
        <f>(D6*D7)-(D8*D9)</f>
        <v>0</v>
      </c>
      <c r="E10" s="8" t="s">
        <v>175</v>
      </c>
      <c r="F10" s="12"/>
      <c r="H10" s="17"/>
      <c r="I10" s="1"/>
      <c r="J10" s="11"/>
    </row>
    <row r="11" spans="2:10" ht="18.600000000000001" customHeight="1" x14ac:dyDescent="0.4">
      <c r="B11" s="133" t="s">
        <v>176</v>
      </c>
      <c r="C11" s="133"/>
      <c r="D11" s="133"/>
      <c r="E11" s="133"/>
      <c r="F11" s="12"/>
      <c r="H11" s="17"/>
      <c r="I11" s="1"/>
      <c r="J11" s="11"/>
    </row>
    <row r="12" spans="2:10" ht="18.600000000000001" customHeight="1" x14ac:dyDescent="0.4">
      <c r="B12" s="60" t="s">
        <v>177</v>
      </c>
      <c r="C12" s="57" t="s">
        <v>37</v>
      </c>
      <c r="D12" s="62"/>
      <c r="E12" s="8" t="s">
        <v>178</v>
      </c>
      <c r="F12" s="12"/>
    </row>
    <row r="13" spans="2:10" ht="18.600000000000001" customHeight="1" x14ac:dyDescent="0.4">
      <c r="B13" s="12" t="s">
        <v>179</v>
      </c>
      <c r="C13" s="58" t="s">
        <v>38</v>
      </c>
      <c r="D13" s="72"/>
      <c r="E13" s="12"/>
      <c r="F13" s="12" t="s">
        <v>247</v>
      </c>
      <c r="J13" s="16"/>
    </row>
    <row r="14" spans="2:10" ht="18.600000000000001" customHeight="1" x14ac:dyDescent="0.4">
      <c r="B14" s="12" t="s">
        <v>180</v>
      </c>
      <c r="C14" s="58" t="s">
        <v>233</v>
      </c>
      <c r="D14" s="13">
        <f>D12*D13*1000</f>
        <v>0</v>
      </c>
      <c r="E14" s="8" t="s">
        <v>181</v>
      </c>
      <c r="F14" s="12"/>
    </row>
    <row r="15" spans="2:10" ht="18.600000000000001" customHeight="1" x14ac:dyDescent="0.4">
      <c r="B15" s="59" t="s">
        <v>140</v>
      </c>
      <c r="C15" s="58" t="s">
        <v>234</v>
      </c>
      <c r="D15" s="62"/>
      <c r="E15" s="8" t="s">
        <v>183</v>
      </c>
      <c r="F15" s="12"/>
    </row>
    <row r="16" spans="2:10" ht="18.600000000000001" customHeight="1" x14ac:dyDescent="0.4">
      <c r="B16" s="12" t="s">
        <v>184</v>
      </c>
      <c r="C16" s="58" t="s">
        <v>237</v>
      </c>
      <c r="D16" s="13">
        <f>D14+D15</f>
        <v>0</v>
      </c>
      <c r="E16" s="8" t="s">
        <v>40</v>
      </c>
      <c r="F16" s="12"/>
      <c r="I16" s="7"/>
    </row>
    <row r="17" spans="2:6" ht="18.600000000000001" customHeight="1" x14ac:dyDescent="0.4">
      <c r="B17" s="12" t="s">
        <v>185</v>
      </c>
      <c r="C17" s="58" t="s">
        <v>182</v>
      </c>
      <c r="D17" s="62"/>
      <c r="E17" s="8" t="s">
        <v>186</v>
      </c>
      <c r="F17" s="12" t="s">
        <v>187</v>
      </c>
    </row>
    <row r="18" spans="2:6" ht="18.600000000000001" customHeight="1" x14ac:dyDescent="0.4">
      <c r="B18" s="12" t="s">
        <v>188</v>
      </c>
      <c r="C18" s="58" t="s">
        <v>235</v>
      </c>
      <c r="D18" s="62"/>
      <c r="E18" s="8" t="s">
        <v>186</v>
      </c>
      <c r="F18" s="12" t="s">
        <v>189</v>
      </c>
    </row>
    <row r="19" spans="2:6" ht="18.600000000000001" customHeight="1" x14ac:dyDescent="0.4">
      <c r="B19" s="12" t="s">
        <v>173</v>
      </c>
      <c r="C19" s="58" t="s">
        <v>238</v>
      </c>
      <c r="D19" s="13">
        <f>(D17-D18)*D9</f>
        <v>0</v>
      </c>
      <c r="E19" s="8" t="s">
        <v>175</v>
      </c>
      <c r="F19" s="12"/>
    </row>
    <row r="20" spans="2:6" ht="18.600000000000001" customHeight="1" x14ac:dyDescent="0.4">
      <c r="B20" s="12" t="s">
        <v>190</v>
      </c>
      <c r="C20" s="58" t="s">
        <v>248</v>
      </c>
      <c r="D20" s="71" t="e">
        <f>D16/D19</f>
        <v>#DIV/0!</v>
      </c>
      <c r="E20" s="8" t="s">
        <v>191</v>
      </c>
      <c r="F20" s="12"/>
    </row>
    <row r="21" spans="2:6" ht="18.600000000000001" customHeight="1" x14ac:dyDescent="0.4">
      <c r="B21" s="12" t="s">
        <v>192</v>
      </c>
      <c r="C21" s="58" t="s">
        <v>239</v>
      </c>
      <c r="D21" s="13" t="e">
        <f>D10*D20</f>
        <v>#DIV/0!</v>
      </c>
      <c r="E21" s="8" t="s">
        <v>193</v>
      </c>
      <c r="F21" s="12"/>
    </row>
  </sheetData>
  <mergeCells count="4">
    <mergeCell ref="B4:C4"/>
    <mergeCell ref="H4:H5"/>
    <mergeCell ref="B5:E5"/>
    <mergeCell ref="B11:E11"/>
  </mergeCells>
  <phoneticPr fontId="1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15A1B336-E70F-472A-B219-AFA6EA900398}">
          <x14:formula1>
            <xm:f>プルダウンリスト!$B$2:$B$3</xm:f>
          </x14:formula1>
          <xm:sqref>D4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91A769-B67B-4012-BD00-0ED34EA00E97}">
  <dimension ref="C1:F5"/>
  <sheetViews>
    <sheetView topLeftCell="B1" workbookViewId="0">
      <selection activeCell="F20" sqref="F20"/>
    </sheetView>
  </sheetViews>
  <sheetFormatPr defaultColWidth="8.75" defaultRowHeight="18.600000000000001" customHeight="1" x14ac:dyDescent="0.4"/>
  <cols>
    <col min="1" max="1" width="8.75" style="4"/>
    <col min="2" max="2" width="5.875" style="4" customWidth="1"/>
    <col min="3" max="3" width="34.5" style="4" customWidth="1"/>
    <col min="4" max="4" width="21.25" style="14" customWidth="1"/>
    <col min="5" max="5" width="37.75" style="14" customWidth="1"/>
    <col min="6" max="6" width="27.5" style="14" customWidth="1"/>
    <col min="7" max="16384" width="8.75" style="4"/>
  </cols>
  <sheetData>
    <row r="1" spans="3:5" s="4" customFormat="1" ht="18.600000000000001" customHeight="1" x14ac:dyDescent="0.4">
      <c r="C1" s="25" t="s">
        <v>202</v>
      </c>
      <c r="D1" s="22"/>
      <c r="E1" s="22"/>
    </row>
    <row r="2" spans="3:5" s="4" customFormat="1" ht="18.600000000000001" customHeight="1" x14ac:dyDescent="0.4">
      <c r="C2" s="23" t="s">
        <v>26</v>
      </c>
      <c r="D2" s="23" t="s">
        <v>27</v>
      </c>
      <c r="E2" s="23" t="s">
        <v>29</v>
      </c>
    </row>
    <row r="3" spans="3:5" s="4" customFormat="1" ht="45.6" customHeight="1" x14ac:dyDescent="0.4">
      <c r="C3" s="80" t="s">
        <v>199</v>
      </c>
      <c r="D3" s="77"/>
      <c r="E3" s="80"/>
    </row>
    <row r="4" spans="3:5" s="4" customFormat="1" ht="24" customHeight="1" x14ac:dyDescent="0.4">
      <c r="C4" s="80" t="s">
        <v>200</v>
      </c>
      <c r="D4" s="77"/>
      <c r="E4" s="80"/>
    </row>
    <row r="5" spans="3:5" s="4" customFormat="1" ht="18.600000000000001" customHeight="1" x14ac:dyDescent="0.4">
      <c r="C5" s="24" t="s">
        <v>201</v>
      </c>
      <c r="D5" s="27">
        <f>D4*D3</f>
        <v>0</v>
      </c>
      <c r="E5" s="24"/>
    </row>
  </sheetData>
  <phoneticPr fontId="1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7C63AF-12D4-470F-B7B8-8A3E362068F7}">
  <dimension ref="C1:I11"/>
  <sheetViews>
    <sheetView zoomScaleNormal="100" workbookViewId="0">
      <selection activeCell="F11" sqref="F11"/>
    </sheetView>
  </sheetViews>
  <sheetFormatPr defaultColWidth="8.75" defaultRowHeight="18.600000000000001" customHeight="1" x14ac:dyDescent="0.4"/>
  <cols>
    <col min="1" max="1" width="4.25" style="4" customWidth="1"/>
    <col min="2" max="2" width="4.75" style="4" customWidth="1"/>
    <col min="3" max="3" width="34.5" style="4" customWidth="1"/>
    <col min="4" max="6" width="15.75" style="14" customWidth="1"/>
    <col min="7" max="7" width="15.75" style="4" customWidth="1"/>
    <col min="8" max="9" width="19.625" style="4" customWidth="1"/>
    <col min="10" max="10" width="18.25" style="4" customWidth="1"/>
    <col min="11" max="16384" width="8.75" style="4"/>
  </cols>
  <sheetData>
    <row r="1" spans="3:9" ht="14.25" x14ac:dyDescent="0.4">
      <c r="C1" s="22" t="s">
        <v>241</v>
      </c>
      <c r="D1" s="22"/>
      <c r="E1" s="22"/>
      <c r="F1" s="22"/>
      <c r="G1" s="22"/>
    </row>
    <row r="2" spans="3:9" ht="18.600000000000001" customHeight="1" x14ac:dyDescent="0.4">
      <c r="C2" s="123" t="s">
        <v>134</v>
      </c>
      <c r="D2" s="127" t="s">
        <v>204</v>
      </c>
      <c r="E2" s="127"/>
      <c r="F2" s="127" t="s">
        <v>136</v>
      </c>
      <c r="G2" s="127"/>
      <c r="H2" s="125" t="s">
        <v>148</v>
      </c>
      <c r="I2" s="126"/>
    </row>
    <row r="3" spans="3:9" ht="18.600000000000001" customHeight="1" x14ac:dyDescent="0.4">
      <c r="C3" s="124"/>
      <c r="D3" s="19" t="s">
        <v>137</v>
      </c>
      <c r="E3" s="19" t="s">
        <v>138</v>
      </c>
      <c r="F3" s="19" t="s">
        <v>137</v>
      </c>
      <c r="G3" s="19" t="s">
        <v>138</v>
      </c>
      <c r="H3" s="36" t="s">
        <v>147</v>
      </c>
      <c r="I3" s="36" t="s">
        <v>138</v>
      </c>
    </row>
    <row r="4" spans="3:9" s="38" customFormat="1" ht="18.600000000000001" customHeight="1" x14ac:dyDescent="0.4">
      <c r="C4" s="128"/>
      <c r="D4" s="37" t="s">
        <v>139</v>
      </c>
      <c r="E4" s="37" t="s">
        <v>34</v>
      </c>
      <c r="F4" s="37" t="s">
        <v>33</v>
      </c>
      <c r="G4" s="37" t="s">
        <v>35</v>
      </c>
      <c r="H4" s="37" t="s">
        <v>149</v>
      </c>
      <c r="I4" s="37" t="s">
        <v>150</v>
      </c>
    </row>
    <row r="5" spans="3:9" ht="18.600000000000001" customHeight="1" x14ac:dyDescent="0.4">
      <c r="C5" s="109"/>
      <c r="D5" s="62"/>
      <c r="E5" s="62"/>
      <c r="F5" s="62"/>
      <c r="G5" s="62"/>
      <c r="H5" s="13">
        <f>D5*F5</f>
        <v>0</v>
      </c>
      <c r="I5" s="39">
        <f>E5*G5</f>
        <v>0</v>
      </c>
    </row>
    <row r="6" spans="3:9" ht="18.600000000000001" customHeight="1" x14ac:dyDescent="0.4">
      <c r="C6" s="109"/>
      <c r="D6" s="62"/>
      <c r="E6" s="62"/>
      <c r="F6" s="62"/>
      <c r="G6" s="62"/>
      <c r="H6" s="13">
        <f t="shared" ref="H6:H8" si="0">D6*F6</f>
        <v>0</v>
      </c>
      <c r="I6" s="39">
        <f t="shared" ref="I6:I8" si="1">E6*G6</f>
        <v>0</v>
      </c>
    </row>
    <row r="7" spans="3:9" ht="18.600000000000001" customHeight="1" x14ac:dyDescent="0.4">
      <c r="C7" s="109"/>
      <c r="D7" s="62"/>
      <c r="E7" s="62"/>
      <c r="F7" s="62"/>
      <c r="G7" s="62"/>
      <c r="H7" s="13">
        <f t="shared" si="0"/>
        <v>0</v>
      </c>
      <c r="I7" s="39">
        <f t="shared" si="1"/>
        <v>0</v>
      </c>
    </row>
    <row r="8" spans="3:9" ht="18.600000000000001" customHeight="1" x14ac:dyDescent="0.4">
      <c r="C8" s="109"/>
      <c r="D8" s="62"/>
      <c r="E8" s="62"/>
      <c r="F8" s="62"/>
      <c r="G8" s="62"/>
      <c r="H8" s="13">
        <f t="shared" si="0"/>
        <v>0</v>
      </c>
      <c r="I8" s="39">
        <f t="shared" si="1"/>
        <v>0</v>
      </c>
    </row>
    <row r="9" spans="3:9" ht="18.600000000000001" customHeight="1" x14ac:dyDescent="0.4">
      <c r="C9" s="8" t="s">
        <v>128</v>
      </c>
      <c r="D9" s="13">
        <f>SUM(D5:D8)</f>
        <v>0</v>
      </c>
      <c r="E9" s="13">
        <f>SUM(E5:E8)</f>
        <v>0</v>
      </c>
      <c r="F9" s="40"/>
      <c r="G9" s="41"/>
      <c r="H9" s="13">
        <f>SUM(H5:H8)</f>
        <v>0</v>
      </c>
      <c r="I9" s="13">
        <f>SUM(I5:I8)</f>
        <v>0</v>
      </c>
    </row>
    <row r="10" spans="3:9" ht="18.600000000000001" customHeight="1" x14ac:dyDescent="0.4">
      <c r="H10" s="21" t="s">
        <v>142</v>
      </c>
      <c r="I10" s="21" t="s">
        <v>143</v>
      </c>
    </row>
    <row r="11" spans="3:9" ht="36" customHeight="1" x14ac:dyDescent="0.4">
      <c r="C11" s="9" t="s">
        <v>205</v>
      </c>
      <c r="D11" s="13">
        <f>I9-H9</f>
        <v>0</v>
      </c>
      <c r="E11" s="4"/>
      <c r="F11" s="4"/>
    </row>
  </sheetData>
  <mergeCells count="4">
    <mergeCell ref="C2:C4"/>
    <mergeCell ref="D2:E2"/>
    <mergeCell ref="F2:G2"/>
    <mergeCell ref="H2:I2"/>
  </mergeCells>
  <phoneticPr fontId="1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5F44E6-45BD-45F1-94D6-CE0C9A9BC9DE}">
  <sheetPr>
    <pageSetUpPr fitToPage="1"/>
  </sheetPr>
  <dimension ref="A1:AD125"/>
  <sheetViews>
    <sheetView tabSelected="1" topLeftCell="A75" zoomScale="55" zoomScaleNormal="55" workbookViewId="0">
      <selection activeCell="Y77" sqref="Y77"/>
    </sheetView>
  </sheetViews>
  <sheetFormatPr defaultColWidth="8.75" defaultRowHeight="13.5" x14ac:dyDescent="0.4"/>
  <cols>
    <col min="1" max="1" width="4.625" style="4" customWidth="1"/>
    <col min="2" max="2" width="11.75" style="4" customWidth="1"/>
    <col min="3" max="3" width="29.375" style="4" bestFit="1" customWidth="1"/>
    <col min="4" max="4" width="15" style="4" customWidth="1"/>
    <col min="5" max="5" width="15.5" style="4" customWidth="1"/>
    <col min="6" max="6" width="12.375" style="4" customWidth="1"/>
    <col min="7" max="7" width="13" style="4" customWidth="1"/>
    <col min="8" max="8" width="14.5" style="4" customWidth="1"/>
    <col min="9" max="9" width="12.125" style="4" customWidth="1"/>
    <col min="10" max="10" width="14.375" style="4" customWidth="1"/>
    <col min="11" max="11" width="2.875" style="4" customWidth="1"/>
    <col min="12" max="12" width="29.25" style="4" customWidth="1"/>
    <col min="13" max="16" width="8.75" style="4"/>
    <col min="17" max="17" width="11.625" style="4" bestFit="1" customWidth="1"/>
    <col min="18" max="18" width="9.25" style="4" customWidth="1"/>
    <col min="19" max="20" width="8.75" style="4"/>
    <col min="21" max="21" width="10.875" style="4" customWidth="1"/>
    <col min="22" max="22" width="11.875" style="4" customWidth="1"/>
    <col min="23" max="23" width="16.625" style="4" bestFit="1" customWidth="1"/>
    <col min="24" max="24" width="4.5" style="4" customWidth="1"/>
    <col min="25" max="26" width="33.875" style="4" bestFit="1" customWidth="1"/>
    <col min="27" max="27" width="16.125" style="4" bestFit="1" customWidth="1"/>
    <col min="28" max="28" width="26.125" style="4" bestFit="1" customWidth="1"/>
    <col min="29" max="29" width="8.75" style="4"/>
    <col min="30" max="30" width="42.75" style="4" bestFit="1" customWidth="1"/>
    <col min="31" max="16384" width="8.75" style="4"/>
  </cols>
  <sheetData>
    <row r="1" spans="1:30" ht="24" customHeight="1" x14ac:dyDescent="0.4">
      <c r="B1" s="83" t="s">
        <v>253</v>
      </c>
    </row>
    <row r="2" spans="1:30" ht="15" customHeight="1" x14ac:dyDescent="0.4">
      <c r="B2" s="84" t="s">
        <v>249</v>
      </c>
    </row>
    <row r="3" spans="1:30" x14ac:dyDescent="0.4">
      <c r="B3" s="4" t="s">
        <v>130</v>
      </c>
    </row>
    <row r="4" spans="1:30" ht="24" customHeight="1" x14ac:dyDescent="0.4">
      <c r="B4" s="4" t="s">
        <v>117</v>
      </c>
      <c r="L4" s="4" t="s">
        <v>94</v>
      </c>
      <c r="Y4" s="4" t="s">
        <v>121</v>
      </c>
    </row>
    <row r="5" spans="1:30" ht="47.25" customHeight="1" thickBot="1" x14ac:dyDescent="0.45">
      <c r="A5" s="28"/>
      <c r="B5" s="140" t="s">
        <v>59</v>
      </c>
      <c r="C5" s="141"/>
      <c r="D5" s="144" t="s">
        <v>66</v>
      </c>
      <c r="E5" s="145"/>
      <c r="F5" s="123" t="s">
        <v>68</v>
      </c>
      <c r="G5" s="138" t="s">
        <v>119</v>
      </c>
      <c r="H5" s="146"/>
      <c r="I5" s="146"/>
      <c r="J5" s="139"/>
      <c r="K5" s="1"/>
      <c r="L5" s="127" t="s">
        <v>93</v>
      </c>
      <c r="M5" s="127" t="s">
        <v>120</v>
      </c>
      <c r="N5" s="127"/>
      <c r="O5" s="127"/>
      <c r="P5" s="127"/>
      <c r="Q5" s="127"/>
      <c r="R5" s="125" t="s">
        <v>250</v>
      </c>
      <c r="S5" s="137"/>
      <c r="T5" s="137"/>
      <c r="U5" s="137"/>
      <c r="V5" s="137"/>
      <c r="W5" s="126"/>
      <c r="Y5" s="12" t="s">
        <v>114</v>
      </c>
      <c r="Z5" s="12" t="s">
        <v>115</v>
      </c>
      <c r="AA5" s="12" t="s">
        <v>116</v>
      </c>
      <c r="AB5" s="12" t="s">
        <v>127</v>
      </c>
    </row>
    <row r="6" spans="1:30" x14ac:dyDescent="0.4">
      <c r="A6" s="28"/>
      <c r="B6" s="142"/>
      <c r="C6" s="143"/>
      <c r="D6" s="8" t="s">
        <v>67</v>
      </c>
      <c r="E6" s="29" t="s">
        <v>69</v>
      </c>
      <c r="F6" s="128"/>
      <c r="G6" s="8" t="s">
        <v>67</v>
      </c>
      <c r="H6" s="29" t="s">
        <v>69</v>
      </c>
      <c r="I6" s="138" t="s">
        <v>92</v>
      </c>
      <c r="J6" s="139"/>
      <c r="K6" s="1"/>
      <c r="L6" s="127"/>
      <c r="M6" s="8" t="s">
        <v>58</v>
      </c>
      <c r="N6" s="8" t="s">
        <v>70</v>
      </c>
      <c r="O6" s="8" t="s">
        <v>84</v>
      </c>
      <c r="P6" s="8" t="s">
        <v>87</v>
      </c>
      <c r="Q6" s="8" t="s">
        <v>90</v>
      </c>
      <c r="R6" s="8" t="s">
        <v>58</v>
      </c>
      <c r="S6" s="8" t="s">
        <v>70</v>
      </c>
      <c r="T6" s="8" t="s">
        <v>84</v>
      </c>
      <c r="U6" s="8" t="s">
        <v>87</v>
      </c>
      <c r="V6" s="8" t="s">
        <v>90</v>
      </c>
      <c r="W6" s="8" t="s">
        <v>92</v>
      </c>
      <c r="Y6" s="92"/>
      <c r="Z6" s="89"/>
      <c r="AA6" s="12">
        <f>Y6-Z6</f>
        <v>0</v>
      </c>
      <c r="AB6" s="87">
        <f>AA6*28*3000/1000</f>
        <v>0</v>
      </c>
    </row>
    <row r="7" spans="1:30" x14ac:dyDescent="0.4">
      <c r="A7" s="14"/>
      <c r="B7" s="123" t="s">
        <v>58</v>
      </c>
      <c r="C7" s="12" t="s">
        <v>60</v>
      </c>
      <c r="D7" s="12">
        <v>49.1</v>
      </c>
      <c r="E7" s="12">
        <v>17</v>
      </c>
      <c r="F7" s="74"/>
      <c r="G7" s="73">
        <f>D7*F7*365/1000</f>
        <v>0</v>
      </c>
      <c r="H7" s="73">
        <f>E7*F7*365/1000</f>
        <v>0</v>
      </c>
      <c r="I7" s="39">
        <f>G7+H7</f>
        <v>0</v>
      </c>
      <c r="J7" s="134">
        <f>SUM(I7:I12)</f>
        <v>0</v>
      </c>
      <c r="K7" s="3"/>
      <c r="L7" s="12" t="s">
        <v>95</v>
      </c>
      <c r="M7" s="30">
        <v>0.2</v>
      </c>
      <c r="N7" s="30">
        <v>0.2</v>
      </c>
      <c r="O7" s="30">
        <v>0.2</v>
      </c>
      <c r="P7" s="30">
        <v>0.14000000000000001</v>
      </c>
      <c r="Q7" s="30">
        <v>0.14000000000000001</v>
      </c>
      <c r="R7" s="88"/>
      <c r="S7" s="88"/>
      <c r="T7" s="88"/>
      <c r="U7" s="88"/>
      <c r="V7" s="88"/>
      <c r="W7" s="86">
        <f>SUM(R7:V7)</f>
        <v>0</v>
      </c>
    </row>
    <row r="8" spans="1:30" x14ac:dyDescent="0.4">
      <c r="A8" s="14"/>
      <c r="B8" s="124"/>
      <c r="C8" s="28" t="s">
        <v>61</v>
      </c>
      <c r="D8" s="31">
        <v>47.5</v>
      </c>
      <c r="E8" s="31">
        <v>17.2</v>
      </c>
      <c r="F8" s="75"/>
      <c r="G8" s="73">
        <f>D8*F8*365/1000</f>
        <v>0</v>
      </c>
      <c r="H8" s="73">
        <f>E8*F8*365/1000</f>
        <v>0</v>
      </c>
      <c r="I8" s="39">
        <f>G8+H8</f>
        <v>0</v>
      </c>
      <c r="J8" s="135"/>
      <c r="K8" s="3"/>
      <c r="L8" s="12" t="s">
        <v>96</v>
      </c>
      <c r="M8" s="30">
        <v>0</v>
      </c>
      <c r="N8" s="30">
        <v>0</v>
      </c>
      <c r="O8" s="30">
        <v>0</v>
      </c>
      <c r="P8" s="30">
        <v>0</v>
      </c>
      <c r="Q8" s="30">
        <v>0</v>
      </c>
      <c r="R8" s="88"/>
      <c r="S8" s="88"/>
      <c r="T8" s="88"/>
      <c r="U8" s="88"/>
      <c r="V8" s="88"/>
      <c r="W8" s="86">
        <f>SUM(R8:V8)</f>
        <v>0</v>
      </c>
    </row>
    <row r="9" spans="1:30" x14ac:dyDescent="0.4">
      <c r="A9" s="14"/>
      <c r="B9" s="124"/>
      <c r="C9" s="12" t="s">
        <v>62</v>
      </c>
      <c r="D9" s="12">
        <v>43.4</v>
      </c>
      <c r="E9" s="12">
        <v>18.8</v>
      </c>
      <c r="F9" s="76"/>
      <c r="G9" s="73">
        <f t="shared" ref="G9:G30" si="0">D9*F9*365/1000</f>
        <v>0</v>
      </c>
      <c r="H9" s="73">
        <f t="shared" ref="H9:H27" si="1">E9*F9*365/1000</f>
        <v>0</v>
      </c>
      <c r="I9" s="39">
        <f t="shared" ref="I9:I27" si="2">G9+H9</f>
        <v>0</v>
      </c>
      <c r="J9" s="135"/>
      <c r="K9" s="3"/>
      <c r="L9" s="12" t="s">
        <v>97</v>
      </c>
      <c r="M9" s="30" t="s">
        <v>91</v>
      </c>
      <c r="N9" s="30" t="s">
        <v>91</v>
      </c>
      <c r="O9" s="30" t="s">
        <v>91</v>
      </c>
      <c r="P9" s="30">
        <v>0</v>
      </c>
      <c r="Q9" s="30">
        <v>0</v>
      </c>
      <c r="R9" s="88"/>
      <c r="S9" s="88"/>
      <c r="T9" s="88"/>
      <c r="U9" s="88"/>
      <c r="V9" s="88"/>
      <c r="W9" s="86">
        <f t="shared" ref="W9:W25" si="3">SUM(R9:V9)</f>
        <v>0</v>
      </c>
    </row>
    <row r="10" spans="1:30" x14ac:dyDescent="0.4">
      <c r="A10" s="14"/>
      <c r="B10" s="124"/>
      <c r="C10" s="28" t="s">
        <v>63</v>
      </c>
      <c r="D10" s="31">
        <v>28.2</v>
      </c>
      <c r="E10" s="31">
        <v>15.3</v>
      </c>
      <c r="F10" s="75"/>
      <c r="G10" s="73">
        <f t="shared" si="0"/>
        <v>0</v>
      </c>
      <c r="H10" s="73">
        <f t="shared" si="1"/>
        <v>0</v>
      </c>
      <c r="I10" s="39">
        <f t="shared" si="2"/>
        <v>0</v>
      </c>
      <c r="J10" s="135"/>
      <c r="K10" s="3"/>
      <c r="L10" s="12" t="s">
        <v>98</v>
      </c>
      <c r="M10" s="30">
        <v>0.113</v>
      </c>
      <c r="N10" s="30">
        <v>0.109</v>
      </c>
      <c r="O10" s="30">
        <v>0.30199999999999999</v>
      </c>
      <c r="P10" s="30">
        <v>0.26100000000000001</v>
      </c>
      <c r="Q10" s="30">
        <v>0.24099999999999999</v>
      </c>
      <c r="R10" s="88"/>
      <c r="S10" s="88"/>
      <c r="T10" s="88"/>
      <c r="U10" s="88"/>
      <c r="V10" s="88"/>
      <c r="W10" s="86">
        <f t="shared" si="3"/>
        <v>0</v>
      </c>
    </row>
    <row r="11" spans="1:30" x14ac:dyDescent="0.4">
      <c r="A11" s="14"/>
      <c r="B11" s="124"/>
      <c r="C11" s="12" t="s">
        <v>64</v>
      </c>
      <c r="D11" s="12">
        <v>23.2</v>
      </c>
      <c r="E11" s="12">
        <v>12.5</v>
      </c>
      <c r="F11" s="76"/>
      <c r="G11" s="73">
        <f t="shared" si="0"/>
        <v>0</v>
      </c>
      <c r="H11" s="73">
        <f t="shared" si="1"/>
        <v>0</v>
      </c>
      <c r="I11" s="39">
        <f t="shared" si="2"/>
        <v>0</v>
      </c>
      <c r="J11" s="135"/>
      <c r="K11" s="3"/>
      <c r="L11" s="12" t="s">
        <v>99</v>
      </c>
      <c r="M11" s="30">
        <v>0</v>
      </c>
      <c r="N11" s="30">
        <v>0</v>
      </c>
      <c r="O11" s="30">
        <v>0</v>
      </c>
      <c r="P11" s="30" t="s">
        <v>91</v>
      </c>
      <c r="Q11" s="30" t="s">
        <v>91</v>
      </c>
      <c r="R11" s="88"/>
      <c r="S11" s="88"/>
      <c r="T11" s="88"/>
      <c r="U11" s="88"/>
      <c r="V11" s="88"/>
      <c r="W11" s="86">
        <f t="shared" si="3"/>
        <v>0</v>
      </c>
    </row>
    <row r="12" spans="1:30" ht="14.25" thickBot="1" x14ac:dyDescent="0.45">
      <c r="B12" s="128"/>
      <c r="C12" s="32" t="s">
        <v>65</v>
      </c>
      <c r="D12" s="12">
        <v>15.9</v>
      </c>
      <c r="E12" s="12">
        <v>5.0999999999999996</v>
      </c>
      <c r="F12" s="76"/>
      <c r="G12" s="73">
        <f t="shared" si="0"/>
        <v>0</v>
      </c>
      <c r="H12" s="73">
        <f t="shared" si="1"/>
        <v>0</v>
      </c>
      <c r="I12" s="39">
        <f t="shared" si="2"/>
        <v>0</v>
      </c>
      <c r="J12" s="136"/>
      <c r="K12" s="3"/>
      <c r="L12" s="12" t="s">
        <v>100</v>
      </c>
      <c r="M12" s="30">
        <v>0.113</v>
      </c>
      <c r="N12" s="30">
        <v>0.109</v>
      </c>
      <c r="O12" s="30">
        <v>0.30199999999999999</v>
      </c>
      <c r="P12" s="30" t="s">
        <v>91</v>
      </c>
      <c r="Q12" s="30" t="s">
        <v>91</v>
      </c>
      <c r="R12" s="88"/>
      <c r="S12" s="88"/>
      <c r="T12" s="88"/>
      <c r="U12" s="88"/>
      <c r="V12" s="88"/>
      <c r="W12" s="86">
        <f t="shared" si="3"/>
        <v>0</v>
      </c>
    </row>
    <row r="13" spans="1:30" ht="14.25" thickBot="1" x14ac:dyDescent="0.45">
      <c r="B13" s="123" t="s">
        <v>70</v>
      </c>
      <c r="C13" s="12" t="s">
        <v>71</v>
      </c>
      <c r="D13" s="12">
        <v>18.2</v>
      </c>
      <c r="E13" s="12">
        <v>7.4</v>
      </c>
      <c r="F13" s="76"/>
      <c r="G13" s="73">
        <f t="shared" si="0"/>
        <v>0</v>
      </c>
      <c r="H13" s="73">
        <f t="shared" si="1"/>
        <v>0</v>
      </c>
      <c r="I13" s="39">
        <f t="shared" si="2"/>
        <v>0</v>
      </c>
      <c r="J13" s="134">
        <f>SUM(I13:I25)</f>
        <v>0</v>
      </c>
      <c r="K13" s="3"/>
      <c r="L13" s="12" t="s">
        <v>101</v>
      </c>
      <c r="M13" s="33">
        <v>0.08</v>
      </c>
      <c r="N13" s="33">
        <v>0.06</v>
      </c>
      <c r="O13" s="30">
        <v>0.08</v>
      </c>
      <c r="P13" s="30">
        <v>0.08</v>
      </c>
      <c r="Q13" s="30">
        <v>0.08</v>
      </c>
      <c r="R13" s="88"/>
      <c r="S13" s="88"/>
      <c r="T13" s="88"/>
      <c r="U13" s="88"/>
      <c r="V13" s="88"/>
      <c r="W13" s="86">
        <f t="shared" si="3"/>
        <v>0</v>
      </c>
      <c r="AD13" s="34" t="s">
        <v>133</v>
      </c>
    </row>
    <row r="14" spans="1:30" ht="14.25" thickBot="1" x14ac:dyDescent="0.45">
      <c r="B14" s="124"/>
      <c r="C14" s="12" t="s">
        <v>72</v>
      </c>
      <c r="D14" s="12">
        <v>14.2</v>
      </c>
      <c r="E14" s="12">
        <v>6.8</v>
      </c>
      <c r="F14" s="76"/>
      <c r="G14" s="73">
        <f t="shared" si="0"/>
        <v>0</v>
      </c>
      <c r="H14" s="73">
        <f t="shared" si="1"/>
        <v>0</v>
      </c>
      <c r="I14" s="39">
        <f t="shared" si="2"/>
        <v>0</v>
      </c>
      <c r="J14" s="135"/>
      <c r="K14" s="3"/>
      <c r="L14" s="12" t="s">
        <v>102</v>
      </c>
      <c r="M14" s="33">
        <v>0.08</v>
      </c>
      <c r="N14" s="33">
        <v>0.06</v>
      </c>
      <c r="O14" s="30">
        <v>0.151</v>
      </c>
      <c r="P14" s="30" t="s">
        <v>91</v>
      </c>
      <c r="Q14" s="30" t="s">
        <v>91</v>
      </c>
      <c r="R14" s="88"/>
      <c r="S14" s="88"/>
      <c r="T14" s="88"/>
      <c r="U14" s="88"/>
      <c r="V14" s="88"/>
      <c r="W14" s="86">
        <f t="shared" si="3"/>
        <v>0</v>
      </c>
      <c r="AD14" s="35">
        <f>AB6+AB37</f>
        <v>0</v>
      </c>
    </row>
    <row r="15" spans="1:30" x14ac:dyDescent="0.4">
      <c r="B15" s="124"/>
      <c r="C15" s="12" t="s">
        <v>73</v>
      </c>
      <c r="D15" s="12">
        <v>5.7</v>
      </c>
      <c r="E15" s="12">
        <v>3.4</v>
      </c>
      <c r="F15" s="76"/>
      <c r="G15" s="73">
        <f t="shared" si="0"/>
        <v>0</v>
      </c>
      <c r="H15" s="73">
        <f t="shared" si="1"/>
        <v>0</v>
      </c>
      <c r="I15" s="39">
        <f t="shared" si="2"/>
        <v>0</v>
      </c>
      <c r="J15" s="135"/>
      <c r="K15" s="3"/>
      <c r="L15" s="12" t="s">
        <v>103</v>
      </c>
      <c r="M15" s="33">
        <v>0.08</v>
      </c>
      <c r="N15" s="33">
        <v>0.06</v>
      </c>
      <c r="O15" s="30">
        <v>0.08</v>
      </c>
      <c r="P15" s="30" t="s">
        <v>91</v>
      </c>
      <c r="Q15" s="30" t="s">
        <v>91</v>
      </c>
      <c r="R15" s="88"/>
      <c r="S15" s="88"/>
      <c r="T15" s="88"/>
      <c r="U15" s="88"/>
      <c r="V15" s="88"/>
      <c r="W15" s="86">
        <f t="shared" si="3"/>
        <v>0</v>
      </c>
    </row>
    <row r="16" spans="1:30" x14ac:dyDescent="0.4">
      <c r="B16" s="124"/>
      <c r="C16" s="12" t="s">
        <v>74</v>
      </c>
      <c r="D16" s="12">
        <v>10.8</v>
      </c>
      <c r="E16" s="12">
        <v>7.1</v>
      </c>
      <c r="F16" s="76"/>
      <c r="G16" s="73">
        <f t="shared" si="0"/>
        <v>0</v>
      </c>
      <c r="H16" s="73">
        <f t="shared" si="1"/>
        <v>0</v>
      </c>
      <c r="I16" s="39">
        <f t="shared" si="2"/>
        <v>0</v>
      </c>
      <c r="J16" s="135"/>
      <c r="K16" s="3"/>
      <c r="L16" s="12" t="s">
        <v>104</v>
      </c>
      <c r="M16" s="30">
        <v>3.8</v>
      </c>
      <c r="N16" s="30">
        <v>0.13</v>
      </c>
      <c r="O16" s="30">
        <v>0.16</v>
      </c>
      <c r="P16" s="30">
        <v>0.13</v>
      </c>
      <c r="Q16" s="30">
        <v>0.02</v>
      </c>
      <c r="R16" s="90"/>
      <c r="S16" s="88"/>
      <c r="T16" s="88"/>
      <c r="U16" s="88"/>
      <c r="V16" s="88"/>
      <c r="W16" s="86">
        <f>SUM(R16:V16)</f>
        <v>0</v>
      </c>
    </row>
    <row r="17" spans="2:23" x14ac:dyDescent="0.4">
      <c r="B17" s="124"/>
      <c r="C17" s="12" t="s">
        <v>75</v>
      </c>
      <c r="D17" s="12">
        <v>10.3</v>
      </c>
      <c r="E17" s="12">
        <v>6.3</v>
      </c>
      <c r="F17" s="76"/>
      <c r="G17" s="73">
        <f t="shared" si="0"/>
        <v>0</v>
      </c>
      <c r="H17" s="73">
        <f t="shared" si="1"/>
        <v>0</v>
      </c>
      <c r="I17" s="39">
        <f t="shared" si="2"/>
        <v>0</v>
      </c>
      <c r="J17" s="135"/>
      <c r="K17" s="3"/>
      <c r="L17" s="12" t="s">
        <v>105</v>
      </c>
      <c r="M17" s="30">
        <v>0.4</v>
      </c>
      <c r="N17" s="30">
        <v>0.4</v>
      </c>
      <c r="O17" s="30">
        <v>0.4</v>
      </c>
      <c r="P17" s="30">
        <v>0.4</v>
      </c>
      <c r="Q17" s="30">
        <v>0.4</v>
      </c>
      <c r="R17" s="88"/>
      <c r="S17" s="88"/>
      <c r="T17" s="88"/>
      <c r="U17" s="88"/>
      <c r="V17" s="88"/>
      <c r="W17" s="86">
        <f t="shared" si="3"/>
        <v>0</v>
      </c>
    </row>
    <row r="18" spans="2:23" x14ac:dyDescent="0.4">
      <c r="B18" s="124"/>
      <c r="C18" s="12" t="s">
        <v>76</v>
      </c>
      <c r="D18" s="12">
        <v>3.1</v>
      </c>
      <c r="E18" s="12">
        <v>3</v>
      </c>
      <c r="F18" s="76"/>
      <c r="G18" s="73">
        <f t="shared" si="0"/>
        <v>0</v>
      </c>
      <c r="H18" s="73">
        <f t="shared" si="1"/>
        <v>0</v>
      </c>
      <c r="I18" s="39">
        <f t="shared" si="2"/>
        <v>0</v>
      </c>
      <c r="J18" s="135"/>
      <c r="K18" s="3"/>
      <c r="L18" s="12" t="s">
        <v>106</v>
      </c>
      <c r="M18" s="30">
        <v>0.3</v>
      </c>
      <c r="N18" s="30">
        <v>0.3</v>
      </c>
      <c r="O18" s="30">
        <v>0.91</v>
      </c>
      <c r="P18" s="30" t="s">
        <v>91</v>
      </c>
      <c r="Q18" s="30" t="s">
        <v>91</v>
      </c>
      <c r="R18" s="88"/>
      <c r="S18" s="88"/>
      <c r="T18" s="88"/>
      <c r="U18" s="88"/>
      <c r="V18" s="88"/>
      <c r="W18" s="86">
        <f t="shared" si="3"/>
        <v>0</v>
      </c>
    </row>
    <row r="19" spans="2:23" x14ac:dyDescent="0.4">
      <c r="B19" s="124"/>
      <c r="C19" s="12" t="s">
        <v>77</v>
      </c>
      <c r="D19" s="12">
        <v>11.2</v>
      </c>
      <c r="E19" s="12">
        <v>5.8</v>
      </c>
      <c r="F19" s="76"/>
      <c r="G19" s="73">
        <f t="shared" si="0"/>
        <v>0</v>
      </c>
      <c r="H19" s="73">
        <f t="shared" si="1"/>
        <v>0</v>
      </c>
      <c r="I19" s="39">
        <f t="shared" si="2"/>
        <v>0</v>
      </c>
      <c r="J19" s="135"/>
      <c r="K19" s="3"/>
      <c r="L19" s="12" t="s">
        <v>107</v>
      </c>
      <c r="M19" s="30">
        <v>2.34</v>
      </c>
      <c r="N19" s="30">
        <v>3.4</v>
      </c>
      <c r="O19" s="30">
        <v>9.1999999999999993</v>
      </c>
      <c r="P19" s="30">
        <v>0.13</v>
      </c>
      <c r="Q19" s="30">
        <v>0.02</v>
      </c>
      <c r="R19" s="88"/>
      <c r="S19" s="88"/>
      <c r="T19" s="88"/>
      <c r="U19" s="88"/>
      <c r="V19" s="88"/>
      <c r="W19" s="86">
        <f t="shared" si="3"/>
        <v>0</v>
      </c>
    </row>
    <row r="20" spans="2:23" x14ac:dyDescent="0.4">
      <c r="B20" s="124"/>
      <c r="C20" s="12" t="s">
        <v>78</v>
      </c>
      <c r="D20" s="12">
        <v>8.1999999999999993</v>
      </c>
      <c r="E20" s="12">
        <v>5.4</v>
      </c>
      <c r="F20" s="76"/>
      <c r="G20" s="73">
        <f t="shared" si="0"/>
        <v>0</v>
      </c>
      <c r="H20" s="73">
        <f t="shared" si="1"/>
        <v>0</v>
      </c>
      <c r="I20" s="39">
        <f t="shared" si="2"/>
        <v>0</v>
      </c>
      <c r="J20" s="135"/>
      <c r="K20" s="3"/>
      <c r="L20" s="12" t="s">
        <v>108</v>
      </c>
      <c r="M20" s="30">
        <v>3.8</v>
      </c>
      <c r="N20" s="30">
        <v>0.13</v>
      </c>
      <c r="O20" s="30">
        <v>0.16</v>
      </c>
      <c r="P20" s="30">
        <v>0.13</v>
      </c>
      <c r="Q20" s="30">
        <v>0.02</v>
      </c>
      <c r="R20" s="88"/>
      <c r="S20" s="88"/>
      <c r="T20" s="88"/>
      <c r="U20" s="88"/>
      <c r="V20" s="88"/>
      <c r="W20" s="86">
        <f t="shared" si="3"/>
        <v>0</v>
      </c>
    </row>
    <row r="21" spans="2:23" x14ac:dyDescent="0.4">
      <c r="B21" s="124"/>
      <c r="C21" s="12" t="s">
        <v>79</v>
      </c>
      <c r="D21" s="12">
        <v>4.7</v>
      </c>
      <c r="E21" s="12">
        <v>3.1</v>
      </c>
      <c r="F21" s="76"/>
      <c r="G21" s="73">
        <f t="shared" si="0"/>
        <v>0</v>
      </c>
      <c r="H21" s="73">
        <f t="shared" si="1"/>
        <v>0</v>
      </c>
      <c r="I21" s="39">
        <f t="shared" si="2"/>
        <v>0</v>
      </c>
      <c r="J21" s="135"/>
      <c r="K21" s="3"/>
      <c r="L21" s="12" t="s">
        <v>109</v>
      </c>
      <c r="M21" s="30">
        <v>3.01</v>
      </c>
      <c r="N21" s="30">
        <v>3.5</v>
      </c>
      <c r="O21" s="30">
        <v>3.6</v>
      </c>
      <c r="P21" s="30" t="s">
        <v>91</v>
      </c>
      <c r="Q21" s="30" t="s">
        <v>91</v>
      </c>
      <c r="R21" s="88"/>
      <c r="S21" s="88"/>
      <c r="T21" s="88"/>
      <c r="U21" s="88"/>
      <c r="V21" s="88"/>
      <c r="W21" s="86">
        <f t="shared" si="3"/>
        <v>0</v>
      </c>
    </row>
    <row r="22" spans="2:23" x14ac:dyDescent="0.4">
      <c r="B22" s="124"/>
      <c r="C22" s="12" t="s">
        <v>80</v>
      </c>
      <c r="D22" s="12">
        <v>14.6</v>
      </c>
      <c r="E22" s="12">
        <v>7.8</v>
      </c>
      <c r="F22" s="76"/>
      <c r="G22" s="73">
        <f t="shared" si="0"/>
        <v>0</v>
      </c>
      <c r="H22" s="73">
        <f t="shared" si="1"/>
        <v>0</v>
      </c>
      <c r="I22" s="39">
        <f t="shared" si="2"/>
        <v>0</v>
      </c>
      <c r="J22" s="135"/>
      <c r="K22" s="3"/>
      <c r="L22" s="12" t="s">
        <v>110</v>
      </c>
      <c r="M22" s="30">
        <v>3.01</v>
      </c>
      <c r="N22" s="30">
        <v>3.4</v>
      </c>
      <c r="O22" s="30">
        <v>9.1999999999999993</v>
      </c>
      <c r="P22" s="30">
        <v>0.13</v>
      </c>
      <c r="Q22" s="30">
        <v>0.02</v>
      </c>
      <c r="R22" s="88"/>
      <c r="S22" s="88"/>
      <c r="T22" s="88"/>
      <c r="U22" s="88"/>
      <c r="V22" s="88"/>
      <c r="W22" s="86">
        <f t="shared" si="3"/>
        <v>0</v>
      </c>
    </row>
    <row r="23" spans="2:23" x14ac:dyDescent="0.4">
      <c r="B23" s="124"/>
      <c r="C23" s="12" t="s">
        <v>81</v>
      </c>
      <c r="D23" s="12">
        <v>8.1999999999999993</v>
      </c>
      <c r="E23" s="12">
        <v>4</v>
      </c>
      <c r="F23" s="76"/>
      <c r="G23" s="73">
        <f t="shared" si="0"/>
        <v>0</v>
      </c>
      <c r="H23" s="73">
        <f t="shared" si="1"/>
        <v>0</v>
      </c>
      <c r="I23" s="39">
        <f t="shared" si="2"/>
        <v>0</v>
      </c>
      <c r="J23" s="135"/>
      <c r="K23" s="3"/>
      <c r="L23" s="12" t="s">
        <v>111</v>
      </c>
      <c r="M23" s="30">
        <v>7.5999999999999998E-2</v>
      </c>
      <c r="N23" s="30">
        <v>7.5999999999999998E-2</v>
      </c>
      <c r="O23" s="30" t="s">
        <v>91</v>
      </c>
      <c r="P23" s="30">
        <v>0.14000000000000001</v>
      </c>
      <c r="Q23" s="30">
        <v>0.14000000000000001</v>
      </c>
      <c r="R23" s="88"/>
      <c r="S23" s="88"/>
      <c r="T23" s="88"/>
      <c r="U23" s="88"/>
      <c r="V23" s="88"/>
      <c r="W23" s="86">
        <f t="shared" si="3"/>
        <v>0</v>
      </c>
    </row>
    <row r="24" spans="2:23" x14ac:dyDescent="0.4">
      <c r="B24" s="124"/>
      <c r="C24" s="12" t="s">
        <v>82</v>
      </c>
      <c r="D24" s="12">
        <v>14.4</v>
      </c>
      <c r="E24" s="12">
        <v>7.7</v>
      </c>
      <c r="F24" s="76"/>
      <c r="G24" s="73">
        <f t="shared" si="0"/>
        <v>0</v>
      </c>
      <c r="H24" s="73">
        <f t="shared" si="1"/>
        <v>0</v>
      </c>
      <c r="I24" s="39">
        <f t="shared" si="2"/>
        <v>0</v>
      </c>
      <c r="J24" s="135"/>
      <c r="K24" s="3"/>
      <c r="L24" s="12" t="s">
        <v>112</v>
      </c>
      <c r="M24" s="30">
        <v>3.8</v>
      </c>
      <c r="N24" s="30">
        <v>0.4</v>
      </c>
      <c r="O24" s="30">
        <v>0.4</v>
      </c>
      <c r="P24" s="30">
        <v>0.4</v>
      </c>
      <c r="Q24" s="30">
        <v>0.4</v>
      </c>
      <c r="R24" s="88"/>
      <c r="S24" s="88"/>
      <c r="T24" s="88"/>
      <c r="U24" s="88"/>
      <c r="V24" s="88"/>
      <c r="W24" s="86">
        <f t="shared" si="3"/>
        <v>0</v>
      </c>
    </row>
    <row r="25" spans="2:23" x14ac:dyDescent="0.4">
      <c r="B25" s="128"/>
      <c r="C25" s="12" t="s">
        <v>83</v>
      </c>
      <c r="D25" s="12">
        <v>9.6999999999999993</v>
      </c>
      <c r="E25" s="12">
        <v>4.2</v>
      </c>
      <c r="F25" s="76"/>
      <c r="G25" s="73">
        <f t="shared" si="0"/>
        <v>0</v>
      </c>
      <c r="H25" s="73">
        <f t="shared" si="1"/>
        <v>0</v>
      </c>
      <c r="I25" s="39">
        <f t="shared" si="2"/>
        <v>0</v>
      </c>
      <c r="J25" s="136"/>
      <c r="K25" s="3"/>
      <c r="L25" s="12" t="s">
        <v>113</v>
      </c>
      <c r="M25" s="30">
        <v>3.8</v>
      </c>
      <c r="N25" s="30">
        <v>4</v>
      </c>
      <c r="O25" s="30">
        <v>10.6</v>
      </c>
      <c r="P25" s="30" t="s">
        <v>91</v>
      </c>
      <c r="Q25" s="30" t="s">
        <v>91</v>
      </c>
      <c r="R25" s="88"/>
      <c r="S25" s="88"/>
      <c r="T25" s="88"/>
      <c r="U25" s="88"/>
      <c r="V25" s="88"/>
      <c r="W25" s="86">
        <f t="shared" si="3"/>
        <v>0</v>
      </c>
    </row>
    <row r="26" spans="2:23" x14ac:dyDescent="0.4">
      <c r="B26" s="127" t="s">
        <v>84</v>
      </c>
      <c r="C26" s="12" t="s">
        <v>85</v>
      </c>
      <c r="D26" s="12">
        <v>1.9</v>
      </c>
      <c r="E26" s="12">
        <v>3.8</v>
      </c>
      <c r="F26" s="76"/>
      <c r="G26" s="73">
        <f t="shared" si="0"/>
        <v>0</v>
      </c>
      <c r="H26" s="73">
        <f t="shared" si="1"/>
        <v>0</v>
      </c>
      <c r="I26" s="39">
        <f t="shared" si="2"/>
        <v>0</v>
      </c>
      <c r="J26" s="134">
        <f>SUM(I26:I27)</f>
        <v>0</v>
      </c>
      <c r="K26" s="3"/>
      <c r="W26" s="86">
        <f>SUM(W7:W25)</f>
        <v>0</v>
      </c>
    </row>
    <row r="27" spans="2:23" x14ac:dyDescent="0.4">
      <c r="B27" s="127"/>
      <c r="C27" s="12" t="s">
        <v>86</v>
      </c>
      <c r="D27" s="12">
        <v>2.4</v>
      </c>
      <c r="E27" s="12">
        <v>4.5999999999999996</v>
      </c>
      <c r="F27" s="76"/>
      <c r="G27" s="73">
        <f t="shared" si="0"/>
        <v>0</v>
      </c>
      <c r="H27" s="73">
        <f t="shared" si="1"/>
        <v>0</v>
      </c>
      <c r="I27" s="39">
        <f t="shared" si="2"/>
        <v>0</v>
      </c>
      <c r="J27" s="136"/>
      <c r="K27" s="3"/>
    </row>
    <row r="28" spans="2:23" x14ac:dyDescent="0.4">
      <c r="B28" s="127" t="s">
        <v>87</v>
      </c>
      <c r="C28" s="12" t="s">
        <v>88</v>
      </c>
      <c r="D28" s="12">
        <v>3.9E-2</v>
      </c>
      <c r="E28" s="12" t="s">
        <v>91</v>
      </c>
      <c r="F28" s="76"/>
      <c r="G28" s="73">
        <f t="shared" si="0"/>
        <v>0</v>
      </c>
      <c r="H28" s="39" t="s">
        <v>91</v>
      </c>
      <c r="I28" s="39">
        <f>G28</f>
        <v>0</v>
      </c>
      <c r="J28" s="134">
        <f>SUM(I28:I29)</f>
        <v>0</v>
      </c>
      <c r="K28" s="3"/>
    </row>
    <row r="29" spans="2:23" x14ac:dyDescent="0.4">
      <c r="B29" s="127"/>
      <c r="C29" s="12" t="s">
        <v>89</v>
      </c>
      <c r="D29" s="12">
        <v>8.5999999999999993E-2</v>
      </c>
      <c r="E29" s="12" t="s">
        <v>91</v>
      </c>
      <c r="F29" s="76"/>
      <c r="G29" s="73">
        <f t="shared" si="0"/>
        <v>0</v>
      </c>
      <c r="H29" s="39" t="s">
        <v>91</v>
      </c>
      <c r="I29" s="39">
        <f t="shared" ref="I29:I30" si="4">G29</f>
        <v>0</v>
      </c>
      <c r="J29" s="136"/>
      <c r="K29" s="3"/>
    </row>
    <row r="30" spans="2:23" x14ac:dyDescent="0.4">
      <c r="B30" s="8" t="s">
        <v>90</v>
      </c>
      <c r="C30" s="12"/>
      <c r="D30" s="12">
        <v>8.2000000000000003E-2</v>
      </c>
      <c r="E30" s="12" t="s">
        <v>91</v>
      </c>
      <c r="F30" s="76"/>
      <c r="G30" s="73">
        <f t="shared" si="0"/>
        <v>0</v>
      </c>
      <c r="H30" s="39" t="s">
        <v>91</v>
      </c>
      <c r="I30" s="39">
        <f t="shared" si="4"/>
        <v>0</v>
      </c>
      <c r="J30" s="13">
        <f>G30</f>
        <v>0</v>
      </c>
      <c r="K30" s="3"/>
    </row>
    <row r="31" spans="2:23" x14ac:dyDescent="0.4">
      <c r="F31" s="6"/>
      <c r="G31" s="6"/>
      <c r="H31" s="6"/>
      <c r="I31" s="6"/>
      <c r="J31" s="39">
        <f>SUM(J7:J30)</f>
        <v>0</v>
      </c>
    </row>
    <row r="35" spans="2:28" x14ac:dyDescent="0.4">
      <c r="B35" s="4" t="s">
        <v>122</v>
      </c>
      <c r="L35" s="4" t="s">
        <v>131</v>
      </c>
      <c r="Y35" s="4" t="s">
        <v>36</v>
      </c>
    </row>
    <row r="36" spans="2:28" ht="51" customHeight="1" thickBot="1" x14ac:dyDescent="0.45">
      <c r="B36" s="140" t="s">
        <v>59</v>
      </c>
      <c r="C36" s="141"/>
      <c r="D36" s="144" t="s">
        <v>118</v>
      </c>
      <c r="E36" s="145"/>
      <c r="F36" s="123" t="s">
        <v>68</v>
      </c>
      <c r="G36" s="138" t="s">
        <v>129</v>
      </c>
      <c r="H36" s="146"/>
      <c r="I36" s="146"/>
      <c r="J36" s="139"/>
      <c r="L36" s="127" t="s">
        <v>93</v>
      </c>
      <c r="M36" s="127" t="s">
        <v>123</v>
      </c>
      <c r="N36" s="127"/>
      <c r="O36" s="127"/>
      <c r="P36" s="127"/>
      <c r="Q36" s="127"/>
      <c r="R36" s="125" t="s">
        <v>257</v>
      </c>
      <c r="S36" s="137"/>
      <c r="T36" s="137"/>
      <c r="U36" s="137"/>
      <c r="V36" s="137"/>
      <c r="W36" s="126"/>
      <c r="Y36" s="12" t="s">
        <v>125</v>
      </c>
      <c r="Z36" s="12" t="s">
        <v>126</v>
      </c>
      <c r="AA36" s="12" t="s">
        <v>124</v>
      </c>
      <c r="AB36" s="12" t="s">
        <v>132</v>
      </c>
    </row>
    <row r="37" spans="2:28" x14ac:dyDescent="0.4">
      <c r="B37" s="142"/>
      <c r="C37" s="143"/>
      <c r="D37" s="8" t="s">
        <v>67</v>
      </c>
      <c r="E37" s="29" t="s">
        <v>69</v>
      </c>
      <c r="F37" s="128"/>
      <c r="G37" s="8" t="s">
        <v>67</v>
      </c>
      <c r="H37" s="29" t="s">
        <v>69</v>
      </c>
      <c r="I37" s="138" t="s">
        <v>92</v>
      </c>
      <c r="J37" s="139"/>
      <c r="L37" s="127"/>
      <c r="M37" s="8" t="s">
        <v>58</v>
      </c>
      <c r="N37" s="8" t="s">
        <v>70</v>
      </c>
      <c r="O37" s="8" t="s">
        <v>84</v>
      </c>
      <c r="P37" s="8" t="s">
        <v>87</v>
      </c>
      <c r="Q37" s="8" t="s">
        <v>90</v>
      </c>
      <c r="R37" s="8" t="s">
        <v>58</v>
      </c>
      <c r="S37" s="8" t="s">
        <v>70</v>
      </c>
      <c r="T37" s="8" t="s">
        <v>84</v>
      </c>
      <c r="U37" s="8" t="s">
        <v>87</v>
      </c>
      <c r="V37" s="8" t="s">
        <v>90</v>
      </c>
      <c r="W37" s="8" t="s">
        <v>92</v>
      </c>
      <c r="Y37" s="89"/>
      <c r="Z37" s="89"/>
      <c r="AA37" s="12">
        <f>Y37-Z37</f>
        <v>0</v>
      </c>
      <c r="AB37" s="87">
        <f>AA37*265*3000/1000</f>
        <v>0</v>
      </c>
    </row>
    <row r="38" spans="2:28" x14ac:dyDescent="0.4">
      <c r="B38" s="123" t="s">
        <v>58</v>
      </c>
      <c r="C38" s="12" t="s">
        <v>60</v>
      </c>
      <c r="D38" s="12">
        <v>199.6</v>
      </c>
      <c r="E38" s="12">
        <v>98.2</v>
      </c>
      <c r="F38" s="74"/>
      <c r="G38" s="73">
        <f>D38*F38*365/1000000</f>
        <v>0</v>
      </c>
      <c r="H38" s="73">
        <f>E38*F38*365/1000000</f>
        <v>0</v>
      </c>
      <c r="I38" s="39">
        <f>G38+H38</f>
        <v>0</v>
      </c>
      <c r="J38" s="134">
        <f>SUM(I38:I43)</f>
        <v>0</v>
      </c>
      <c r="L38" s="12" t="s">
        <v>95</v>
      </c>
      <c r="M38" s="30">
        <v>2</v>
      </c>
      <c r="N38" s="30">
        <v>2</v>
      </c>
      <c r="O38" s="30">
        <v>2</v>
      </c>
      <c r="P38" s="30">
        <v>0.33</v>
      </c>
      <c r="Q38" s="30">
        <v>0.33</v>
      </c>
      <c r="R38" s="88"/>
      <c r="S38" s="88"/>
      <c r="T38" s="88"/>
      <c r="U38" s="88"/>
      <c r="V38" s="88"/>
      <c r="W38" s="86">
        <f>SUM(R38:V38)</f>
        <v>0</v>
      </c>
    </row>
    <row r="39" spans="2:28" x14ac:dyDescent="0.4">
      <c r="B39" s="124"/>
      <c r="C39" s="28" t="s">
        <v>61</v>
      </c>
      <c r="D39" s="31">
        <v>190.2</v>
      </c>
      <c r="E39" s="31">
        <v>106.3</v>
      </c>
      <c r="F39" s="75"/>
      <c r="G39" s="73">
        <f t="shared" ref="G39:G61" si="5">D39*F39*365/1000000</f>
        <v>0</v>
      </c>
      <c r="H39" s="73">
        <f>E39*F39*365/1000000</f>
        <v>0</v>
      </c>
      <c r="I39" s="39">
        <f t="shared" ref="I39:I58" si="6">G39+H39</f>
        <v>0</v>
      </c>
      <c r="J39" s="135"/>
      <c r="L39" s="12" t="s">
        <v>96</v>
      </c>
      <c r="M39" s="30">
        <v>2</v>
      </c>
      <c r="N39" s="30">
        <v>2</v>
      </c>
      <c r="O39" s="30">
        <v>2</v>
      </c>
      <c r="P39" s="30">
        <v>2</v>
      </c>
      <c r="Q39" s="30">
        <v>2</v>
      </c>
      <c r="R39" s="88"/>
      <c r="S39" s="88"/>
      <c r="T39" s="88"/>
      <c r="U39" s="88"/>
      <c r="V39" s="88"/>
      <c r="W39" s="86">
        <f>SUM(R39:V39)</f>
        <v>0</v>
      </c>
    </row>
    <row r="40" spans="2:28" x14ac:dyDescent="0.4">
      <c r="B40" s="124"/>
      <c r="C40" s="12" t="s">
        <v>62</v>
      </c>
      <c r="D40" s="12">
        <v>166.1</v>
      </c>
      <c r="E40" s="12">
        <v>102.7</v>
      </c>
      <c r="F40" s="76"/>
      <c r="G40" s="73">
        <f t="shared" si="5"/>
        <v>0</v>
      </c>
      <c r="H40" s="73">
        <f t="shared" ref="H40:H58" si="7">E40*F40*365/1000000</f>
        <v>0</v>
      </c>
      <c r="I40" s="39">
        <f t="shared" si="6"/>
        <v>0</v>
      </c>
      <c r="J40" s="135"/>
      <c r="L40" s="12" t="s">
        <v>97</v>
      </c>
      <c r="M40" s="30" t="s">
        <v>91</v>
      </c>
      <c r="N40" s="30" t="s">
        <v>91</v>
      </c>
      <c r="O40" s="30" t="s">
        <v>91</v>
      </c>
      <c r="P40" s="30">
        <v>2.1000000000000001E-2</v>
      </c>
      <c r="Q40" s="30">
        <v>2.1000000000000001E-2</v>
      </c>
      <c r="R40" s="88"/>
      <c r="S40" s="88"/>
      <c r="T40" s="88"/>
      <c r="U40" s="88"/>
      <c r="V40" s="88"/>
      <c r="W40" s="86">
        <f t="shared" ref="W40:W56" si="8">SUM(R40:V40)</f>
        <v>0</v>
      </c>
    </row>
    <row r="41" spans="2:28" x14ac:dyDescent="0.4">
      <c r="B41" s="124"/>
      <c r="C41" s="28" t="s">
        <v>63</v>
      </c>
      <c r="D41" s="31">
        <v>84.4</v>
      </c>
      <c r="E41" s="31">
        <v>100.5</v>
      </c>
      <c r="F41" s="75"/>
      <c r="G41" s="73">
        <f t="shared" si="5"/>
        <v>0</v>
      </c>
      <c r="H41" s="73">
        <f t="shared" si="7"/>
        <v>0</v>
      </c>
      <c r="I41" s="39">
        <f t="shared" si="6"/>
        <v>0</v>
      </c>
      <c r="J41" s="135"/>
      <c r="L41" s="12" t="s">
        <v>98</v>
      </c>
      <c r="M41" s="30">
        <v>0.5</v>
      </c>
      <c r="N41" s="30">
        <v>0.5</v>
      </c>
      <c r="O41" s="30">
        <v>0.5</v>
      </c>
      <c r="P41" s="30">
        <v>0.5</v>
      </c>
      <c r="Q41" s="30">
        <v>0.5</v>
      </c>
      <c r="R41" s="88"/>
      <c r="S41" s="88"/>
      <c r="T41" s="88"/>
      <c r="U41" s="88"/>
      <c r="V41" s="88"/>
      <c r="W41" s="86">
        <f t="shared" si="8"/>
        <v>0</v>
      </c>
    </row>
    <row r="42" spans="2:28" x14ac:dyDescent="0.4">
      <c r="B42" s="124"/>
      <c r="C42" s="12" t="s">
        <v>64</v>
      </c>
      <c r="D42" s="12">
        <v>58.5</v>
      </c>
      <c r="E42" s="12">
        <v>71.099999999999994</v>
      </c>
      <c r="F42" s="76"/>
      <c r="G42" s="73">
        <f t="shared" si="5"/>
        <v>0</v>
      </c>
      <c r="H42" s="73">
        <f t="shared" si="7"/>
        <v>0</v>
      </c>
      <c r="I42" s="39">
        <f t="shared" si="6"/>
        <v>0</v>
      </c>
      <c r="J42" s="135"/>
      <c r="L42" s="12" t="s">
        <v>99</v>
      </c>
      <c r="M42" s="30">
        <v>1</v>
      </c>
      <c r="N42" s="30">
        <v>1</v>
      </c>
      <c r="O42" s="30">
        <v>1</v>
      </c>
      <c r="P42" s="30" t="s">
        <v>91</v>
      </c>
      <c r="Q42" s="30" t="s">
        <v>91</v>
      </c>
      <c r="R42" s="88"/>
      <c r="S42" s="88"/>
      <c r="T42" s="88"/>
      <c r="U42" s="88"/>
      <c r="V42" s="88"/>
      <c r="W42" s="86">
        <f t="shared" si="8"/>
        <v>0</v>
      </c>
    </row>
    <row r="43" spans="2:28" x14ac:dyDescent="0.4">
      <c r="B43" s="128"/>
      <c r="C43" s="32" t="s">
        <v>65</v>
      </c>
      <c r="D43" s="12">
        <v>24.9</v>
      </c>
      <c r="E43" s="12">
        <v>44.2</v>
      </c>
      <c r="F43" s="76"/>
      <c r="G43" s="73">
        <f t="shared" si="5"/>
        <v>0</v>
      </c>
      <c r="H43" s="73">
        <f t="shared" si="7"/>
        <v>0</v>
      </c>
      <c r="I43" s="39">
        <f t="shared" si="6"/>
        <v>0</v>
      </c>
      <c r="J43" s="136"/>
      <c r="L43" s="12" t="s">
        <v>100</v>
      </c>
      <c r="M43" s="30">
        <v>0.5</v>
      </c>
      <c r="N43" s="30">
        <v>0.5</v>
      </c>
      <c r="O43" s="30">
        <v>0.5</v>
      </c>
      <c r="P43" s="30" t="s">
        <v>91</v>
      </c>
      <c r="Q43" s="30" t="s">
        <v>91</v>
      </c>
      <c r="R43" s="88"/>
      <c r="S43" s="88"/>
      <c r="T43" s="88"/>
      <c r="U43" s="88"/>
      <c r="V43" s="88"/>
      <c r="W43" s="86">
        <f t="shared" si="8"/>
        <v>0</v>
      </c>
    </row>
    <row r="44" spans="2:28" x14ac:dyDescent="0.4">
      <c r="B44" s="123" t="s">
        <v>70</v>
      </c>
      <c r="C44" s="12" t="s">
        <v>71</v>
      </c>
      <c r="D44" s="12">
        <v>61.8</v>
      </c>
      <c r="E44" s="12">
        <v>74.900000000000006</v>
      </c>
      <c r="F44" s="76"/>
      <c r="G44" s="73">
        <f t="shared" si="5"/>
        <v>0</v>
      </c>
      <c r="H44" s="73">
        <f t="shared" si="7"/>
        <v>0</v>
      </c>
      <c r="I44" s="39">
        <f t="shared" si="6"/>
        <v>0</v>
      </c>
      <c r="J44" s="134">
        <f>SUM(I44:I56)</f>
        <v>0</v>
      </c>
      <c r="L44" s="12" t="s">
        <v>101</v>
      </c>
      <c r="M44" s="33">
        <v>0.25</v>
      </c>
      <c r="N44" s="33">
        <v>0.25</v>
      </c>
      <c r="O44" s="30">
        <v>0.16</v>
      </c>
      <c r="P44" s="30">
        <v>0.16</v>
      </c>
      <c r="Q44" s="30">
        <v>0.16</v>
      </c>
      <c r="R44" s="88"/>
      <c r="S44" s="88"/>
      <c r="T44" s="88"/>
      <c r="U44" s="88"/>
      <c r="V44" s="88"/>
      <c r="W44" s="86">
        <f t="shared" si="8"/>
        <v>0</v>
      </c>
    </row>
    <row r="45" spans="2:28" x14ac:dyDescent="0.4">
      <c r="B45" s="124"/>
      <c r="C45" s="12" t="s">
        <v>72</v>
      </c>
      <c r="D45" s="12">
        <v>56.2</v>
      </c>
      <c r="E45" s="12">
        <v>70.599999999999994</v>
      </c>
      <c r="F45" s="76"/>
      <c r="G45" s="73">
        <f t="shared" si="5"/>
        <v>0</v>
      </c>
      <c r="H45" s="73">
        <f t="shared" si="7"/>
        <v>0</v>
      </c>
      <c r="I45" s="39">
        <f t="shared" si="6"/>
        <v>0</v>
      </c>
      <c r="J45" s="135"/>
      <c r="L45" s="12" t="s">
        <v>102</v>
      </c>
      <c r="M45" s="33">
        <v>0.6</v>
      </c>
      <c r="N45" s="33">
        <v>0.6</v>
      </c>
      <c r="O45" s="30">
        <v>2.5</v>
      </c>
      <c r="P45" s="30" t="s">
        <v>91</v>
      </c>
      <c r="Q45" s="30" t="s">
        <v>91</v>
      </c>
      <c r="R45" s="88"/>
      <c r="S45" s="88"/>
      <c r="T45" s="88"/>
      <c r="U45" s="88"/>
      <c r="V45" s="88"/>
      <c r="W45" s="86">
        <f t="shared" si="8"/>
        <v>0</v>
      </c>
    </row>
    <row r="46" spans="2:28" x14ac:dyDescent="0.4">
      <c r="B46" s="124"/>
      <c r="C46" s="12" t="s">
        <v>73</v>
      </c>
      <c r="D46" s="12">
        <v>24.3</v>
      </c>
      <c r="E46" s="12">
        <v>54.3</v>
      </c>
      <c r="F46" s="76"/>
      <c r="G46" s="73">
        <f t="shared" si="5"/>
        <v>0</v>
      </c>
      <c r="H46" s="73">
        <f t="shared" si="7"/>
        <v>0</v>
      </c>
      <c r="I46" s="39">
        <f t="shared" si="6"/>
        <v>0</v>
      </c>
      <c r="J46" s="135"/>
      <c r="L46" s="12" t="s">
        <v>103</v>
      </c>
      <c r="M46" s="33">
        <v>0.25</v>
      </c>
      <c r="N46" s="33">
        <v>0.25</v>
      </c>
      <c r="O46" s="30">
        <v>0.16</v>
      </c>
      <c r="P46" s="30" t="s">
        <v>91</v>
      </c>
      <c r="Q46" s="30" t="s">
        <v>91</v>
      </c>
      <c r="R46" s="88"/>
      <c r="S46" s="88"/>
      <c r="T46" s="88"/>
      <c r="U46" s="88"/>
      <c r="V46" s="88"/>
      <c r="W46" s="86">
        <f t="shared" si="8"/>
        <v>0</v>
      </c>
    </row>
    <row r="47" spans="2:28" x14ac:dyDescent="0.4">
      <c r="B47" s="124"/>
      <c r="C47" s="12" t="s">
        <v>74</v>
      </c>
      <c r="D47" s="12">
        <v>59.1</v>
      </c>
      <c r="E47" s="12">
        <v>71.900000000000006</v>
      </c>
      <c r="F47" s="76"/>
      <c r="G47" s="73">
        <f t="shared" si="5"/>
        <v>0</v>
      </c>
      <c r="H47" s="73">
        <f t="shared" si="7"/>
        <v>0</v>
      </c>
      <c r="I47" s="39">
        <f t="shared" si="6"/>
        <v>0</v>
      </c>
      <c r="J47" s="135"/>
      <c r="L47" s="12" t="s">
        <v>104</v>
      </c>
      <c r="M47" s="30">
        <v>2.4</v>
      </c>
      <c r="N47" s="30">
        <v>1.6</v>
      </c>
      <c r="O47" s="30">
        <v>2.5</v>
      </c>
      <c r="P47" s="30">
        <v>0.54</v>
      </c>
      <c r="Q47" s="30">
        <v>0.08</v>
      </c>
      <c r="R47" s="90"/>
      <c r="S47" s="88"/>
      <c r="T47" s="88"/>
      <c r="U47" s="88"/>
      <c r="V47" s="88"/>
      <c r="W47" s="86">
        <f t="shared" si="8"/>
        <v>0</v>
      </c>
    </row>
    <row r="48" spans="2:28" x14ac:dyDescent="0.4">
      <c r="B48" s="124"/>
      <c r="C48" s="12" t="s">
        <v>75</v>
      </c>
      <c r="D48" s="12">
        <v>51.3</v>
      </c>
      <c r="E48" s="12">
        <v>71.599999999999994</v>
      </c>
      <c r="F48" s="76"/>
      <c r="G48" s="73">
        <f t="shared" si="5"/>
        <v>0</v>
      </c>
      <c r="H48" s="73">
        <f t="shared" si="7"/>
        <v>0</v>
      </c>
      <c r="I48" s="39">
        <f t="shared" si="6"/>
        <v>0</v>
      </c>
      <c r="J48" s="135"/>
      <c r="L48" s="12" t="s">
        <v>105</v>
      </c>
      <c r="M48" s="30">
        <v>0.1</v>
      </c>
      <c r="N48" s="30">
        <v>0.1</v>
      </c>
      <c r="O48" s="30">
        <v>0.1</v>
      </c>
      <c r="P48" s="30">
        <v>0.1</v>
      </c>
      <c r="Q48" s="30">
        <v>0.1</v>
      </c>
      <c r="R48" s="88"/>
      <c r="S48" s="88"/>
      <c r="T48" s="88"/>
      <c r="U48" s="88"/>
      <c r="V48" s="88"/>
      <c r="W48" s="86">
        <f t="shared" si="8"/>
        <v>0</v>
      </c>
    </row>
    <row r="49" spans="2:23" x14ac:dyDescent="0.4">
      <c r="B49" s="124"/>
      <c r="C49" s="12" t="s">
        <v>76</v>
      </c>
      <c r="D49" s="12">
        <v>20.7</v>
      </c>
      <c r="E49" s="12">
        <v>48.2</v>
      </c>
      <c r="F49" s="76"/>
      <c r="G49" s="73">
        <f t="shared" si="5"/>
        <v>0</v>
      </c>
      <c r="H49" s="73">
        <f t="shared" si="7"/>
        <v>0</v>
      </c>
      <c r="I49" s="39">
        <f t="shared" si="6"/>
        <v>0</v>
      </c>
      <c r="J49" s="135"/>
      <c r="L49" s="12" t="s">
        <v>106</v>
      </c>
      <c r="M49" s="30">
        <v>2.88</v>
      </c>
      <c r="N49" s="30">
        <v>2.88</v>
      </c>
      <c r="O49" s="30">
        <v>2.87</v>
      </c>
      <c r="P49" s="30" t="s">
        <v>91</v>
      </c>
      <c r="Q49" s="30" t="s">
        <v>91</v>
      </c>
      <c r="R49" s="88"/>
      <c r="S49" s="88"/>
      <c r="T49" s="88"/>
      <c r="U49" s="88"/>
      <c r="V49" s="88"/>
      <c r="W49" s="86">
        <f t="shared" si="8"/>
        <v>0</v>
      </c>
    </row>
    <row r="50" spans="2:23" x14ac:dyDescent="0.4">
      <c r="B50" s="124"/>
      <c r="C50" s="12" t="s">
        <v>77</v>
      </c>
      <c r="D50" s="12">
        <v>46.4</v>
      </c>
      <c r="E50" s="12">
        <v>57.2</v>
      </c>
      <c r="F50" s="76"/>
      <c r="G50" s="73">
        <f t="shared" si="5"/>
        <v>0</v>
      </c>
      <c r="H50" s="73">
        <f t="shared" si="7"/>
        <v>0</v>
      </c>
      <c r="I50" s="39">
        <f t="shared" si="6"/>
        <v>0</v>
      </c>
      <c r="J50" s="135"/>
      <c r="L50" s="12" t="s">
        <v>107</v>
      </c>
      <c r="M50" s="30">
        <v>0.02</v>
      </c>
      <c r="N50" s="30">
        <v>0</v>
      </c>
      <c r="O50" s="30">
        <v>0</v>
      </c>
      <c r="P50" s="30">
        <v>0.54</v>
      </c>
      <c r="Q50" s="30">
        <v>0.08</v>
      </c>
      <c r="R50" s="88"/>
      <c r="S50" s="88"/>
      <c r="T50" s="88"/>
      <c r="U50" s="88"/>
      <c r="V50" s="88"/>
      <c r="W50" s="86">
        <f t="shared" si="8"/>
        <v>0</v>
      </c>
    </row>
    <row r="51" spans="2:23" x14ac:dyDescent="0.4">
      <c r="B51" s="124"/>
      <c r="C51" s="12" t="s">
        <v>78</v>
      </c>
      <c r="D51" s="12">
        <v>42.7</v>
      </c>
      <c r="E51" s="12">
        <v>60.4</v>
      </c>
      <c r="F51" s="76"/>
      <c r="G51" s="73">
        <f t="shared" si="5"/>
        <v>0</v>
      </c>
      <c r="H51" s="73">
        <f t="shared" si="7"/>
        <v>0</v>
      </c>
      <c r="I51" s="39">
        <f t="shared" si="6"/>
        <v>0</v>
      </c>
      <c r="J51" s="135"/>
      <c r="L51" s="12" t="s">
        <v>108</v>
      </c>
      <c r="M51" s="30">
        <v>2.4</v>
      </c>
      <c r="N51" s="30">
        <v>1.6</v>
      </c>
      <c r="O51" s="30">
        <v>2.5</v>
      </c>
      <c r="P51" s="30">
        <v>0.54</v>
      </c>
      <c r="Q51" s="30">
        <v>0.08</v>
      </c>
      <c r="R51" s="88"/>
      <c r="S51" s="88"/>
      <c r="T51" s="88"/>
      <c r="U51" s="88"/>
      <c r="V51" s="88"/>
      <c r="W51" s="86">
        <f t="shared" si="8"/>
        <v>0</v>
      </c>
    </row>
    <row r="52" spans="2:23" x14ac:dyDescent="0.4">
      <c r="B52" s="124"/>
      <c r="C52" s="12" t="s">
        <v>79</v>
      </c>
      <c r="D52" s="12">
        <v>22</v>
      </c>
      <c r="E52" s="12">
        <v>51.6</v>
      </c>
      <c r="F52" s="76"/>
      <c r="G52" s="73">
        <f t="shared" si="5"/>
        <v>0</v>
      </c>
      <c r="H52" s="73">
        <f t="shared" si="7"/>
        <v>0</v>
      </c>
      <c r="I52" s="39">
        <f t="shared" si="6"/>
        <v>0</v>
      </c>
      <c r="J52" s="135"/>
      <c r="L52" s="12" t="s">
        <v>109</v>
      </c>
      <c r="M52" s="30">
        <v>0.15</v>
      </c>
      <c r="N52" s="30">
        <v>0.15</v>
      </c>
      <c r="O52" s="30">
        <v>0.15</v>
      </c>
      <c r="P52" s="30" t="s">
        <v>91</v>
      </c>
      <c r="Q52" s="30" t="s">
        <v>91</v>
      </c>
      <c r="R52" s="88"/>
      <c r="S52" s="88"/>
      <c r="T52" s="88"/>
      <c r="U52" s="88"/>
      <c r="V52" s="88"/>
      <c r="W52" s="86">
        <f t="shared" si="8"/>
        <v>0</v>
      </c>
    </row>
    <row r="53" spans="2:23" x14ac:dyDescent="0.4">
      <c r="B53" s="124"/>
      <c r="C53" s="12" t="s">
        <v>80</v>
      </c>
      <c r="D53" s="12">
        <v>61.3</v>
      </c>
      <c r="E53" s="12">
        <v>85.5</v>
      </c>
      <c r="F53" s="76"/>
      <c r="G53" s="73">
        <f t="shared" si="5"/>
        <v>0</v>
      </c>
      <c r="H53" s="73">
        <f t="shared" si="7"/>
        <v>0</v>
      </c>
      <c r="I53" s="39">
        <f t="shared" si="6"/>
        <v>0</v>
      </c>
      <c r="J53" s="135"/>
      <c r="L53" s="12" t="s">
        <v>110</v>
      </c>
      <c r="M53" s="30">
        <v>0.02</v>
      </c>
      <c r="N53" s="30">
        <v>0</v>
      </c>
      <c r="O53" s="30">
        <v>0</v>
      </c>
      <c r="P53" s="30">
        <v>0.54</v>
      </c>
      <c r="Q53" s="30">
        <v>0.08</v>
      </c>
      <c r="R53" s="88"/>
      <c r="S53" s="88"/>
      <c r="T53" s="88"/>
      <c r="U53" s="88"/>
      <c r="V53" s="88"/>
      <c r="W53" s="86">
        <f t="shared" si="8"/>
        <v>0</v>
      </c>
    </row>
    <row r="54" spans="2:23" x14ac:dyDescent="0.4">
      <c r="B54" s="124"/>
      <c r="C54" s="12" t="s">
        <v>81</v>
      </c>
      <c r="D54" s="12">
        <v>31.8</v>
      </c>
      <c r="E54" s="12">
        <v>61.8</v>
      </c>
      <c r="F54" s="76"/>
      <c r="G54" s="73">
        <f t="shared" si="5"/>
        <v>0</v>
      </c>
      <c r="H54" s="73">
        <f t="shared" si="7"/>
        <v>0</v>
      </c>
      <c r="I54" s="39">
        <f t="shared" si="6"/>
        <v>0</v>
      </c>
      <c r="J54" s="135"/>
      <c r="L54" s="12" t="s">
        <v>111</v>
      </c>
      <c r="M54" s="30">
        <v>0.68400000000000005</v>
      </c>
      <c r="N54" s="30">
        <v>0.68400000000000005</v>
      </c>
      <c r="O54" s="30" t="s">
        <v>91</v>
      </c>
      <c r="P54" s="30">
        <v>0.33</v>
      </c>
      <c r="Q54" s="30">
        <v>0.33</v>
      </c>
      <c r="R54" s="88"/>
      <c r="S54" s="88"/>
      <c r="T54" s="88"/>
      <c r="U54" s="88"/>
      <c r="V54" s="88"/>
      <c r="W54" s="86">
        <f t="shared" si="8"/>
        <v>0</v>
      </c>
    </row>
    <row r="55" spans="2:23" x14ac:dyDescent="0.4">
      <c r="B55" s="124"/>
      <c r="C55" s="12" t="s">
        <v>82</v>
      </c>
      <c r="D55" s="12">
        <v>60.2</v>
      </c>
      <c r="E55" s="12">
        <v>83</v>
      </c>
      <c r="F55" s="76"/>
      <c r="G55" s="73">
        <f t="shared" si="5"/>
        <v>0</v>
      </c>
      <c r="H55" s="73">
        <f t="shared" si="7"/>
        <v>0</v>
      </c>
      <c r="I55" s="39">
        <f t="shared" si="6"/>
        <v>0</v>
      </c>
      <c r="J55" s="135"/>
      <c r="L55" s="12" t="s">
        <v>112</v>
      </c>
      <c r="M55" s="30">
        <v>2.4</v>
      </c>
      <c r="N55" s="30">
        <v>2</v>
      </c>
      <c r="O55" s="30">
        <v>2.5</v>
      </c>
      <c r="P55" s="30">
        <v>2</v>
      </c>
      <c r="Q55" s="30">
        <v>2</v>
      </c>
      <c r="R55" s="88"/>
      <c r="S55" s="88"/>
      <c r="T55" s="88"/>
      <c r="U55" s="88"/>
      <c r="V55" s="88"/>
      <c r="W55" s="86">
        <f t="shared" si="8"/>
        <v>0</v>
      </c>
    </row>
    <row r="56" spans="2:23" x14ac:dyDescent="0.4">
      <c r="B56" s="128"/>
      <c r="C56" s="12" t="s">
        <v>83</v>
      </c>
      <c r="D56" s="12">
        <v>33.200000000000003</v>
      </c>
      <c r="E56" s="12">
        <v>65.8</v>
      </c>
      <c r="F56" s="76"/>
      <c r="G56" s="73">
        <f t="shared" si="5"/>
        <v>0</v>
      </c>
      <c r="H56" s="73">
        <f t="shared" si="7"/>
        <v>0</v>
      </c>
      <c r="I56" s="39">
        <f t="shared" si="6"/>
        <v>0</v>
      </c>
      <c r="J56" s="136"/>
      <c r="L56" s="12" t="s">
        <v>113</v>
      </c>
      <c r="M56" s="30">
        <v>2.88</v>
      </c>
      <c r="N56" s="30">
        <v>2.88</v>
      </c>
      <c r="O56" s="30">
        <v>2.87</v>
      </c>
      <c r="P56" s="30" t="s">
        <v>91</v>
      </c>
      <c r="Q56" s="30" t="s">
        <v>91</v>
      </c>
      <c r="R56" s="88"/>
      <c r="S56" s="88"/>
      <c r="T56" s="88"/>
      <c r="U56" s="88"/>
      <c r="V56" s="88"/>
      <c r="W56" s="86">
        <f t="shared" si="8"/>
        <v>0</v>
      </c>
    </row>
    <row r="57" spans="2:23" x14ac:dyDescent="0.4">
      <c r="B57" s="127" t="s">
        <v>84</v>
      </c>
      <c r="C57" s="12" t="s">
        <v>85</v>
      </c>
      <c r="D57" s="12">
        <v>14.2</v>
      </c>
      <c r="E57" s="12">
        <v>24.8</v>
      </c>
      <c r="F57" s="76"/>
      <c r="G57" s="73">
        <f t="shared" si="5"/>
        <v>0</v>
      </c>
      <c r="H57" s="73">
        <f t="shared" si="7"/>
        <v>0</v>
      </c>
      <c r="I57" s="39">
        <f t="shared" si="6"/>
        <v>0</v>
      </c>
      <c r="J57" s="134">
        <f>SUM(I57:I58)</f>
        <v>0</v>
      </c>
      <c r="W57" s="86">
        <f>SUM(W38:W56)</f>
        <v>0</v>
      </c>
    </row>
    <row r="58" spans="2:23" x14ac:dyDescent="0.4">
      <c r="B58" s="127"/>
      <c r="C58" s="12" t="s">
        <v>86</v>
      </c>
      <c r="D58" s="12">
        <v>19.7</v>
      </c>
      <c r="E58" s="12">
        <v>30.1</v>
      </c>
      <c r="F58" s="76"/>
      <c r="G58" s="73">
        <f t="shared" si="5"/>
        <v>0</v>
      </c>
      <c r="H58" s="73">
        <f t="shared" si="7"/>
        <v>0</v>
      </c>
      <c r="I58" s="39">
        <f t="shared" si="6"/>
        <v>0</v>
      </c>
      <c r="J58" s="136"/>
    </row>
    <row r="59" spans="2:23" x14ac:dyDescent="0.4">
      <c r="B59" s="127" t="s">
        <v>87</v>
      </c>
      <c r="C59" s="12" t="s">
        <v>88</v>
      </c>
      <c r="D59" s="12">
        <v>0.98</v>
      </c>
      <c r="E59" s="12" t="s">
        <v>91</v>
      </c>
      <c r="F59" s="76"/>
      <c r="G59" s="73">
        <f t="shared" si="5"/>
        <v>0</v>
      </c>
      <c r="H59" s="39" t="s">
        <v>91</v>
      </c>
      <c r="I59" s="39">
        <f>G59</f>
        <v>0</v>
      </c>
      <c r="J59" s="134">
        <f>SUM(I59:I60)</f>
        <v>0</v>
      </c>
    </row>
    <row r="60" spans="2:23" x14ac:dyDescent="0.4">
      <c r="B60" s="127"/>
      <c r="C60" s="12" t="s">
        <v>89</v>
      </c>
      <c r="D60" s="12">
        <v>1.69</v>
      </c>
      <c r="E60" s="12" t="s">
        <v>91</v>
      </c>
      <c r="F60" s="76"/>
      <c r="G60" s="73">
        <f t="shared" si="5"/>
        <v>0</v>
      </c>
      <c r="H60" s="39" t="s">
        <v>91</v>
      </c>
      <c r="I60" s="39">
        <f t="shared" ref="I60:I61" si="9">G60</f>
        <v>0</v>
      </c>
      <c r="J60" s="136"/>
    </row>
    <row r="61" spans="2:23" x14ac:dyDescent="0.4">
      <c r="B61" s="8" t="s">
        <v>90</v>
      </c>
      <c r="C61" s="12"/>
      <c r="D61" s="12">
        <v>1.44</v>
      </c>
      <c r="E61" s="12" t="s">
        <v>91</v>
      </c>
      <c r="F61" s="76"/>
      <c r="G61" s="73">
        <f t="shared" si="5"/>
        <v>0</v>
      </c>
      <c r="H61" s="39" t="s">
        <v>91</v>
      </c>
      <c r="I61" s="39">
        <f t="shared" si="9"/>
        <v>0</v>
      </c>
      <c r="J61" s="13">
        <f>G61</f>
        <v>0</v>
      </c>
    </row>
    <row r="62" spans="2:23" x14ac:dyDescent="0.4">
      <c r="F62" s="6"/>
      <c r="G62" s="6"/>
      <c r="H62" s="6"/>
      <c r="I62" s="6"/>
      <c r="J62" s="39">
        <f>SUM(J38:J61)</f>
        <v>0</v>
      </c>
    </row>
    <row r="65" spans="2:23" x14ac:dyDescent="0.4">
      <c r="B65" s="84" t="s">
        <v>138</v>
      </c>
    </row>
    <row r="66" spans="2:23" x14ac:dyDescent="0.4">
      <c r="B66" s="4" t="s">
        <v>130</v>
      </c>
    </row>
    <row r="67" spans="2:23" x14ac:dyDescent="0.4">
      <c r="B67" s="4" t="s">
        <v>117</v>
      </c>
      <c r="L67" s="4" t="s">
        <v>94</v>
      </c>
    </row>
    <row r="68" spans="2:23" ht="48" customHeight="1" thickBot="1" x14ac:dyDescent="0.45">
      <c r="B68" s="140" t="s">
        <v>59</v>
      </c>
      <c r="C68" s="141"/>
      <c r="D68" s="144" t="s">
        <v>66</v>
      </c>
      <c r="E68" s="145"/>
      <c r="F68" s="123" t="s">
        <v>68</v>
      </c>
      <c r="G68" s="138" t="s">
        <v>119</v>
      </c>
      <c r="H68" s="146"/>
      <c r="I68" s="146"/>
      <c r="J68" s="139"/>
      <c r="K68" s="1"/>
      <c r="L68" s="127" t="s">
        <v>93</v>
      </c>
      <c r="M68" s="127" t="s">
        <v>120</v>
      </c>
      <c r="N68" s="127"/>
      <c r="O68" s="127"/>
      <c r="P68" s="127"/>
      <c r="Q68" s="127"/>
      <c r="R68" s="125" t="s">
        <v>250</v>
      </c>
      <c r="S68" s="137"/>
      <c r="T68" s="137"/>
      <c r="U68" s="137"/>
      <c r="V68" s="137"/>
      <c r="W68" s="126"/>
    </row>
    <row r="69" spans="2:23" x14ac:dyDescent="0.4">
      <c r="B69" s="142"/>
      <c r="C69" s="143"/>
      <c r="D69" s="81" t="s">
        <v>67</v>
      </c>
      <c r="E69" s="82" t="s">
        <v>69</v>
      </c>
      <c r="F69" s="128"/>
      <c r="G69" s="81" t="s">
        <v>67</v>
      </c>
      <c r="H69" s="82" t="s">
        <v>69</v>
      </c>
      <c r="I69" s="138" t="s">
        <v>92</v>
      </c>
      <c r="J69" s="139"/>
      <c r="K69" s="1"/>
      <c r="L69" s="127"/>
      <c r="M69" s="81" t="s">
        <v>58</v>
      </c>
      <c r="N69" s="81" t="s">
        <v>70</v>
      </c>
      <c r="O69" s="81" t="s">
        <v>84</v>
      </c>
      <c r="P69" s="81" t="s">
        <v>87</v>
      </c>
      <c r="Q69" s="81" t="s">
        <v>90</v>
      </c>
      <c r="R69" s="81" t="s">
        <v>58</v>
      </c>
      <c r="S69" s="81" t="s">
        <v>70</v>
      </c>
      <c r="T69" s="81" t="s">
        <v>84</v>
      </c>
      <c r="U69" s="81" t="s">
        <v>87</v>
      </c>
      <c r="V69" s="81" t="s">
        <v>90</v>
      </c>
      <c r="W69" s="81" t="s">
        <v>92</v>
      </c>
    </row>
    <row r="70" spans="2:23" x14ac:dyDescent="0.4">
      <c r="B70" s="123" t="s">
        <v>58</v>
      </c>
      <c r="C70" s="12" t="s">
        <v>60</v>
      </c>
      <c r="D70" s="12">
        <v>49.1</v>
      </c>
      <c r="E70" s="12">
        <v>17</v>
      </c>
      <c r="F70" s="74"/>
      <c r="G70" s="73">
        <f>D70*F70*365/1000</f>
        <v>0</v>
      </c>
      <c r="H70" s="73">
        <f>E70*F70*365/1000</f>
        <v>0</v>
      </c>
      <c r="I70" s="39">
        <f>G70+H70</f>
        <v>0</v>
      </c>
      <c r="J70" s="134">
        <f>SUM(I70:I75)</f>
        <v>0</v>
      </c>
      <c r="K70" s="3"/>
      <c r="L70" s="12" t="s">
        <v>95</v>
      </c>
      <c r="M70" s="30">
        <v>0.2</v>
      </c>
      <c r="N70" s="30">
        <v>0.2</v>
      </c>
      <c r="O70" s="30">
        <v>0.2</v>
      </c>
      <c r="P70" s="30">
        <v>0.14000000000000001</v>
      </c>
      <c r="Q70" s="30">
        <v>0.14000000000000001</v>
      </c>
      <c r="R70" s="88"/>
      <c r="S70" s="88"/>
      <c r="T70" s="88"/>
      <c r="U70" s="88"/>
      <c r="V70" s="88"/>
      <c r="W70" s="86">
        <f>SUM(R70:V70)</f>
        <v>0</v>
      </c>
    </row>
    <row r="71" spans="2:23" x14ac:dyDescent="0.4">
      <c r="B71" s="124"/>
      <c r="C71" s="28" t="s">
        <v>61</v>
      </c>
      <c r="D71" s="31">
        <v>47.5</v>
      </c>
      <c r="E71" s="31">
        <v>17.2</v>
      </c>
      <c r="F71" s="75"/>
      <c r="G71" s="73">
        <f>D71*F71*365/1000</f>
        <v>0</v>
      </c>
      <c r="H71" s="73">
        <f>E71*F71*365/1000</f>
        <v>0</v>
      </c>
      <c r="I71" s="39">
        <f>G71+H71</f>
        <v>0</v>
      </c>
      <c r="J71" s="135"/>
      <c r="K71" s="3"/>
      <c r="L71" s="12" t="s">
        <v>96</v>
      </c>
      <c r="M71" s="30">
        <v>0</v>
      </c>
      <c r="N71" s="30">
        <v>0</v>
      </c>
      <c r="O71" s="30">
        <v>0</v>
      </c>
      <c r="P71" s="30">
        <v>0</v>
      </c>
      <c r="Q71" s="30">
        <v>0</v>
      </c>
      <c r="R71" s="88"/>
      <c r="S71" s="88"/>
      <c r="T71" s="88"/>
      <c r="U71" s="88"/>
      <c r="V71" s="88"/>
      <c r="W71" s="86">
        <f>SUM(R71:V71)</f>
        <v>0</v>
      </c>
    </row>
    <row r="72" spans="2:23" x14ac:dyDescent="0.4">
      <c r="B72" s="124"/>
      <c r="C72" s="12" t="s">
        <v>62</v>
      </c>
      <c r="D72" s="12">
        <v>43.4</v>
      </c>
      <c r="E72" s="12">
        <v>18.8</v>
      </c>
      <c r="F72" s="76"/>
      <c r="G72" s="73">
        <f t="shared" ref="G72:G93" si="10">D72*F72*365/1000</f>
        <v>0</v>
      </c>
      <c r="H72" s="73">
        <f t="shared" ref="H72:H90" si="11">E72*F72*365/1000</f>
        <v>0</v>
      </c>
      <c r="I72" s="39">
        <f t="shared" ref="I72:I90" si="12">G72+H72</f>
        <v>0</v>
      </c>
      <c r="J72" s="135"/>
      <c r="K72" s="3"/>
      <c r="L72" s="12" t="s">
        <v>97</v>
      </c>
      <c r="M72" s="30" t="s">
        <v>91</v>
      </c>
      <c r="N72" s="30" t="s">
        <v>91</v>
      </c>
      <c r="O72" s="30" t="s">
        <v>91</v>
      </c>
      <c r="P72" s="30">
        <v>0</v>
      </c>
      <c r="Q72" s="30">
        <v>0</v>
      </c>
      <c r="R72" s="88"/>
      <c r="S72" s="88"/>
      <c r="T72" s="88"/>
      <c r="U72" s="88"/>
      <c r="V72" s="88"/>
      <c r="W72" s="86">
        <f t="shared" ref="W72:W78" si="13">SUM(R72:V72)</f>
        <v>0</v>
      </c>
    </row>
    <row r="73" spans="2:23" x14ac:dyDescent="0.4">
      <c r="B73" s="124"/>
      <c r="C73" s="28" t="s">
        <v>63</v>
      </c>
      <c r="D73" s="31">
        <v>28.2</v>
      </c>
      <c r="E73" s="31">
        <v>15.3</v>
      </c>
      <c r="F73" s="75"/>
      <c r="G73" s="73">
        <f t="shared" si="10"/>
        <v>0</v>
      </c>
      <c r="H73" s="73">
        <f t="shared" si="11"/>
        <v>0</v>
      </c>
      <c r="I73" s="39">
        <f t="shared" si="12"/>
        <v>0</v>
      </c>
      <c r="J73" s="135"/>
      <c r="K73" s="3"/>
      <c r="L73" s="12" t="s">
        <v>98</v>
      </c>
      <c r="M73" s="30">
        <v>0.113</v>
      </c>
      <c r="N73" s="30">
        <v>0.109</v>
      </c>
      <c r="O73" s="30">
        <v>0.30199999999999999</v>
      </c>
      <c r="P73" s="30">
        <v>0.26100000000000001</v>
      </c>
      <c r="Q73" s="30">
        <v>0.24099999999999999</v>
      </c>
      <c r="R73" s="88"/>
      <c r="S73" s="88"/>
      <c r="T73" s="88"/>
      <c r="U73" s="88"/>
      <c r="V73" s="88"/>
      <c r="W73" s="86">
        <f t="shared" si="13"/>
        <v>0</v>
      </c>
    </row>
    <row r="74" spans="2:23" x14ac:dyDescent="0.4">
      <c r="B74" s="124"/>
      <c r="C74" s="12" t="s">
        <v>64</v>
      </c>
      <c r="D74" s="12">
        <v>23.2</v>
      </c>
      <c r="E74" s="12">
        <v>12.5</v>
      </c>
      <c r="F74" s="76"/>
      <c r="G74" s="73">
        <f t="shared" si="10"/>
        <v>0</v>
      </c>
      <c r="H74" s="73">
        <f t="shared" si="11"/>
        <v>0</v>
      </c>
      <c r="I74" s="39">
        <f t="shared" si="12"/>
        <v>0</v>
      </c>
      <c r="J74" s="135"/>
      <c r="K74" s="3"/>
      <c r="L74" s="12" t="s">
        <v>99</v>
      </c>
      <c r="M74" s="30">
        <v>0</v>
      </c>
      <c r="N74" s="30">
        <v>0</v>
      </c>
      <c r="O74" s="30">
        <v>0</v>
      </c>
      <c r="P74" s="30" t="s">
        <v>91</v>
      </c>
      <c r="Q74" s="30" t="s">
        <v>91</v>
      </c>
      <c r="R74" s="88"/>
      <c r="S74" s="88"/>
      <c r="T74" s="88"/>
      <c r="U74" s="88"/>
      <c r="V74" s="88"/>
      <c r="W74" s="86">
        <f t="shared" si="13"/>
        <v>0</v>
      </c>
    </row>
    <row r="75" spans="2:23" x14ac:dyDescent="0.4">
      <c r="B75" s="128"/>
      <c r="C75" s="32" t="s">
        <v>65</v>
      </c>
      <c r="D75" s="12">
        <v>15.9</v>
      </c>
      <c r="E75" s="12">
        <v>5.0999999999999996</v>
      </c>
      <c r="F75" s="76"/>
      <c r="G75" s="73">
        <f t="shared" si="10"/>
        <v>0</v>
      </c>
      <c r="H75" s="73">
        <f t="shared" si="11"/>
        <v>0</v>
      </c>
      <c r="I75" s="39">
        <f t="shared" si="12"/>
        <v>0</v>
      </c>
      <c r="J75" s="136"/>
      <c r="K75" s="3"/>
      <c r="L75" s="12" t="s">
        <v>100</v>
      </c>
      <c r="M75" s="30">
        <v>0.113</v>
      </c>
      <c r="N75" s="30">
        <v>0.109</v>
      </c>
      <c r="O75" s="30">
        <v>0.30199999999999999</v>
      </c>
      <c r="P75" s="30" t="s">
        <v>91</v>
      </c>
      <c r="Q75" s="30" t="s">
        <v>91</v>
      </c>
      <c r="R75" s="88"/>
      <c r="S75" s="88"/>
      <c r="T75" s="88"/>
      <c r="U75" s="88"/>
      <c r="V75" s="88"/>
      <c r="W75" s="86">
        <f t="shared" si="13"/>
        <v>0</v>
      </c>
    </row>
    <row r="76" spans="2:23" x14ac:dyDescent="0.4">
      <c r="B76" s="123" t="s">
        <v>70</v>
      </c>
      <c r="C76" s="12" t="s">
        <v>71</v>
      </c>
      <c r="D76" s="12">
        <v>18.2</v>
      </c>
      <c r="E76" s="12">
        <v>7.4</v>
      </c>
      <c r="F76" s="76"/>
      <c r="G76" s="73">
        <f t="shared" si="10"/>
        <v>0</v>
      </c>
      <c r="H76" s="73">
        <f t="shared" si="11"/>
        <v>0</v>
      </c>
      <c r="I76" s="39">
        <f t="shared" si="12"/>
        <v>0</v>
      </c>
      <c r="J76" s="134">
        <f>SUM(I76:I88)</f>
        <v>0</v>
      </c>
      <c r="K76" s="3"/>
      <c r="L76" s="12" t="s">
        <v>101</v>
      </c>
      <c r="M76" s="33">
        <v>0.08</v>
      </c>
      <c r="N76" s="33">
        <v>0.06</v>
      </c>
      <c r="O76" s="30">
        <v>0.08</v>
      </c>
      <c r="P76" s="30">
        <v>0.08</v>
      </c>
      <c r="Q76" s="30">
        <v>0.08</v>
      </c>
      <c r="R76" s="88"/>
      <c r="S76" s="88"/>
      <c r="T76" s="88"/>
      <c r="U76" s="88"/>
      <c r="V76" s="88"/>
      <c r="W76" s="86">
        <f t="shared" si="13"/>
        <v>0</v>
      </c>
    </row>
    <row r="77" spans="2:23" x14ac:dyDescent="0.4">
      <c r="B77" s="124"/>
      <c r="C77" s="12" t="s">
        <v>72</v>
      </c>
      <c r="D77" s="12">
        <v>14.2</v>
      </c>
      <c r="E77" s="12">
        <v>6.8</v>
      </c>
      <c r="F77" s="76"/>
      <c r="G77" s="73">
        <f t="shared" si="10"/>
        <v>0</v>
      </c>
      <c r="H77" s="73">
        <f t="shared" si="11"/>
        <v>0</v>
      </c>
      <c r="I77" s="39">
        <f t="shared" si="12"/>
        <v>0</v>
      </c>
      <c r="J77" s="135"/>
      <c r="K77" s="3"/>
      <c r="L77" s="12" t="s">
        <v>102</v>
      </c>
      <c r="M77" s="33">
        <v>0.08</v>
      </c>
      <c r="N77" s="33">
        <v>0.06</v>
      </c>
      <c r="O77" s="30">
        <v>0.151</v>
      </c>
      <c r="P77" s="30" t="s">
        <v>91</v>
      </c>
      <c r="Q77" s="30" t="s">
        <v>91</v>
      </c>
      <c r="R77" s="88"/>
      <c r="S77" s="88"/>
      <c r="T77" s="88"/>
      <c r="U77" s="88"/>
      <c r="V77" s="88"/>
      <c r="W77" s="86">
        <f t="shared" si="13"/>
        <v>0</v>
      </c>
    </row>
    <row r="78" spans="2:23" x14ac:dyDescent="0.4">
      <c r="B78" s="124"/>
      <c r="C78" s="12" t="s">
        <v>73</v>
      </c>
      <c r="D78" s="12">
        <v>5.7</v>
      </c>
      <c r="E78" s="12">
        <v>3.4</v>
      </c>
      <c r="F78" s="76"/>
      <c r="G78" s="73">
        <f t="shared" si="10"/>
        <v>0</v>
      </c>
      <c r="H78" s="73">
        <f t="shared" si="11"/>
        <v>0</v>
      </c>
      <c r="I78" s="39">
        <f t="shared" si="12"/>
        <v>0</v>
      </c>
      <c r="J78" s="135"/>
      <c r="K78" s="3"/>
      <c r="L78" s="12" t="s">
        <v>103</v>
      </c>
      <c r="M78" s="33">
        <v>0.08</v>
      </c>
      <c r="N78" s="33">
        <v>0.06</v>
      </c>
      <c r="O78" s="30">
        <v>0.08</v>
      </c>
      <c r="P78" s="30" t="s">
        <v>91</v>
      </c>
      <c r="Q78" s="30" t="s">
        <v>91</v>
      </c>
      <c r="R78" s="90"/>
      <c r="S78" s="88"/>
      <c r="T78" s="88"/>
      <c r="U78" s="88"/>
      <c r="V78" s="88"/>
      <c r="W78" s="86">
        <f t="shared" si="13"/>
        <v>0</v>
      </c>
    </row>
    <row r="79" spans="2:23" x14ac:dyDescent="0.4">
      <c r="B79" s="124"/>
      <c r="C79" s="12" t="s">
        <v>74</v>
      </c>
      <c r="D79" s="12">
        <v>10.8</v>
      </c>
      <c r="E79" s="12">
        <v>7.1</v>
      </c>
      <c r="F79" s="76"/>
      <c r="G79" s="73">
        <f t="shared" si="10"/>
        <v>0</v>
      </c>
      <c r="H79" s="73">
        <f t="shared" si="11"/>
        <v>0</v>
      </c>
      <c r="I79" s="39">
        <f t="shared" si="12"/>
        <v>0</v>
      </c>
      <c r="J79" s="135"/>
      <c r="K79" s="3"/>
      <c r="L79" s="12" t="s">
        <v>104</v>
      </c>
      <c r="M79" s="30">
        <v>3.8</v>
      </c>
      <c r="N79" s="30">
        <v>0.13</v>
      </c>
      <c r="O79" s="30">
        <v>0.16</v>
      </c>
      <c r="P79" s="30">
        <v>0.13</v>
      </c>
      <c r="Q79" s="30">
        <v>0.02</v>
      </c>
      <c r="R79" s="90"/>
      <c r="S79" s="88"/>
      <c r="T79" s="88"/>
      <c r="U79" s="88"/>
      <c r="V79" s="88"/>
      <c r="W79" s="86">
        <f>SUM(R79:V79)</f>
        <v>0</v>
      </c>
    </row>
    <row r="80" spans="2:23" x14ac:dyDescent="0.4">
      <c r="B80" s="124"/>
      <c r="C80" s="12" t="s">
        <v>75</v>
      </c>
      <c r="D80" s="12">
        <v>10.3</v>
      </c>
      <c r="E80" s="12">
        <v>6.3</v>
      </c>
      <c r="F80" s="76"/>
      <c r="G80" s="73">
        <f t="shared" si="10"/>
        <v>0</v>
      </c>
      <c r="H80" s="73">
        <f t="shared" si="11"/>
        <v>0</v>
      </c>
      <c r="I80" s="39">
        <f t="shared" si="12"/>
        <v>0</v>
      </c>
      <c r="J80" s="135"/>
      <c r="K80" s="3"/>
      <c r="L80" s="12" t="s">
        <v>105</v>
      </c>
      <c r="M80" s="30">
        <v>0.4</v>
      </c>
      <c r="N80" s="30">
        <v>0.4</v>
      </c>
      <c r="O80" s="30">
        <v>0.4</v>
      </c>
      <c r="P80" s="30">
        <v>0.4</v>
      </c>
      <c r="Q80" s="30">
        <v>0.4</v>
      </c>
      <c r="R80" s="88"/>
      <c r="S80" s="88"/>
      <c r="T80" s="88"/>
      <c r="U80" s="88"/>
      <c r="V80" s="88"/>
      <c r="W80" s="86">
        <f t="shared" ref="W80:W88" si="14">SUM(R80:V80)</f>
        <v>0</v>
      </c>
    </row>
    <row r="81" spans="2:23" x14ac:dyDescent="0.4">
      <c r="B81" s="124"/>
      <c r="C81" s="12" t="s">
        <v>76</v>
      </c>
      <c r="D81" s="12">
        <v>3.1</v>
      </c>
      <c r="E81" s="12">
        <v>3</v>
      </c>
      <c r="F81" s="76"/>
      <c r="G81" s="73">
        <f t="shared" si="10"/>
        <v>0</v>
      </c>
      <c r="H81" s="73">
        <f t="shared" si="11"/>
        <v>0</v>
      </c>
      <c r="I81" s="39">
        <f t="shared" si="12"/>
        <v>0</v>
      </c>
      <c r="J81" s="135"/>
      <c r="K81" s="3"/>
      <c r="L81" s="12" t="s">
        <v>106</v>
      </c>
      <c r="M81" s="30">
        <v>0.3</v>
      </c>
      <c r="N81" s="30">
        <v>0.3</v>
      </c>
      <c r="O81" s="30">
        <v>0.91</v>
      </c>
      <c r="P81" s="30" t="s">
        <v>91</v>
      </c>
      <c r="Q81" s="30" t="s">
        <v>91</v>
      </c>
      <c r="R81" s="88"/>
      <c r="S81" s="88"/>
      <c r="T81" s="88"/>
      <c r="U81" s="88"/>
      <c r="V81" s="88"/>
      <c r="W81" s="86">
        <f t="shared" si="14"/>
        <v>0</v>
      </c>
    </row>
    <row r="82" spans="2:23" x14ac:dyDescent="0.4">
      <c r="B82" s="124"/>
      <c r="C82" s="12" t="s">
        <v>77</v>
      </c>
      <c r="D82" s="12">
        <v>11.2</v>
      </c>
      <c r="E82" s="12">
        <v>5.8</v>
      </c>
      <c r="F82" s="76"/>
      <c r="G82" s="73">
        <f t="shared" si="10"/>
        <v>0</v>
      </c>
      <c r="H82" s="73">
        <f t="shared" si="11"/>
        <v>0</v>
      </c>
      <c r="I82" s="39">
        <f t="shared" si="12"/>
        <v>0</v>
      </c>
      <c r="J82" s="135"/>
      <c r="K82" s="3"/>
      <c r="L82" s="12" t="s">
        <v>107</v>
      </c>
      <c r="M82" s="30">
        <v>2.34</v>
      </c>
      <c r="N82" s="30">
        <v>3.4</v>
      </c>
      <c r="O82" s="30">
        <v>9.1999999999999993</v>
      </c>
      <c r="P82" s="30">
        <v>0.13</v>
      </c>
      <c r="Q82" s="30">
        <v>0.02</v>
      </c>
      <c r="R82" s="88"/>
      <c r="S82" s="88"/>
      <c r="T82" s="88"/>
      <c r="U82" s="88"/>
      <c r="V82" s="88"/>
      <c r="W82" s="86">
        <f t="shared" si="14"/>
        <v>0</v>
      </c>
    </row>
    <row r="83" spans="2:23" x14ac:dyDescent="0.4">
      <c r="B83" s="124"/>
      <c r="C83" s="12" t="s">
        <v>78</v>
      </c>
      <c r="D83" s="12">
        <v>8.1999999999999993</v>
      </c>
      <c r="E83" s="12">
        <v>5.4</v>
      </c>
      <c r="F83" s="76"/>
      <c r="G83" s="73">
        <f t="shared" si="10"/>
        <v>0</v>
      </c>
      <c r="H83" s="73">
        <f t="shared" si="11"/>
        <v>0</v>
      </c>
      <c r="I83" s="39">
        <f t="shared" si="12"/>
        <v>0</v>
      </c>
      <c r="J83" s="135"/>
      <c r="K83" s="3"/>
      <c r="L83" s="12" t="s">
        <v>108</v>
      </c>
      <c r="M83" s="30">
        <v>3.8</v>
      </c>
      <c r="N83" s="30">
        <v>0.13</v>
      </c>
      <c r="O83" s="30">
        <v>0.16</v>
      </c>
      <c r="P83" s="30">
        <v>0.13</v>
      </c>
      <c r="Q83" s="30">
        <v>0.02</v>
      </c>
      <c r="R83" s="88"/>
      <c r="S83" s="88"/>
      <c r="T83" s="88"/>
      <c r="U83" s="88"/>
      <c r="V83" s="88"/>
      <c r="W83" s="86">
        <f t="shared" si="14"/>
        <v>0</v>
      </c>
    </row>
    <row r="84" spans="2:23" x14ac:dyDescent="0.4">
      <c r="B84" s="124"/>
      <c r="C84" s="12" t="s">
        <v>79</v>
      </c>
      <c r="D84" s="12">
        <v>4.7</v>
      </c>
      <c r="E84" s="12">
        <v>3.1</v>
      </c>
      <c r="F84" s="76"/>
      <c r="G84" s="73">
        <f t="shared" si="10"/>
        <v>0</v>
      </c>
      <c r="H84" s="73">
        <f t="shared" si="11"/>
        <v>0</v>
      </c>
      <c r="I84" s="39">
        <f t="shared" si="12"/>
        <v>0</v>
      </c>
      <c r="J84" s="135"/>
      <c r="K84" s="3"/>
      <c r="L84" s="12" t="s">
        <v>109</v>
      </c>
      <c r="M84" s="30">
        <v>3.01</v>
      </c>
      <c r="N84" s="30">
        <v>3.5</v>
      </c>
      <c r="O84" s="30">
        <v>3.6</v>
      </c>
      <c r="P84" s="30" t="s">
        <v>91</v>
      </c>
      <c r="Q84" s="30" t="s">
        <v>91</v>
      </c>
      <c r="R84" s="88"/>
      <c r="S84" s="88"/>
      <c r="T84" s="88"/>
      <c r="U84" s="88"/>
      <c r="V84" s="88"/>
      <c r="W84" s="86">
        <f t="shared" si="14"/>
        <v>0</v>
      </c>
    </row>
    <row r="85" spans="2:23" x14ac:dyDescent="0.4">
      <c r="B85" s="124"/>
      <c r="C85" s="12" t="s">
        <v>80</v>
      </c>
      <c r="D85" s="12">
        <v>14.6</v>
      </c>
      <c r="E85" s="12">
        <v>7.8</v>
      </c>
      <c r="F85" s="76"/>
      <c r="G85" s="73">
        <f t="shared" si="10"/>
        <v>0</v>
      </c>
      <c r="H85" s="73">
        <f t="shared" si="11"/>
        <v>0</v>
      </c>
      <c r="I85" s="39">
        <f t="shared" si="12"/>
        <v>0</v>
      </c>
      <c r="J85" s="135"/>
      <c r="K85" s="3"/>
      <c r="L85" s="12" t="s">
        <v>110</v>
      </c>
      <c r="M85" s="30">
        <v>3.01</v>
      </c>
      <c r="N85" s="30">
        <v>3.4</v>
      </c>
      <c r="O85" s="30">
        <v>9.1999999999999993</v>
      </c>
      <c r="P85" s="30">
        <v>0.13</v>
      </c>
      <c r="Q85" s="30">
        <v>0.02</v>
      </c>
      <c r="R85" s="88"/>
      <c r="S85" s="88"/>
      <c r="T85" s="88"/>
      <c r="U85" s="88"/>
      <c r="V85" s="88"/>
      <c r="W85" s="86">
        <f t="shared" si="14"/>
        <v>0</v>
      </c>
    </row>
    <row r="86" spans="2:23" x14ac:dyDescent="0.4">
      <c r="B86" s="124"/>
      <c r="C86" s="12" t="s">
        <v>81</v>
      </c>
      <c r="D86" s="12">
        <v>8.1999999999999993</v>
      </c>
      <c r="E86" s="12">
        <v>4</v>
      </c>
      <c r="F86" s="76"/>
      <c r="G86" s="73">
        <f t="shared" si="10"/>
        <v>0</v>
      </c>
      <c r="H86" s="73">
        <f t="shared" si="11"/>
        <v>0</v>
      </c>
      <c r="I86" s="39">
        <f t="shared" si="12"/>
        <v>0</v>
      </c>
      <c r="J86" s="135"/>
      <c r="K86" s="3"/>
      <c r="L86" s="12" t="s">
        <v>111</v>
      </c>
      <c r="M86" s="30">
        <v>7.5999999999999998E-2</v>
      </c>
      <c r="N86" s="30">
        <v>7.5999999999999998E-2</v>
      </c>
      <c r="O86" s="30" t="s">
        <v>91</v>
      </c>
      <c r="P86" s="30">
        <v>0.14000000000000001</v>
      </c>
      <c r="Q86" s="30">
        <v>0.14000000000000001</v>
      </c>
      <c r="R86" s="88"/>
      <c r="S86" s="88"/>
      <c r="T86" s="88"/>
      <c r="U86" s="88"/>
      <c r="V86" s="88"/>
      <c r="W86" s="86">
        <f t="shared" si="14"/>
        <v>0</v>
      </c>
    </row>
    <row r="87" spans="2:23" x14ac:dyDescent="0.4">
      <c r="B87" s="124"/>
      <c r="C87" s="12" t="s">
        <v>82</v>
      </c>
      <c r="D87" s="12">
        <v>14.4</v>
      </c>
      <c r="E87" s="12">
        <v>7.7</v>
      </c>
      <c r="F87" s="76"/>
      <c r="G87" s="73">
        <f t="shared" si="10"/>
        <v>0</v>
      </c>
      <c r="H87" s="73">
        <f t="shared" si="11"/>
        <v>0</v>
      </c>
      <c r="I87" s="39">
        <f t="shared" si="12"/>
        <v>0</v>
      </c>
      <c r="J87" s="135"/>
      <c r="K87" s="3"/>
      <c r="L87" s="12" t="s">
        <v>112</v>
      </c>
      <c r="M87" s="30">
        <v>3.8</v>
      </c>
      <c r="N87" s="30">
        <v>0.4</v>
      </c>
      <c r="O87" s="30">
        <v>0.4</v>
      </c>
      <c r="P87" s="30">
        <v>0.4</v>
      </c>
      <c r="Q87" s="30">
        <v>0.4</v>
      </c>
      <c r="R87" s="88"/>
      <c r="S87" s="88"/>
      <c r="T87" s="88"/>
      <c r="U87" s="88"/>
      <c r="V87" s="88"/>
      <c r="W87" s="86">
        <f t="shared" si="14"/>
        <v>0</v>
      </c>
    </row>
    <row r="88" spans="2:23" x14ac:dyDescent="0.4">
      <c r="B88" s="128"/>
      <c r="C88" s="12" t="s">
        <v>83</v>
      </c>
      <c r="D88" s="12">
        <v>9.6999999999999993</v>
      </c>
      <c r="E88" s="12">
        <v>4.2</v>
      </c>
      <c r="F88" s="76"/>
      <c r="G88" s="73">
        <f t="shared" si="10"/>
        <v>0</v>
      </c>
      <c r="H88" s="73">
        <f t="shared" si="11"/>
        <v>0</v>
      </c>
      <c r="I88" s="39">
        <f t="shared" si="12"/>
        <v>0</v>
      </c>
      <c r="J88" s="136"/>
      <c r="K88" s="3"/>
      <c r="L88" s="12" t="s">
        <v>113</v>
      </c>
      <c r="M88" s="30">
        <v>3.8</v>
      </c>
      <c r="N88" s="30">
        <v>4</v>
      </c>
      <c r="O88" s="30">
        <v>10.6</v>
      </c>
      <c r="P88" s="30" t="s">
        <v>91</v>
      </c>
      <c r="Q88" s="30" t="s">
        <v>91</v>
      </c>
      <c r="R88" s="88"/>
      <c r="S88" s="88"/>
      <c r="T88" s="88"/>
      <c r="U88" s="88"/>
      <c r="V88" s="88"/>
      <c r="W88" s="86">
        <f t="shared" si="14"/>
        <v>0</v>
      </c>
    </row>
    <row r="89" spans="2:23" x14ac:dyDescent="0.4">
      <c r="B89" s="127" t="s">
        <v>84</v>
      </c>
      <c r="C89" s="12" t="s">
        <v>85</v>
      </c>
      <c r="D89" s="12">
        <v>1.9</v>
      </c>
      <c r="E89" s="12">
        <v>3.8</v>
      </c>
      <c r="F89" s="76"/>
      <c r="G89" s="73">
        <f t="shared" si="10"/>
        <v>0</v>
      </c>
      <c r="H89" s="73">
        <f t="shared" si="11"/>
        <v>0</v>
      </c>
      <c r="I89" s="39">
        <f t="shared" si="12"/>
        <v>0</v>
      </c>
      <c r="J89" s="134">
        <f>SUM(I89:I90)</f>
        <v>0</v>
      </c>
      <c r="K89" s="3"/>
      <c r="W89" s="86">
        <f>SUM(W70:W88)</f>
        <v>0</v>
      </c>
    </row>
    <row r="90" spans="2:23" x14ac:dyDescent="0.4">
      <c r="B90" s="127"/>
      <c r="C90" s="12" t="s">
        <v>86</v>
      </c>
      <c r="D90" s="12">
        <v>2.4</v>
      </c>
      <c r="E90" s="12">
        <v>4.5999999999999996</v>
      </c>
      <c r="F90" s="76"/>
      <c r="G90" s="73">
        <f t="shared" si="10"/>
        <v>0</v>
      </c>
      <c r="H90" s="73">
        <f t="shared" si="11"/>
        <v>0</v>
      </c>
      <c r="I90" s="39">
        <f t="shared" si="12"/>
        <v>0</v>
      </c>
      <c r="J90" s="136"/>
      <c r="K90" s="3"/>
    </row>
    <row r="91" spans="2:23" x14ac:dyDescent="0.4">
      <c r="B91" s="127" t="s">
        <v>87</v>
      </c>
      <c r="C91" s="12" t="s">
        <v>88</v>
      </c>
      <c r="D91" s="12">
        <v>3.9E-2</v>
      </c>
      <c r="E91" s="12" t="s">
        <v>91</v>
      </c>
      <c r="F91" s="76"/>
      <c r="G91" s="73">
        <f t="shared" si="10"/>
        <v>0</v>
      </c>
      <c r="H91" s="39" t="s">
        <v>91</v>
      </c>
      <c r="I91" s="39">
        <f>G91</f>
        <v>0</v>
      </c>
      <c r="J91" s="134">
        <f>SUM(I91:I92)</f>
        <v>0</v>
      </c>
      <c r="K91" s="3"/>
    </row>
    <row r="92" spans="2:23" x14ac:dyDescent="0.4">
      <c r="B92" s="127"/>
      <c r="C92" s="12" t="s">
        <v>89</v>
      </c>
      <c r="D92" s="12">
        <v>8.5999999999999993E-2</v>
      </c>
      <c r="E92" s="12" t="s">
        <v>91</v>
      </c>
      <c r="F92" s="76"/>
      <c r="G92" s="73">
        <f t="shared" si="10"/>
        <v>0</v>
      </c>
      <c r="H92" s="39" t="s">
        <v>91</v>
      </c>
      <c r="I92" s="39">
        <f t="shared" ref="I92:I93" si="15">G92</f>
        <v>0</v>
      </c>
      <c r="J92" s="136"/>
      <c r="K92" s="3"/>
    </row>
    <row r="93" spans="2:23" x14ac:dyDescent="0.4">
      <c r="B93" s="81" t="s">
        <v>90</v>
      </c>
      <c r="C93" s="12"/>
      <c r="D93" s="12">
        <v>8.2000000000000003E-2</v>
      </c>
      <c r="E93" s="12" t="s">
        <v>91</v>
      </c>
      <c r="F93" s="76"/>
      <c r="G93" s="73">
        <f t="shared" si="10"/>
        <v>0</v>
      </c>
      <c r="H93" s="39" t="s">
        <v>91</v>
      </c>
      <c r="I93" s="39">
        <f t="shared" si="15"/>
        <v>0</v>
      </c>
      <c r="J93" s="13">
        <f>G93</f>
        <v>0</v>
      </c>
      <c r="K93" s="3"/>
    </row>
    <row r="94" spans="2:23" x14ac:dyDescent="0.4">
      <c r="F94" s="6"/>
      <c r="G94" s="6"/>
      <c r="H94" s="6"/>
      <c r="I94" s="6"/>
      <c r="J94" s="39">
        <f>SUM(J70:J93)</f>
        <v>0</v>
      </c>
    </row>
    <row r="98" spans="2:23" x14ac:dyDescent="0.4">
      <c r="B98" s="4" t="s">
        <v>122</v>
      </c>
      <c r="L98" s="4" t="s">
        <v>131</v>
      </c>
    </row>
    <row r="99" spans="2:23" ht="45" customHeight="1" thickBot="1" x14ac:dyDescent="0.45">
      <c r="B99" s="140" t="s">
        <v>59</v>
      </c>
      <c r="C99" s="141"/>
      <c r="D99" s="144" t="s">
        <v>118</v>
      </c>
      <c r="E99" s="145"/>
      <c r="F99" s="123" t="s">
        <v>68</v>
      </c>
      <c r="G99" s="138" t="s">
        <v>129</v>
      </c>
      <c r="H99" s="146"/>
      <c r="I99" s="146"/>
      <c r="J99" s="139"/>
      <c r="L99" s="127" t="s">
        <v>93</v>
      </c>
      <c r="M99" s="127" t="s">
        <v>123</v>
      </c>
      <c r="N99" s="127"/>
      <c r="O99" s="127"/>
      <c r="P99" s="127"/>
      <c r="Q99" s="127"/>
      <c r="R99" s="125" t="s">
        <v>257</v>
      </c>
      <c r="S99" s="137"/>
      <c r="T99" s="137"/>
      <c r="U99" s="137"/>
      <c r="V99" s="137"/>
      <c r="W99" s="126"/>
    </row>
    <row r="100" spans="2:23" x14ac:dyDescent="0.4">
      <c r="B100" s="142"/>
      <c r="C100" s="143"/>
      <c r="D100" s="81" t="s">
        <v>67</v>
      </c>
      <c r="E100" s="82" t="s">
        <v>69</v>
      </c>
      <c r="F100" s="128"/>
      <c r="G100" s="81" t="s">
        <v>67</v>
      </c>
      <c r="H100" s="82" t="s">
        <v>69</v>
      </c>
      <c r="I100" s="138" t="s">
        <v>92</v>
      </c>
      <c r="J100" s="139"/>
      <c r="L100" s="127"/>
      <c r="M100" s="81" t="s">
        <v>58</v>
      </c>
      <c r="N100" s="81" t="s">
        <v>70</v>
      </c>
      <c r="O100" s="81" t="s">
        <v>84</v>
      </c>
      <c r="P100" s="81" t="s">
        <v>87</v>
      </c>
      <c r="Q100" s="81" t="s">
        <v>90</v>
      </c>
      <c r="R100" s="81" t="s">
        <v>58</v>
      </c>
      <c r="S100" s="81" t="s">
        <v>70</v>
      </c>
      <c r="T100" s="81" t="s">
        <v>84</v>
      </c>
      <c r="U100" s="81" t="s">
        <v>87</v>
      </c>
      <c r="V100" s="81" t="s">
        <v>90</v>
      </c>
      <c r="W100" s="81" t="s">
        <v>92</v>
      </c>
    </row>
    <row r="101" spans="2:23" x14ac:dyDescent="0.4">
      <c r="B101" s="123" t="s">
        <v>58</v>
      </c>
      <c r="C101" s="12" t="s">
        <v>60</v>
      </c>
      <c r="D101" s="12">
        <v>199.6</v>
      </c>
      <c r="E101" s="12">
        <v>98.2</v>
      </c>
      <c r="F101" s="74"/>
      <c r="G101" s="73">
        <f>D101*F101*365/1000000</f>
        <v>0</v>
      </c>
      <c r="H101" s="73">
        <f>E101*F101*365/1000000</f>
        <v>0</v>
      </c>
      <c r="I101" s="39">
        <f>G101+H101</f>
        <v>0</v>
      </c>
      <c r="J101" s="134">
        <f>SUM(I101:I106)</f>
        <v>0</v>
      </c>
      <c r="L101" s="12" t="s">
        <v>95</v>
      </c>
      <c r="M101" s="30">
        <v>2</v>
      </c>
      <c r="N101" s="30">
        <v>2</v>
      </c>
      <c r="O101" s="30">
        <v>2</v>
      </c>
      <c r="P101" s="30">
        <v>0.33</v>
      </c>
      <c r="Q101" s="30">
        <v>0.33</v>
      </c>
      <c r="R101" s="88"/>
      <c r="S101" s="88"/>
      <c r="T101" s="88"/>
      <c r="U101" s="88"/>
      <c r="V101" s="88"/>
      <c r="W101" s="12">
        <f>SUM(R101:V101)</f>
        <v>0</v>
      </c>
    </row>
    <row r="102" spans="2:23" x14ac:dyDescent="0.4">
      <c r="B102" s="124"/>
      <c r="C102" s="28" t="s">
        <v>61</v>
      </c>
      <c r="D102" s="31">
        <v>190.2</v>
      </c>
      <c r="E102" s="31">
        <v>106.3</v>
      </c>
      <c r="F102" s="75"/>
      <c r="G102" s="73">
        <f t="shared" ref="G102:G124" si="16">D102*F102*365/1000000</f>
        <v>0</v>
      </c>
      <c r="H102" s="73">
        <f>E102*F102*365/1000000</f>
        <v>0</v>
      </c>
      <c r="I102" s="39">
        <f t="shared" ref="I102:I121" si="17">G102+H102</f>
        <v>0</v>
      </c>
      <c r="J102" s="135"/>
      <c r="L102" s="12" t="s">
        <v>96</v>
      </c>
      <c r="M102" s="30">
        <v>2</v>
      </c>
      <c r="N102" s="30">
        <v>2</v>
      </c>
      <c r="O102" s="30">
        <v>2</v>
      </c>
      <c r="P102" s="30">
        <v>2</v>
      </c>
      <c r="Q102" s="30">
        <v>2</v>
      </c>
      <c r="R102" s="88"/>
      <c r="S102" s="88"/>
      <c r="T102" s="88"/>
      <c r="U102" s="88"/>
      <c r="V102" s="88"/>
      <c r="W102" s="12">
        <f>SUM(R102:V102)</f>
        <v>0</v>
      </c>
    </row>
    <row r="103" spans="2:23" x14ac:dyDescent="0.4">
      <c r="B103" s="124"/>
      <c r="C103" s="12" t="s">
        <v>62</v>
      </c>
      <c r="D103" s="12">
        <v>166.1</v>
      </c>
      <c r="E103" s="12">
        <v>102.7</v>
      </c>
      <c r="F103" s="76"/>
      <c r="G103" s="73">
        <f t="shared" si="16"/>
        <v>0</v>
      </c>
      <c r="H103" s="73">
        <f t="shared" ref="H103:H121" si="18">E103*F103*365/1000000</f>
        <v>0</v>
      </c>
      <c r="I103" s="39">
        <f t="shared" si="17"/>
        <v>0</v>
      </c>
      <c r="J103" s="135"/>
      <c r="L103" s="12" t="s">
        <v>97</v>
      </c>
      <c r="M103" s="30" t="s">
        <v>91</v>
      </c>
      <c r="N103" s="30" t="s">
        <v>91</v>
      </c>
      <c r="O103" s="30" t="s">
        <v>91</v>
      </c>
      <c r="P103" s="30">
        <v>2.1000000000000001E-2</v>
      </c>
      <c r="Q103" s="30">
        <v>2.1000000000000001E-2</v>
      </c>
      <c r="R103" s="88"/>
      <c r="S103" s="88"/>
      <c r="T103" s="88"/>
      <c r="U103" s="88"/>
      <c r="V103" s="88"/>
      <c r="W103" s="12">
        <f t="shared" ref="W103:W119" si="19">SUM(R103:V103)</f>
        <v>0</v>
      </c>
    </row>
    <row r="104" spans="2:23" x14ac:dyDescent="0.4">
      <c r="B104" s="124"/>
      <c r="C104" s="28" t="s">
        <v>63</v>
      </c>
      <c r="D104" s="31">
        <v>84.4</v>
      </c>
      <c r="E104" s="31">
        <v>100.5</v>
      </c>
      <c r="F104" s="75"/>
      <c r="G104" s="73">
        <f t="shared" si="16"/>
        <v>0</v>
      </c>
      <c r="H104" s="73">
        <f t="shared" si="18"/>
        <v>0</v>
      </c>
      <c r="I104" s="39">
        <f t="shared" si="17"/>
        <v>0</v>
      </c>
      <c r="J104" s="135"/>
      <c r="L104" s="12" t="s">
        <v>98</v>
      </c>
      <c r="M104" s="30">
        <v>0.5</v>
      </c>
      <c r="N104" s="30">
        <v>0.5</v>
      </c>
      <c r="O104" s="30">
        <v>0.5</v>
      </c>
      <c r="P104" s="30">
        <v>0.5</v>
      </c>
      <c r="Q104" s="30">
        <v>0.5</v>
      </c>
      <c r="R104" s="88"/>
      <c r="S104" s="88"/>
      <c r="T104" s="88"/>
      <c r="U104" s="88"/>
      <c r="V104" s="88"/>
      <c r="W104" s="12">
        <f t="shared" si="19"/>
        <v>0</v>
      </c>
    </row>
    <row r="105" spans="2:23" x14ac:dyDescent="0.4">
      <c r="B105" s="124"/>
      <c r="C105" s="12" t="s">
        <v>64</v>
      </c>
      <c r="D105" s="12">
        <v>58.5</v>
      </c>
      <c r="E105" s="12">
        <v>71.099999999999994</v>
      </c>
      <c r="F105" s="76"/>
      <c r="G105" s="73">
        <f t="shared" si="16"/>
        <v>0</v>
      </c>
      <c r="H105" s="73">
        <f t="shared" si="18"/>
        <v>0</v>
      </c>
      <c r="I105" s="39">
        <f t="shared" si="17"/>
        <v>0</v>
      </c>
      <c r="J105" s="135"/>
      <c r="L105" s="12" t="s">
        <v>99</v>
      </c>
      <c r="M105" s="30">
        <v>1</v>
      </c>
      <c r="N105" s="30">
        <v>1</v>
      </c>
      <c r="O105" s="30">
        <v>1</v>
      </c>
      <c r="P105" s="30" t="s">
        <v>91</v>
      </c>
      <c r="Q105" s="30" t="s">
        <v>91</v>
      </c>
      <c r="R105" s="88"/>
      <c r="S105" s="88"/>
      <c r="T105" s="88"/>
      <c r="U105" s="88"/>
      <c r="V105" s="88"/>
      <c r="W105" s="12">
        <f t="shared" si="19"/>
        <v>0</v>
      </c>
    </row>
    <row r="106" spans="2:23" x14ac:dyDescent="0.4">
      <c r="B106" s="128"/>
      <c r="C106" s="32" t="s">
        <v>65</v>
      </c>
      <c r="D106" s="12">
        <v>24.9</v>
      </c>
      <c r="E106" s="12">
        <v>44.2</v>
      </c>
      <c r="F106" s="76"/>
      <c r="G106" s="73">
        <f t="shared" si="16"/>
        <v>0</v>
      </c>
      <c r="H106" s="73">
        <f t="shared" si="18"/>
        <v>0</v>
      </c>
      <c r="I106" s="39">
        <f t="shared" si="17"/>
        <v>0</v>
      </c>
      <c r="J106" s="136"/>
      <c r="L106" s="12" t="s">
        <v>100</v>
      </c>
      <c r="M106" s="30">
        <v>0.5</v>
      </c>
      <c r="N106" s="30">
        <v>0.5</v>
      </c>
      <c r="O106" s="30">
        <v>0.5</v>
      </c>
      <c r="P106" s="30" t="s">
        <v>91</v>
      </c>
      <c r="Q106" s="30" t="s">
        <v>91</v>
      </c>
      <c r="R106" s="88"/>
      <c r="S106" s="88"/>
      <c r="T106" s="88"/>
      <c r="U106" s="88"/>
      <c r="V106" s="88"/>
      <c r="W106" s="12">
        <f t="shared" si="19"/>
        <v>0</v>
      </c>
    </row>
    <row r="107" spans="2:23" x14ac:dyDescent="0.4">
      <c r="B107" s="123" t="s">
        <v>70</v>
      </c>
      <c r="C107" s="12" t="s">
        <v>71</v>
      </c>
      <c r="D107" s="12">
        <v>61.8</v>
      </c>
      <c r="E107" s="12">
        <v>74.900000000000006</v>
      </c>
      <c r="F107" s="76"/>
      <c r="G107" s="73">
        <f t="shared" si="16"/>
        <v>0</v>
      </c>
      <c r="H107" s="73">
        <f t="shared" si="18"/>
        <v>0</v>
      </c>
      <c r="I107" s="39">
        <f t="shared" si="17"/>
        <v>0</v>
      </c>
      <c r="J107" s="134">
        <f>SUM(I107:I119)</f>
        <v>0</v>
      </c>
      <c r="L107" s="12" t="s">
        <v>101</v>
      </c>
      <c r="M107" s="33">
        <v>0.25</v>
      </c>
      <c r="N107" s="33">
        <v>0.25</v>
      </c>
      <c r="O107" s="30">
        <v>0.16</v>
      </c>
      <c r="P107" s="30">
        <v>0.16</v>
      </c>
      <c r="Q107" s="30">
        <v>0.16</v>
      </c>
      <c r="R107" s="88"/>
      <c r="S107" s="88"/>
      <c r="T107" s="88"/>
      <c r="U107" s="88"/>
      <c r="V107" s="88"/>
      <c r="W107" s="12">
        <f t="shared" si="19"/>
        <v>0</v>
      </c>
    </row>
    <row r="108" spans="2:23" x14ac:dyDescent="0.4">
      <c r="B108" s="124"/>
      <c r="C108" s="12" t="s">
        <v>72</v>
      </c>
      <c r="D108" s="12">
        <v>56.2</v>
      </c>
      <c r="E108" s="12">
        <v>70.599999999999994</v>
      </c>
      <c r="F108" s="76"/>
      <c r="G108" s="73">
        <f t="shared" si="16"/>
        <v>0</v>
      </c>
      <c r="H108" s="73">
        <f t="shared" si="18"/>
        <v>0</v>
      </c>
      <c r="I108" s="39">
        <f t="shared" si="17"/>
        <v>0</v>
      </c>
      <c r="J108" s="135"/>
      <c r="L108" s="12" t="s">
        <v>102</v>
      </c>
      <c r="M108" s="33">
        <v>0.6</v>
      </c>
      <c r="N108" s="33">
        <v>0.6</v>
      </c>
      <c r="O108" s="30">
        <v>2.5</v>
      </c>
      <c r="P108" s="30" t="s">
        <v>91</v>
      </c>
      <c r="Q108" s="30" t="s">
        <v>91</v>
      </c>
      <c r="R108" s="88"/>
      <c r="S108" s="88"/>
      <c r="T108" s="88"/>
      <c r="U108" s="88"/>
      <c r="V108" s="88"/>
      <c r="W108" s="12">
        <f t="shared" si="19"/>
        <v>0</v>
      </c>
    </row>
    <row r="109" spans="2:23" x14ac:dyDescent="0.4">
      <c r="B109" s="124"/>
      <c r="C109" s="12" t="s">
        <v>73</v>
      </c>
      <c r="D109" s="12">
        <v>24.3</v>
      </c>
      <c r="E109" s="12">
        <v>54.3</v>
      </c>
      <c r="F109" s="76"/>
      <c r="G109" s="73">
        <f t="shared" si="16"/>
        <v>0</v>
      </c>
      <c r="H109" s="73">
        <f t="shared" si="18"/>
        <v>0</v>
      </c>
      <c r="I109" s="39">
        <f t="shared" si="17"/>
        <v>0</v>
      </c>
      <c r="J109" s="135"/>
      <c r="L109" s="12" t="s">
        <v>103</v>
      </c>
      <c r="M109" s="33">
        <v>0.25</v>
      </c>
      <c r="N109" s="33">
        <v>0.25</v>
      </c>
      <c r="O109" s="30">
        <v>0.16</v>
      </c>
      <c r="P109" s="30" t="s">
        <v>91</v>
      </c>
      <c r="Q109" s="30" t="s">
        <v>91</v>
      </c>
      <c r="R109" s="91"/>
      <c r="S109" s="88"/>
      <c r="T109" s="88"/>
      <c r="U109" s="88"/>
      <c r="V109" s="88"/>
      <c r="W109" s="85">
        <f t="shared" si="19"/>
        <v>0</v>
      </c>
    </row>
    <row r="110" spans="2:23" x14ac:dyDescent="0.4">
      <c r="B110" s="124"/>
      <c r="C110" s="12" t="s">
        <v>74</v>
      </c>
      <c r="D110" s="12">
        <v>59.1</v>
      </c>
      <c r="E110" s="12">
        <v>71.900000000000006</v>
      </c>
      <c r="F110" s="76"/>
      <c r="G110" s="73">
        <f t="shared" si="16"/>
        <v>0</v>
      </c>
      <c r="H110" s="73">
        <f t="shared" si="18"/>
        <v>0</v>
      </c>
      <c r="I110" s="39">
        <f t="shared" si="17"/>
        <v>0</v>
      </c>
      <c r="J110" s="135"/>
      <c r="L110" s="12" t="s">
        <v>104</v>
      </c>
      <c r="M110" s="30">
        <v>2.4</v>
      </c>
      <c r="N110" s="30">
        <v>1.6</v>
      </c>
      <c r="O110" s="30">
        <v>2.5</v>
      </c>
      <c r="P110" s="30">
        <v>0.54</v>
      </c>
      <c r="Q110" s="30">
        <v>0.08</v>
      </c>
      <c r="R110" s="90"/>
      <c r="S110" s="88"/>
      <c r="T110" s="88"/>
      <c r="U110" s="88"/>
      <c r="V110" s="88"/>
      <c r="W110" s="86">
        <f t="shared" si="19"/>
        <v>0</v>
      </c>
    </row>
    <row r="111" spans="2:23" x14ac:dyDescent="0.4">
      <c r="B111" s="124"/>
      <c r="C111" s="12" t="s">
        <v>75</v>
      </c>
      <c r="D111" s="12">
        <v>51.3</v>
      </c>
      <c r="E111" s="12">
        <v>71.599999999999994</v>
      </c>
      <c r="F111" s="76"/>
      <c r="G111" s="73">
        <f t="shared" si="16"/>
        <v>0</v>
      </c>
      <c r="H111" s="73">
        <f t="shared" si="18"/>
        <v>0</v>
      </c>
      <c r="I111" s="39">
        <f t="shared" si="17"/>
        <v>0</v>
      </c>
      <c r="J111" s="135"/>
      <c r="L111" s="12" t="s">
        <v>105</v>
      </c>
      <c r="M111" s="30">
        <v>0.1</v>
      </c>
      <c r="N111" s="30">
        <v>0.1</v>
      </c>
      <c r="O111" s="30">
        <v>0.1</v>
      </c>
      <c r="P111" s="30">
        <v>0.1</v>
      </c>
      <c r="Q111" s="30">
        <v>0.1</v>
      </c>
      <c r="R111" s="88"/>
      <c r="S111" s="88"/>
      <c r="T111" s="88"/>
      <c r="U111" s="88"/>
      <c r="V111" s="88"/>
      <c r="W111" s="12">
        <f t="shared" si="19"/>
        <v>0</v>
      </c>
    </row>
    <row r="112" spans="2:23" x14ac:dyDescent="0.4">
      <c r="B112" s="124"/>
      <c r="C112" s="12" t="s">
        <v>76</v>
      </c>
      <c r="D112" s="12">
        <v>20.7</v>
      </c>
      <c r="E112" s="12">
        <v>48.2</v>
      </c>
      <c r="F112" s="76"/>
      <c r="G112" s="73">
        <f t="shared" si="16"/>
        <v>0</v>
      </c>
      <c r="H112" s="73">
        <f t="shared" si="18"/>
        <v>0</v>
      </c>
      <c r="I112" s="39">
        <f t="shared" si="17"/>
        <v>0</v>
      </c>
      <c r="J112" s="135"/>
      <c r="L112" s="12" t="s">
        <v>106</v>
      </c>
      <c r="M112" s="30">
        <v>2.88</v>
      </c>
      <c r="N112" s="30">
        <v>2.88</v>
      </c>
      <c r="O112" s="30">
        <v>2.87</v>
      </c>
      <c r="P112" s="30" t="s">
        <v>91</v>
      </c>
      <c r="Q112" s="30" t="s">
        <v>91</v>
      </c>
      <c r="R112" s="88"/>
      <c r="S112" s="88"/>
      <c r="T112" s="88"/>
      <c r="U112" s="88"/>
      <c r="V112" s="88"/>
      <c r="W112" s="12">
        <f t="shared" si="19"/>
        <v>0</v>
      </c>
    </row>
    <row r="113" spans="2:23" x14ac:dyDescent="0.4">
      <c r="B113" s="124"/>
      <c r="C113" s="12" t="s">
        <v>77</v>
      </c>
      <c r="D113" s="12">
        <v>46.4</v>
      </c>
      <c r="E113" s="12">
        <v>57.2</v>
      </c>
      <c r="F113" s="76"/>
      <c r="G113" s="73">
        <f t="shared" si="16"/>
        <v>0</v>
      </c>
      <c r="H113" s="73">
        <f t="shared" si="18"/>
        <v>0</v>
      </c>
      <c r="I113" s="39">
        <f t="shared" si="17"/>
        <v>0</v>
      </c>
      <c r="J113" s="135"/>
      <c r="L113" s="12" t="s">
        <v>107</v>
      </c>
      <c r="M113" s="30">
        <v>0.02</v>
      </c>
      <c r="N113" s="30">
        <v>0</v>
      </c>
      <c r="O113" s="30">
        <v>0</v>
      </c>
      <c r="P113" s="30">
        <v>0.54</v>
      </c>
      <c r="Q113" s="30">
        <v>0.08</v>
      </c>
      <c r="R113" s="88"/>
      <c r="S113" s="88"/>
      <c r="T113" s="88"/>
      <c r="U113" s="88"/>
      <c r="V113" s="88"/>
      <c r="W113" s="12">
        <f t="shared" si="19"/>
        <v>0</v>
      </c>
    </row>
    <row r="114" spans="2:23" x14ac:dyDescent="0.4">
      <c r="B114" s="124"/>
      <c r="C114" s="12" t="s">
        <v>78</v>
      </c>
      <c r="D114" s="12">
        <v>42.7</v>
      </c>
      <c r="E114" s="12">
        <v>60.4</v>
      </c>
      <c r="F114" s="76"/>
      <c r="G114" s="73">
        <f t="shared" si="16"/>
        <v>0</v>
      </c>
      <c r="H114" s="73">
        <f t="shared" si="18"/>
        <v>0</v>
      </c>
      <c r="I114" s="39">
        <f t="shared" si="17"/>
        <v>0</v>
      </c>
      <c r="J114" s="135"/>
      <c r="L114" s="12" t="s">
        <v>108</v>
      </c>
      <c r="M114" s="30">
        <v>2.4</v>
      </c>
      <c r="N114" s="30">
        <v>1.6</v>
      </c>
      <c r="O114" s="30">
        <v>2.5</v>
      </c>
      <c r="P114" s="30">
        <v>0.54</v>
      </c>
      <c r="Q114" s="30">
        <v>0.08</v>
      </c>
      <c r="R114" s="88"/>
      <c r="S114" s="88"/>
      <c r="T114" s="88"/>
      <c r="U114" s="88"/>
      <c r="V114" s="88"/>
      <c r="W114" s="12">
        <f t="shared" si="19"/>
        <v>0</v>
      </c>
    </row>
    <row r="115" spans="2:23" x14ac:dyDescent="0.4">
      <c r="B115" s="124"/>
      <c r="C115" s="12" t="s">
        <v>79</v>
      </c>
      <c r="D115" s="12">
        <v>22</v>
      </c>
      <c r="E115" s="12">
        <v>51.6</v>
      </c>
      <c r="F115" s="76"/>
      <c r="G115" s="73">
        <f t="shared" si="16"/>
        <v>0</v>
      </c>
      <c r="H115" s="73">
        <f t="shared" si="18"/>
        <v>0</v>
      </c>
      <c r="I115" s="39">
        <f t="shared" si="17"/>
        <v>0</v>
      </c>
      <c r="J115" s="135"/>
      <c r="L115" s="12" t="s">
        <v>109</v>
      </c>
      <c r="M115" s="30">
        <v>0.15</v>
      </c>
      <c r="N115" s="30">
        <v>0.15</v>
      </c>
      <c r="O115" s="30">
        <v>0.15</v>
      </c>
      <c r="P115" s="30" t="s">
        <v>91</v>
      </c>
      <c r="Q115" s="30" t="s">
        <v>91</v>
      </c>
      <c r="R115" s="88"/>
      <c r="S115" s="88"/>
      <c r="T115" s="88"/>
      <c r="U115" s="88"/>
      <c r="V115" s="88"/>
      <c r="W115" s="12">
        <f t="shared" si="19"/>
        <v>0</v>
      </c>
    </row>
    <row r="116" spans="2:23" x14ac:dyDescent="0.4">
      <c r="B116" s="124"/>
      <c r="C116" s="12" t="s">
        <v>80</v>
      </c>
      <c r="D116" s="12">
        <v>61.3</v>
      </c>
      <c r="E116" s="12">
        <v>85.5</v>
      </c>
      <c r="F116" s="76"/>
      <c r="G116" s="73">
        <f t="shared" si="16"/>
        <v>0</v>
      </c>
      <c r="H116" s="73">
        <f t="shared" si="18"/>
        <v>0</v>
      </c>
      <c r="I116" s="39">
        <f t="shared" si="17"/>
        <v>0</v>
      </c>
      <c r="J116" s="135"/>
      <c r="L116" s="12" t="s">
        <v>110</v>
      </c>
      <c r="M116" s="30">
        <v>0.02</v>
      </c>
      <c r="N116" s="30">
        <v>0</v>
      </c>
      <c r="O116" s="30">
        <v>0</v>
      </c>
      <c r="P116" s="30">
        <v>0.54</v>
      </c>
      <c r="Q116" s="30">
        <v>0.08</v>
      </c>
      <c r="R116" s="88"/>
      <c r="S116" s="88"/>
      <c r="T116" s="88"/>
      <c r="U116" s="88"/>
      <c r="V116" s="88"/>
      <c r="W116" s="12">
        <f t="shared" si="19"/>
        <v>0</v>
      </c>
    </row>
    <row r="117" spans="2:23" x14ac:dyDescent="0.4">
      <c r="B117" s="124"/>
      <c r="C117" s="12" t="s">
        <v>81</v>
      </c>
      <c r="D117" s="12">
        <v>31.8</v>
      </c>
      <c r="E117" s="12">
        <v>61.8</v>
      </c>
      <c r="F117" s="76"/>
      <c r="G117" s="73">
        <f t="shared" si="16"/>
        <v>0</v>
      </c>
      <c r="H117" s="73">
        <f t="shared" si="18"/>
        <v>0</v>
      </c>
      <c r="I117" s="39">
        <f t="shared" si="17"/>
        <v>0</v>
      </c>
      <c r="J117" s="135"/>
      <c r="L117" s="12" t="s">
        <v>111</v>
      </c>
      <c r="M117" s="30">
        <v>0.68400000000000005</v>
      </c>
      <c r="N117" s="30">
        <v>0.68400000000000005</v>
      </c>
      <c r="O117" s="30" t="s">
        <v>91</v>
      </c>
      <c r="P117" s="30">
        <v>0.33</v>
      </c>
      <c r="Q117" s="30">
        <v>0.33</v>
      </c>
      <c r="R117" s="88"/>
      <c r="S117" s="88"/>
      <c r="T117" s="88"/>
      <c r="U117" s="88"/>
      <c r="V117" s="88"/>
      <c r="W117" s="12">
        <f t="shared" si="19"/>
        <v>0</v>
      </c>
    </row>
    <row r="118" spans="2:23" x14ac:dyDescent="0.4">
      <c r="B118" s="124"/>
      <c r="C118" s="12" t="s">
        <v>82</v>
      </c>
      <c r="D118" s="12">
        <v>60.2</v>
      </c>
      <c r="E118" s="12">
        <v>83</v>
      </c>
      <c r="F118" s="76"/>
      <c r="G118" s="73">
        <f t="shared" si="16"/>
        <v>0</v>
      </c>
      <c r="H118" s="73">
        <f t="shared" si="18"/>
        <v>0</v>
      </c>
      <c r="I118" s="39">
        <f t="shared" si="17"/>
        <v>0</v>
      </c>
      <c r="J118" s="135"/>
      <c r="L118" s="12" t="s">
        <v>112</v>
      </c>
      <c r="M118" s="30">
        <v>2.4</v>
      </c>
      <c r="N118" s="30">
        <v>2</v>
      </c>
      <c r="O118" s="30">
        <v>2.5</v>
      </c>
      <c r="P118" s="30">
        <v>2</v>
      </c>
      <c r="Q118" s="30">
        <v>2</v>
      </c>
      <c r="R118" s="88"/>
      <c r="S118" s="88"/>
      <c r="T118" s="88"/>
      <c r="U118" s="88"/>
      <c r="V118" s="88"/>
      <c r="W118" s="12">
        <f t="shared" si="19"/>
        <v>0</v>
      </c>
    </row>
    <row r="119" spans="2:23" x14ac:dyDescent="0.4">
      <c r="B119" s="128"/>
      <c r="C119" s="12" t="s">
        <v>83</v>
      </c>
      <c r="D119" s="12">
        <v>33.200000000000003</v>
      </c>
      <c r="E119" s="12">
        <v>65.8</v>
      </c>
      <c r="F119" s="76"/>
      <c r="G119" s="73">
        <f t="shared" si="16"/>
        <v>0</v>
      </c>
      <c r="H119" s="73">
        <f t="shared" si="18"/>
        <v>0</v>
      </c>
      <c r="I119" s="39">
        <f t="shared" si="17"/>
        <v>0</v>
      </c>
      <c r="J119" s="136"/>
      <c r="L119" s="12" t="s">
        <v>113</v>
      </c>
      <c r="M119" s="30">
        <v>2.88</v>
      </c>
      <c r="N119" s="30">
        <v>2.88</v>
      </c>
      <c r="O119" s="30">
        <v>2.87</v>
      </c>
      <c r="P119" s="30" t="s">
        <v>91</v>
      </c>
      <c r="Q119" s="30" t="s">
        <v>91</v>
      </c>
      <c r="R119" s="88"/>
      <c r="S119" s="88"/>
      <c r="T119" s="88"/>
      <c r="U119" s="88"/>
      <c r="V119" s="88"/>
      <c r="W119" s="12">
        <f t="shared" si="19"/>
        <v>0</v>
      </c>
    </row>
    <row r="120" spans="2:23" x14ac:dyDescent="0.4">
      <c r="B120" s="127" t="s">
        <v>84</v>
      </c>
      <c r="C120" s="12" t="s">
        <v>85</v>
      </c>
      <c r="D120" s="12">
        <v>14.2</v>
      </c>
      <c r="E120" s="12">
        <v>24.8</v>
      </c>
      <c r="F120" s="76"/>
      <c r="G120" s="73">
        <f t="shared" si="16"/>
        <v>0</v>
      </c>
      <c r="H120" s="73">
        <f t="shared" si="18"/>
        <v>0</v>
      </c>
      <c r="I120" s="39">
        <f t="shared" si="17"/>
        <v>0</v>
      </c>
      <c r="J120" s="134">
        <f>SUM(I120:I121)</f>
        <v>0</v>
      </c>
      <c r="W120" s="86">
        <f>SUM(W101:W119)</f>
        <v>0</v>
      </c>
    </row>
    <row r="121" spans="2:23" x14ac:dyDescent="0.4">
      <c r="B121" s="127"/>
      <c r="C121" s="12" t="s">
        <v>86</v>
      </c>
      <c r="D121" s="12">
        <v>19.7</v>
      </c>
      <c r="E121" s="12">
        <v>30.1</v>
      </c>
      <c r="F121" s="76"/>
      <c r="G121" s="73">
        <f t="shared" si="16"/>
        <v>0</v>
      </c>
      <c r="H121" s="73">
        <f t="shared" si="18"/>
        <v>0</v>
      </c>
      <c r="I121" s="39">
        <f t="shared" si="17"/>
        <v>0</v>
      </c>
      <c r="J121" s="136"/>
    </row>
    <row r="122" spans="2:23" x14ac:dyDescent="0.4">
      <c r="B122" s="127" t="s">
        <v>87</v>
      </c>
      <c r="C122" s="12" t="s">
        <v>88</v>
      </c>
      <c r="D122" s="12">
        <v>0.98</v>
      </c>
      <c r="E122" s="12" t="s">
        <v>91</v>
      </c>
      <c r="F122" s="76"/>
      <c r="G122" s="73">
        <f t="shared" si="16"/>
        <v>0</v>
      </c>
      <c r="H122" s="39" t="s">
        <v>91</v>
      </c>
      <c r="I122" s="39">
        <f>G122</f>
        <v>0</v>
      </c>
      <c r="J122" s="134">
        <f>SUM(I122:I123)</f>
        <v>0</v>
      </c>
    </row>
    <row r="123" spans="2:23" x14ac:dyDescent="0.4">
      <c r="B123" s="127"/>
      <c r="C123" s="12" t="s">
        <v>89</v>
      </c>
      <c r="D123" s="12">
        <v>1.69</v>
      </c>
      <c r="E123" s="12" t="s">
        <v>91</v>
      </c>
      <c r="F123" s="76"/>
      <c r="G123" s="73">
        <f t="shared" si="16"/>
        <v>0</v>
      </c>
      <c r="H123" s="39" t="s">
        <v>91</v>
      </c>
      <c r="I123" s="39">
        <f t="shared" ref="I123:I124" si="20">G123</f>
        <v>0</v>
      </c>
      <c r="J123" s="136"/>
    </row>
    <row r="124" spans="2:23" x14ac:dyDescent="0.4">
      <c r="B124" s="81" t="s">
        <v>90</v>
      </c>
      <c r="C124" s="12"/>
      <c r="D124" s="12">
        <v>1.44</v>
      </c>
      <c r="E124" s="12" t="s">
        <v>91</v>
      </c>
      <c r="F124" s="76"/>
      <c r="G124" s="73">
        <f t="shared" si="16"/>
        <v>0</v>
      </c>
      <c r="H124" s="39" t="s">
        <v>91</v>
      </c>
      <c r="I124" s="39">
        <f t="shared" si="20"/>
        <v>0</v>
      </c>
      <c r="J124" s="13">
        <f>G124</f>
        <v>0</v>
      </c>
    </row>
    <row r="125" spans="2:23" x14ac:dyDescent="0.4">
      <c r="F125" s="6"/>
      <c r="G125" s="6"/>
      <c r="H125" s="6"/>
      <c r="I125" s="6"/>
      <c r="J125" s="39">
        <f>SUM(J101:J124)</f>
        <v>0</v>
      </c>
    </row>
  </sheetData>
  <mergeCells count="64">
    <mergeCell ref="B44:B56"/>
    <mergeCell ref="J44:J56"/>
    <mergeCell ref="B57:B58"/>
    <mergeCell ref="J57:J58"/>
    <mergeCell ref="B59:B60"/>
    <mergeCell ref="J59:J60"/>
    <mergeCell ref="L36:L37"/>
    <mergeCell ref="M36:Q36"/>
    <mergeCell ref="R36:W36"/>
    <mergeCell ref="I37:J37"/>
    <mergeCell ref="B38:B43"/>
    <mergeCell ref="J38:J43"/>
    <mergeCell ref="B26:B27"/>
    <mergeCell ref="J26:J27"/>
    <mergeCell ref="B28:B29"/>
    <mergeCell ref="J28:J29"/>
    <mergeCell ref="B36:C37"/>
    <mergeCell ref="D36:E36"/>
    <mergeCell ref="F36:F37"/>
    <mergeCell ref="G36:J36"/>
    <mergeCell ref="R5:W5"/>
    <mergeCell ref="I6:J6"/>
    <mergeCell ref="B7:B12"/>
    <mergeCell ref="J7:J12"/>
    <mergeCell ref="B13:B25"/>
    <mergeCell ref="J13:J25"/>
    <mergeCell ref="B5:C6"/>
    <mergeCell ref="D5:E5"/>
    <mergeCell ref="F5:F6"/>
    <mergeCell ref="G5:J5"/>
    <mergeCell ref="L5:L6"/>
    <mergeCell ref="M5:Q5"/>
    <mergeCell ref="M68:Q68"/>
    <mergeCell ref="R68:W68"/>
    <mergeCell ref="I69:J69"/>
    <mergeCell ref="B70:B75"/>
    <mergeCell ref="J70:J75"/>
    <mergeCell ref="B68:C69"/>
    <mergeCell ref="D68:E68"/>
    <mergeCell ref="F68:F69"/>
    <mergeCell ref="G68:J68"/>
    <mergeCell ref="L68:L69"/>
    <mergeCell ref="B76:B88"/>
    <mergeCell ref="J76:J88"/>
    <mergeCell ref="B89:B90"/>
    <mergeCell ref="J89:J90"/>
    <mergeCell ref="B91:B92"/>
    <mergeCell ref="J91:J92"/>
    <mergeCell ref="M99:Q99"/>
    <mergeCell ref="R99:W99"/>
    <mergeCell ref="I100:J100"/>
    <mergeCell ref="B101:B106"/>
    <mergeCell ref="J101:J106"/>
    <mergeCell ref="B99:C100"/>
    <mergeCell ref="D99:E99"/>
    <mergeCell ref="F99:F100"/>
    <mergeCell ref="G99:J99"/>
    <mergeCell ref="L99:L100"/>
    <mergeCell ref="B107:B119"/>
    <mergeCell ref="J107:J119"/>
    <mergeCell ref="B120:B121"/>
    <mergeCell ref="J120:J121"/>
    <mergeCell ref="B122:B123"/>
    <mergeCell ref="J122:J123"/>
  </mergeCells>
  <phoneticPr fontId="1"/>
  <pageMargins left="0.7" right="0.7" top="0.75" bottom="0.75" header="0.3" footer="0.3"/>
  <pageSetup paperSize="9" scale="18" fitToHeight="0"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A5DB1F-5E58-45D0-9DA7-B9ADA383C146}">
  <dimension ref="C1:F6"/>
  <sheetViews>
    <sheetView topLeftCell="B6" workbookViewId="0">
      <selection activeCell="E8" sqref="E8"/>
    </sheetView>
  </sheetViews>
  <sheetFormatPr defaultColWidth="8.75" defaultRowHeight="18.600000000000001" customHeight="1" x14ac:dyDescent="0.4"/>
  <cols>
    <col min="1" max="1" width="8.75" style="4"/>
    <col min="2" max="2" width="5.875" style="4" customWidth="1"/>
    <col min="3" max="3" width="37.625" style="4" customWidth="1"/>
    <col min="4" max="4" width="21.25" style="14" customWidth="1"/>
    <col min="5" max="5" width="39.125" style="14" customWidth="1"/>
    <col min="6" max="6" width="12.125" style="14" customWidth="1"/>
    <col min="7" max="16384" width="8.75" style="4"/>
  </cols>
  <sheetData>
    <row r="1" spans="3:6" ht="18.600000000000001" customHeight="1" x14ac:dyDescent="0.4">
      <c r="C1" s="25" t="s">
        <v>206</v>
      </c>
      <c r="D1" s="22"/>
      <c r="E1" s="22"/>
      <c r="F1" s="4"/>
    </row>
    <row r="2" spans="3:6" ht="18.600000000000001" customHeight="1" x14ac:dyDescent="0.4">
      <c r="C2" s="23" t="s">
        <v>26</v>
      </c>
      <c r="D2" s="23" t="s">
        <v>27</v>
      </c>
      <c r="E2" s="23" t="s">
        <v>29</v>
      </c>
      <c r="F2" s="4"/>
    </row>
    <row r="3" spans="3:6" ht="35.450000000000003" customHeight="1" x14ac:dyDescent="0.4">
      <c r="C3" s="24" t="s">
        <v>207</v>
      </c>
      <c r="D3" s="77"/>
      <c r="E3" s="80"/>
      <c r="F3" s="4"/>
    </row>
    <row r="4" spans="3:6" ht="18.600000000000001" customHeight="1" x14ac:dyDescent="0.4">
      <c r="C4" s="24" t="s">
        <v>208</v>
      </c>
      <c r="D4" s="78"/>
      <c r="E4" s="80"/>
      <c r="F4" s="4"/>
    </row>
    <row r="5" spans="3:6" ht="18.600000000000001" customHeight="1" x14ac:dyDescent="0.4">
      <c r="C5" s="24" t="s">
        <v>209</v>
      </c>
      <c r="D5" s="79"/>
      <c r="E5" s="80"/>
      <c r="F5" s="4"/>
    </row>
    <row r="6" spans="3:6" ht="18.600000000000001" customHeight="1" x14ac:dyDescent="0.4">
      <c r="C6" s="24" t="s">
        <v>252</v>
      </c>
      <c r="D6" s="27">
        <f>D3*D4*D5</f>
        <v>0</v>
      </c>
      <c r="E6" s="24"/>
      <c r="F6" s="4"/>
    </row>
  </sheetData>
  <phoneticPr fontId="1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12B850-76D8-4D42-98A8-C2DE9E1FF771}">
  <dimension ref="C1:H10"/>
  <sheetViews>
    <sheetView zoomScale="85" zoomScaleNormal="85" workbookViewId="0">
      <selection activeCell="D15" sqref="D15"/>
    </sheetView>
  </sheetViews>
  <sheetFormatPr defaultColWidth="8.75" defaultRowHeight="21.6" customHeight="1" x14ac:dyDescent="0.4"/>
  <cols>
    <col min="1" max="1" width="8.75" style="4"/>
    <col min="2" max="2" width="5.25" style="4" customWidth="1"/>
    <col min="3" max="3" width="37.125" style="4" customWidth="1"/>
    <col min="4" max="4" width="25.25" style="4" customWidth="1"/>
    <col min="5" max="6" width="15.75" style="14" customWidth="1"/>
    <col min="7" max="7" width="30.25" style="14" customWidth="1"/>
    <col min="8" max="8" width="15.75" style="4" customWidth="1"/>
    <col min="9" max="10" width="19.625" style="4" customWidth="1"/>
    <col min="11" max="11" width="18.25" style="4" customWidth="1"/>
    <col min="12" max="16384" width="8.75" style="4"/>
  </cols>
  <sheetData>
    <row r="1" spans="3:8" ht="21.6" customHeight="1" x14ac:dyDescent="0.4">
      <c r="C1" s="22" t="s">
        <v>210</v>
      </c>
      <c r="E1" s="22"/>
      <c r="F1" s="22"/>
      <c r="G1" s="22"/>
      <c r="H1" s="22"/>
    </row>
    <row r="2" spans="3:8" ht="21.6" customHeight="1" x14ac:dyDescent="0.4">
      <c r="C2" s="23" t="s">
        <v>26</v>
      </c>
      <c r="D2" s="23" t="s">
        <v>41</v>
      </c>
      <c r="E2" s="23" t="s">
        <v>27</v>
      </c>
      <c r="F2" s="23" t="s">
        <v>28</v>
      </c>
      <c r="G2" s="23" t="s">
        <v>29</v>
      </c>
    </row>
    <row r="3" spans="3:8" ht="78" customHeight="1" x14ac:dyDescent="0.4">
      <c r="C3" s="80"/>
      <c r="D3" s="95"/>
      <c r="E3" s="77"/>
      <c r="F3" s="77"/>
      <c r="G3" s="80"/>
    </row>
    <row r="4" spans="3:8" ht="21.6" customHeight="1" x14ac:dyDescent="0.4">
      <c r="C4" s="80"/>
      <c r="D4" s="80"/>
      <c r="E4" s="77"/>
      <c r="F4" s="77"/>
      <c r="G4" s="80"/>
    </row>
    <row r="5" spans="3:8" ht="21.6" customHeight="1" x14ac:dyDescent="0.4">
      <c r="C5" s="24" t="s">
        <v>42</v>
      </c>
      <c r="D5" s="24"/>
      <c r="E5" s="27">
        <f>SUM(E3:E4)</f>
        <v>0</v>
      </c>
      <c r="F5" s="113" t="s">
        <v>211</v>
      </c>
      <c r="G5" s="24"/>
    </row>
    <row r="6" spans="3:8" ht="21.6" customHeight="1" x14ac:dyDescent="0.4">
      <c r="C6" s="25"/>
      <c r="D6" s="22"/>
      <c r="E6" s="22"/>
      <c r="F6" s="22"/>
      <c r="G6" s="22"/>
    </row>
    <row r="7" spans="3:8" ht="21.6" customHeight="1" x14ac:dyDescent="0.4">
      <c r="C7" s="25" t="s">
        <v>212</v>
      </c>
      <c r="D7" s="22"/>
      <c r="E7" s="22"/>
      <c r="F7" s="22"/>
      <c r="G7" s="22"/>
    </row>
    <row r="8" spans="3:8" ht="35.450000000000003" customHeight="1" x14ac:dyDescent="0.4">
      <c r="C8" s="24" t="s">
        <v>43</v>
      </c>
      <c r="D8" s="80"/>
      <c r="E8" s="26"/>
      <c r="F8" s="22"/>
      <c r="G8" s="22"/>
    </row>
    <row r="9" spans="3:8" ht="35.450000000000003" customHeight="1" x14ac:dyDescent="0.4">
      <c r="C9" s="24" t="s">
        <v>44</v>
      </c>
      <c r="D9" s="80"/>
      <c r="E9" s="26"/>
      <c r="F9" s="22"/>
      <c r="G9" s="22"/>
    </row>
    <row r="10" spans="3:8" ht="35.450000000000003" customHeight="1" x14ac:dyDescent="0.4">
      <c r="C10" s="24" t="s">
        <v>45</v>
      </c>
      <c r="D10" s="80"/>
      <c r="E10" s="26"/>
      <c r="F10" s="22"/>
      <c r="G10" s="22"/>
    </row>
  </sheetData>
  <phoneticPr fontId="1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042EEF-9672-43B9-A734-3943EA2C5DC2}">
  <dimension ref="B2:B3"/>
  <sheetViews>
    <sheetView workbookViewId="0">
      <selection activeCell="B3" sqref="B3"/>
    </sheetView>
  </sheetViews>
  <sheetFormatPr defaultRowHeight="18.75" x14ac:dyDescent="0.4"/>
  <sheetData>
    <row r="2" spans="2:2" x14ac:dyDescent="0.4">
      <c r="B2" t="s">
        <v>243</v>
      </c>
    </row>
    <row r="3" spans="2:2" x14ac:dyDescent="0.4">
      <c r="B3" t="s">
        <v>244</v>
      </c>
    </row>
  </sheetData>
  <phoneticPr fontId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a787402-f65d-48b0-8b63-aebfe2512dd0">
      <Terms xmlns="http://schemas.microsoft.com/office/infopath/2007/PartnerControls"/>
    </lcf76f155ced4ddcb4097134ff3c332f>
    <TaxCatchAll xmlns="85ec59af-1a16-40a0-b163-384e34c79a5c" xsi:nil="true"/>
    <_x4f5c__x6210__x65e5__x6642_ xmlns="ca787402-f65d-48b0-8b63-aebfe2512dd0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2604FD7DEAA0D4B96F5324BAF4F984B" ma:contentTypeVersion="14" ma:contentTypeDescription="新しいドキュメントを作成します。" ma:contentTypeScope="" ma:versionID="7a0f1e2a3304480f0f78a8b40ce5c1b6">
  <xsd:schema xmlns:xsd="http://www.w3.org/2001/XMLSchema" xmlns:xs="http://www.w3.org/2001/XMLSchema" xmlns:p="http://schemas.microsoft.com/office/2006/metadata/properties" xmlns:ns2="ca787402-f65d-48b0-8b63-aebfe2512dd0" xmlns:ns3="85ec59af-1a16-40a0-b163-384e34c79a5c" targetNamespace="http://schemas.microsoft.com/office/2006/metadata/properties" ma:root="true" ma:fieldsID="5d3fd22c2ec44972ed30f5dc2d400eb1" ns2:_="" ns3:_="">
    <xsd:import namespace="ca787402-f65d-48b0-8b63-aebfe2512dd0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787402-f65d-48b0-8b63-aebfe2512dd0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39b26e5a-fb31-4de9-8dce-a551118f25cd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67A7EE4-8B80-4528-99C1-E6E360060A2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F0A403C-B0D7-4D45-A9AD-85799E472FCB}">
  <ds:schemaRefs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purl.org/dc/terms/"/>
    <ds:schemaRef ds:uri="ca787402-f65d-48b0-8b63-aebfe2512dd0"/>
    <ds:schemaRef ds:uri="http://purl.org/dc/elements/1.1/"/>
    <ds:schemaRef ds:uri="85ec59af-1a16-40a0-b163-384e34c79a5c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C9A571FC-B30C-49A7-ACEF-341071FEEC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a787402-f65d-48b0-8b63-aebfe2512dd0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13</vt:i4>
      </vt:variant>
    </vt:vector>
  </HeadingPairs>
  <TitlesOfParts>
    <vt:vector size="13" baseType="lpstr">
      <vt:lpstr>（参考）還元率計算式</vt:lpstr>
      <vt:lpstr>総括表</vt:lpstr>
      <vt:lpstr>（１）生産量増加（２）品質向上効果</vt:lpstr>
      <vt:lpstr>（３）生産費節減効果</vt:lpstr>
      <vt:lpstr>（４）労働時間節減効果</vt:lpstr>
      <vt:lpstr>（５）①衛生水準向上効果 </vt:lpstr>
      <vt:lpstr>（５）②水質改善効果</vt:lpstr>
      <vt:lpstr>（６）廃棄物処理経費節減効果</vt:lpstr>
      <vt:lpstr>（7）副産物算出効果</vt:lpstr>
      <vt:lpstr>（８）温室効果ガス削減効果</vt:lpstr>
      <vt:lpstr>（9）地域雇用創出効果額</vt:lpstr>
      <vt:lpstr>（10）その他</vt:lpstr>
      <vt:lpstr>プルダウンリスト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2025-01-09T02:56:34Z</dcterms:created>
  <dcterms:modified xsi:type="dcterms:W3CDTF">2025-04-16T09:14:36Z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0x01010072604FD7DEAA0D4B96F5324BAF4F984B</vt:lpwstr>
  </property>
</Properties>
</file>