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2" documentId="8_{869A85D7-9030-4902-83BD-465EAA924327}" xr6:coauthVersionLast="47" xr6:coauthVersionMax="47" xr10:uidLastSave="{1C074EFF-2231-47D2-87D6-E88F9BBC1AA7}"/>
  <workbookProtection workbookAlgorithmName="SHA-512" workbookHashValue="y2QMWJAsO6UumIUPcegtxuNOkTBQTbdW0iaYihZiDPOlMk+kq18IeHVp/uNtvyRQR7SYMEBDkn/Urjzx6qJ5Eg==" workbookSaltValue="2Eb6DY1N/9iHWaqunimJHQ==" workbookSpinCount="100000" lockStructure="1"/>
  <bookViews>
    <workbookView xWindow="-120" yWindow="-120" windowWidth="29040" windowHeight="15840"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70" i="7" l="1"/>
  <c r="I170" i="7"/>
  <c r="A146" i="7"/>
  <c r="A136" i="7"/>
  <c r="A126" i="7"/>
  <c r="C13" i="7"/>
  <c r="C148" i="7" l="1"/>
  <c r="A123" i="7" l="1"/>
  <c r="A19" i="7" l="1"/>
  <c r="F140" i="7" l="1"/>
  <c r="G9" i="7" l="1"/>
  <c r="G8" i="7"/>
  <c r="G7" i="7"/>
  <c r="D12" i="7"/>
  <c r="E15" i="7"/>
  <c r="A200" i="7"/>
  <c r="C173" i="7"/>
  <c r="A125" i="7"/>
  <c r="C145" i="7" l="1"/>
  <c r="E141" i="7" s="1"/>
  <c r="E145" i="7" s="1"/>
  <c r="D200" i="7"/>
  <c r="D169" i="7"/>
  <c r="H169" i="7"/>
  <c r="G169" i="7"/>
  <c r="F169" i="7"/>
  <c r="E169" i="7"/>
  <c r="D157" i="7"/>
  <c r="D158" i="7" s="1"/>
  <c r="H157" i="7"/>
  <c r="G157" i="7"/>
  <c r="F157" i="7"/>
  <c r="E157" i="7"/>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38" i="7"/>
  <c r="C168" i="7"/>
  <c r="C167" i="7"/>
  <c r="C166" i="7"/>
  <c r="C165" i="7"/>
  <c r="C156" i="7"/>
  <c r="C155" i="7"/>
  <c r="C154" i="7"/>
  <c r="C151" i="7"/>
  <c r="E139" i="7"/>
  <c r="D140" i="7"/>
  <c r="C139" i="7"/>
  <c r="F130" i="7"/>
  <c r="E129" i="7"/>
  <c r="D130" i="7"/>
  <c r="C129" i="7"/>
  <c r="E158" i="7" l="1"/>
  <c r="E163" i="7" s="1"/>
  <c r="E170" i="7" s="1"/>
  <c r="G158" i="7"/>
  <c r="G163" i="7" s="1"/>
  <c r="G170" i="7" s="1"/>
  <c r="F158" i="7"/>
  <c r="F163" i="7" s="1"/>
  <c r="F170" i="7" s="1"/>
  <c r="H158" i="7"/>
  <c r="C169" i="7"/>
  <c r="C200" i="7"/>
  <c r="C202" i="7"/>
  <c r="C201" i="7"/>
  <c r="C203" i="7"/>
  <c r="C157" i="7"/>
  <c r="D163" i="7"/>
  <c r="D170" i="7" s="1"/>
  <c r="C158" i="7" l="1"/>
  <c r="H163" i="7"/>
  <c r="H170" i="7" s="1"/>
  <c r="F135" i="7"/>
  <c r="C164" i="7"/>
  <c r="C163" i="7" l="1"/>
  <c r="C17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tc={BB91538D-541B-4508-9087-BA776B225205}</author>
    <author>tc={D3327981-ADAD-49DF-9006-241FE8A9F00F}</author>
    <author>tc={14E13AFC-1786-4530-910D-6F71D889E4E7}</author>
    <author>tc={BE7667FB-73D2-476D-8927-C51A01EE8384}</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E152" authorId="36"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7"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8"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39"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0"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1"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2"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E157" authorId="43"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4"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5"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E164" authorId="47"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F164" authorId="48"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G164" authorId="49"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65" authorId="50"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1"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2"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3"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E169" authorId="54"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5"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56"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57"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58"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59"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<sst xmlns="http://schemas.openxmlformats.org/spreadsheetml/2006/main" count="464" uniqueCount="227">
  <si>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</si>
  <si>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</si>
  <si>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</si>
  <si>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</si>
  <si>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</si>
  <si>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</si>
  <si>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</si>
  <si>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</si>
  <si>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</si>
  <si>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</si>
  <si>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</si>
  <si>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</si>
  <si>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</si>
  <si>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ホエイ</t>
    <phoneticPr fontId="3"/>
  </si>
  <si>
    <t>各品目の申請の有無：</t>
    <rPh sb="0" eb="3">
      <t>カクヒンモク</t>
    </rPh>
    <rPh sb="4" eb="6">
      <t>シンセイ</t>
    </rPh>
    <rPh sb="7" eb="9">
      <t>ウム</t>
    </rPh>
    <phoneticPr fontId="1"/>
  </si>
  <si>
    <t>無機質を濃縮したホエイ：</t>
    <rPh sb="0" eb="3">
      <t>ムキシツ</t>
    </rPh>
    <rPh sb="4" eb="6">
      <t>ノウシュク</t>
    </rPh>
    <phoneticPr fontId="3"/>
  </si>
  <si>
    <t>ホエイパーミエイト：</t>
    <phoneticPr fontId="3"/>
  </si>
  <si>
    <t>乳幼児粉乳等用：</t>
    <rPh sb="0" eb="3">
      <t>ニュウヨウジ</t>
    </rPh>
    <rPh sb="3" eb="5">
      <t>フンニュウ</t>
    </rPh>
    <rPh sb="5" eb="6">
      <t>トウ</t>
    </rPh>
    <rPh sb="6" eb="7">
      <t>ヨウ</t>
    </rPh>
    <phoneticPr fontId="3"/>
  </si>
  <si>
    <t>・左側の項目から順番に入力してください。</t>
    <rPh sb="1" eb="3">
      <t>ヒダリガワ</t>
    </rPh>
    <rPh sb="4" eb="6">
      <t>コウモク</t>
    </rPh>
    <rPh sb="8" eb="10">
      <t>ジュンバン</t>
    </rPh>
    <rPh sb="11" eb="13">
      <t>ニュウリョク</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</si>
  <si>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</si>
  <si>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品目</t>
    <rPh sb="0" eb="2">
      <t>ヒンモク</t>
    </rPh>
    <phoneticPr fontId="3"/>
  </si>
  <si>
    <t>関税番号9桁</t>
    <rPh sb="0" eb="2">
      <t>カンゼイ</t>
    </rPh>
    <rPh sb="2" eb="4">
      <t>バンゴウ</t>
    </rPh>
    <rPh sb="5" eb="6">
      <t>ケタ</t>
    </rPh>
    <phoneticPr fontId="1"/>
  </si>
  <si>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</si>
  <si>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</si>
  <si>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成分及び重量構成比</t>
    <rPh sb="0" eb="2">
      <t>セイブン</t>
    </rPh>
    <rPh sb="2" eb="3">
      <t>オヨ</t>
    </rPh>
    <rPh sb="4" eb="6">
      <t>ジュウリョウ</t>
    </rPh>
    <rPh sb="6" eb="9">
      <t>コウセイヒ</t>
    </rPh>
    <phoneticPr fontId="3"/>
  </si>
  <si>
    <t>＜無機質を濃縮したホエイ＞</t>
    <rPh sb="1" eb="4">
      <t>ムキシツ</t>
    </rPh>
    <rPh sb="5" eb="7">
      <t>ノウシュク</t>
    </rPh>
    <phoneticPr fontId="3"/>
  </si>
  <si>
    <t>期首在庫(kg)</t>
    <rPh sb="0" eb="2">
      <t>キシュ</t>
    </rPh>
    <rPh sb="2" eb="4">
      <t>ザイコ</t>
    </rPh>
    <phoneticPr fontId="1"/>
  </si>
  <si>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</si>
  <si>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</si>
  <si>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</si>
  <si>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</si>
  <si>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＜ホエイパーミエイト＞</t>
    <phoneticPr fontId="3"/>
  </si>
  <si>
    <t>自ら輸入した数量(kg)</t>
    <rPh sb="0" eb="1">
      <t>ミズカ</t>
    </rPh>
    <rPh sb="2" eb="4">
      <t>ユニュウ</t>
    </rPh>
    <rPh sb="6" eb="8">
      <t>スウリョウ</t>
    </rPh>
    <phoneticPr fontId="1"/>
  </si>
  <si>
    <t>＜乳幼児用粉乳等用ホエイ等＞</t>
    <rPh sb="1" eb="4">
      <t>ニュウヨウジ</t>
    </rPh>
    <rPh sb="4" eb="5">
      <t>ヨウ</t>
    </rPh>
    <rPh sb="5" eb="7">
      <t>フンニュウ</t>
    </rPh>
    <rPh sb="7" eb="8">
      <t>トウ</t>
    </rPh>
    <rPh sb="8" eb="9">
      <t>ヨウ</t>
    </rPh>
    <rPh sb="12" eb="13">
      <t>トウ</t>
    </rPh>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</si>
  <si>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</si>
  <si>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</si>
  <si>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</si>
  <si>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</si>
  <si>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</si>
  <si>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うち枠外税率で輸入したもの</t>
    <rPh sb="2" eb="4">
      <t>ワクガイ</t>
    </rPh>
    <rPh sb="4" eb="6">
      <t>ゼイリツ</t>
    </rPh>
    <rPh sb="7" eb="9">
      <t>ユニュウ</t>
    </rPh>
    <phoneticPr fontId="3"/>
  </si>
  <si>
    <t>×</t>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</si>
  <si>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</si>
  <si>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</si>
  <si>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</si>
  <si>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使用・廃棄数量の合計(kg)</t>
    <rPh sb="0" eb="2">
      <t>シヨウ</t>
    </rPh>
    <rPh sb="3" eb="5">
      <t>ハイキ</t>
    </rPh>
    <rPh sb="5" eb="7">
      <t>スウリョウ</t>
    </rPh>
    <rPh sb="8" eb="10">
      <t>ゴウケイ</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</si>
  <si>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</si>
  <si>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</si>
  <si>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</si>
  <si>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</si>
  <si>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</si>
  <si>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</si>
  <si>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</si>
  <si>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</si>
  <si>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ホエイ全体</t>
    <rPh sb="3" eb="5">
      <t>ゼンタイ</t>
    </rPh>
    <phoneticPr fontId="3"/>
  </si>
  <si>
    <t>上限数量</t>
    <rPh sb="0" eb="2">
      <t>ジョウゲン</t>
    </rPh>
    <rPh sb="2" eb="4">
      <t>スウリョウ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</si>
  <si>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</si>
  <si>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</si>
  <si>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</si>
  <si>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</si>
  <si>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</si>
  <si>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</si>
  <si>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</si>
  <si>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</si>
  <si>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</si>
  <si>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</si>
  <si>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</si>
  <si>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</si>
  <si>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</si>
  <si>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</si>
  <si>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</si>
  <si>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</si>
  <si>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</si>
  <si>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</si>
  <si>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</si>
  <si>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</si>
  <si>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</si>
  <si>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t>
  </si>
  <si>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</si>
  <si>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</si>
  <si>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</si>
  <si>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</si>
  <si>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</si>
  <si>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</si>
  <si>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</si>
  <si>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</si>
  <si>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</si>
  <si>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</si>
  <si>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</si>
  <si>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</si>
  <si>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</si>
  <si>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</si>
  <si>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</si>
  <si>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</si>
  <si>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</si>
  <si>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</si>
  <si>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</si>
  <si>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</si>
  <si>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</si>
  <si>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</si>
  <si>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</si>
  <si>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</si>
  <si>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</si>
  <si>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</si>
  <si>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</si>
  <si>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</si>
  <si>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</si>
  <si>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</si>
  <si>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</si>
  <si>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</si>
  <si>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</si>
  <si>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</si>
  <si>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</si>
  <si>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</si>
  <si>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</si>
  <si>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</si>
  <si>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</si>
  <si>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</si>
  <si>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</si>
  <si>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</si>
  <si>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</si>
  <si>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</si>
  <si>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</si>
  <si>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</si>
  <si>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</si>
  <si>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</si>
  <si>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</si>
  <si>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</si>
  <si>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</si>
  <si>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</si>
  <si>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</si>
  <si>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</si>
  <si>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</si>
  <si>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</si>
  <si>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</si>
  <si>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</si>
  <si>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</si>
  <si>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</si>
  <si>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</si>
  <si>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</si>
  <si>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</si>
  <si>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</si>
  <si>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</si>
  <si>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</si>
  <si>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</si>
  <si>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</si>
  <si>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</si>
  <si>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</si>
  <si>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</si>
  <si>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</si>
  <si>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</si>
  <si>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</si>
  <si>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</si>
  <si>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</si>
  <si>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7"/>
  </si>
  <si>
    <t>500g超</t>
    <rPh sb="4" eb="5">
      <t>チョウ</t>
    </rPh>
    <phoneticPr fontId="17"/>
  </si>
  <si>
    <t>500g以下（加糖れん乳）</t>
    <rPh sb="4" eb="6">
      <t>イカ</t>
    </rPh>
    <rPh sb="7" eb="9">
      <t>カトウ</t>
    </rPh>
    <rPh sb="11" eb="12">
      <t>ニュウ</t>
    </rPh>
    <phoneticPr fontId="17"/>
  </si>
  <si>
    <t>500g超（加糖れん乳）</t>
    <rPh sb="4" eb="5">
      <t>チョウ</t>
    </rPh>
    <phoneticPr fontId="17"/>
  </si>
  <si>
    <t>500g以下（加糖れん乳）</t>
    <rPh sb="4" eb="6">
      <t>イカ</t>
    </rPh>
    <phoneticPr fontId="17"/>
  </si>
  <si>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</si>
  <si>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</si>
  <si>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</si>
  <si>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</si>
  <si>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</si>
  <si>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</si>
  <si>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</si>
  <si>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</si>
  <si>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</si>
  <si>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</si>
  <si>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</si>
  <si>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</si>
  <si>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</si>
  <si>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</si>
  <si>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</si>
  <si>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</si>
  <si>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</si>
  <si>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</si>
  <si>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</si>
  <si>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</si>
  <si>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</si>
  <si>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</si>
  <si>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</si>
  <si>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</si>
  <si>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</si>
  <si>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</si>
  <si>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</si>
  <si>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</si>
  <si>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</si>
  <si>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</si>
  <si>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</si>
  <si>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</si>
  <si>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</si>
  <si>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</si>
  <si>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</si>
  <si>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</si>
  <si>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</si>
  <si>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</si>
  <si>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</si>
  <si>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</si>
  <si>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</si>
  <si>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</si>
  <si>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</si>
  <si>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</si>
  <si>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</si>
  <si>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</si>
  <si>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</si>
  <si>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</si>
  <si>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</si>
  <si>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</si>
  <si>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</si>
  <si>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</si>
  <si>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</si>
  <si>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</si>
  <si>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</si>
  <si>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</si>
  <si>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</si>
  <si>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</si>
  <si>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</si>
  <si>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</si>
  <si>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</si>
  <si>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</si>
  <si>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</si>
  <si>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</si>
  <si>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</si>
  <si>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</si>
  <si>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</si>
  <si>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2023年度（見込み含）実績</t>
    <phoneticPr fontId="1"/>
  </si>
  <si>
    <t>2024年度計画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</si>
</sst>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283">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6" fillId="0" borderId="0" xfId="0" applyFont="1" applyAlignment="1">
      <alignment horizontal="right" vertical="center"/>
    </xf>
    <xf numFmtId="0" fontId="7" fillId="0" borderId="0" xfId="0" applyFont="1" applyAlignment="1">
      <alignment horizontal="left" vertical="top"/>
    </xf>
    <xf numFmtId="0" fontId="6" fillId="0" borderId="0" xfId="0" applyFont="1" applyAlignment="1">
      <alignment vertical="center" wrapText="1"/>
    </xf>
    <xf numFmtId="0" fontId="6" fillId="0" borderId="0" xfId="0" applyFont="1" applyAlignment="1">
      <alignment horizontal="center" vertical="center" wrapText="1"/>
    </xf>
    <xf numFmtId="0" fontId="9" fillId="0" borderId="0" xfId="0" applyFont="1" applyAlignment="1">
      <alignment horizontal="right" vertical="center" wrapText="1"/>
    </xf>
    <xf numFmtId="0" fontId="7" fillId="0" borderId="0" xfId="0" applyFont="1" applyAlignment="1">
      <alignment horizontal="right" vertical="center" wrapText="1"/>
    </xf>
    <xf numFmtId="0" fontId="7" fillId="0" borderId="0" xfId="0" applyFont="1" applyAlignment="1">
      <alignment horizontal="left" vertical="top" wrapText="1"/>
    </xf>
    <xf numFmtId="0" fontId="7" fillId="0" borderId="0" xfId="0" applyFont="1" applyAlignment="1" applyProtection="1">
      <alignment horizontal="center" vertical="center"/>
      <protection locked="0"/>
    </xf>
    <xf numFmtId="0" fontId="10" fillId="0" borderId="0" xfId="0" applyFont="1" applyAlignment="1">
      <alignment horizontal="left" vertical="center" wrapText="1"/>
    </xf>
    <xf numFmtId="0" fontId="6" fillId="0" borderId="0" xfId="0" applyFont="1" applyAlignment="1">
      <alignment horizontal="left" vertical="center"/>
    </xf>
    <xf numFmtId="0" fontId="7" fillId="0" borderId="0" xfId="0" applyFont="1" applyAlignment="1">
      <alignment vertical="center" wrapText="1"/>
    </xf>
    <xf numFmtId="0" fontId="7" fillId="0" borderId="0" xfId="0" applyFont="1" applyAlignment="1" applyProtection="1">
      <alignment horizontal="left" vertical="center" wrapText="1"/>
      <protection locked="0"/>
    </xf>
    <xf numFmtId="0" fontId="7" fillId="0" borderId="0" xfId="0" applyFont="1" applyAlignment="1">
      <alignment horizontal="left" vertical="center"/>
    </xf>
    <xf numFmtId="0" fontId="0" fillId="0" borderId="11" xfId="0" applyBorder="1">
      <alignment vertical="center"/>
    </xf>
    <xf numFmtId="0" fontId="11" fillId="0" borderId="0" xfId="0" applyFont="1" applyAlignment="1">
      <alignment horizontal="left" vertical="center"/>
    </xf>
    <xf numFmtId="0" fontId="12" fillId="0" borderId="0" xfId="0" applyFont="1">
      <alignment vertical="center"/>
    </xf>
    <xf numFmtId="0" fontId="9" fillId="0" borderId="0" xfId="0" applyFont="1" applyAlignment="1">
      <alignment horizontal="left" vertical="center"/>
    </xf>
    <xf numFmtId="0" fontId="13" fillId="0" borderId="0" xfId="0" applyFont="1" applyAlignment="1">
      <alignment horizontal="left" vertical="center"/>
    </xf>
    <xf numFmtId="0" fontId="6" fillId="0" borderId="0" xfId="0" applyFont="1" applyAlignment="1">
      <alignment horizontal="center" vertical="center"/>
    </xf>
    <xf numFmtId="0" fontId="9" fillId="0" borderId="0" xfId="0" applyFont="1">
      <alignment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0" xfId="0" applyFont="1" applyProtection="1">
      <alignment vertical="center"/>
      <protection locked="0"/>
    </xf>
    <xf numFmtId="0" fontId="6" fillId="0" borderId="37" xfId="0" applyFont="1" applyBorder="1" applyProtection="1">
      <alignment vertical="center"/>
      <protection locked="0"/>
    </xf>
    <xf numFmtId="0" fontId="6" fillId="0" borderId="18" xfId="0" applyFont="1" applyBorder="1" applyProtection="1">
      <alignment vertical="center"/>
      <protection locked="0"/>
    </xf>
    <xf numFmtId="0" fontId="6" fillId="0" borderId="24" xfId="0" applyFont="1" applyBorder="1" applyProtection="1">
      <alignment vertical="center"/>
      <protection locked="0"/>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lignment vertical="center"/>
    </xf>
    <xf numFmtId="0" fontId="15" fillId="0" borderId="0" xfId="0" applyFont="1" applyAlignment="1">
      <alignment horizontal="left" vertical="center"/>
    </xf>
    <xf numFmtId="0" fontId="16" fillId="0" borderId="0" xfId="0" applyFont="1">
      <alignment vertical="center"/>
    </xf>
    <xf numFmtId="0" fontId="6" fillId="0" borderId="5" xfId="0" applyFont="1" applyBorder="1">
      <alignment vertical="center"/>
    </xf>
    <xf numFmtId="0" fontId="7" fillId="0" borderId="0" xfId="0" applyFont="1" applyAlignment="1">
      <alignment horizontal="center" vertical="center"/>
    </xf>
    <xf numFmtId="0" fontId="6" fillId="0" borderId="29" xfId="0" applyFont="1" applyBorder="1" applyAlignment="1">
      <alignment horizontal="right" vertical="center" shrinkToFit="1"/>
    </xf>
    <xf numFmtId="0" fontId="6" fillId="0" borderId="14" xfId="0" applyFont="1" applyBorder="1" applyAlignment="1">
      <alignment horizontal="right" vertical="center" shrinkToFit="1"/>
    </xf>
    <xf numFmtId="0" fontId="6" fillId="0" borderId="16" xfId="0" applyFont="1" applyBorder="1" applyAlignment="1">
      <alignment horizontal="right" vertical="center" shrinkToFit="1"/>
    </xf>
    <xf numFmtId="177" fontId="6" fillId="0" borderId="14" xfId="0" applyNumberFormat="1" applyFont="1" applyBorder="1" applyAlignment="1" applyProtection="1">
      <alignment horizontal="right" vertical="center" shrinkToFit="1"/>
      <protection locked="0"/>
    </xf>
    <xf numFmtId="177" fontId="6" fillId="0" borderId="35" xfId="0" applyNumberFormat="1" applyFont="1" applyBorder="1" applyAlignment="1" applyProtection="1">
      <alignment horizontal="right" vertical="center" shrinkToFit="1"/>
      <protection locked="0"/>
    </xf>
    <xf numFmtId="177" fontId="6" fillId="0" borderId="10" xfId="0" applyNumberFormat="1" applyFont="1" applyBorder="1" applyAlignment="1" applyProtection="1">
      <alignment horizontal="right" vertical="center" shrinkToFit="1"/>
      <protection locked="0"/>
    </xf>
    <xf numFmtId="177" fontId="6" fillId="0" borderId="21" xfId="0" applyNumberFormat="1" applyFont="1" applyBorder="1" applyAlignment="1">
      <alignment horizontal="right" vertical="center" shrinkToFit="1"/>
    </xf>
    <xf numFmtId="177" fontId="6" fillId="0" borderId="31" xfId="0" applyNumberFormat="1" applyFont="1" applyBorder="1" applyAlignment="1">
      <alignment horizontal="right" vertical="center" shrinkToFit="1"/>
    </xf>
    <xf numFmtId="177" fontId="6" fillId="0" borderId="18" xfId="0" applyNumberFormat="1" applyFont="1" applyBorder="1" applyAlignment="1" applyProtection="1">
      <alignment horizontal="right" vertical="center" shrinkToFit="1"/>
      <protection locked="0"/>
    </xf>
    <xf numFmtId="177" fontId="6" fillId="0" borderId="22" xfId="0" applyNumberFormat="1" applyFont="1" applyBorder="1" applyAlignment="1" applyProtection="1">
      <alignment horizontal="right" vertical="center" shrinkToFit="1"/>
      <protection locked="0"/>
    </xf>
    <xf numFmtId="177" fontId="6" fillId="0" borderId="6" xfId="0" applyNumberFormat="1" applyFont="1" applyBorder="1" applyAlignment="1">
      <alignment horizontal="right" vertical="center" shrinkToFit="1"/>
    </xf>
    <xf numFmtId="177" fontId="6" fillId="0" borderId="20" xfId="0" applyNumberFormat="1" applyFont="1" applyBorder="1" applyAlignment="1">
      <alignment horizontal="right" vertical="center" shrinkToFit="1"/>
    </xf>
    <xf numFmtId="177" fontId="6" fillId="0" borderId="59" xfId="0" applyNumberFormat="1" applyFont="1" applyBorder="1" applyAlignment="1" applyProtection="1">
      <alignment horizontal="right" vertical="center" shrinkToFit="1"/>
      <protection locked="0"/>
    </xf>
    <xf numFmtId="177" fontId="6" fillId="0" borderId="60" xfId="0" applyNumberFormat="1" applyFont="1" applyBorder="1" applyAlignment="1" applyProtection="1">
      <alignment horizontal="right" vertical="center" shrinkToFit="1"/>
      <protection locked="0"/>
    </xf>
    <xf numFmtId="177" fontId="6" fillId="0" borderId="1" xfId="0" applyNumberFormat="1" applyFont="1" applyBorder="1" applyAlignment="1" applyProtection="1">
      <alignment horizontal="right" vertical="center" shrinkToFit="1"/>
      <protection locked="0"/>
    </xf>
    <xf numFmtId="177" fontId="6" fillId="0" borderId="73" xfId="0" applyNumberFormat="1" applyFont="1" applyBorder="1" applyAlignment="1" applyProtection="1">
      <alignment horizontal="right" vertical="center" shrinkToFit="1"/>
      <protection locked="0"/>
    </xf>
    <xf numFmtId="177" fontId="6" fillId="0" borderId="74" xfId="0" applyNumberFormat="1" applyFont="1" applyBorder="1" applyAlignment="1" applyProtection="1">
      <alignment horizontal="right" vertical="center" shrinkToFit="1"/>
      <protection locked="0"/>
    </xf>
    <xf numFmtId="177" fontId="6" fillId="0" borderId="9" xfId="0" applyNumberFormat="1" applyFont="1" applyBorder="1" applyAlignment="1" applyProtection="1">
      <alignment horizontal="right" vertical="center" shrinkToFit="1"/>
      <protection locked="0"/>
    </xf>
    <xf numFmtId="177" fontId="6" fillId="0" borderId="75" xfId="0" applyNumberFormat="1" applyFont="1" applyBorder="1" applyAlignment="1" applyProtection="1">
      <alignment horizontal="right" vertical="center" shrinkToFit="1"/>
      <protection locked="0"/>
    </xf>
    <xf numFmtId="177" fontId="6" fillId="0" borderId="25" xfId="0" applyNumberFormat="1" applyFont="1" applyBorder="1" applyAlignment="1" applyProtection="1">
      <alignment horizontal="right" vertical="center" shrinkToFit="1"/>
      <protection locked="0"/>
    </xf>
    <xf numFmtId="177" fontId="6" fillId="0" borderId="76" xfId="0" applyNumberFormat="1" applyFont="1" applyBorder="1" applyAlignment="1" applyProtection="1">
      <alignment horizontal="right" vertical="center" shrinkToFit="1"/>
      <protection locked="0"/>
    </xf>
    <xf numFmtId="177" fontId="6" fillId="0" borderId="32" xfId="0" applyNumberFormat="1" applyFont="1" applyBorder="1" applyAlignment="1">
      <alignment horizontal="right" vertical="center" shrinkToFit="1"/>
    </xf>
    <xf numFmtId="177" fontId="6" fillId="0" borderId="34" xfId="0" applyNumberFormat="1" applyFont="1" applyBorder="1" applyAlignment="1">
      <alignment horizontal="right" vertical="center" shrinkToFit="1"/>
    </xf>
    <xf numFmtId="177" fontId="6" fillId="0" borderId="3" xfId="0" applyNumberFormat="1" applyFont="1" applyBorder="1" applyAlignment="1" applyProtection="1">
      <alignment vertical="center" shrinkToFit="1"/>
      <protection locked="0"/>
    </xf>
    <xf numFmtId="177" fontId="6" fillId="0" borderId="5" xfId="0" applyNumberFormat="1" applyFont="1" applyBorder="1" applyAlignment="1" applyProtection="1">
      <alignment vertical="center" shrinkToFit="1"/>
      <protection locked="0"/>
    </xf>
    <xf numFmtId="177" fontId="6" fillId="0" borderId="3" xfId="0" applyNumberFormat="1" applyFont="1" applyBorder="1" applyAlignment="1">
      <alignment vertical="center" shrinkToFit="1"/>
    </xf>
    <xf numFmtId="177" fontId="6" fillId="0" borderId="26" xfId="0" applyNumberFormat="1" applyFont="1" applyBorder="1" applyAlignment="1">
      <alignment vertical="center" shrinkToFit="1"/>
    </xf>
    <xf numFmtId="177" fontId="6" fillId="0" borderId="36" xfId="0" applyNumberFormat="1" applyFont="1" applyBorder="1" applyAlignment="1" applyProtection="1">
      <alignment vertical="center" shrinkToFit="1"/>
      <protection locked="0"/>
    </xf>
    <xf numFmtId="177" fontId="6" fillId="0" borderId="77" xfId="0" applyNumberFormat="1" applyFont="1" applyBorder="1" applyAlignment="1" applyProtection="1">
      <alignment vertical="center" shrinkToFit="1"/>
      <protection locked="0"/>
    </xf>
    <xf numFmtId="177" fontId="6" fillId="0" borderId="10" xfId="0" applyNumberFormat="1" applyFont="1" applyBorder="1" applyAlignment="1" applyProtection="1">
      <alignment vertical="center" shrinkToFit="1"/>
      <protection locked="0"/>
    </xf>
    <xf numFmtId="177" fontId="6" fillId="0" borderId="4" xfId="0" applyNumberFormat="1" applyFont="1" applyBorder="1" applyAlignment="1">
      <alignment vertical="center" shrinkToFit="1"/>
    </xf>
    <xf numFmtId="177" fontId="6" fillId="0" borderId="6" xfId="0" applyNumberFormat="1" applyFont="1" applyBorder="1" applyAlignment="1">
      <alignment vertical="center" shrinkToFit="1"/>
    </xf>
    <xf numFmtId="176" fontId="6" fillId="0" borderId="2" xfId="0" applyNumberFormat="1" applyFont="1" applyBorder="1" applyAlignment="1">
      <alignment vertical="center" shrinkToFit="1"/>
    </xf>
    <xf numFmtId="176" fontId="6" fillId="0" borderId="27" xfId="0" applyNumberFormat="1" applyFont="1" applyBorder="1" applyAlignment="1">
      <alignment vertical="center" shrinkToFit="1"/>
    </xf>
    <xf numFmtId="176" fontId="6" fillId="0" borderId="28" xfId="0" applyNumberFormat="1" applyFont="1" applyBorder="1" applyAlignment="1">
      <alignment vertical="center" shrinkToFit="1"/>
    </xf>
    <xf numFmtId="0" fontId="6" fillId="0" borderId="15" xfId="0" applyFont="1" applyBorder="1" applyAlignment="1">
      <alignment horizontal="right" vertical="center" shrinkToFit="1"/>
    </xf>
    <xf numFmtId="176" fontId="6" fillId="0" borderId="4" xfId="0" applyNumberFormat="1" applyFont="1" applyBorder="1" applyAlignment="1">
      <alignment vertical="center" shrinkToFit="1"/>
    </xf>
    <xf numFmtId="176" fontId="6" fillId="0" borderId="7" xfId="0" applyNumberFormat="1" applyFont="1" applyBorder="1" applyAlignment="1">
      <alignment vertical="center" shrinkToFit="1"/>
    </xf>
    <xf numFmtId="176" fontId="6" fillId="0" borderId="71" xfId="0" applyNumberFormat="1" applyFont="1" applyBorder="1" applyAlignment="1">
      <alignment horizontal="center" vertical="center" shrinkToFit="1"/>
    </xf>
    <xf numFmtId="176" fontId="6" fillId="0" borderId="6" xfId="0" applyNumberFormat="1" applyFont="1" applyBorder="1" applyAlignment="1">
      <alignment vertical="center" shrinkToFit="1"/>
    </xf>
    <xf numFmtId="0" fontId="6" fillId="0" borderId="13" xfId="0" applyFont="1" applyBorder="1" applyAlignment="1">
      <alignment horizontal="right" vertical="center" shrinkToFit="1"/>
    </xf>
    <xf numFmtId="176" fontId="6" fillId="0" borderId="8" xfId="0" applyNumberFormat="1" applyFont="1" applyBorder="1" applyAlignment="1">
      <alignment vertical="center" shrinkToFit="1"/>
    </xf>
    <xf numFmtId="176" fontId="6" fillId="0" borderId="9" xfId="0" applyNumberFormat="1" applyFont="1" applyBorder="1" applyAlignment="1">
      <alignment vertical="center" shrinkToFit="1"/>
    </xf>
    <xf numFmtId="176" fontId="6" fillId="0" borderId="10" xfId="0" applyNumberFormat="1" applyFont="1" applyBorder="1" applyAlignment="1">
      <alignment vertical="center" shrinkToFit="1"/>
    </xf>
    <xf numFmtId="176" fontId="6" fillId="0" borderId="7" xfId="0" applyNumberFormat="1" applyFont="1" applyBorder="1" applyAlignment="1">
      <alignment horizontal="center" vertical="center" shrinkToFit="1"/>
    </xf>
    <xf numFmtId="0" fontId="10" fillId="2" borderId="18" xfId="0" applyFont="1" applyFill="1" applyBorder="1" applyAlignment="1">
      <alignment vertical="center" wrapText="1"/>
    </xf>
    <xf numFmtId="0" fontId="6" fillId="0" borderId="6" xfId="0" applyFont="1" applyBorder="1" applyAlignment="1">
      <alignment vertical="center" wrapText="1"/>
    </xf>
    <xf numFmtId="0" fontId="18" fillId="0" borderId="11" xfId="0" applyFont="1" applyBorder="1">
      <alignment vertical="center"/>
    </xf>
    <xf numFmtId="0" fontId="6" fillId="0" borderId="26" xfId="0" applyFont="1" applyBorder="1">
      <alignment vertical="center"/>
    </xf>
    <xf numFmtId="0" fontId="8" fillId="0" borderId="0" xfId="0" applyFont="1" applyAlignment="1">
      <alignment horizontal="left" vertical="center" wrapText="1"/>
    </xf>
    <xf numFmtId="0" fontId="6" fillId="0" borderId="0" xfId="0" applyFont="1" applyAlignment="1">
      <alignment horizontal="center" vertical="center" shrinkToFit="1"/>
    </xf>
    <xf numFmtId="177" fontId="6" fillId="0" borderId="0" xfId="0" applyNumberFormat="1" applyFont="1" applyAlignment="1">
      <alignment vertical="center" wrapText="1"/>
    </xf>
    <xf numFmtId="0" fontId="6" fillId="0" borderId="0" xfId="0" applyFont="1" applyAlignment="1">
      <alignment horizontal="left" vertical="center" wrapText="1"/>
    </xf>
    <xf numFmtId="0" fontId="6" fillId="0" borderId="89" xfId="0" applyFont="1" applyBorder="1" applyAlignment="1">
      <alignment horizontal="center" vertical="center"/>
    </xf>
    <xf numFmtId="0" fontId="0" fillId="0" borderId="87" xfId="0" applyBorder="1">
      <alignment vertical="center"/>
    </xf>
    <xf numFmtId="0" fontId="6" fillId="0" borderId="91" xfId="0" applyFont="1" applyBorder="1" applyProtection="1">
      <alignment vertical="center"/>
      <protection locked="0"/>
    </xf>
    <xf numFmtId="0" fontId="6" fillId="0" borderId="90" xfId="0" applyFont="1" applyBorder="1" applyProtection="1">
      <alignment vertical="center"/>
      <protection locked="0"/>
    </xf>
    <xf numFmtId="0" fontId="6" fillId="0" borderId="92" xfId="0" applyFont="1" applyBorder="1" applyProtection="1">
      <alignment vertical="center"/>
      <protection locked="0"/>
    </xf>
    <xf numFmtId="0" fontId="6" fillId="0" borderId="93" xfId="0" applyFont="1" applyBorder="1" applyAlignment="1">
      <alignment vertical="center" wrapText="1"/>
    </xf>
    <xf numFmtId="0" fontId="6" fillId="0" borderId="86" xfId="0" applyFont="1" applyBorder="1" applyAlignment="1" applyProtection="1">
      <alignment horizontal="left" vertical="center"/>
      <protection locked="0"/>
    </xf>
    <xf numFmtId="0" fontId="6" fillId="0" borderId="18" xfId="0" applyFont="1" applyBorder="1" applyAlignment="1" applyProtection="1">
      <alignment horizontal="left" vertical="center"/>
      <protection locked="0"/>
    </xf>
    <xf numFmtId="0" fontId="6" fillId="0" borderId="46" xfId="0" applyFont="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lignment vertical="center"/>
    </xf>
    <xf numFmtId="0" fontId="19" fillId="0" borderId="0" xfId="0" applyFont="1" applyAlignment="1">
      <alignment horizontal="left" vertical="center"/>
    </xf>
    <xf numFmtId="177" fontId="6" fillId="0" borderId="94" xfId="0" applyNumberFormat="1" applyFont="1" applyBorder="1" applyAlignment="1" applyProtection="1">
      <alignment horizontal="right" vertical="center" shrinkToFit="1"/>
      <protection locked="0"/>
    </xf>
    <xf numFmtId="177" fontId="6" fillId="0" borderId="95" xfId="0" applyNumberFormat="1" applyFont="1" applyBorder="1" applyAlignment="1" applyProtection="1">
      <alignment horizontal="right" vertical="center" shrinkToFit="1"/>
      <protection locked="0"/>
    </xf>
    <xf numFmtId="177" fontId="6" fillId="0" borderId="31" xfId="0" applyNumberFormat="1" applyFont="1" applyBorder="1" applyAlignment="1" applyProtection="1">
      <alignment horizontal="right" vertical="center" shrinkToFit="1"/>
      <protection locked="0"/>
    </xf>
    <xf numFmtId="177" fontId="6" fillId="0" borderId="96" xfId="0" applyNumberFormat="1" applyFont="1" applyBorder="1" applyAlignment="1" applyProtection="1">
      <alignment horizontal="right" vertical="center" shrinkToFit="1"/>
      <protection locked="0"/>
    </xf>
    <xf numFmtId="177" fontId="6" fillId="0" borderId="97" xfId="0" applyNumberFormat="1" applyFont="1" applyBorder="1" applyAlignment="1" applyProtection="1">
      <alignment horizontal="right" vertical="center" shrinkToFit="1"/>
      <protection locked="0"/>
    </xf>
    <xf numFmtId="177" fontId="6" fillId="0" borderId="99" xfId="0" applyNumberFormat="1" applyFont="1" applyBorder="1" applyAlignment="1" applyProtection="1">
      <alignment horizontal="right" vertical="center" shrinkToFit="1"/>
      <protection locked="0"/>
    </xf>
    <xf numFmtId="176" fontId="6" fillId="0" borderId="0" xfId="0" applyNumberFormat="1" applyFont="1" applyAlignment="1">
      <alignment vertical="center" shrinkToFit="1"/>
    </xf>
    <xf numFmtId="0" fontId="6" fillId="2" borderId="7" xfId="0" applyFont="1" applyFill="1" applyBorder="1" applyAlignment="1">
      <alignment horizontal="center" vertical="center" wrapText="1"/>
    </xf>
    <xf numFmtId="0" fontId="6" fillId="0" borderId="6" xfId="0" applyFont="1" applyBorder="1" applyAlignment="1">
      <alignment horizontal="center" vertical="center" wrapText="1"/>
    </xf>
    <xf numFmtId="0" fontId="15" fillId="0" borderId="0" xfId="0" applyFont="1">
      <alignment vertical="center"/>
    </xf>
    <xf numFmtId="0" fontId="6" fillId="0" borderId="28" xfId="0" applyFont="1" applyBorder="1" applyAlignment="1" applyProtection="1">
      <alignment horizontal="left" vertical="center"/>
      <protection locked="0"/>
    </xf>
    <xf numFmtId="177" fontId="6" fillId="0" borderId="58" xfId="0" applyNumberFormat="1" applyFont="1" applyBorder="1" applyAlignment="1">
      <alignment horizontal="right" vertical="center" shrinkToFit="1"/>
    </xf>
    <xf numFmtId="177" fontId="6" fillId="0" borderId="61" xfId="0" applyNumberFormat="1" applyFont="1" applyBorder="1" applyAlignment="1">
      <alignment horizontal="right" vertical="center" shrinkToFit="1"/>
    </xf>
    <xf numFmtId="177" fontId="6" fillId="0" borderId="62" xfId="0" applyNumberFormat="1" applyFont="1" applyBorder="1" applyAlignment="1">
      <alignment horizontal="right" vertical="center" shrinkToFit="1"/>
    </xf>
    <xf numFmtId="177" fontId="6" fillId="0" borderId="64" xfId="0" applyNumberFormat="1" applyFont="1" applyBorder="1" applyAlignment="1">
      <alignment horizontal="right" vertical="center" shrinkToFit="1"/>
    </xf>
    <xf numFmtId="177" fontId="6" fillId="0" borderId="3" xfId="0" applyNumberFormat="1" applyFont="1" applyBorder="1" applyAlignment="1">
      <alignment horizontal="right" vertical="center" shrinkToFit="1"/>
    </xf>
    <xf numFmtId="177" fontId="6" fillId="0" borderId="65" xfId="0" applyNumberFormat="1" applyFont="1" applyBorder="1" applyAlignment="1">
      <alignment horizontal="right" vertical="center" shrinkToFit="1"/>
    </xf>
    <xf numFmtId="177" fontId="6" fillId="0" borderId="88" xfId="0" applyNumberFormat="1" applyFont="1" applyBorder="1" applyAlignment="1">
      <alignment horizontal="right" vertical="center" shrinkToFit="1"/>
    </xf>
    <xf numFmtId="177" fontId="6" fillId="0" borderId="66" xfId="0" applyNumberFormat="1" applyFont="1" applyBorder="1" applyAlignment="1">
      <alignment horizontal="right" vertical="center" shrinkToFit="1"/>
    </xf>
    <xf numFmtId="177" fontId="6" fillId="0" borderId="100" xfId="0" applyNumberFormat="1" applyFont="1" applyBorder="1" applyAlignment="1">
      <alignment horizontal="right" vertical="center" shrinkToFit="1"/>
    </xf>
    <xf numFmtId="177" fontId="6" fillId="0" borderId="98" xfId="0" applyNumberFormat="1" applyFont="1" applyBorder="1" applyAlignment="1">
      <alignment horizontal="right" vertical="center" shrinkToFit="1"/>
    </xf>
    <xf numFmtId="177" fontId="6" fillId="0" borderId="68" xfId="0" applyNumberFormat="1" applyFont="1" applyBorder="1" applyAlignment="1">
      <alignment horizontal="right" vertical="center" shrinkToFit="1"/>
    </xf>
    <xf numFmtId="177" fontId="6" fillId="0" borderId="69" xfId="0" applyNumberFormat="1" applyFont="1" applyBorder="1" applyAlignment="1">
      <alignment horizontal="right" vertical="center" shrinkToFit="1"/>
    </xf>
    <xf numFmtId="177" fontId="6" fillId="0" borderId="33" xfId="0" applyNumberFormat="1" applyFont="1" applyBorder="1" applyAlignment="1">
      <alignment horizontal="right" vertical="center" shrinkToFit="1"/>
    </xf>
    <xf numFmtId="177" fontId="6" fillId="0" borderId="1" xfId="0" applyNumberFormat="1" applyFont="1" applyBorder="1" applyAlignment="1">
      <alignment horizontal="center" vertical="center" shrinkToFit="1"/>
    </xf>
    <xf numFmtId="177" fontId="6" fillId="0" borderId="7" xfId="0" applyNumberFormat="1" applyFont="1" applyBorder="1" applyAlignment="1">
      <alignment horizontal="center" vertical="center" shrinkToFit="1"/>
    </xf>
    <xf numFmtId="177" fontId="6" fillId="0" borderId="59" xfId="0" applyNumberFormat="1" applyFont="1" applyBorder="1" applyAlignment="1">
      <alignment horizontal="right" vertical="center" shrinkToFit="1"/>
    </xf>
    <xf numFmtId="177" fontId="6" fillId="0" borderId="96" xfId="0" applyNumberFormat="1" applyFont="1" applyBorder="1" applyAlignment="1">
      <alignment horizontal="right" vertical="center" shrinkToFit="1"/>
    </xf>
    <xf numFmtId="177" fontId="6" fillId="0" borderId="60" xfId="0" applyNumberFormat="1" applyFont="1" applyBorder="1" applyAlignment="1">
      <alignment horizontal="right" vertical="center" shrinkToFit="1"/>
    </xf>
    <xf numFmtId="177" fontId="6" fillId="0" borderId="70" xfId="0" applyNumberFormat="1" applyFont="1" applyBorder="1" applyAlignment="1">
      <alignment horizontal="right" vertical="center" shrinkToFit="1"/>
    </xf>
    <xf numFmtId="177" fontId="6" fillId="0" borderId="72" xfId="0" applyNumberFormat="1" applyFont="1" applyBorder="1" applyAlignment="1">
      <alignment horizontal="right" vertical="center" shrinkToFit="1"/>
    </xf>
    <xf numFmtId="177" fontId="6" fillId="0" borderId="67" xfId="0" applyNumberFormat="1" applyFont="1" applyBorder="1" applyAlignment="1">
      <alignment horizontal="right" vertical="center" shrinkToFit="1"/>
    </xf>
    <xf numFmtId="178" fontId="6" fillId="0" borderId="9" xfId="0" applyNumberFormat="1" applyFont="1" applyBorder="1" applyAlignment="1" applyProtection="1">
      <alignment vertical="center" shrinkToFit="1"/>
      <protection locked="0"/>
    </xf>
    <xf numFmtId="178" fontId="6" fillId="0" borderId="10" xfId="0" applyNumberFormat="1" applyFont="1" applyBorder="1" applyAlignment="1" applyProtection="1">
      <alignment vertical="center" shrinkToFit="1"/>
      <protection locked="0"/>
    </xf>
    <xf numFmtId="178" fontId="6" fillId="0" borderId="1" xfId="0" applyNumberFormat="1" applyFont="1" applyBorder="1" applyAlignment="1" applyProtection="1">
      <alignment vertical="center" shrinkToFit="1"/>
      <protection locked="0"/>
    </xf>
    <xf numFmtId="178" fontId="6" fillId="0" borderId="5" xfId="0" applyNumberFormat="1" applyFont="1" applyBorder="1" applyAlignment="1" applyProtection="1">
      <alignment vertical="center" shrinkToFit="1"/>
      <protection locked="0"/>
    </xf>
    <xf numFmtId="178" fontId="6" fillId="0" borderId="7" xfId="0" applyNumberFormat="1" applyFont="1" applyBorder="1" applyAlignment="1" applyProtection="1">
      <alignment vertical="center" shrinkToFit="1"/>
      <protection locked="0"/>
    </xf>
    <xf numFmtId="178" fontId="6" fillId="0" borderId="6" xfId="0" applyNumberFormat="1" applyFont="1" applyBorder="1" applyAlignment="1" applyProtection="1">
      <alignment vertical="center" shrinkToFit="1"/>
      <protection locked="0"/>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3"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178" fontId="6" fillId="0" borderId="9" xfId="0" applyNumberFormat="1" applyFont="1" applyBorder="1" applyAlignment="1" applyProtection="1">
      <alignment horizontal="left" vertical="center" shrinkToFit="1"/>
      <protection locked="0"/>
    </xf>
    <xf numFmtId="178" fontId="6" fillId="0" borderId="1" xfId="0" applyNumberFormat="1" applyFont="1" applyBorder="1" applyAlignment="1" applyProtection="1">
      <alignment horizontal="left" vertical="center" shrinkToFit="1"/>
      <protection locked="0"/>
    </xf>
    <xf numFmtId="178" fontId="6" fillId="0" borderId="7" xfId="0" applyNumberFormat="1" applyFont="1" applyBorder="1" applyAlignment="1" applyProtection="1">
      <alignment horizontal="left" vertical="center" shrinkToFit="1"/>
      <protection locked="0"/>
    </xf>
    <xf numFmtId="0" fontId="6" fillId="0" borderId="2"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7" fillId="0" borderId="38"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6" fillId="0" borderId="78" xfId="0" applyFont="1" applyBorder="1" applyAlignment="1" applyProtection="1">
      <alignment horizontal="center" vertical="center" shrinkToFit="1"/>
      <protection locked="0"/>
    </xf>
    <xf numFmtId="0" fontId="6" fillId="0" borderId="66" xfId="0" applyFont="1" applyBorder="1" applyAlignment="1" applyProtection="1">
      <alignment horizontal="center" vertical="center" shrinkToFit="1"/>
      <protection locked="0"/>
    </xf>
    <xf numFmtId="0" fontId="6" fillId="0" borderId="40"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8" xfId="0" applyFont="1" applyBorder="1" applyAlignment="1" applyProtection="1">
      <alignment horizontal="center" vertical="center" shrinkToFit="1"/>
      <protection locked="0"/>
    </xf>
    <xf numFmtId="0" fontId="6" fillId="0" borderId="24" xfId="0" applyFont="1" applyBorder="1" applyAlignment="1" applyProtection="1">
      <alignment horizontal="center" vertical="center" shrinkToFit="1"/>
      <protection locked="0"/>
    </xf>
    <xf numFmtId="0" fontId="6" fillId="0" borderId="36" xfId="0" applyFont="1" applyBorder="1" applyAlignment="1">
      <alignment horizontal="center" vertical="center" shrinkToFit="1"/>
    </xf>
    <xf numFmtId="0" fontId="6" fillId="0" borderId="22" xfId="0" applyFont="1" applyBorder="1" applyAlignment="1">
      <alignment horizontal="center" vertical="center" shrinkToFit="1"/>
    </xf>
    <xf numFmtId="0" fontId="6" fillId="0" borderId="80" xfId="0" applyFont="1" applyBorder="1" applyAlignment="1" applyProtection="1">
      <alignment horizontal="center" vertical="center" shrinkToFit="1"/>
      <protection locked="0"/>
    </xf>
    <xf numFmtId="0" fontId="6" fillId="0" borderId="14" xfId="0" applyFont="1" applyBorder="1" applyAlignment="1" applyProtection="1">
      <alignment horizontal="center" vertical="center" shrinkToFit="1"/>
      <protection locked="0"/>
    </xf>
    <xf numFmtId="0" fontId="6" fillId="0" borderId="81" xfId="0" applyFont="1" applyBorder="1" applyAlignment="1" applyProtection="1">
      <alignment horizontal="center" vertical="center" shrinkToFit="1"/>
      <protection locked="0"/>
    </xf>
    <xf numFmtId="0" fontId="6" fillId="0" borderId="82" xfId="0" applyFont="1" applyBorder="1" applyAlignment="1" applyProtection="1">
      <alignment horizontal="center" vertical="center" shrinkToFit="1"/>
      <protection locked="0"/>
    </xf>
    <xf numFmtId="0" fontId="6" fillId="0" borderId="36" xfId="0" applyFont="1" applyBorder="1" applyAlignment="1" applyProtection="1">
      <alignment horizontal="center" vertical="center" shrinkToFit="1"/>
      <protection locked="0"/>
    </xf>
    <xf numFmtId="0" fontId="6" fillId="0" borderId="22" xfId="0" applyFont="1" applyBorder="1" applyAlignment="1" applyProtection="1">
      <alignment horizontal="center" vertical="center" shrinkToFit="1"/>
      <protection locked="0"/>
    </xf>
    <xf numFmtId="0" fontId="6" fillId="0" borderId="83" xfId="0" applyFont="1" applyBorder="1" applyAlignment="1" applyProtection="1">
      <alignment horizontal="center" vertical="center" shrinkToFit="1"/>
      <protection locked="0"/>
    </xf>
    <xf numFmtId="0" fontId="6" fillId="0" borderId="84" xfId="0" applyFont="1" applyBorder="1" applyAlignment="1" applyProtection="1">
      <alignment horizontal="center" vertical="center" shrinkToFit="1"/>
      <protection locked="0"/>
    </xf>
    <xf numFmtId="0" fontId="6" fillId="0" borderId="80"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85" xfId="0" applyFont="1" applyBorder="1" applyAlignment="1" applyProtection="1">
      <alignment horizontal="center" vertical="center" shrinkToFit="1"/>
      <protection locked="0"/>
    </xf>
    <xf numFmtId="0" fontId="6" fillId="0" borderId="63" xfId="0" applyFont="1" applyBorder="1" applyAlignment="1" applyProtection="1">
      <alignment horizontal="center" vertical="center" shrinkToFit="1"/>
      <protection locked="0"/>
    </xf>
    <xf numFmtId="0" fontId="6" fillId="0" borderId="44" xfId="0" applyFont="1" applyBorder="1" applyAlignment="1">
      <alignment horizontal="center" vertical="center" shrinkToFit="1"/>
    </xf>
    <xf numFmtId="0" fontId="6" fillId="0" borderId="46" xfId="0" applyFont="1" applyBorder="1" applyAlignment="1">
      <alignment horizontal="center" vertical="center" shrinkToFit="1"/>
    </xf>
    <xf numFmtId="0" fontId="6" fillId="0" borderId="3" xfId="0" applyFont="1" applyBorder="1" applyAlignment="1" applyProtection="1">
      <alignment horizontal="center" vertical="center" shrinkToFit="1"/>
      <protection locked="0"/>
    </xf>
    <xf numFmtId="0" fontId="7" fillId="0" borderId="0" xfId="0" applyFont="1" applyAlignment="1">
      <alignment horizontal="left" vertical="center"/>
    </xf>
    <xf numFmtId="0" fontId="6" fillId="2" borderId="38" xfId="0" applyFont="1" applyFill="1" applyBorder="1" applyAlignment="1">
      <alignment horizontal="left" vertical="center" wrapText="1"/>
    </xf>
    <xf numFmtId="0" fontId="6" fillId="2" borderId="39" xfId="0" applyFont="1" applyFill="1" applyBorder="1" applyAlignment="1">
      <alignment horizontal="left" vertical="center" wrapText="1"/>
    </xf>
    <xf numFmtId="0" fontId="6" fillId="0" borderId="38" xfId="0" applyFont="1" applyBorder="1" applyAlignment="1">
      <alignment horizontal="center" vertical="center"/>
    </xf>
    <xf numFmtId="0" fontId="6" fillId="0" borderId="24" xfId="0" applyFont="1" applyBorder="1" applyAlignment="1">
      <alignment horizontal="center" vertical="center"/>
    </xf>
    <xf numFmtId="0" fontId="7" fillId="0" borderId="38" xfId="0" applyFont="1" applyBorder="1" applyAlignment="1">
      <alignment horizontal="center" vertical="center"/>
    </xf>
    <xf numFmtId="0" fontId="7" fillId="0" borderId="24" xfId="0" applyFont="1" applyBorder="1" applyAlignment="1">
      <alignment horizontal="center" vertical="center"/>
    </xf>
    <xf numFmtId="0" fontId="6" fillId="0" borderId="40" xfId="0" applyFont="1" applyBorder="1" applyAlignment="1">
      <alignment horizontal="center" vertical="center"/>
    </xf>
    <xf numFmtId="0" fontId="6" fillId="0" borderId="11" xfId="0" applyFont="1" applyBorder="1" applyAlignment="1">
      <alignment horizontal="center" vertical="center"/>
    </xf>
    <xf numFmtId="0" fontId="6" fillId="0" borderId="42" xfId="0"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shrinkToFit="1"/>
    </xf>
    <xf numFmtId="0" fontId="6" fillId="0" borderId="29"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83" xfId="0" applyFont="1" applyBorder="1" applyAlignment="1">
      <alignment horizontal="center" vertical="center" shrinkToFit="1"/>
    </xf>
    <xf numFmtId="0" fontId="6" fillId="0" borderId="84" xfId="0" applyFont="1" applyBorder="1" applyAlignment="1">
      <alignment horizontal="center" vertical="center" shrinkToFit="1"/>
    </xf>
    <xf numFmtId="0" fontId="6" fillId="0" borderId="85" xfId="0" applyFont="1" applyBorder="1" applyAlignment="1">
      <alignment horizontal="center" vertical="center" shrinkToFit="1"/>
    </xf>
    <xf numFmtId="0" fontId="6" fillId="0" borderId="63" xfId="0" applyFont="1" applyBorder="1" applyAlignment="1">
      <alignment horizontal="center" vertical="center" shrinkToFit="1"/>
    </xf>
    <xf numFmtId="0" fontId="6" fillId="0" borderId="78" xfId="0" applyFont="1" applyBorder="1" applyAlignment="1">
      <alignment horizontal="center" vertical="center" shrinkToFit="1"/>
    </xf>
    <xf numFmtId="0" fontId="6" fillId="0" borderId="79" xfId="0" applyFont="1" applyBorder="1" applyAlignment="1">
      <alignment horizontal="center" vertical="center" shrinkToFit="1"/>
    </xf>
    <xf numFmtId="0" fontId="6" fillId="0" borderId="81" xfId="0" applyFont="1" applyBorder="1" applyAlignment="1">
      <alignment horizontal="center" vertical="center" shrinkToFit="1"/>
    </xf>
    <xf numFmtId="0" fontId="6" fillId="0" borderId="82" xfId="0" applyFont="1" applyBorder="1" applyAlignment="1">
      <alignment horizontal="center" vertical="center" shrinkToFit="1"/>
    </xf>
    <xf numFmtId="0" fontId="6" fillId="0" borderId="32"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29" xfId="0" applyFont="1" applyBorder="1" applyAlignment="1" applyProtection="1">
      <alignment horizontal="left" vertical="center" shrinkToFit="1"/>
      <protection locked="0"/>
    </xf>
    <xf numFmtId="0" fontId="6" fillId="0" borderId="23" xfId="0" applyFont="1" applyBorder="1" applyAlignment="1" applyProtection="1">
      <alignment horizontal="left" vertical="center" shrinkToFit="1"/>
      <protection locked="0"/>
    </xf>
    <xf numFmtId="0" fontId="6" fillId="0" borderId="14" xfId="0" applyFont="1" applyBorder="1" applyAlignment="1" applyProtection="1">
      <alignment horizontal="left" vertical="center" shrinkToFit="1"/>
      <protection locked="0"/>
    </xf>
    <xf numFmtId="0" fontId="6" fillId="0" borderId="22" xfId="0" applyFont="1" applyBorder="1" applyAlignment="1" applyProtection="1">
      <alignment horizontal="left" vertical="center" shrinkToFit="1"/>
      <protection locked="0"/>
    </xf>
    <xf numFmtId="0" fontId="6" fillId="0" borderId="15" xfId="0" applyFont="1" applyBorder="1" applyAlignment="1" applyProtection="1">
      <alignment horizontal="left" vertical="center" shrinkToFit="1"/>
      <protection locked="0"/>
    </xf>
    <xf numFmtId="0" fontId="6" fillId="0" borderId="45" xfId="0" applyFont="1" applyBorder="1" applyAlignment="1" applyProtection="1">
      <alignment horizontal="left" vertical="center" shrinkToFit="1"/>
      <protection locked="0"/>
    </xf>
    <xf numFmtId="0" fontId="6" fillId="0" borderId="35" xfId="0" applyFont="1" applyBorder="1" applyAlignment="1">
      <alignment horizontal="left" vertical="center" wrapText="1"/>
    </xf>
    <xf numFmtId="0" fontId="6" fillId="0" borderId="32" xfId="0" applyFont="1" applyBorder="1" applyAlignment="1">
      <alignment horizontal="left" vertical="center" wrapText="1"/>
    </xf>
    <xf numFmtId="0" fontId="6" fillId="0" borderId="38" xfId="0" applyFont="1" applyBorder="1" applyAlignment="1">
      <alignment horizontal="right" vertical="center"/>
    </xf>
    <xf numFmtId="0" fontId="6" fillId="0" borderId="56" xfId="0" applyFont="1" applyBorder="1" applyAlignment="1">
      <alignment horizontal="right" vertical="center"/>
    </xf>
    <xf numFmtId="0" fontId="6" fillId="0" borderId="36" xfId="0" applyFont="1" applyBorder="1" applyAlignment="1">
      <alignment horizontal="right" vertical="center"/>
    </xf>
    <xf numFmtId="0" fontId="6" fillId="0" borderId="19" xfId="0" applyFont="1" applyBorder="1" applyAlignment="1">
      <alignment horizontal="right" vertical="center"/>
    </xf>
    <xf numFmtId="0" fontId="6" fillId="0" borderId="44" xfId="0" applyFont="1" applyBorder="1" applyAlignment="1">
      <alignment horizontal="right" vertical="center"/>
    </xf>
    <xf numFmtId="0" fontId="6" fillId="0" borderId="20" xfId="0" applyFont="1" applyBorder="1" applyAlignment="1">
      <alignment horizontal="right" vertical="center"/>
    </xf>
    <xf numFmtId="0" fontId="6" fillId="0" borderId="38" xfId="0" applyFont="1" applyBorder="1" applyAlignment="1">
      <alignment horizontal="right" vertical="center" shrinkToFit="1"/>
    </xf>
    <xf numFmtId="0" fontId="6" fillId="0" borderId="56" xfId="0" applyFont="1" applyBorder="1" applyAlignment="1">
      <alignment horizontal="right" vertical="center" shrinkToFit="1"/>
    </xf>
    <xf numFmtId="0" fontId="6" fillId="0" borderId="36" xfId="0" applyFont="1" applyBorder="1" applyAlignment="1">
      <alignment horizontal="right" vertical="center" shrinkToFit="1"/>
    </xf>
    <xf numFmtId="0" fontId="6" fillId="0" borderId="19" xfId="0" applyFont="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0" borderId="55" xfId="0" applyFont="1" applyBorder="1" applyAlignment="1">
      <alignment horizontal="left"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50" xfId="0" applyFont="1" applyBorder="1" applyAlignment="1">
      <alignment horizontal="right" vertical="center" shrinkToFit="1"/>
    </xf>
    <xf numFmtId="0" fontId="6" fillId="0" borderId="30" xfId="0" applyFont="1" applyBorder="1" applyAlignment="1">
      <alignment horizontal="right" vertical="center" shrinkToFit="1"/>
    </xf>
    <xf numFmtId="0" fontId="6" fillId="0" borderId="40" xfId="0" applyFont="1" applyBorder="1" applyAlignment="1">
      <alignment horizontal="right" vertical="center" shrinkToFit="1"/>
    </xf>
    <xf numFmtId="0" fontId="6" fillId="0" borderId="51" xfId="0" applyFont="1" applyBorder="1" applyAlignment="1">
      <alignment horizontal="right" vertical="center" shrinkToFit="1"/>
    </xf>
    <xf numFmtId="0" fontId="6" fillId="0" borderId="41" xfId="0" applyFont="1" applyBorder="1" applyAlignment="1">
      <alignment horizontal="right" vertical="center" shrinkToFit="1"/>
    </xf>
    <xf numFmtId="0" fontId="6" fillId="0" borderId="52" xfId="0" applyFont="1" applyBorder="1" applyAlignment="1">
      <alignment horizontal="right" vertical="center" shrinkToFit="1"/>
    </xf>
    <xf numFmtId="0" fontId="6" fillId="0" borderId="49" xfId="0" applyFont="1" applyBorder="1" applyAlignment="1">
      <alignment horizontal="right" vertical="center" shrinkToFit="1"/>
    </xf>
    <xf numFmtId="0" fontId="6" fillId="0" borderId="53" xfId="0" applyFont="1" applyBorder="1" applyAlignment="1">
      <alignment horizontal="right" vertical="center" shrinkToFit="1"/>
    </xf>
    <xf numFmtId="0" fontId="6" fillId="0" borderId="57" xfId="0" applyFont="1" applyBorder="1" applyAlignment="1">
      <alignment horizontal="center" vertical="center"/>
    </xf>
    <xf numFmtId="0" fontId="6" fillId="0" borderId="12" xfId="0" applyFont="1" applyBorder="1" applyAlignment="1">
      <alignment horizontal="center" vertical="center"/>
    </xf>
    <xf numFmtId="0" fontId="6" fillId="0" borderId="8" xfId="0" applyFont="1" applyBorder="1" applyAlignment="1" applyProtection="1">
      <alignment horizontal="center" vertical="center" shrinkToFit="1"/>
      <protection locked="0"/>
    </xf>
    <xf numFmtId="0" fontId="6" fillId="0" borderId="13" xfId="0" applyFont="1" applyBorder="1" applyAlignment="1" applyProtection="1">
      <alignment horizontal="center" vertical="center" shrinkToFit="1"/>
      <protection locked="0"/>
    </xf>
    <xf numFmtId="0" fontId="6" fillId="0" borderId="4" xfId="0" applyFont="1" applyBorder="1" applyAlignment="1" applyProtection="1">
      <alignment horizontal="center" vertical="center" shrinkToFit="1"/>
      <protection locked="0"/>
    </xf>
    <xf numFmtId="0" fontId="6" fillId="0" borderId="15" xfId="0" applyFont="1" applyBorder="1" applyAlignment="1" applyProtection="1">
      <alignment horizontal="center" vertical="center" shrinkToFit="1"/>
      <protection locked="0"/>
    </xf>
    <xf numFmtId="0" fontId="6" fillId="0" borderId="43" xfId="0" applyFont="1" applyBorder="1" applyAlignment="1" applyProtection="1">
      <alignment horizontal="center" vertical="center" shrinkToFit="1"/>
      <protection locked="0"/>
    </xf>
    <xf numFmtId="0" fontId="6" fillId="0" borderId="45" xfId="0" applyFont="1" applyBorder="1" applyAlignment="1" applyProtection="1">
      <alignment horizontal="center" vertical="center" shrinkToFit="1"/>
      <protection locked="0"/>
    </xf>
    <xf numFmtId="0" fontId="6" fillId="0" borderId="57" xfId="0" applyFont="1" applyBorder="1" applyAlignment="1">
      <alignment horizontal="center" vertical="center" wrapText="1"/>
    </xf>
    <xf numFmtId="0" fontId="6" fillId="0" borderId="93" xfId="0" applyFont="1" applyBorder="1" applyAlignment="1">
      <alignment horizontal="center" vertical="center" wrapText="1"/>
    </xf>
    <xf numFmtId="0" fontId="6" fillId="0" borderId="42" xfId="0" applyFont="1" applyBorder="1" applyAlignment="1" applyProtection="1">
      <alignment horizontal="center" vertical="center"/>
      <protection locked="0"/>
    </xf>
    <xf numFmtId="0" fontId="6" fillId="0" borderId="86" xfId="0" applyFont="1" applyBorder="1" applyAlignment="1" applyProtection="1">
      <alignment horizontal="center" vertical="center"/>
      <protection locked="0"/>
    </xf>
    <xf numFmtId="0" fontId="6" fillId="0" borderId="36"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6" fillId="0" borderId="46" xfId="0" applyFont="1" applyBorder="1" applyAlignment="1" applyProtection="1">
      <alignment horizontal="center" vertical="center"/>
      <protection locked="0"/>
    </xf>
    <xf numFmtId="0" fontId="8" fillId="0" borderId="11" xfId="0" applyFont="1" applyBorder="1" applyAlignment="1">
      <alignment horizontal="left" vertical="center" wrapText="1"/>
    </xf>
    <xf numFmtId="0" fontId="11" fillId="0" borderId="0" xfId="0" applyFont="1" applyAlignment="1">
      <alignment horizontal="left" vertical="center"/>
    </xf>
    <xf numFmtId="0" fontId="7" fillId="0" borderId="87" xfId="0" applyFont="1" applyBorder="1" applyAlignment="1">
      <alignment horizontal="left" vertical="center" wrapText="1"/>
    </xf>
    <xf numFmtId="0" fontId="16" fillId="0" borderId="41" xfId="0" applyFont="1" applyBorder="1" applyAlignment="1">
      <alignment horizontal="left" vertical="center"/>
    </xf>
    <xf numFmtId="0" fontId="16" fillId="0" borderId="0" xfId="0" applyFont="1" applyAlignment="1">
      <alignment horizontal="left" vertical="center"/>
    </xf>
    <xf numFmtId="0" fontId="16" fillId="0" borderId="41" xfId="0" applyFont="1" applyBorder="1" applyAlignment="1">
      <alignment horizontal="left" vertical="center" wrapText="1"/>
    </xf>
    <xf numFmtId="0" fontId="16" fillId="0" borderId="0" xfId="0" applyFont="1" applyAlignment="1">
      <alignment horizontal="left" vertical="center" wrapText="1"/>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E164" personId="{00000000-0000-0000-0000-000000000000}" id="{F8995A75-787D-405C-A44D-AE4168987E42}">
    <text>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F164" personId="{00000000-0000-0000-0000-000000000000}" id="{4E9A9972-9157-4C59-BD8A-080DED4DAD34}">
    <text>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G164" personId="{00000000-0000-0000-0000-000000000000}" id="{C7E4AE36-0DA7-4506-9D38-8171079D3937}">
    <text>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N203"/>
  <sheetViews>
    <sheetView tabSelected="1" view="pageBreakPreview" zoomScaleNormal="100" zoomScaleSheetLayoutView="100" workbookViewId="0">
      <selection activeCell="C5" sqref="C5:H5"/>
    </sheetView>
  </sheetViews>
  <sheetFormatPr defaultColWidth="9" defaultRowHeight="13.5" x14ac:dyDescent="0.15"/>
  <cols>
    <col min="1" max="1" width="14.875" style="1" customWidth="1"/>
    <col min="2" max="2" width="10.125" style="1" customWidth="1"/>
    <col min="3" max="8" width="18.125" style="1" customWidth="1"/>
    <col min="9" max="11" width="9.5" style="1" customWidth="1"/>
    <col min="12" max="12" width="16.25" style="1" customWidth="1"/>
    <col min="13" max="16384" width="9" style="1"/>
  </cols>
  <sheetData>
    <row r="1" spans="1:13" ht="23.25" customHeight="1" x14ac:dyDescent="0.15">
      <c r="A1" s="2" t="s">
        <v>0</v>
      </c>
      <c r="C1" s="277" t="s">
        <v>1</v>
      </c>
      <c r="D1" s="277"/>
      <c r="E1" s="277"/>
      <c r="F1" s="277"/>
      <c r="G1" s="277"/>
      <c r="H1" s="277"/>
      <c r="I1" s="119" t="s">
        <v>2</v>
      </c>
    </row>
    <row r="2" spans="1:13" ht="14.25" x14ac:dyDescent="0.15">
      <c r="A2" s="2"/>
    </row>
    <row r="3" spans="1:13" ht="21" customHeight="1" x14ac:dyDescent="0.15">
      <c r="B3" s="2"/>
      <c r="C3" s="195" t="s">
        <v>3</v>
      </c>
      <c r="D3" s="195"/>
      <c r="E3" s="195"/>
      <c r="F3" s="195"/>
      <c r="G3" s="195"/>
      <c r="H3" s="195"/>
      <c r="J3" s="2"/>
    </row>
    <row r="4" spans="1:13" ht="21" customHeight="1" x14ac:dyDescent="0.15">
      <c r="A4" s="2"/>
      <c r="B4" s="2"/>
      <c r="C4" s="195" t="s">
        <v>4</v>
      </c>
      <c r="D4" s="195"/>
      <c r="E4" s="195"/>
      <c r="F4" s="195"/>
      <c r="G4" s="195"/>
      <c r="H4" s="195"/>
      <c r="I4" s="39"/>
      <c r="J4" s="2"/>
    </row>
    <row r="5" spans="1:13" ht="21" customHeight="1" x14ac:dyDescent="0.15">
      <c r="A5" s="2"/>
      <c r="B5" s="2"/>
      <c r="C5" s="195" t="s">
        <v>5</v>
      </c>
      <c r="D5" s="195"/>
      <c r="E5" s="195"/>
      <c r="F5" s="195"/>
      <c r="G5" s="195"/>
      <c r="H5" s="195"/>
      <c r="I5" s="19"/>
      <c r="J5" s="2"/>
    </row>
    <row r="6" spans="1:13" ht="7.5" customHeight="1" x14ac:dyDescent="0.15">
      <c r="C6" s="2"/>
      <c r="D6" s="3"/>
      <c r="E6" s="2"/>
      <c r="F6" s="2"/>
      <c r="G6" s="2"/>
      <c r="H6" s="2"/>
      <c r="I6" s="2"/>
      <c r="J6" s="2"/>
    </row>
    <row r="7" spans="1:13" ht="21" customHeight="1" x14ac:dyDescent="0.15">
      <c r="A7" s="230" t="s">
        <v>6</v>
      </c>
      <c r="B7" s="231"/>
      <c r="C7" s="222"/>
      <c r="D7" s="223"/>
      <c r="E7" s="223"/>
      <c r="F7" s="223"/>
      <c r="G7" s="279" t="str">
        <f>IF($C7="","←入力してください。","")</f>
        <v>←入力してください。</v>
      </c>
      <c r="H7" s="280"/>
      <c r="K7" s="5"/>
      <c r="L7" s="5"/>
      <c r="M7" s="5"/>
    </row>
    <row r="8" spans="1:13" ht="21" customHeight="1" x14ac:dyDescent="0.15">
      <c r="A8" s="232" t="s">
        <v>7</v>
      </c>
      <c r="B8" s="233"/>
      <c r="C8" s="224"/>
      <c r="D8" s="225"/>
      <c r="E8" s="225"/>
      <c r="F8" s="225"/>
      <c r="G8" s="279" t="str">
        <f>IF($C8="","←入力してください。","")</f>
        <v>←入力してください。</v>
      </c>
      <c r="H8" s="280"/>
      <c r="K8" s="5"/>
      <c r="L8" s="5"/>
      <c r="M8" s="5"/>
    </row>
    <row r="9" spans="1:13" s="6" customFormat="1" ht="21" customHeight="1" x14ac:dyDescent="0.15">
      <c r="A9" s="234" t="s">
        <v>8</v>
      </c>
      <c r="B9" s="235"/>
      <c r="C9" s="226"/>
      <c r="D9" s="227"/>
      <c r="E9" s="227"/>
      <c r="F9" s="227"/>
      <c r="G9" s="279" t="str">
        <f>IF($C9="","←入力してください。","")</f>
        <v>←入力してください。</v>
      </c>
      <c r="H9" s="280"/>
      <c r="I9" s="8"/>
      <c r="J9" s="9"/>
      <c r="L9" s="10"/>
    </row>
    <row r="10" spans="1:13" ht="10.5" customHeight="1" x14ac:dyDescent="0.15"/>
    <row r="11" spans="1:13" ht="21.75" customHeight="1" x14ac:dyDescent="0.15">
      <c r="A11" s="108" t="s">
        <v>9</v>
      </c>
    </row>
    <row r="12" spans="1:13" ht="21" customHeight="1" x14ac:dyDescent="0.15">
      <c r="A12" s="236" t="s">
        <v>10</v>
      </c>
      <c r="B12" s="237"/>
      <c r="C12" s="120"/>
      <c r="D12" s="41" t="str">
        <f>IF(C12="","←協定が選択されていません。","")</f>
        <v>←協定が選択されていません。</v>
      </c>
      <c r="J12" s="11"/>
      <c r="K12" s="5"/>
      <c r="L12" s="5"/>
      <c r="M12" s="5"/>
    </row>
    <row r="13" spans="1:13" ht="21" customHeight="1" x14ac:dyDescent="0.15">
      <c r="A13" s="238" t="s">
        <v>11</v>
      </c>
      <c r="B13" s="239"/>
      <c r="C13" s="42" t="str">
        <f>IF($C$12=数値参照用・削除不可!C2,数値参照用・削除不可!E2,IF($C$12=数値参照用・削除不可!C3,日EU協定,IF($C$12=数値参照用・削除不可!C4,日米貿易協定,IF($C$12="",""))))</f>
        <v/>
      </c>
      <c r="D13" s="28"/>
      <c r="E13" s="28"/>
      <c r="K13" s="5"/>
      <c r="L13" s="5"/>
      <c r="M13" s="5"/>
    </row>
    <row r="14" spans="1:13" ht="21" customHeight="1" x14ac:dyDescent="0.15">
      <c r="A14" s="252" t="s">
        <v>12</v>
      </c>
      <c r="B14" s="253"/>
      <c r="C14" s="92" t="s">
        <v>13</v>
      </c>
      <c r="K14" s="5"/>
      <c r="L14" s="5"/>
      <c r="M14" s="5"/>
    </row>
    <row r="15" spans="1:13" ht="21" customHeight="1" x14ac:dyDescent="0.15">
      <c r="A15" s="254" t="s">
        <v>14</v>
      </c>
      <c r="B15" s="255"/>
      <c r="C15" s="44" t="s">
        <v>15</v>
      </c>
      <c r="D15" s="31"/>
      <c r="E15" s="281" t="str">
        <f>IF(AND(OR(D15="申請しない",D15=""),OR(D16="申請しない",D16=""),OR(D17="申請しない",D17="")),"←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F15" s="282"/>
      <c r="G15" s="282"/>
      <c r="H15" s="282"/>
      <c r="K15" s="5"/>
      <c r="L15" s="5"/>
      <c r="M15" s="5"/>
    </row>
    <row r="16" spans="1:13" ht="21" customHeight="1" x14ac:dyDescent="0.15">
      <c r="A16" s="256"/>
      <c r="B16" s="257"/>
      <c r="C16" s="45" t="s">
        <v>16</v>
      </c>
      <c r="D16" s="30"/>
      <c r="E16" s="281"/>
      <c r="F16" s="282"/>
      <c r="G16" s="282"/>
      <c r="H16" s="282"/>
      <c r="K16" s="5"/>
      <c r="L16" s="5"/>
      <c r="M16" s="5"/>
    </row>
    <row r="17" spans="1:14" ht="21" customHeight="1" x14ac:dyDescent="0.15">
      <c r="A17" s="258"/>
      <c r="B17" s="259"/>
      <c r="C17" s="46" t="s">
        <v>17</v>
      </c>
      <c r="D17" s="29"/>
      <c r="E17" s="281"/>
      <c r="F17" s="282"/>
      <c r="G17" s="282"/>
      <c r="H17" s="282"/>
      <c r="K17" s="5"/>
      <c r="L17" s="5"/>
      <c r="M17" s="5"/>
    </row>
    <row r="18" spans="1:14" ht="12" customHeight="1" x14ac:dyDescent="0.15">
      <c r="A18" s="4"/>
      <c r="B18" s="4"/>
      <c r="K18" s="5"/>
      <c r="L18" s="5"/>
      <c r="M18" s="5"/>
    </row>
    <row r="19" spans="1:14" ht="27" customHeight="1" x14ac:dyDescent="0.15">
      <c r="A19" s="109" t="str">
        <f>IF(C14="","2.関税割当てを利用して輸入する○○の物品一覧","2.関税割当てを利用して輸入する"&amp;C14&amp;"の物品一覧")</f>
        <v>2.関税割当てを利用して輸入するホエイの物品一覧</v>
      </c>
      <c r="B19" s="18"/>
      <c r="K19" s="5"/>
      <c r="L19" s="5"/>
      <c r="M19" s="5"/>
    </row>
    <row r="20" spans="1:14" ht="19.5" customHeight="1" x14ac:dyDescent="0.15">
      <c r="A20" s="195" t="s">
        <v>18</v>
      </c>
      <c r="B20" s="195"/>
      <c r="C20" s="195"/>
      <c r="D20" s="195"/>
      <c r="E20" s="195"/>
      <c r="F20" s="195"/>
      <c r="G20" s="195"/>
      <c r="H20" s="195"/>
      <c r="K20" s="5"/>
      <c r="L20" s="5"/>
      <c r="M20" s="5"/>
    </row>
    <row r="21" spans="1:14" ht="37.5" customHeight="1" x14ac:dyDescent="0.15">
      <c r="A21" s="278" t="s">
        <v>19</v>
      </c>
      <c r="B21" s="278"/>
      <c r="C21" s="278"/>
      <c r="D21" s="278"/>
      <c r="E21" s="278"/>
      <c r="F21" s="278"/>
      <c r="G21" s="278"/>
      <c r="H21" s="278"/>
      <c r="K21" s="5"/>
      <c r="L21" s="5"/>
      <c r="M21" s="5"/>
    </row>
    <row r="22" spans="1:14" ht="48.75" customHeight="1" x14ac:dyDescent="0.15">
      <c r="A22" s="260" t="s">
        <v>20</v>
      </c>
      <c r="B22" s="261"/>
      <c r="C22" s="97" t="s">
        <v>21</v>
      </c>
      <c r="D22" s="261" t="s">
        <v>22</v>
      </c>
      <c r="E22" s="261"/>
      <c r="F22" s="268" t="s">
        <v>23</v>
      </c>
      <c r="G22" s="269"/>
      <c r="H22" s="102" t="s">
        <v>24</v>
      </c>
      <c r="I22" s="22"/>
      <c r="J22" s="22"/>
      <c r="K22" s="22"/>
      <c r="L22" s="43"/>
      <c r="M22" s="5"/>
      <c r="N22" s="5"/>
    </row>
    <row r="23" spans="1:14" ht="15.75" customHeight="1" x14ac:dyDescent="0.15">
      <c r="A23" s="262"/>
      <c r="B23" s="263"/>
      <c r="C23" s="99"/>
      <c r="D23" s="266"/>
      <c r="E23" s="266"/>
      <c r="F23" s="270"/>
      <c r="G23" s="271"/>
      <c r="H23" s="103"/>
      <c r="I23" s="94"/>
      <c r="M23" s="5"/>
      <c r="N23" s="5"/>
    </row>
    <row r="24" spans="1:14" ht="15.75" customHeight="1" x14ac:dyDescent="0.15">
      <c r="A24" s="194"/>
      <c r="B24" s="181"/>
      <c r="C24" s="100"/>
      <c r="D24" s="185"/>
      <c r="E24" s="185"/>
      <c r="F24" s="272"/>
      <c r="G24" s="273"/>
      <c r="H24" s="104"/>
      <c r="I24" s="94"/>
      <c r="M24" s="5"/>
      <c r="N24" s="5"/>
    </row>
    <row r="25" spans="1:14" ht="15.75" customHeight="1" x14ac:dyDescent="0.15">
      <c r="A25" s="194"/>
      <c r="B25" s="181"/>
      <c r="C25" s="100"/>
      <c r="D25" s="185"/>
      <c r="E25" s="185"/>
      <c r="F25" s="272"/>
      <c r="G25" s="273"/>
      <c r="H25" s="104"/>
      <c r="I25" s="94"/>
      <c r="M25" s="5"/>
      <c r="N25" s="5"/>
    </row>
    <row r="26" spans="1:14" ht="15.75" customHeight="1" x14ac:dyDescent="0.15">
      <c r="A26" s="194"/>
      <c r="B26" s="181"/>
      <c r="C26" s="100"/>
      <c r="D26" s="185"/>
      <c r="E26" s="185"/>
      <c r="F26" s="272"/>
      <c r="G26" s="273"/>
      <c r="H26" s="104"/>
      <c r="I26" s="94"/>
      <c r="M26" s="5"/>
      <c r="N26" s="5"/>
    </row>
    <row r="27" spans="1:14" ht="15.75" customHeight="1" x14ac:dyDescent="0.15">
      <c r="A27" s="194"/>
      <c r="B27" s="181"/>
      <c r="C27" s="100"/>
      <c r="D27" s="185"/>
      <c r="E27" s="185"/>
      <c r="F27" s="272"/>
      <c r="G27" s="273"/>
      <c r="H27" s="104"/>
      <c r="I27" s="94"/>
      <c r="M27" s="5"/>
      <c r="N27" s="5"/>
    </row>
    <row r="28" spans="1:14" ht="15.75" customHeight="1" x14ac:dyDescent="0.15">
      <c r="A28" s="194"/>
      <c r="B28" s="181"/>
      <c r="C28" s="100"/>
      <c r="D28" s="185"/>
      <c r="E28" s="185"/>
      <c r="F28" s="272"/>
      <c r="G28" s="273"/>
      <c r="H28" s="104"/>
      <c r="I28" s="94"/>
      <c r="M28" s="5"/>
      <c r="N28" s="5"/>
    </row>
    <row r="29" spans="1:14" ht="15.75" customHeight="1" x14ac:dyDescent="0.15">
      <c r="A29" s="194"/>
      <c r="B29" s="181"/>
      <c r="C29" s="100"/>
      <c r="D29" s="185"/>
      <c r="E29" s="185"/>
      <c r="F29" s="272"/>
      <c r="G29" s="273"/>
      <c r="H29" s="104"/>
      <c r="I29" s="94"/>
      <c r="M29" s="5"/>
      <c r="N29" s="5"/>
    </row>
    <row r="30" spans="1:14" ht="15.75" customHeight="1" x14ac:dyDescent="0.15">
      <c r="A30" s="194"/>
      <c r="B30" s="181"/>
      <c r="C30" s="100"/>
      <c r="D30" s="185"/>
      <c r="E30" s="185"/>
      <c r="F30" s="272"/>
      <c r="G30" s="273"/>
      <c r="H30" s="104"/>
      <c r="I30" s="94"/>
      <c r="M30" s="5"/>
      <c r="N30" s="5"/>
    </row>
    <row r="31" spans="1:14" ht="15.75" customHeight="1" x14ac:dyDescent="0.15">
      <c r="A31" s="194"/>
      <c r="B31" s="181"/>
      <c r="C31" s="100"/>
      <c r="D31" s="185"/>
      <c r="E31" s="185"/>
      <c r="F31" s="272"/>
      <c r="G31" s="273"/>
      <c r="H31" s="104"/>
      <c r="I31" s="94"/>
      <c r="M31" s="5"/>
      <c r="N31" s="5"/>
    </row>
    <row r="32" spans="1:14" ht="15.75" customHeight="1" x14ac:dyDescent="0.15">
      <c r="A32" s="194"/>
      <c r="B32" s="181"/>
      <c r="C32" s="100"/>
      <c r="D32" s="185"/>
      <c r="E32" s="185"/>
      <c r="F32" s="272"/>
      <c r="G32" s="273"/>
      <c r="H32" s="104"/>
      <c r="I32" s="94"/>
      <c r="M32" s="5"/>
      <c r="N32" s="5"/>
    </row>
    <row r="33" spans="1:14" ht="15.75" hidden="1" customHeight="1" x14ac:dyDescent="0.15">
      <c r="A33" s="194"/>
      <c r="B33" s="181"/>
      <c r="C33" s="100"/>
      <c r="D33" s="185"/>
      <c r="E33" s="185"/>
      <c r="F33" s="272"/>
      <c r="G33" s="273"/>
      <c r="H33" s="104"/>
      <c r="I33" s="94"/>
      <c r="M33" s="5"/>
      <c r="N33" s="5"/>
    </row>
    <row r="34" spans="1:14" ht="15.75" hidden="1" customHeight="1" x14ac:dyDescent="0.15">
      <c r="A34" s="194"/>
      <c r="B34" s="181"/>
      <c r="C34" s="100"/>
      <c r="D34" s="185"/>
      <c r="E34" s="185"/>
      <c r="F34" s="272"/>
      <c r="G34" s="273"/>
      <c r="H34" s="104"/>
      <c r="I34" s="94"/>
      <c r="M34" s="5"/>
      <c r="N34" s="5"/>
    </row>
    <row r="35" spans="1:14" ht="15.75" hidden="1" customHeight="1" x14ac:dyDescent="0.15">
      <c r="A35" s="194"/>
      <c r="B35" s="181"/>
      <c r="C35" s="100"/>
      <c r="D35" s="185"/>
      <c r="E35" s="185"/>
      <c r="F35" s="272"/>
      <c r="G35" s="273"/>
      <c r="H35" s="104"/>
      <c r="I35" s="94"/>
      <c r="M35" s="5"/>
      <c r="N35" s="5"/>
    </row>
    <row r="36" spans="1:14" ht="15.75" hidden="1" customHeight="1" x14ac:dyDescent="0.15">
      <c r="A36" s="194"/>
      <c r="B36" s="181"/>
      <c r="C36" s="100"/>
      <c r="D36" s="185"/>
      <c r="E36" s="185"/>
      <c r="F36" s="272"/>
      <c r="G36" s="273"/>
      <c r="H36" s="104"/>
      <c r="I36" s="94"/>
      <c r="M36" s="5"/>
      <c r="N36" s="5"/>
    </row>
    <row r="37" spans="1:14" ht="15.75" hidden="1" customHeight="1" x14ac:dyDescent="0.15">
      <c r="A37" s="194"/>
      <c r="B37" s="181"/>
      <c r="C37" s="100"/>
      <c r="D37" s="185"/>
      <c r="E37" s="185"/>
      <c r="F37" s="272"/>
      <c r="G37" s="273"/>
      <c r="H37" s="104"/>
      <c r="I37" s="94"/>
      <c r="M37" s="5"/>
      <c r="N37" s="5"/>
    </row>
    <row r="38" spans="1:14" ht="15.75" hidden="1" customHeight="1" x14ac:dyDescent="0.15">
      <c r="A38" s="194"/>
      <c r="B38" s="181"/>
      <c r="C38" s="100"/>
      <c r="D38" s="185"/>
      <c r="E38" s="185"/>
      <c r="F38" s="272"/>
      <c r="G38" s="273"/>
      <c r="H38" s="104"/>
      <c r="I38" s="94"/>
      <c r="M38" s="5"/>
      <c r="N38" s="5"/>
    </row>
    <row r="39" spans="1:14" ht="15.75" hidden="1" customHeight="1" x14ac:dyDescent="0.15">
      <c r="A39" s="194"/>
      <c r="B39" s="181"/>
      <c r="C39" s="100"/>
      <c r="D39" s="185"/>
      <c r="E39" s="185"/>
      <c r="F39" s="272"/>
      <c r="G39" s="273"/>
      <c r="H39" s="104"/>
      <c r="I39" s="94"/>
      <c r="M39" s="5"/>
      <c r="N39" s="5"/>
    </row>
    <row r="40" spans="1:14" ht="15.75" hidden="1" customHeight="1" x14ac:dyDescent="0.15">
      <c r="A40" s="194"/>
      <c r="B40" s="181"/>
      <c r="C40" s="100"/>
      <c r="D40" s="185"/>
      <c r="E40" s="185"/>
      <c r="F40" s="272"/>
      <c r="G40" s="273"/>
      <c r="H40" s="104"/>
      <c r="I40" s="94"/>
      <c r="M40" s="5"/>
      <c r="N40" s="5"/>
    </row>
    <row r="41" spans="1:14" ht="15.75" hidden="1" customHeight="1" x14ac:dyDescent="0.15">
      <c r="A41" s="194"/>
      <c r="B41" s="181"/>
      <c r="C41" s="100"/>
      <c r="D41" s="185"/>
      <c r="E41" s="185"/>
      <c r="F41" s="272"/>
      <c r="G41" s="273"/>
      <c r="H41" s="104"/>
      <c r="I41" s="94"/>
      <c r="M41" s="5"/>
      <c r="N41" s="5"/>
    </row>
    <row r="42" spans="1:14" ht="15.75" hidden="1" customHeight="1" x14ac:dyDescent="0.15">
      <c r="A42" s="194"/>
      <c r="B42" s="181"/>
      <c r="C42" s="100"/>
      <c r="D42" s="185"/>
      <c r="E42" s="185"/>
      <c r="F42" s="272"/>
      <c r="G42" s="273"/>
      <c r="H42" s="104"/>
      <c r="I42" s="94"/>
      <c r="M42" s="5"/>
      <c r="N42" s="5"/>
    </row>
    <row r="43" spans="1:14" ht="15.75" hidden="1" customHeight="1" x14ac:dyDescent="0.15">
      <c r="A43" s="194"/>
      <c r="B43" s="181"/>
      <c r="C43" s="100"/>
      <c r="D43" s="185"/>
      <c r="E43" s="185"/>
      <c r="F43" s="272"/>
      <c r="G43" s="273"/>
      <c r="H43" s="104"/>
      <c r="I43" s="94"/>
      <c r="M43" s="5"/>
      <c r="N43" s="5"/>
    </row>
    <row r="44" spans="1:14" ht="15.75" hidden="1" customHeight="1" x14ac:dyDescent="0.15">
      <c r="A44" s="194"/>
      <c r="B44" s="181"/>
      <c r="C44" s="100"/>
      <c r="D44" s="185"/>
      <c r="E44" s="185"/>
      <c r="F44" s="272"/>
      <c r="G44" s="273"/>
      <c r="H44" s="104"/>
      <c r="I44" s="94"/>
      <c r="M44" s="5"/>
      <c r="N44" s="5"/>
    </row>
    <row r="45" spans="1:14" ht="15.75" hidden="1" customHeight="1" x14ac:dyDescent="0.15">
      <c r="A45" s="194"/>
      <c r="B45" s="181"/>
      <c r="C45" s="100"/>
      <c r="D45" s="185"/>
      <c r="E45" s="185"/>
      <c r="F45" s="272"/>
      <c r="G45" s="273"/>
      <c r="H45" s="104"/>
      <c r="I45" s="94"/>
      <c r="M45" s="5"/>
      <c r="N45" s="5"/>
    </row>
    <row r="46" spans="1:14" ht="15.75" hidden="1" customHeight="1" x14ac:dyDescent="0.15">
      <c r="A46" s="194"/>
      <c r="B46" s="181"/>
      <c r="C46" s="100"/>
      <c r="D46" s="185"/>
      <c r="E46" s="185"/>
      <c r="F46" s="272"/>
      <c r="G46" s="273"/>
      <c r="H46" s="104"/>
      <c r="I46" s="94"/>
      <c r="M46" s="5"/>
      <c r="N46" s="5"/>
    </row>
    <row r="47" spans="1:14" ht="15.75" hidden="1" customHeight="1" x14ac:dyDescent="0.15">
      <c r="A47" s="194"/>
      <c r="B47" s="181"/>
      <c r="C47" s="100"/>
      <c r="D47" s="185"/>
      <c r="E47" s="185"/>
      <c r="F47" s="272"/>
      <c r="G47" s="273"/>
      <c r="H47" s="104"/>
      <c r="I47" s="94"/>
      <c r="M47" s="5"/>
      <c r="N47" s="5"/>
    </row>
    <row r="48" spans="1:14" ht="15.75" hidden="1" customHeight="1" x14ac:dyDescent="0.15">
      <c r="A48" s="194"/>
      <c r="B48" s="181"/>
      <c r="C48" s="100"/>
      <c r="D48" s="185"/>
      <c r="E48" s="185"/>
      <c r="F48" s="272"/>
      <c r="G48" s="273"/>
      <c r="H48" s="104"/>
      <c r="I48" s="94"/>
      <c r="M48" s="5"/>
      <c r="N48" s="5"/>
    </row>
    <row r="49" spans="1:14" ht="15.75" hidden="1" customHeight="1" x14ac:dyDescent="0.15">
      <c r="A49" s="194"/>
      <c r="B49" s="181"/>
      <c r="C49" s="100"/>
      <c r="D49" s="185"/>
      <c r="E49" s="185"/>
      <c r="F49" s="272"/>
      <c r="G49" s="273"/>
      <c r="H49" s="104"/>
      <c r="I49" s="94"/>
      <c r="M49" s="5"/>
      <c r="N49" s="5"/>
    </row>
    <row r="50" spans="1:14" ht="15.75" hidden="1" customHeight="1" x14ac:dyDescent="0.15">
      <c r="A50" s="194"/>
      <c r="B50" s="181"/>
      <c r="C50" s="100"/>
      <c r="D50" s="185"/>
      <c r="E50" s="185"/>
      <c r="F50" s="272"/>
      <c r="G50" s="273"/>
      <c r="H50" s="104"/>
      <c r="I50" s="94"/>
      <c r="M50" s="5"/>
      <c r="N50" s="5"/>
    </row>
    <row r="51" spans="1:14" ht="15.75" hidden="1" customHeight="1" x14ac:dyDescent="0.15">
      <c r="A51" s="194"/>
      <c r="B51" s="181"/>
      <c r="C51" s="100"/>
      <c r="D51" s="185"/>
      <c r="E51" s="185"/>
      <c r="F51" s="272"/>
      <c r="G51" s="273"/>
      <c r="H51" s="104"/>
      <c r="I51" s="94"/>
      <c r="M51" s="5"/>
      <c r="N51" s="5"/>
    </row>
    <row r="52" spans="1:14" ht="15.75" hidden="1" customHeight="1" x14ac:dyDescent="0.15">
      <c r="A52" s="194"/>
      <c r="B52" s="181"/>
      <c r="C52" s="100"/>
      <c r="D52" s="185"/>
      <c r="E52" s="185"/>
      <c r="F52" s="272"/>
      <c r="G52" s="273"/>
      <c r="H52" s="104"/>
      <c r="I52" s="94"/>
      <c r="M52" s="5"/>
      <c r="N52" s="5"/>
    </row>
    <row r="53" spans="1:14" ht="15.75" hidden="1" customHeight="1" x14ac:dyDescent="0.15">
      <c r="A53" s="194"/>
      <c r="B53" s="181"/>
      <c r="C53" s="100"/>
      <c r="D53" s="185"/>
      <c r="E53" s="185"/>
      <c r="F53" s="272"/>
      <c r="G53" s="273"/>
      <c r="H53" s="104"/>
      <c r="I53" s="94"/>
      <c r="M53" s="5"/>
      <c r="N53" s="5"/>
    </row>
    <row r="54" spans="1:14" ht="15.75" hidden="1" customHeight="1" x14ac:dyDescent="0.15">
      <c r="A54" s="194"/>
      <c r="B54" s="181"/>
      <c r="C54" s="100"/>
      <c r="D54" s="185"/>
      <c r="E54" s="185"/>
      <c r="F54" s="272"/>
      <c r="G54" s="273"/>
      <c r="H54" s="104"/>
      <c r="I54" s="94"/>
      <c r="M54" s="5"/>
      <c r="N54" s="5"/>
    </row>
    <row r="55" spans="1:14" ht="15.75" hidden="1" customHeight="1" x14ac:dyDescent="0.15">
      <c r="A55" s="194"/>
      <c r="B55" s="181"/>
      <c r="C55" s="100"/>
      <c r="D55" s="185"/>
      <c r="E55" s="185"/>
      <c r="F55" s="272"/>
      <c r="G55" s="273"/>
      <c r="H55" s="104"/>
      <c r="I55" s="94"/>
      <c r="M55" s="5"/>
      <c r="N55" s="5"/>
    </row>
    <row r="56" spans="1:14" ht="15.75" hidden="1" customHeight="1" x14ac:dyDescent="0.15">
      <c r="A56" s="194"/>
      <c r="B56" s="181"/>
      <c r="C56" s="100"/>
      <c r="D56" s="185"/>
      <c r="E56" s="185"/>
      <c r="F56" s="272"/>
      <c r="G56" s="273"/>
      <c r="H56" s="104"/>
      <c r="I56" s="94"/>
      <c r="M56" s="5"/>
      <c r="N56" s="5"/>
    </row>
    <row r="57" spans="1:14" ht="15.75" hidden="1" customHeight="1" x14ac:dyDescent="0.15">
      <c r="A57" s="194"/>
      <c r="B57" s="181"/>
      <c r="C57" s="100"/>
      <c r="D57" s="185"/>
      <c r="E57" s="185"/>
      <c r="F57" s="272"/>
      <c r="G57" s="273"/>
      <c r="H57" s="104"/>
      <c r="I57" s="94"/>
      <c r="M57" s="5"/>
      <c r="N57" s="5"/>
    </row>
    <row r="58" spans="1:14" ht="15.75" hidden="1" customHeight="1" x14ac:dyDescent="0.15">
      <c r="A58" s="194"/>
      <c r="B58" s="181"/>
      <c r="C58" s="100"/>
      <c r="D58" s="185"/>
      <c r="E58" s="185"/>
      <c r="F58" s="272"/>
      <c r="G58" s="273"/>
      <c r="H58" s="104"/>
      <c r="I58" s="94"/>
      <c r="M58" s="5"/>
      <c r="N58" s="5"/>
    </row>
    <row r="59" spans="1:14" ht="15.75" hidden="1" customHeight="1" x14ac:dyDescent="0.15">
      <c r="A59" s="194"/>
      <c r="B59" s="181"/>
      <c r="C59" s="100"/>
      <c r="D59" s="185"/>
      <c r="E59" s="185"/>
      <c r="F59" s="272"/>
      <c r="G59" s="273"/>
      <c r="H59" s="104"/>
      <c r="I59" s="94"/>
      <c r="M59" s="5"/>
      <c r="N59" s="5"/>
    </row>
    <row r="60" spans="1:14" ht="15.75" hidden="1" customHeight="1" x14ac:dyDescent="0.15">
      <c r="A60" s="194"/>
      <c r="B60" s="181"/>
      <c r="C60" s="100"/>
      <c r="D60" s="185"/>
      <c r="E60" s="185"/>
      <c r="F60" s="272"/>
      <c r="G60" s="273"/>
      <c r="H60" s="104"/>
      <c r="I60" s="94"/>
      <c r="M60" s="5"/>
      <c r="N60" s="5"/>
    </row>
    <row r="61" spans="1:14" ht="15.75" hidden="1" customHeight="1" x14ac:dyDescent="0.15">
      <c r="A61" s="194"/>
      <c r="B61" s="181"/>
      <c r="C61" s="100"/>
      <c r="D61" s="185"/>
      <c r="E61" s="185"/>
      <c r="F61" s="272"/>
      <c r="G61" s="273"/>
      <c r="H61" s="104"/>
      <c r="I61" s="94"/>
      <c r="M61" s="5"/>
      <c r="N61" s="5"/>
    </row>
    <row r="62" spans="1:14" ht="15.75" hidden="1" customHeight="1" x14ac:dyDescent="0.15">
      <c r="A62" s="194"/>
      <c r="B62" s="181"/>
      <c r="C62" s="100"/>
      <c r="D62" s="185"/>
      <c r="E62" s="185"/>
      <c r="F62" s="272"/>
      <c r="G62" s="273"/>
      <c r="H62" s="104"/>
      <c r="I62" s="94"/>
      <c r="M62" s="5"/>
      <c r="N62" s="5"/>
    </row>
    <row r="63" spans="1:14" ht="15.75" hidden="1" customHeight="1" x14ac:dyDescent="0.15">
      <c r="A63" s="194"/>
      <c r="B63" s="181"/>
      <c r="C63" s="100"/>
      <c r="D63" s="185"/>
      <c r="E63" s="185"/>
      <c r="F63" s="272"/>
      <c r="G63" s="273"/>
      <c r="H63" s="104"/>
      <c r="I63" s="94"/>
      <c r="M63" s="5"/>
      <c r="N63" s="5"/>
    </row>
    <row r="64" spans="1:14" ht="15.75" hidden="1" customHeight="1" x14ac:dyDescent="0.15">
      <c r="A64" s="194"/>
      <c r="B64" s="181"/>
      <c r="C64" s="100"/>
      <c r="D64" s="185"/>
      <c r="E64" s="185"/>
      <c r="F64" s="272"/>
      <c r="G64" s="273"/>
      <c r="H64" s="104"/>
      <c r="I64" s="94"/>
      <c r="M64" s="5"/>
      <c r="N64" s="5"/>
    </row>
    <row r="65" spans="1:14" ht="15.75" hidden="1" customHeight="1" x14ac:dyDescent="0.15">
      <c r="A65" s="194"/>
      <c r="B65" s="181"/>
      <c r="C65" s="100"/>
      <c r="D65" s="185"/>
      <c r="E65" s="185"/>
      <c r="F65" s="272"/>
      <c r="G65" s="273"/>
      <c r="H65" s="104"/>
      <c r="I65" s="94"/>
      <c r="M65" s="5"/>
      <c r="N65" s="5"/>
    </row>
    <row r="66" spans="1:14" ht="15.75" hidden="1" customHeight="1" x14ac:dyDescent="0.15">
      <c r="A66" s="194"/>
      <c r="B66" s="181"/>
      <c r="C66" s="100"/>
      <c r="D66" s="185"/>
      <c r="E66" s="185"/>
      <c r="F66" s="272"/>
      <c r="G66" s="273"/>
      <c r="H66" s="104"/>
      <c r="I66" s="94"/>
      <c r="M66" s="5"/>
      <c r="N66" s="5"/>
    </row>
    <row r="67" spans="1:14" ht="15.75" hidden="1" customHeight="1" x14ac:dyDescent="0.15">
      <c r="A67" s="194"/>
      <c r="B67" s="181"/>
      <c r="C67" s="100"/>
      <c r="D67" s="185"/>
      <c r="E67" s="185"/>
      <c r="F67" s="272"/>
      <c r="G67" s="273"/>
      <c r="H67" s="104"/>
      <c r="I67" s="94"/>
      <c r="M67" s="5"/>
      <c r="N67" s="5"/>
    </row>
    <row r="68" spans="1:14" ht="15.75" hidden="1" customHeight="1" x14ac:dyDescent="0.15">
      <c r="A68" s="194"/>
      <c r="B68" s="181"/>
      <c r="C68" s="100"/>
      <c r="D68" s="185"/>
      <c r="E68" s="185"/>
      <c r="F68" s="272"/>
      <c r="G68" s="273"/>
      <c r="H68" s="104"/>
      <c r="I68" s="94"/>
      <c r="M68" s="5"/>
      <c r="N68" s="5"/>
    </row>
    <row r="69" spans="1:14" ht="15.75" hidden="1" customHeight="1" x14ac:dyDescent="0.15">
      <c r="A69" s="194"/>
      <c r="B69" s="181"/>
      <c r="C69" s="100"/>
      <c r="D69" s="185"/>
      <c r="E69" s="185"/>
      <c r="F69" s="272"/>
      <c r="G69" s="273"/>
      <c r="H69" s="104"/>
      <c r="I69" s="94"/>
      <c r="M69" s="5"/>
      <c r="N69" s="5"/>
    </row>
    <row r="70" spans="1:14" ht="15.75" hidden="1" customHeight="1" x14ac:dyDescent="0.15">
      <c r="A70" s="194"/>
      <c r="B70" s="181"/>
      <c r="C70" s="100"/>
      <c r="D70" s="185"/>
      <c r="E70" s="185"/>
      <c r="F70" s="272"/>
      <c r="G70" s="273"/>
      <c r="H70" s="104"/>
      <c r="I70" s="94"/>
      <c r="M70" s="5"/>
      <c r="N70" s="5"/>
    </row>
    <row r="71" spans="1:14" ht="15.75" hidden="1" customHeight="1" x14ac:dyDescent="0.15">
      <c r="A71" s="194"/>
      <c r="B71" s="181"/>
      <c r="C71" s="100"/>
      <c r="D71" s="185"/>
      <c r="E71" s="185"/>
      <c r="F71" s="272"/>
      <c r="G71" s="273"/>
      <c r="H71" s="104"/>
      <c r="I71" s="94"/>
      <c r="M71" s="5"/>
      <c r="N71" s="5"/>
    </row>
    <row r="72" spans="1:14" ht="15.75" hidden="1" customHeight="1" x14ac:dyDescent="0.15">
      <c r="A72" s="194"/>
      <c r="B72" s="181"/>
      <c r="C72" s="100"/>
      <c r="D72" s="185"/>
      <c r="E72" s="185"/>
      <c r="F72" s="272"/>
      <c r="G72" s="273"/>
      <c r="H72" s="104"/>
      <c r="I72" s="94"/>
      <c r="M72" s="5"/>
      <c r="N72" s="5"/>
    </row>
    <row r="73" spans="1:14" ht="15.75" hidden="1" customHeight="1" x14ac:dyDescent="0.15">
      <c r="A73" s="194"/>
      <c r="B73" s="181"/>
      <c r="C73" s="100"/>
      <c r="D73" s="185"/>
      <c r="E73" s="185"/>
      <c r="F73" s="272"/>
      <c r="G73" s="273"/>
      <c r="H73" s="104"/>
      <c r="I73" s="94"/>
      <c r="M73" s="5"/>
      <c r="N73" s="5"/>
    </row>
    <row r="74" spans="1:14" ht="15.75" hidden="1" customHeight="1" x14ac:dyDescent="0.15">
      <c r="A74" s="194"/>
      <c r="B74" s="181"/>
      <c r="C74" s="100"/>
      <c r="D74" s="185"/>
      <c r="E74" s="185"/>
      <c r="F74" s="272"/>
      <c r="G74" s="273"/>
      <c r="H74" s="104"/>
      <c r="I74" s="94"/>
      <c r="M74" s="5"/>
      <c r="N74" s="5"/>
    </row>
    <row r="75" spans="1:14" ht="15.75" hidden="1" customHeight="1" x14ac:dyDescent="0.15">
      <c r="A75" s="194"/>
      <c r="B75" s="181"/>
      <c r="C75" s="100"/>
      <c r="D75" s="185"/>
      <c r="E75" s="185"/>
      <c r="F75" s="272"/>
      <c r="G75" s="273"/>
      <c r="H75" s="104"/>
      <c r="I75" s="94"/>
      <c r="M75" s="5"/>
      <c r="N75" s="5"/>
    </row>
    <row r="76" spans="1:14" ht="15.75" hidden="1" customHeight="1" x14ac:dyDescent="0.15">
      <c r="A76" s="194"/>
      <c r="B76" s="181"/>
      <c r="C76" s="100"/>
      <c r="D76" s="185"/>
      <c r="E76" s="185"/>
      <c r="F76" s="272"/>
      <c r="G76" s="273"/>
      <c r="H76" s="104"/>
      <c r="I76" s="94"/>
      <c r="M76" s="5"/>
      <c r="N76" s="5"/>
    </row>
    <row r="77" spans="1:14" ht="15.75" hidden="1" customHeight="1" x14ac:dyDescent="0.15">
      <c r="A77" s="194"/>
      <c r="B77" s="181"/>
      <c r="C77" s="100"/>
      <c r="D77" s="185"/>
      <c r="E77" s="185"/>
      <c r="F77" s="272"/>
      <c r="G77" s="273"/>
      <c r="H77" s="104"/>
      <c r="I77" s="94"/>
      <c r="M77" s="5"/>
      <c r="N77" s="5"/>
    </row>
    <row r="78" spans="1:14" ht="15.75" hidden="1" customHeight="1" x14ac:dyDescent="0.15">
      <c r="A78" s="194"/>
      <c r="B78" s="181"/>
      <c r="C78" s="100"/>
      <c r="D78" s="185"/>
      <c r="E78" s="185"/>
      <c r="F78" s="272"/>
      <c r="G78" s="273"/>
      <c r="H78" s="104"/>
      <c r="I78" s="94"/>
      <c r="M78" s="5"/>
      <c r="N78" s="5"/>
    </row>
    <row r="79" spans="1:14" ht="15.75" hidden="1" customHeight="1" x14ac:dyDescent="0.15">
      <c r="A79" s="194"/>
      <c r="B79" s="181"/>
      <c r="C79" s="100"/>
      <c r="D79" s="185"/>
      <c r="E79" s="185"/>
      <c r="F79" s="272"/>
      <c r="G79" s="273"/>
      <c r="H79" s="104"/>
      <c r="I79" s="94"/>
      <c r="M79" s="5"/>
      <c r="N79" s="5"/>
    </row>
    <row r="80" spans="1:14" ht="15.75" hidden="1" customHeight="1" x14ac:dyDescent="0.15">
      <c r="A80" s="194"/>
      <c r="B80" s="181"/>
      <c r="C80" s="100"/>
      <c r="D80" s="185"/>
      <c r="E80" s="185"/>
      <c r="F80" s="272"/>
      <c r="G80" s="273"/>
      <c r="H80" s="104"/>
      <c r="I80" s="94"/>
      <c r="M80" s="5"/>
      <c r="N80" s="5"/>
    </row>
    <row r="81" spans="1:14" ht="15.75" hidden="1" customHeight="1" x14ac:dyDescent="0.15">
      <c r="A81" s="194"/>
      <c r="B81" s="181"/>
      <c r="C81" s="100"/>
      <c r="D81" s="185"/>
      <c r="E81" s="185"/>
      <c r="F81" s="272"/>
      <c r="G81" s="273"/>
      <c r="H81" s="104"/>
      <c r="I81" s="94"/>
      <c r="M81" s="5"/>
      <c r="N81" s="5"/>
    </row>
    <row r="82" spans="1:14" ht="15.75" hidden="1" customHeight="1" x14ac:dyDescent="0.15">
      <c r="A82" s="194"/>
      <c r="B82" s="181"/>
      <c r="C82" s="100"/>
      <c r="D82" s="185"/>
      <c r="E82" s="185"/>
      <c r="F82" s="272"/>
      <c r="G82" s="273"/>
      <c r="H82" s="104"/>
      <c r="I82" s="94"/>
      <c r="M82" s="5"/>
      <c r="N82" s="5"/>
    </row>
    <row r="83" spans="1:14" ht="15.75" hidden="1" customHeight="1" x14ac:dyDescent="0.15">
      <c r="A83" s="194"/>
      <c r="B83" s="181"/>
      <c r="C83" s="100"/>
      <c r="D83" s="185"/>
      <c r="E83" s="185"/>
      <c r="F83" s="272"/>
      <c r="G83" s="273"/>
      <c r="H83" s="104"/>
      <c r="I83" s="94"/>
      <c r="M83" s="5"/>
      <c r="N83" s="5"/>
    </row>
    <row r="84" spans="1:14" ht="15.75" hidden="1" customHeight="1" x14ac:dyDescent="0.15">
      <c r="A84" s="194"/>
      <c r="B84" s="181"/>
      <c r="C84" s="100"/>
      <c r="D84" s="185"/>
      <c r="E84" s="185"/>
      <c r="F84" s="272"/>
      <c r="G84" s="273"/>
      <c r="H84" s="104"/>
      <c r="I84" s="94"/>
      <c r="M84" s="5"/>
      <c r="N84" s="5"/>
    </row>
    <row r="85" spans="1:14" ht="15.75" hidden="1" customHeight="1" x14ac:dyDescent="0.15">
      <c r="A85" s="194"/>
      <c r="B85" s="181"/>
      <c r="C85" s="100"/>
      <c r="D85" s="185"/>
      <c r="E85" s="185"/>
      <c r="F85" s="272"/>
      <c r="G85" s="273"/>
      <c r="H85" s="104"/>
      <c r="I85" s="94"/>
      <c r="M85" s="5"/>
      <c r="N85" s="5"/>
    </row>
    <row r="86" spans="1:14" ht="15.75" hidden="1" customHeight="1" x14ac:dyDescent="0.15">
      <c r="A86" s="194"/>
      <c r="B86" s="181"/>
      <c r="C86" s="100"/>
      <c r="D86" s="185"/>
      <c r="E86" s="185"/>
      <c r="F86" s="272"/>
      <c r="G86" s="273"/>
      <c r="H86" s="104"/>
      <c r="I86" s="94"/>
      <c r="M86" s="5"/>
      <c r="N86" s="5"/>
    </row>
    <row r="87" spans="1:14" ht="15.75" hidden="1" customHeight="1" x14ac:dyDescent="0.15">
      <c r="A87" s="194"/>
      <c r="B87" s="181"/>
      <c r="C87" s="100"/>
      <c r="D87" s="185"/>
      <c r="E87" s="185"/>
      <c r="F87" s="272"/>
      <c r="G87" s="273"/>
      <c r="H87" s="104"/>
      <c r="I87" s="94"/>
      <c r="M87" s="5"/>
      <c r="N87" s="5"/>
    </row>
    <row r="88" spans="1:14" ht="15.75" hidden="1" customHeight="1" x14ac:dyDescent="0.15">
      <c r="A88" s="194"/>
      <c r="B88" s="181"/>
      <c r="C88" s="100"/>
      <c r="D88" s="185"/>
      <c r="E88" s="185"/>
      <c r="F88" s="272"/>
      <c r="G88" s="273"/>
      <c r="H88" s="104"/>
      <c r="I88" s="94"/>
      <c r="M88" s="5"/>
      <c r="N88" s="5"/>
    </row>
    <row r="89" spans="1:14" ht="15.75" hidden="1" customHeight="1" x14ac:dyDescent="0.15">
      <c r="A89" s="194"/>
      <c r="B89" s="181"/>
      <c r="C89" s="100"/>
      <c r="D89" s="185"/>
      <c r="E89" s="185"/>
      <c r="F89" s="272"/>
      <c r="G89" s="273"/>
      <c r="H89" s="104"/>
      <c r="I89" s="94"/>
      <c r="M89" s="5"/>
      <c r="N89" s="5"/>
    </row>
    <row r="90" spans="1:14" ht="15.75" hidden="1" customHeight="1" x14ac:dyDescent="0.15">
      <c r="A90" s="194"/>
      <c r="B90" s="181"/>
      <c r="C90" s="100"/>
      <c r="D90" s="185"/>
      <c r="E90" s="185"/>
      <c r="F90" s="272"/>
      <c r="G90" s="273"/>
      <c r="H90" s="104"/>
      <c r="I90" s="94"/>
      <c r="M90" s="5"/>
      <c r="N90" s="5"/>
    </row>
    <row r="91" spans="1:14" ht="15.75" hidden="1" customHeight="1" x14ac:dyDescent="0.15">
      <c r="A91" s="194"/>
      <c r="B91" s="181"/>
      <c r="C91" s="100"/>
      <c r="D91" s="185"/>
      <c r="E91" s="185"/>
      <c r="F91" s="272"/>
      <c r="G91" s="273"/>
      <c r="H91" s="104"/>
      <c r="I91" s="94"/>
      <c r="M91" s="5"/>
      <c r="N91" s="5"/>
    </row>
    <row r="92" spans="1:14" ht="15.75" hidden="1" customHeight="1" x14ac:dyDescent="0.15">
      <c r="A92" s="194"/>
      <c r="B92" s="181"/>
      <c r="C92" s="100"/>
      <c r="D92" s="185"/>
      <c r="E92" s="185"/>
      <c r="F92" s="272"/>
      <c r="G92" s="273"/>
      <c r="H92" s="104"/>
      <c r="I92" s="94"/>
      <c r="M92" s="5"/>
      <c r="N92" s="5"/>
    </row>
    <row r="93" spans="1:14" ht="15.75" hidden="1" customHeight="1" x14ac:dyDescent="0.15">
      <c r="A93" s="194"/>
      <c r="B93" s="181"/>
      <c r="C93" s="100"/>
      <c r="D93" s="185"/>
      <c r="E93" s="185"/>
      <c r="F93" s="272"/>
      <c r="G93" s="273"/>
      <c r="H93" s="104"/>
      <c r="I93" s="94"/>
      <c r="M93" s="5"/>
      <c r="N93" s="5"/>
    </row>
    <row r="94" spans="1:14" ht="15.75" hidden="1" customHeight="1" x14ac:dyDescent="0.15">
      <c r="A94" s="194"/>
      <c r="B94" s="181"/>
      <c r="C94" s="100"/>
      <c r="D94" s="185"/>
      <c r="E94" s="185"/>
      <c r="F94" s="272"/>
      <c r="G94" s="273"/>
      <c r="H94" s="104"/>
      <c r="I94" s="94"/>
      <c r="M94" s="5"/>
      <c r="N94" s="5"/>
    </row>
    <row r="95" spans="1:14" ht="15.75" hidden="1" customHeight="1" x14ac:dyDescent="0.15">
      <c r="A95" s="194"/>
      <c r="B95" s="181"/>
      <c r="C95" s="100"/>
      <c r="D95" s="185"/>
      <c r="E95" s="185"/>
      <c r="F95" s="272"/>
      <c r="G95" s="273"/>
      <c r="H95" s="104"/>
      <c r="I95" s="94"/>
      <c r="M95" s="5"/>
      <c r="N95" s="5"/>
    </row>
    <row r="96" spans="1:14" ht="15.75" hidden="1" customHeight="1" x14ac:dyDescent="0.15">
      <c r="A96" s="194"/>
      <c r="B96" s="181"/>
      <c r="C96" s="100"/>
      <c r="D96" s="185"/>
      <c r="E96" s="185"/>
      <c r="F96" s="272"/>
      <c r="G96" s="273"/>
      <c r="H96" s="104"/>
      <c r="I96" s="94"/>
      <c r="M96" s="5"/>
      <c r="N96" s="5"/>
    </row>
    <row r="97" spans="1:14" ht="15.75" hidden="1" customHeight="1" x14ac:dyDescent="0.15">
      <c r="A97" s="194"/>
      <c r="B97" s="181"/>
      <c r="C97" s="100"/>
      <c r="D97" s="185"/>
      <c r="E97" s="185"/>
      <c r="F97" s="272"/>
      <c r="G97" s="273"/>
      <c r="H97" s="104"/>
      <c r="I97" s="94"/>
      <c r="M97" s="5"/>
      <c r="N97" s="5"/>
    </row>
    <row r="98" spans="1:14" ht="15.75" hidden="1" customHeight="1" x14ac:dyDescent="0.15">
      <c r="A98" s="194"/>
      <c r="B98" s="181"/>
      <c r="C98" s="100"/>
      <c r="D98" s="185"/>
      <c r="E98" s="185"/>
      <c r="F98" s="272"/>
      <c r="G98" s="273"/>
      <c r="H98" s="104"/>
      <c r="I98" s="94"/>
      <c r="M98" s="5"/>
      <c r="N98" s="5"/>
    </row>
    <row r="99" spans="1:14" ht="15.75" hidden="1" customHeight="1" x14ac:dyDescent="0.15">
      <c r="A99" s="194"/>
      <c r="B99" s="181"/>
      <c r="C99" s="100"/>
      <c r="D99" s="185"/>
      <c r="E99" s="185"/>
      <c r="F99" s="272"/>
      <c r="G99" s="273"/>
      <c r="H99" s="104"/>
      <c r="I99" s="94"/>
      <c r="M99" s="5"/>
      <c r="N99" s="5"/>
    </row>
    <row r="100" spans="1:14" ht="15.75" hidden="1" customHeight="1" x14ac:dyDescent="0.15">
      <c r="A100" s="194"/>
      <c r="B100" s="181"/>
      <c r="C100" s="100"/>
      <c r="D100" s="185"/>
      <c r="E100" s="185"/>
      <c r="F100" s="272"/>
      <c r="G100" s="273"/>
      <c r="H100" s="104"/>
      <c r="I100" s="94"/>
      <c r="M100" s="5"/>
      <c r="N100" s="5"/>
    </row>
    <row r="101" spans="1:14" ht="15.75" hidden="1" customHeight="1" x14ac:dyDescent="0.15">
      <c r="A101" s="194"/>
      <c r="B101" s="181"/>
      <c r="C101" s="100"/>
      <c r="D101" s="185"/>
      <c r="E101" s="185"/>
      <c r="F101" s="272"/>
      <c r="G101" s="273"/>
      <c r="H101" s="104"/>
      <c r="I101" s="94"/>
      <c r="M101" s="5"/>
      <c r="N101" s="5"/>
    </row>
    <row r="102" spans="1:14" ht="15.75" hidden="1" customHeight="1" x14ac:dyDescent="0.15">
      <c r="A102" s="194"/>
      <c r="B102" s="181"/>
      <c r="C102" s="100"/>
      <c r="D102" s="185"/>
      <c r="E102" s="185"/>
      <c r="F102" s="272"/>
      <c r="G102" s="273"/>
      <c r="H102" s="104"/>
      <c r="I102" s="94"/>
      <c r="M102" s="5"/>
      <c r="N102" s="5"/>
    </row>
    <row r="103" spans="1:14" ht="15.75" hidden="1" customHeight="1" x14ac:dyDescent="0.15">
      <c r="A103" s="194"/>
      <c r="B103" s="181"/>
      <c r="C103" s="100"/>
      <c r="D103" s="185"/>
      <c r="E103" s="185"/>
      <c r="F103" s="272"/>
      <c r="G103" s="273"/>
      <c r="H103" s="104"/>
      <c r="I103" s="94"/>
      <c r="M103" s="5"/>
      <c r="N103" s="5"/>
    </row>
    <row r="104" spans="1:14" ht="15.75" hidden="1" customHeight="1" x14ac:dyDescent="0.15">
      <c r="A104" s="194"/>
      <c r="B104" s="181"/>
      <c r="C104" s="100"/>
      <c r="D104" s="185"/>
      <c r="E104" s="185"/>
      <c r="F104" s="272"/>
      <c r="G104" s="273"/>
      <c r="H104" s="104"/>
      <c r="I104" s="94"/>
      <c r="M104" s="5"/>
      <c r="N104" s="5"/>
    </row>
    <row r="105" spans="1:14" ht="15.75" hidden="1" customHeight="1" x14ac:dyDescent="0.15">
      <c r="A105" s="194"/>
      <c r="B105" s="181"/>
      <c r="C105" s="100"/>
      <c r="D105" s="185"/>
      <c r="E105" s="185"/>
      <c r="F105" s="272"/>
      <c r="G105" s="273"/>
      <c r="H105" s="104"/>
      <c r="I105" s="94"/>
      <c r="M105" s="5"/>
      <c r="N105" s="5"/>
    </row>
    <row r="106" spans="1:14" ht="15.75" hidden="1" customHeight="1" x14ac:dyDescent="0.15">
      <c r="A106" s="194"/>
      <c r="B106" s="181"/>
      <c r="C106" s="100"/>
      <c r="D106" s="185"/>
      <c r="E106" s="185"/>
      <c r="F106" s="272"/>
      <c r="G106" s="273"/>
      <c r="H106" s="104"/>
      <c r="I106" s="94"/>
      <c r="M106" s="5"/>
      <c r="N106" s="5"/>
    </row>
    <row r="107" spans="1:14" ht="15.75" hidden="1" customHeight="1" x14ac:dyDescent="0.15">
      <c r="A107" s="194"/>
      <c r="B107" s="181"/>
      <c r="C107" s="100"/>
      <c r="D107" s="185"/>
      <c r="E107" s="185"/>
      <c r="F107" s="272"/>
      <c r="G107" s="273"/>
      <c r="H107" s="104"/>
      <c r="I107" s="94"/>
      <c r="M107" s="5"/>
      <c r="N107" s="5"/>
    </row>
    <row r="108" spans="1:14" ht="15.75" hidden="1" customHeight="1" x14ac:dyDescent="0.15">
      <c r="A108" s="194"/>
      <c r="B108" s="181"/>
      <c r="C108" s="100"/>
      <c r="D108" s="185"/>
      <c r="E108" s="185"/>
      <c r="F108" s="272"/>
      <c r="G108" s="273"/>
      <c r="H108" s="104"/>
      <c r="I108" s="94"/>
      <c r="M108" s="5"/>
      <c r="N108" s="5"/>
    </row>
    <row r="109" spans="1:14" ht="15.75" hidden="1" customHeight="1" x14ac:dyDescent="0.15">
      <c r="A109" s="194"/>
      <c r="B109" s="181"/>
      <c r="C109" s="100"/>
      <c r="D109" s="185"/>
      <c r="E109" s="185"/>
      <c r="F109" s="272"/>
      <c r="G109" s="273"/>
      <c r="H109" s="104"/>
      <c r="I109" s="94"/>
      <c r="M109" s="5"/>
      <c r="N109" s="5"/>
    </row>
    <row r="110" spans="1:14" ht="15.75" hidden="1" customHeight="1" x14ac:dyDescent="0.15">
      <c r="A110" s="194"/>
      <c r="B110" s="181"/>
      <c r="C110" s="100"/>
      <c r="D110" s="185"/>
      <c r="E110" s="185"/>
      <c r="F110" s="272"/>
      <c r="G110" s="273"/>
      <c r="H110" s="104"/>
      <c r="I110" s="94"/>
      <c r="M110" s="5"/>
      <c r="N110" s="5"/>
    </row>
    <row r="111" spans="1:14" ht="15.75" hidden="1" customHeight="1" x14ac:dyDescent="0.15">
      <c r="A111" s="194"/>
      <c r="B111" s="181"/>
      <c r="C111" s="100"/>
      <c r="D111" s="185"/>
      <c r="E111" s="185"/>
      <c r="F111" s="272"/>
      <c r="G111" s="273"/>
      <c r="H111" s="104"/>
      <c r="I111" s="94"/>
      <c r="M111" s="5"/>
      <c r="N111" s="5"/>
    </row>
    <row r="112" spans="1:14" ht="15.75" hidden="1" customHeight="1" x14ac:dyDescent="0.15">
      <c r="A112" s="194"/>
      <c r="B112" s="181"/>
      <c r="C112" s="100"/>
      <c r="D112" s="185"/>
      <c r="E112" s="185"/>
      <c r="F112" s="272"/>
      <c r="G112" s="273"/>
      <c r="H112" s="104"/>
      <c r="I112" s="94"/>
      <c r="M112" s="5"/>
      <c r="N112" s="5"/>
    </row>
    <row r="113" spans="1:14" ht="15.75" hidden="1" customHeight="1" x14ac:dyDescent="0.15">
      <c r="A113" s="194"/>
      <c r="B113" s="181"/>
      <c r="C113" s="100"/>
      <c r="D113" s="185"/>
      <c r="E113" s="185"/>
      <c r="F113" s="272"/>
      <c r="G113" s="273"/>
      <c r="H113" s="104"/>
      <c r="I113" s="94"/>
      <c r="M113" s="5"/>
      <c r="N113" s="5"/>
    </row>
    <row r="114" spans="1:14" ht="15.75" hidden="1" customHeight="1" x14ac:dyDescent="0.15">
      <c r="A114" s="194"/>
      <c r="B114" s="181"/>
      <c r="C114" s="100"/>
      <c r="D114" s="185"/>
      <c r="E114" s="185"/>
      <c r="F114" s="272"/>
      <c r="G114" s="273"/>
      <c r="H114" s="104"/>
      <c r="I114" s="94"/>
      <c r="M114" s="5"/>
      <c r="N114" s="5"/>
    </row>
    <row r="115" spans="1:14" ht="15.75" hidden="1" customHeight="1" x14ac:dyDescent="0.15">
      <c r="A115" s="194"/>
      <c r="B115" s="181"/>
      <c r="C115" s="100"/>
      <c r="D115" s="185"/>
      <c r="E115" s="185"/>
      <c r="F115" s="272"/>
      <c r="G115" s="273"/>
      <c r="H115" s="104"/>
      <c r="I115" s="94"/>
      <c r="M115" s="5"/>
      <c r="N115" s="5"/>
    </row>
    <row r="116" spans="1:14" ht="15.75" hidden="1" customHeight="1" x14ac:dyDescent="0.15">
      <c r="A116" s="194"/>
      <c r="B116" s="181"/>
      <c r="C116" s="100"/>
      <c r="D116" s="185"/>
      <c r="E116" s="185"/>
      <c r="F116" s="272"/>
      <c r="G116" s="273"/>
      <c r="H116" s="104"/>
      <c r="I116" s="94"/>
      <c r="M116" s="5"/>
      <c r="N116" s="5"/>
    </row>
    <row r="117" spans="1:14" ht="15.75" hidden="1" customHeight="1" x14ac:dyDescent="0.15">
      <c r="A117" s="194"/>
      <c r="B117" s="181"/>
      <c r="C117" s="100"/>
      <c r="D117" s="185"/>
      <c r="E117" s="185"/>
      <c r="F117" s="272"/>
      <c r="G117" s="273"/>
      <c r="H117" s="104"/>
      <c r="I117" s="94"/>
      <c r="M117" s="5"/>
      <c r="N117" s="5"/>
    </row>
    <row r="118" spans="1:14" ht="15.75" hidden="1" customHeight="1" x14ac:dyDescent="0.15">
      <c r="A118" s="194"/>
      <c r="B118" s="181"/>
      <c r="C118" s="100"/>
      <c r="D118" s="185"/>
      <c r="E118" s="185"/>
      <c r="F118" s="272"/>
      <c r="G118" s="273"/>
      <c r="H118" s="104"/>
      <c r="I118" s="94"/>
      <c r="M118" s="5"/>
      <c r="N118" s="5"/>
    </row>
    <row r="119" spans="1:14" ht="15.75" hidden="1" customHeight="1" x14ac:dyDescent="0.15">
      <c r="A119" s="194"/>
      <c r="B119" s="181"/>
      <c r="C119" s="100"/>
      <c r="D119" s="185"/>
      <c r="E119" s="185"/>
      <c r="F119" s="272"/>
      <c r="G119" s="273"/>
      <c r="H119" s="104"/>
      <c r="I119" s="94"/>
      <c r="M119" s="5"/>
      <c r="N119" s="5"/>
    </row>
    <row r="120" spans="1:14" ht="15.75" hidden="1" customHeight="1" x14ac:dyDescent="0.15">
      <c r="A120" s="194"/>
      <c r="B120" s="181"/>
      <c r="C120" s="100"/>
      <c r="D120" s="185"/>
      <c r="E120" s="185"/>
      <c r="F120" s="272"/>
      <c r="G120" s="273"/>
      <c r="H120" s="104"/>
      <c r="I120" s="94"/>
      <c r="M120" s="5"/>
      <c r="N120" s="5"/>
    </row>
    <row r="121" spans="1:14" ht="15.75" hidden="1" customHeight="1" x14ac:dyDescent="0.15">
      <c r="A121" s="194"/>
      <c r="B121" s="181"/>
      <c r="C121" s="100"/>
      <c r="D121" s="185"/>
      <c r="E121" s="185"/>
      <c r="F121" s="272"/>
      <c r="G121" s="273"/>
      <c r="H121" s="104"/>
      <c r="I121" s="94"/>
      <c r="M121" s="5"/>
      <c r="N121" s="5"/>
    </row>
    <row r="122" spans="1:14" ht="15.75" hidden="1" customHeight="1" x14ac:dyDescent="0.15">
      <c r="A122" s="264"/>
      <c r="B122" s="265"/>
      <c r="C122" s="101"/>
      <c r="D122" s="267"/>
      <c r="E122" s="267"/>
      <c r="F122" s="274"/>
      <c r="G122" s="275"/>
      <c r="H122" s="105"/>
      <c r="I122" s="94"/>
      <c r="M122" s="5"/>
      <c r="N122" s="5"/>
    </row>
    <row r="123" spans="1:14" ht="23.25" customHeight="1" x14ac:dyDescent="0.15">
      <c r="A123" s="276" t="str">
        <f>IF(OR(AND(D15="申請する",COUNTIF($A$23:$A$122,"無機質を濃縮したホエイ")=0),AND(D16="申請する",COUNTIF($A$23:$A$122,"ホエイパーミエイト")=0),AND(D17="申請する",COUNTIF($A$23:$A$122,"乳幼児粉乳等用")=0)),"↑申請する品目の情報が入力されていません。","")</f>
        <v/>
      </c>
      <c r="B123" s="276"/>
      <c r="C123" s="276"/>
      <c r="D123" s="276"/>
      <c r="E123" s="276"/>
      <c r="F123" s="276"/>
      <c r="G123" s="276"/>
      <c r="H123" s="276"/>
      <c r="I123" s="6"/>
      <c r="K123" s="5"/>
      <c r="L123" s="5"/>
      <c r="M123" s="5"/>
    </row>
    <row r="124" spans="1:14" ht="10.5" customHeight="1" x14ac:dyDescent="0.15">
      <c r="A124" s="93"/>
      <c r="B124" s="93"/>
      <c r="C124" s="93"/>
      <c r="D124" s="93"/>
      <c r="E124" s="93"/>
      <c r="F124" s="93"/>
      <c r="G124" s="93"/>
      <c r="H124" s="93"/>
      <c r="I124" s="6"/>
      <c r="K124" s="5"/>
      <c r="L124" s="5"/>
      <c r="M124" s="5"/>
    </row>
    <row r="125" spans="1:14" ht="30" customHeight="1" x14ac:dyDescent="0.15">
      <c r="A125" s="109" t="str">
        <f>"3."&amp;C14&amp;"の輸入通関実績と計画"</f>
        <v>3.ホエイの輸入通関実績と計画</v>
      </c>
      <c r="B125" s="18"/>
      <c r="K125" s="5"/>
      <c r="L125" s="5"/>
      <c r="M125" s="5"/>
    </row>
    <row r="126" spans="1:14" ht="24" customHeight="1" x14ac:dyDescent="0.15">
      <c r="A126" s="40" t="str">
        <f>IF($D$15="申請しない","↓申請しない品目の情報です。入力はせず、この行を含むグレーの行を非表示にしてください。",IF($D$15="","↓申請の有無が選択されていません。「1.申請内容」の申請の有無を選択してください。",IF($D$15="申請する","")))</f>
        <v>↓申請の有無が選択されていません。「1.申請内容」の申請の有無を選択してください。</v>
      </c>
      <c r="B126" s="21"/>
      <c r="K126" s="5"/>
      <c r="L126" s="5"/>
      <c r="M126" s="5"/>
    </row>
    <row r="127" spans="1:14" ht="25.5" customHeight="1" x14ac:dyDescent="0.15">
      <c r="A127" s="20" t="s">
        <v>25</v>
      </c>
      <c r="B127" s="20"/>
      <c r="K127" s="5"/>
      <c r="L127" s="5"/>
      <c r="M127" s="5"/>
    </row>
    <row r="128" spans="1:14" s="6" customFormat="1" ht="25.5" customHeight="1" x14ac:dyDescent="0.15">
      <c r="A128" s="170"/>
      <c r="B128" s="171"/>
      <c r="C128" s="244" t="s">
        <v>225</v>
      </c>
      <c r="D128" s="246"/>
      <c r="E128" s="166" t="s">
        <v>226</v>
      </c>
      <c r="F128" s="167"/>
      <c r="G128" s="14"/>
      <c r="H128" s="14"/>
      <c r="J128" s="9"/>
      <c r="L128" s="10"/>
      <c r="M128" s="10"/>
    </row>
    <row r="129" spans="1:13" s="6" customFormat="1" ht="12.75" customHeight="1" x14ac:dyDescent="0.15">
      <c r="A129" s="172"/>
      <c r="B129" s="173"/>
      <c r="C129" s="240" t="str">
        <f>IF($C$13="","枠内外を問わず○○から輸入した無機質濃縮ホエイ","枠内外を問わず"&amp;$C$13&amp;"から輸入した無機質濃縮ホエイ")</f>
        <v>枠内外を問わず○○から輸入した無機質濃縮ホエイ</v>
      </c>
      <c r="D129" s="89"/>
      <c r="E129" s="247" t="str">
        <f>IF($C$13="","枠内外を問わず○○から輸入する無機質を濃縮したホエイ","枠内外を問わず"&amp;$C$13&amp;"から輸入する無機質を濃縮したホエイ")</f>
        <v>枠内外を問わず○○から輸入する無機質を濃縮したホエイ</v>
      </c>
      <c r="F129" s="89"/>
      <c r="J129" s="9"/>
      <c r="L129" s="10"/>
      <c r="M129" s="10"/>
    </row>
    <row r="130" spans="1:13" ht="55.5" customHeight="1" x14ac:dyDescent="0.15">
      <c r="A130" s="174"/>
      <c r="B130" s="175"/>
      <c r="C130" s="241"/>
      <c r="D130" s="90" t="str">
        <f>IF($C$12="","うち××の関割を利用して輸入した無機質濃縮ホエイ","うち"&amp;$C$12&amp;"の関割を利用して輸入した無機質濃縮ホエイ")</f>
        <v>うち××の関割を利用して輸入した無機質濃縮ホエイ</v>
      </c>
      <c r="E130" s="248"/>
      <c r="F130" s="90" t="str">
        <f>IF($C$12="","うち××の関割を利用して輸入する無機質濃縮ホエイ","うち"&amp;$C$12&amp;"の関割を利用して輸入する無機質濃縮ホエイ")</f>
        <v>うち××の関割を利用して輸入する無機質濃縮ホエイ</v>
      </c>
      <c r="J130" s="7"/>
      <c r="K130" s="6"/>
      <c r="L130" s="6"/>
      <c r="M130" s="6"/>
    </row>
    <row r="131" spans="1:13" s="6" customFormat="1" ht="33" customHeight="1" x14ac:dyDescent="0.15">
      <c r="A131" s="176" t="s">
        <v>26</v>
      </c>
      <c r="B131" s="177"/>
      <c r="C131" s="48"/>
      <c r="D131" s="49"/>
      <c r="E131" s="50">
        <f>C135</f>
        <v>0</v>
      </c>
      <c r="F131" s="51">
        <f>D135</f>
        <v>0</v>
      </c>
      <c r="J131" s="12"/>
      <c r="K131" s="13"/>
      <c r="L131" s="13"/>
      <c r="M131" s="12"/>
    </row>
    <row r="132" spans="1:13" s="6" customFormat="1" ht="33" customHeight="1" x14ac:dyDescent="0.15">
      <c r="A132" s="178" t="s">
        <v>27</v>
      </c>
      <c r="B132" s="179"/>
      <c r="C132" s="111"/>
      <c r="D132" s="52"/>
      <c r="E132" s="53"/>
      <c r="F132" s="111"/>
      <c r="J132" s="12"/>
      <c r="K132" s="14"/>
      <c r="L132" s="14"/>
    </row>
    <row r="133" spans="1:13" s="6" customFormat="1" ht="33" customHeight="1" x14ac:dyDescent="0.15">
      <c r="A133" s="184" t="s">
        <v>28</v>
      </c>
      <c r="B133" s="185"/>
      <c r="C133" s="48"/>
      <c r="D133" s="52"/>
      <c r="E133" s="53"/>
      <c r="F133" s="112"/>
      <c r="J133" s="15"/>
      <c r="K133" s="9"/>
      <c r="L133" s="9"/>
    </row>
    <row r="134" spans="1:13" s="6" customFormat="1" ht="33" customHeight="1" x14ac:dyDescent="0.15">
      <c r="A134" s="184" t="s">
        <v>29</v>
      </c>
      <c r="B134" s="185"/>
      <c r="C134" s="111"/>
      <c r="D134" s="52"/>
      <c r="E134" s="53"/>
      <c r="F134" s="111"/>
      <c r="J134" s="12"/>
      <c r="K134" s="14"/>
      <c r="L134" s="14"/>
    </row>
    <row r="135" spans="1:13" s="6" customFormat="1" ht="33" customHeight="1" x14ac:dyDescent="0.15">
      <c r="A135" s="192" t="s">
        <v>30</v>
      </c>
      <c r="B135" s="193"/>
      <c r="C135" s="65">
        <f>C131+SUM(C132:C133)-C134</f>
        <v>0</v>
      </c>
      <c r="D135" s="54">
        <f>D131+SUM(D132:D133)-D134</f>
        <v>0</v>
      </c>
      <c r="E135" s="55">
        <f>E131+SUM(E132:E133)-E134</f>
        <v>0</v>
      </c>
      <c r="F135" s="66">
        <f>F131+SUM(F132:F133)-F134</f>
        <v>0</v>
      </c>
      <c r="J135" s="12"/>
      <c r="K135" s="14"/>
      <c r="L135" s="14"/>
    </row>
    <row r="136" spans="1:13" ht="24" customHeight="1" x14ac:dyDescent="0.15">
      <c r="A136" s="40" t="str">
        <f>IF($D$16="申請しない","↓申請しない品目の情報です。入力はせず、この行を含むグレーの行を非表示にしてください。",IF($D$16="","↓申請の有無が選択されていません。「1.申請内容」の申請の有無を選択してください。",IF($D$16="申請する","")))</f>
        <v>↓申請の有無が選択されていません。「1.申請内容」の申請の有無を選択してください。</v>
      </c>
      <c r="B136" s="21"/>
      <c r="K136" s="5"/>
      <c r="L136" s="5"/>
      <c r="M136" s="5"/>
    </row>
    <row r="137" spans="1:13" ht="25.5" customHeight="1" x14ac:dyDescent="0.15">
      <c r="A137" s="20" t="s">
        <v>31</v>
      </c>
      <c r="B137" s="20"/>
      <c r="K137" s="5"/>
      <c r="L137" s="5"/>
      <c r="M137" s="5"/>
    </row>
    <row r="138" spans="1:13" s="6" customFormat="1" ht="25.5" customHeight="1" x14ac:dyDescent="0.15">
      <c r="A138" s="170"/>
      <c r="B138" s="171"/>
      <c r="C138" s="244" t="str">
        <f>$C$128</f>
        <v>2023年度（見込み含）実績</v>
      </c>
      <c r="D138" s="246"/>
      <c r="E138" s="166" t="str">
        <f>$E$128</f>
        <v>2024年度計画</v>
      </c>
      <c r="F138" s="167"/>
      <c r="G138" s="14"/>
      <c r="H138" s="14"/>
      <c r="J138" s="9"/>
      <c r="L138" s="10"/>
      <c r="M138" s="10"/>
    </row>
    <row r="139" spans="1:13" s="6" customFormat="1" ht="12.75" customHeight="1" x14ac:dyDescent="0.15">
      <c r="A139" s="172"/>
      <c r="B139" s="173"/>
      <c r="C139" s="240" t="str">
        <f>IF($C$13="","枠内外を問わず○○から輸入したホエイパーミエイト","枠内外を問わず"&amp;$C$13&amp;"から輸入したホエイパーミエイト")</f>
        <v>枠内外を問わず○○から輸入したホエイパーミエイト</v>
      </c>
      <c r="D139" s="89"/>
      <c r="E139" s="247" t="str">
        <f>IF($C$13="","枠内外を問わず○○から輸入するホエイパーミエイト","枠内外を問わず"&amp;$C$13&amp;"から輸入するホエイパーミエイト")</f>
        <v>枠内外を問わず○○から輸入するホエイパーミエイト</v>
      </c>
      <c r="F139" s="89"/>
      <c r="J139" s="9"/>
      <c r="L139" s="10"/>
      <c r="M139" s="10"/>
    </row>
    <row r="140" spans="1:13" ht="55.5" customHeight="1" x14ac:dyDescent="0.15">
      <c r="A140" s="174"/>
      <c r="B140" s="175"/>
      <c r="C140" s="241"/>
      <c r="D140" s="90" t="str">
        <f>IF($C$12="","うち××の関割を利用して輸入したホエイパーミエイト","うち"&amp;$C$12&amp;"の関割を利用して輸入したホエイパーミエイト")</f>
        <v>うち××の関割を利用して輸入したホエイパーミエイト</v>
      </c>
      <c r="E140" s="248"/>
      <c r="F140" s="90" t="str">
        <f>IF($C$12="","うち××の関割を利用して輸入するホエイパーミエイト","うち"&amp;$C$12&amp;"の関割を利用して輸入するホエイパーミエイト")</f>
        <v>うち××の関割を利用して輸入するホエイパーミエイト</v>
      </c>
      <c r="J140" s="7"/>
      <c r="K140" s="6"/>
      <c r="L140" s="6"/>
      <c r="M140" s="6"/>
    </row>
    <row r="141" spans="1:13" s="6" customFormat="1" ht="33" customHeight="1" x14ac:dyDescent="0.15">
      <c r="A141" s="176" t="s">
        <v>26</v>
      </c>
      <c r="B141" s="177"/>
      <c r="C141" s="48"/>
      <c r="D141" s="49"/>
      <c r="E141" s="50">
        <f>C145</f>
        <v>0</v>
      </c>
      <c r="F141" s="51">
        <f>D145</f>
        <v>0</v>
      </c>
      <c r="J141" s="12"/>
      <c r="K141" s="13"/>
      <c r="L141" s="13"/>
      <c r="M141" s="12"/>
    </row>
    <row r="142" spans="1:13" s="6" customFormat="1" ht="33" customHeight="1" x14ac:dyDescent="0.15">
      <c r="A142" s="178" t="s">
        <v>32</v>
      </c>
      <c r="B142" s="179"/>
      <c r="C142" s="111"/>
      <c r="D142" s="52"/>
      <c r="E142" s="53"/>
      <c r="F142" s="111"/>
      <c r="J142" s="12"/>
      <c r="K142" s="14"/>
      <c r="L142" s="14"/>
    </row>
    <row r="143" spans="1:13" s="6" customFormat="1" ht="33" customHeight="1" x14ac:dyDescent="0.15">
      <c r="A143" s="184" t="s">
        <v>28</v>
      </c>
      <c r="B143" s="185"/>
      <c r="C143" s="48"/>
      <c r="D143" s="52"/>
      <c r="E143" s="53"/>
      <c r="F143" s="112"/>
      <c r="J143" s="15"/>
      <c r="K143" s="9"/>
      <c r="L143" s="9"/>
    </row>
    <row r="144" spans="1:13" s="6" customFormat="1" ht="33" customHeight="1" x14ac:dyDescent="0.15">
      <c r="A144" s="184" t="s">
        <v>29</v>
      </c>
      <c r="B144" s="185"/>
      <c r="C144" s="111"/>
      <c r="D144" s="52"/>
      <c r="E144" s="53"/>
      <c r="F144" s="111"/>
      <c r="J144" s="12"/>
      <c r="K144" s="14"/>
      <c r="L144" s="14"/>
    </row>
    <row r="145" spans="1:13" s="6" customFormat="1" ht="33" customHeight="1" x14ac:dyDescent="0.15">
      <c r="A145" s="192" t="s">
        <v>30</v>
      </c>
      <c r="B145" s="193"/>
      <c r="C145" s="65">
        <f>C141+SUM(C142:C143)-C144</f>
        <v>0</v>
      </c>
      <c r="D145" s="54">
        <f>D141+SUM(D142:D143)-D144</f>
        <v>0</v>
      </c>
      <c r="E145" s="55">
        <f>E141+SUM(E142:E143)-E144</f>
        <v>0</v>
      </c>
      <c r="F145" s="66">
        <f>F141+SUM(F142:F143)-F144</f>
        <v>0</v>
      </c>
      <c r="I145" s="95"/>
      <c r="J145" s="12"/>
      <c r="K145" s="14"/>
      <c r="L145" s="14"/>
    </row>
    <row r="146" spans="1:13" ht="24" customHeight="1" x14ac:dyDescent="0.15">
      <c r="A146" s="40" t="str">
        <f>IF($D$17="申請しない","↓申請しない品目の情報です。入力はせず、この行を含むグレーの行を非表示にしてください。",IF($D$17="","↓申請の有無が選択されていません。「1.申請内容」の申請の有無を選択してください。",IF($D$17="申請する","")))</f>
        <v>↓申請の有無が選択されていません。「1.申請内容」の申請の有無を選択してください。</v>
      </c>
      <c r="B146" s="21"/>
      <c r="K146" s="5"/>
      <c r="L146" s="5"/>
      <c r="M146" s="5"/>
    </row>
    <row r="147" spans="1:13" ht="25.5" customHeight="1" x14ac:dyDescent="0.15">
      <c r="A147" s="20" t="s">
        <v>33</v>
      </c>
      <c r="B147" s="20"/>
      <c r="K147" s="5"/>
      <c r="L147" s="5"/>
      <c r="M147" s="5"/>
    </row>
    <row r="148" spans="1:13" s="6" customFormat="1" ht="25.5" customHeight="1" x14ac:dyDescent="0.15">
      <c r="A148" s="157"/>
      <c r="B148" s="207"/>
      <c r="C148" s="244" t="str">
        <f>$C$128</f>
        <v>2023年度（見込み含）実績</v>
      </c>
      <c r="D148" s="245"/>
      <c r="E148" s="245"/>
      <c r="F148" s="245"/>
      <c r="G148" s="245"/>
      <c r="H148" s="246"/>
      <c r="J148" s="9"/>
      <c r="L148" s="10"/>
      <c r="M148" s="10"/>
    </row>
    <row r="149" spans="1:13" s="6" customFormat="1" ht="14.25" x14ac:dyDescent="0.15">
      <c r="A149" s="208"/>
      <c r="B149" s="209"/>
      <c r="C149" s="242" t="s">
        <v>34</v>
      </c>
      <c r="D149" s="32"/>
      <c r="E149" s="33"/>
      <c r="F149" s="32"/>
      <c r="G149" s="33"/>
      <c r="H149" s="34"/>
      <c r="J149" s="9"/>
      <c r="L149" s="10"/>
      <c r="M149" s="10"/>
    </row>
    <row r="150" spans="1:13" ht="55.5" customHeight="1" x14ac:dyDescent="0.15">
      <c r="A150" s="210"/>
      <c r="B150" s="211"/>
      <c r="C150" s="197"/>
      <c r="D150" s="26" t="s">
        <v>35</v>
      </c>
      <c r="E150" s="26" t="s">
        <v>36</v>
      </c>
      <c r="F150" s="26" t="s">
        <v>37</v>
      </c>
      <c r="G150" s="26" t="s">
        <v>38</v>
      </c>
      <c r="H150" s="27" t="s">
        <v>39</v>
      </c>
      <c r="J150" s="7"/>
      <c r="K150" s="6"/>
      <c r="L150" s="6"/>
      <c r="M150" s="6"/>
    </row>
    <row r="151" spans="1:13" s="6" customFormat="1" ht="28.5" customHeight="1" x14ac:dyDescent="0.15">
      <c r="A151" s="186" t="s">
        <v>26</v>
      </c>
      <c r="B151" s="187"/>
      <c r="C151" s="121">
        <f t="shared" ref="C151:C157" si="0">SUM(D151:H151)</f>
        <v>0</v>
      </c>
      <c r="D151" s="56"/>
      <c r="E151" s="113"/>
      <c r="F151" s="56"/>
      <c r="G151" s="56"/>
      <c r="H151" s="57"/>
      <c r="J151" s="12"/>
      <c r="K151" s="13"/>
      <c r="L151" s="13"/>
      <c r="M151" s="12"/>
    </row>
    <row r="152" spans="1:13" s="6" customFormat="1" ht="28.5" customHeight="1" x14ac:dyDescent="0.15">
      <c r="A152" s="188" t="s">
        <v>32</v>
      </c>
      <c r="B152" s="189"/>
      <c r="C152" s="122">
        <f t="shared" si="0"/>
        <v>0</v>
      </c>
      <c r="D152" s="53"/>
      <c r="E152" s="114"/>
      <c r="F152" s="110"/>
      <c r="G152" s="58"/>
      <c r="H152" s="59"/>
      <c r="J152" s="12"/>
      <c r="K152" s="14"/>
      <c r="L152" s="14"/>
    </row>
    <row r="153" spans="1:13" s="6" customFormat="1" ht="28.5" customHeight="1" x14ac:dyDescent="0.15">
      <c r="A153" s="190" t="s">
        <v>28</v>
      </c>
      <c r="B153" s="191"/>
      <c r="C153" s="123">
        <f t="shared" si="0"/>
        <v>0</v>
      </c>
      <c r="D153" s="134" t="s">
        <v>40</v>
      </c>
      <c r="E153" s="135" t="s">
        <v>40</v>
      </c>
      <c r="F153" s="134" t="s">
        <v>40</v>
      </c>
      <c r="G153" s="134" t="s">
        <v>40</v>
      </c>
      <c r="H153" s="60"/>
      <c r="J153" s="15"/>
      <c r="K153" s="9"/>
      <c r="L153" s="9"/>
    </row>
    <row r="154" spans="1:13" s="6" customFormat="1" ht="28.5" customHeight="1" x14ac:dyDescent="0.15">
      <c r="A154" s="186" t="s">
        <v>41</v>
      </c>
      <c r="B154" s="187"/>
      <c r="C154" s="124">
        <f t="shared" si="0"/>
        <v>0</v>
      </c>
      <c r="D154" s="56"/>
      <c r="E154" s="61"/>
      <c r="F154" s="56"/>
      <c r="G154" s="56"/>
      <c r="H154" s="57"/>
      <c r="J154" s="12"/>
      <c r="K154" s="14"/>
      <c r="L154" s="14"/>
    </row>
    <row r="155" spans="1:13" s="6" customFormat="1" ht="28.5" customHeight="1" x14ac:dyDescent="0.15">
      <c r="A155" s="180" t="s">
        <v>42</v>
      </c>
      <c r="B155" s="181"/>
      <c r="C155" s="125">
        <f t="shared" si="0"/>
        <v>0</v>
      </c>
      <c r="D155" s="58"/>
      <c r="E155" s="134" t="s">
        <v>40</v>
      </c>
      <c r="F155" s="58"/>
      <c r="G155" s="134" t="s">
        <v>40</v>
      </c>
      <c r="H155" s="59"/>
      <c r="J155" s="12"/>
      <c r="K155" s="14"/>
      <c r="L155" s="14"/>
    </row>
    <row r="156" spans="1:13" s="6" customFormat="1" ht="28.5" customHeight="1" thickBot="1" x14ac:dyDescent="0.2">
      <c r="A156" s="182" t="s">
        <v>43</v>
      </c>
      <c r="B156" s="183"/>
      <c r="C156" s="126">
        <f t="shared" si="0"/>
        <v>0</v>
      </c>
      <c r="D156" s="62"/>
      <c r="E156" s="63"/>
      <c r="F156" s="62"/>
      <c r="G156" s="62"/>
      <c r="H156" s="64"/>
      <c r="J156" s="12"/>
      <c r="K156" s="14"/>
      <c r="L156" s="14"/>
    </row>
    <row r="157" spans="1:13" s="6" customFormat="1" ht="28.5" customHeight="1" thickTop="1" x14ac:dyDescent="0.15">
      <c r="A157" s="168" t="s">
        <v>44</v>
      </c>
      <c r="B157" s="169"/>
      <c r="C157" s="127">
        <f t="shared" si="0"/>
        <v>0</v>
      </c>
      <c r="D157" s="128">
        <f>SUM(D154:D156)</f>
        <v>0</v>
      </c>
      <c r="E157" s="129">
        <f>SUM(E154:E156)</f>
        <v>0</v>
      </c>
      <c r="F157" s="130">
        <f>SUM(F154:F156)</f>
        <v>0</v>
      </c>
      <c r="G157" s="131">
        <f>SUM(G154:G156)</f>
        <v>0</v>
      </c>
      <c r="H157" s="132">
        <f>SUM(H154:H156)</f>
        <v>0</v>
      </c>
      <c r="J157" s="12"/>
      <c r="K157" s="14"/>
      <c r="L157" s="14"/>
    </row>
    <row r="158" spans="1:13" s="6" customFormat="1" ht="28.5" customHeight="1" x14ac:dyDescent="0.15">
      <c r="A158" s="220" t="s">
        <v>30</v>
      </c>
      <c r="B158" s="221"/>
      <c r="C158" s="65">
        <f>SUM(D158:H158)</f>
        <v>0</v>
      </c>
      <c r="D158" s="133">
        <f>D151+SUM(D152:D153)-D157</f>
        <v>0</v>
      </c>
      <c r="E158" s="133">
        <f t="shared" ref="E158:H158" si="1">E151+SUM(E152:E153)-E157</f>
        <v>0</v>
      </c>
      <c r="F158" s="133">
        <f t="shared" si="1"/>
        <v>0</v>
      </c>
      <c r="G158" s="133">
        <f t="shared" si="1"/>
        <v>0</v>
      </c>
      <c r="H158" s="66">
        <f t="shared" si="1"/>
        <v>0</v>
      </c>
      <c r="J158" s="12"/>
      <c r="K158" s="14"/>
      <c r="L158" s="14"/>
    </row>
    <row r="159" spans="1:13" s="6" customFormat="1" ht="15" customHeight="1" x14ac:dyDescent="0.15">
      <c r="A159" s="7"/>
      <c r="B159" s="7"/>
      <c r="C159" s="13"/>
      <c r="D159" s="12"/>
      <c r="E159" s="13"/>
      <c r="F159" s="13"/>
      <c r="J159" s="12"/>
      <c r="K159" s="14"/>
      <c r="L159" s="14"/>
    </row>
    <row r="160" spans="1:13" s="6" customFormat="1" ht="25.5" customHeight="1" x14ac:dyDescent="0.15">
      <c r="A160" s="157"/>
      <c r="B160" s="207"/>
      <c r="C160" s="165" t="str">
        <f>$E$128</f>
        <v>2024年度計画</v>
      </c>
      <c r="D160" s="166"/>
      <c r="E160" s="166"/>
      <c r="F160" s="166"/>
      <c r="G160" s="166"/>
      <c r="H160" s="167"/>
      <c r="J160" s="9"/>
      <c r="L160" s="10"/>
      <c r="M160" s="10"/>
    </row>
    <row r="161" spans="1:13" s="6" customFormat="1" ht="12" customHeight="1" x14ac:dyDescent="0.15">
      <c r="A161" s="208"/>
      <c r="B161" s="209"/>
      <c r="C161" s="242" t="s">
        <v>45</v>
      </c>
      <c r="D161" s="32"/>
      <c r="E161" s="33"/>
      <c r="F161" s="32"/>
      <c r="G161" s="33"/>
      <c r="H161" s="34"/>
      <c r="J161" s="9"/>
      <c r="L161" s="10"/>
      <c r="M161" s="10"/>
    </row>
    <row r="162" spans="1:13" ht="55.5" customHeight="1" x14ac:dyDescent="0.15">
      <c r="A162" s="210"/>
      <c r="B162" s="211"/>
      <c r="C162" s="243"/>
      <c r="D162" s="35" t="s">
        <v>46</v>
      </c>
      <c r="E162" s="26" t="s">
        <v>47</v>
      </c>
      <c r="F162" s="26" t="s">
        <v>48</v>
      </c>
      <c r="G162" s="26" t="s">
        <v>49</v>
      </c>
      <c r="H162" s="27" t="s">
        <v>50</v>
      </c>
      <c r="J162" s="7"/>
      <c r="K162" s="6"/>
      <c r="L162" s="6"/>
      <c r="M162" s="6"/>
    </row>
    <row r="163" spans="1:13" s="6" customFormat="1" ht="27" customHeight="1" x14ac:dyDescent="0.15">
      <c r="A163" s="212" t="s">
        <v>26</v>
      </c>
      <c r="B163" s="213"/>
      <c r="C163" s="124">
        <f t="shared" ref="C163:C168" si="2">SUM(D163:H163)</f>
        <v>0</v>
      </c>
      <c r="D163" s="136">
        <f>D158</f>
        <v>0</v>
      </c>
      <c r="E163" s="137">
        <f>E158</f>
        <v>0</v>
      </c>
      <c r="F163" s="136">
        <f>F158</f>
        <v>0</v>
      </c>
      <c r="G163" s="136">
        <f>G158</f>
        <v>0</v>
      </c>
      <c r="H163" s="138">
        <f>H158</f>
        <v>0</v>
      </c>
      <c r="J163" s="12"/>
      <c r="K163" s="13"/>
      <c r="L163" s="13"/>
      <c r="M163" s="12"/>
    </row>
    <row r="164" spans="1:13" s="6" customFormat="1" ht="27" customHeight="1" x14ac:dyDescent="0.15">
      <c r="A164" s="188" t="s">
        <v>51</v>
      </c>
      <c r="B164" s="189"/>
      <c r="C164" s="125">
        <f>SUM(D164:H164)</f>
        <v>0</v>
      </c>
      <c r="D164" s="47"/>
      <c r="E164" s="115"/>
      <c r="F164" s="110"/>
      <c r="G164" s="58"/>
      <c r="H164" s="59"/>
      <c r="J164" s="12"/>
      <c r="K164" s="14"/>
      <c r="L164" s="14"/>
    </row>
    <row r="165" spans="1:13" s="6" customFormat="1" ht="27" customHeight="1" x14ac:dyDescent="0.15">
      <c r="A165" s="214" t="s">
        <v>52</v>
      </c>
      <c r="B165" s="215"/>
      <c r="C165" s="139">
        <f t="shared" si="2"/>
        <v>0</v>
      </c>
      <c r="D165" s="134" t="s">
        <v>40</v>
      </c>
      <c r="E165" s="134" t="s">
        <v>40</v>
      </c>
      <c r="F165" s="134" t="s">
        <v>40</v>
      </c>
      <c r="G165" s="134" t="s">
        <v>40</v>
      </c>
      <c r="H165" s="60"/>
      <c r="J165" s="15"/>
      <c r="K165" s="9"/>
      <c r="L165" s="9"/>
    </row>
    <row r="166" spans="1:13" s="6" customFormat="1" ht="27" customHeight="1" x14ac:dyDescent="0.15">
      <c r="A166" s="212" t="s">
        <v>41</v>
      </c>
      <c r="B166" s="213"/>
      <c r="C166" s="124">
        <f t="shared" si="2"/>
        <v>0</v>
      </c>
      <c r="D166" s="56"/>
      <c r="E166" s="56"/>
      <c r="F166" s="56"/>
      <c r="G166" s="56"/>
      <c r="H166" s="57"/>
      <c r="J166" s="12"/>
      <c r="K166" s="14"/>
      <c r="L166" s="14"/>
    </row>
    <row r="167" spans="1:13" s="6" customFormat="1" ht="27" customHeight="1" x14ac:dyDescent="0.15">
      <c r="A167" s="188" t="s">
        <v>42</v>
      </c>
      <c r="B167" s="189"/>
      <c r="C167" s="125">
        <f t="shared" si="2"/>
        <v>0</v>
      </c>
      <c r="D167" s="58"/>
      <c r="E167" s="134" t="s">
        <v>40</v>
      </c>
      <c r="F167" s="58"/>
      <c r="G167" s="134" t="s">
        <v>40</v>
      </c>
      <c r="H167" s="59"/>
      <c r="J167" s="12"/>
      <c r="K167" s="14"/>
      <c r="L167" s="14"/>
    </row>
    <row r="168" spans="1:13" s="6" customFormat="1" ht="27" customHeight="1" thickBot="1" x14ac:dyDescent="0.2">
      <c r="A168" s="218" t="s">
        <v>43</v>
      </c>
      <c r="B168" s="219"/>
      <c r="C168" s="126">
        <f t="shared" si="2"/>
        <v>0</v>
      </c>
      <c r="D168" s="62"/>
      <c r="E168" s="62"/>
      <c r="F168" s="62"/>
      <c r="G168" s="62"/>
      <c r="H168" s="64"/>
      <c r="J168" s="12"/>
      <c r="K168" s="14"/>
      <c r="L168" s="14"/>
    </row>
    <row r="169" spans="1:13" s="6" customFormat="1" ht="27" customHeight="1" thickTop="1" x14ac:dyDescent="0.15">
      <c r="A169" s="216" t="s">
        <v>44</v>
      </c>
      <c r="B169" s="217"/>
      <c r="C169" s="123">
        <f>SUM(D169:H169)</f>
        <v>0</v>
      </c>
      <c r="D169" s="140">
        <f>SUM(D166:D168)</f>
        <v>0</v>
      </c>
      <c r="E169" s="129">
        <f>SUM(E166:E168)</f>
        <v>0</v>
      </c>
      <c r="F169" s="141">
        <f>SUM(F166:F168)</f>
        <v>0</v>
      </c>
      <c r="G169" s="131">
        <f>SUM(G166:G168)</f>
        <v>0</v>
      </c>
      <c r="H169" s="132">
        <f>SUM(H166:H168)</f>
        <v>0</v>
      </c>
      <c r="I169" s="6" t="s">
        <v>53</v>
      </c>
      <c r="J169" s="12" t="s">
        <v>54</v>
      </c>
      <c r="K169" s="14"/>
      <c r="L169" s="14"/>
    </row>
    <row r="170" spans="1:13" s="6" customFormat="1" ht="27" customHeight="1" x14ac:dyDescent="0.15">
      <c r="A170" s="220" t="s">
        <v>30</v>
      </c>
      <c r="B170" s="221"/>
      <c r="C170" s="65">
        <f>SUM(D170:H170)</f>
        <v>0</v>
      </c>
      <c r="D170" s="133">
        <f>D163+SUM(D164:D165)-D169</f>
        <v>0</v>
      </c>
      <c r="E170" s="133">
        <f t="shared" ref="E170:H170" si="3">E163+SUM(E164:E165)-E169</f>
        <v>0</v>
      </c>
      <c r="F170" s="133">
        <f t="shared" si="3"/>
        <v>0</v>
      </c>
      <c r="G170" s="133">
        <f t="shared" si="3"/>
        <v>0</v>
      </c>
      <c r="H170" s="66">
        <f t="shared" si="3"/>
        <v>0</v>
      </c>
      <c r="I170" s="95">
        <f>IF($C$12="CPTPP",F132+F142+E164,IF($C$12="日EU協定",F132+F142+F164,IF($C$12="日米貿易協定",F132+F142+G164,IF($C$12="",0))))</f>
        <v>0</v>
      </c>
      <c r="J170" s="96">
        <f>IF($C$12="CPTPP",数値参照用・削除不可!$B$95,IF($C$12="日EU協定",数値参照用・削除不可!$B$97,IF($C$12="日米貿易協定",数値参照用・削除不可!B101,IF($C$12="",0))))</f>
        <v>0</v>
      </c>
      <c r="K170" s="14"/>
      <c r="L170" s="14"/>
    </row>
    <row r="171" spans="1:13" ht="14.25" x14ac:dyDescent="0.15">
      <c r="C171" s="16"/>
      <c r="D171" s="16"/>
      <c r="E171" s="16"/>
      <c r="F171" s="16"/>
      <c r="G171" s="16"/>
      <c r="H171" s="16"/>
      <c r="I171" s="16"/>
      <c r="J171" s="16"/>
    </row>
    <row r="172" spans="1:13" ht="30" customHeight="1" x14ac:dyDescent="0.15">
      <c r="A172" s="109" t="s">
        <v>55</v>
      </c>
      <c r="B172" s="18"/>
      <c r="K172" s="5"/>
      <c r="L172" s="5"/>
      <c r="M172" s="5"/>
    </row>
    <row r="173" spans="1:13" ht="21.75" customHeight="1" x14ac:dyDescent="0.15">
      <c r="A173" s="202"/>
      <c r="B173" s="203"/>
      <c r="C173" s="198" t="str">
        <f>$C$128</f>
        <v>2023年度（見込み含）実績</v>
      </c>
      <c r="D173" s="199"/>
      <c r="E173" s="200" t="str">
        <f>$E$128</f>
        <v>2024年度計画</v>
      </c>
      <c r="F173" s="201"/>
      <c r="G173" s="2"/>
      <c r="H173" s="2"/>
      <c r="I173" s="2"/>
      <c r="J173" s="2"/>
    </row>
    <row r="174" spans="1:13" ht="21.75" customHeight="1" x14ac:dyDescent="0.15">
      <c r="A174" s="204"/>
      <c r="B174" s="205"/>
      <c r="C174" s="24" t="s">
        <v>56</v>
      </c>
      <c r="D174" s="25" t="s">
        <v>57</v>
      </c>
      <c r="E174" s="24" t="s">
        <v>56</v>
      </c>
      <c r="F174" s="25" t="s">
        <v>57</v>
      </c>
    </row>
    <row r="175" spans="1:13" ht="25.5" customHeight="1" x14ac:dyDescent="0.15">
      <c r="A175" s="178" t="s">
        <v>26</v>
      </c>
      <c r="B175" s="179"/>
      <c r="C175" s="67"/>
      <c r="D175" s="68"/>
      <c r="E175" s="69">
        <f>C178</f>
        <v>0</v>
      </c>
      <c r="F175" s="70">
        <f>D178</f>
        <v>0</v>
      </c>
    </row>
    <row r="176" spans="1:13" ht="25.5" customHeight="1" x14ac:dyDescent="0.15">
      <c r="A176" s="178" t="s">
        <v>58</v>
      </c>
      <c r="B176" s="179"/>
      <c r="C176" s="67"/>
      <c r="D176" s="68"/>
      <c r="E176" s="71"/>
      <c r="F176" s="72"/>
    </row>
    <row r="177" spans="1:8" ht="25.5" customHeight="1" x14ac:dyDescent="0.15">
      <c r="A177" s="178" t="s">
        <v>29</v>
      </c>
      <c r="B177" s="179"/>
      <c r="C177" s="67"/>
      <c r="D177" s="68"/>
      <c r="E177" s="67"/>
      <c r="F177" s="73"/>
    </row>
    <row r="178" spans="1:8" ht="25.5" customHeight="1" x14ac:dyDescent="0.15">
      <c r="A178" s="192" t="s">
        <v>30</v>
      </c>
      <c r="B178" s="206"/>
      <c r="C178" s="74">
        <f>C175+C176-C177</f>
        <v>0</v>
      </c>
      <c r="D178" s="75">
        <f>D175+D176-D177</f>
        <v>0</v>
      </c>
      <c r="E178" s="74">
        <f>E175+E176-E177</f>
        <v>0</v>
      </c>
      <c r="F178" s="75">
        <f>F175+F176-F177</f>
        <v>0</v>
      </c>
    </row>
    <row r="180" spans="1:8" ht="26.25" customHeight="1" x14ac:dyDescent="0.15">
      <c r="A180" s="108" t="s">
        <v>59</v>
      </c>
    </row>
    <row r="181" spans="1:8" ht="26.25" customHeight="1" x14ac:dyDescent="0.15">
      <c r="A181" s="2" t="s">
        <v>60</v>
      </c>
    </row>
    <row r="182" spans="1:8" ht="22.5" customHeight="1" x14ac:dyDescent="0.15">
      <c r="A182" s="157" t="s">
        <v>61</v>
      </c>
      <c r="B182" s="158"/>
      <c r="C182" s="161" t="s">
        <v>62</v>
      </c>
      <c r="D182" s="161"/>
      <c r="E182" s="161"/>
      <c r="F182" s="161"/>
      <c r="G182" s="148" t="s">
        <v>63</v>
      </c>
      <c r="H182" s="149"/>
    </row>
    <row r="183" spans="1:8" ht="31.5" customHeight="1" x14ac:dyDescent="0.15">
      <c r="A183" s="159"/>
      <c r="B183" s="160"/>
      <c r="C183" s="162"/>
      <c r="D183" s="162"/>
      <c r="E183" s="162"/>
      <c r="F183" s="162"/>
      <c r="G183" s="117" t="s">
        <v>64</v>
      </c>
      <c r="H183" s="118" t="s">
        <v>65</v>
      </c>
    </row>
    <row r="184" spans="1:8" ht="19.5" customHeight="1" x14ac:dyDescent="0.15">
      <c r="A184" s="163"/>
      <c r="B184" s="164"/>
      <c r="C184" s="154"/>
      <c r="D184" s="154"/>
      <c r="E184" s="154"/>
      <c r="F184" s="154"/>
      <c r="G184" s="142"/>
      <c r="H184" s="143"/>
    </row>
    <row r="185" spans="1:8" ht="19.5" customHeight="1" x14ac:dyDescent="0.15">
      <c r="A185" s="150"/>
      <c r="B185" s="151"/>
      <c r="C185" s="155"/>
      <c r="D185" s="155"/>
      <c r="E185" s="155"/>
      <c r="F185" s="155"/>
      <c r="G185" s="144"/>
      <c r="H185" s="145"/>
    </row>
    <row r="186" spans="1:8" ht="19.5" customHeight="1" x14ac:dyDescent="0.15">
      <c r="A186" s="150"/>
      <c r="B186" s="151"/>
      <c r="C186" s="155"/>
      <c r="D186" s="155"/>
      <c r="E186" s="155"/>
      <c r="F186" s="155"/>
      <c r="G186" s="144"/>
      <c r="H186" s="145"/>
    </row>
    <row r="187" spans="1:8" ht="19.5" customHeight="1" x14ac:dyDescent="0.15">
      <c r="A187" s="150"/>
      <c r="B187" s="151"/>
      <c r="C187" s="155"/>
      <c r="D187" s="155"/>
      <c r="E187" s="155"/>
      <c r="F187" s="155"/>
      <c r="G187" s="144"/>
      <c r="H187" s="145"/>
    </row>
    <row r="188" spans="1:8" ht="19.5" customHeight="1" x14ac:dyDescent="0.15">
      <c r="A188" s="150"/>
      <c r="B188" s="151"/>
      <c r="C188" s="155"/>
      <c r="D188" s="155"/>
      <c r="E188" s="155"/>
      <c r="F188" s="155"/>
      <c r="G188" s="144"/>
      <c r="H188" s="145"/>
    </row>
    <row r="189" spans="1:8" ht="19.5" customHeight="1" x14ac:dyDescent="0.15">
      <c r="A189" s="150"/>
      <c r="B189" s="151"/>
      <c r="C189" s="155"/>
      <c r="D189" s="155"/>
      <c r="E189" s="155"/>
      <c r="F189" s="155"/>
      <c r="G189" s="144"/>
      <c r="H189" s="145"/>
    </row>
    <row r="190" spans="1:8" ht="19.5" customHeight="1" x14ac:dyDescent="0.15">
      <c r="A190" s="150"/>
      <c r="B190" s="151"/>
      <c r="C190" s="155"/>
      <c r="D190" s="155"/>
      <c r="E190" s="155"/>
      <c r="F190" s="155"/>
      <c r="G190" s="144"/>
      <c r="H190" s="145"/>
    </row>
    <row r="191" spans="1:8" ht="19.5" customHeight="1" x14ac:dyDescent="0.15">
      <c r="A191" s="150"/>
      <c r="B191" s="151"/>
      <c r="C191" s="155"/>
      <c r="D191" s="155"/>
      <c r="E191" s="155"/>
      <c r="F191" s="155"/>
      <c r="G191" s="144"/>
      <c r="H191" s="145"/>
    </row>
    <row r="192" spans="1:8" ht="19.5" customHeight="1" x14ac:dyDescent="0.15">
      <c r="A192" s="150"/>
      <c r="B192" s="151"/>
      <c r="C192" s="155"/>
      <c r="D192" s="155"/>
      <c r="E192" s="155"/>
      <c r="F192" s="155"/>
      <c r="G192" s="144"/>
      <c r="H192" s="145"/>
    </row>
    <row r="193" spans="1:8" ht="19.5" customHeight="1" x14ac:dyDescent="0.15">
      <c r="A193" s="152"/>
      <c r="B193" s="153"/>
      <c r="C193" s="156"/>
      <c r="D193" s="156"/>
      <c r="E193" s="156"/>
      <c r="F193" s="156"/>
      <c r="G193" s="146"/>
      <c r="H193" s="147"/>
    </row>
    <row r="194" spans="1:8" ht="9.75" customHeight="1" x14ac:dyDescent="0.15">
      <c r="A194" s="7"/>
      <c r="B194" s="7"/>
      <c r="C194" s="116"/>
      <c r="D194" s="116"/>
    </row>
    <row r="195" spans="1:8" ht="26.25" customHeight="1" x14ac:dyDescent="0.15">
      <c r="A195" s="108" t="s">
        <v>66</v>
      </c>
    </row>
    <row r="196" spans="1:8" ht="18.75" customHeight="1" x14ac:dyDescent="0.15">
      <c r="A196" s="2" t="s">
        <v>67</v>
      </c>
      <c r="B196" s="23"/>
    </row>
    <row r="197" spans="1:8" ht="18.75" customHeight="1" x14ac:dyDescent="0.15">
      <c r="A197" s="2" t="s">
        <v>68</v>
      </c>
      <c r="B197" s="23"/>
    </row>
    <row r="198" spans="1:8" ht="7.5" customHeight="1" x14ac:dyDescent="0.15">
      <c r="A198" s="170"/>
      <c r="B198" s="250"/>
      <c r="C198" s="196" t="s">
        <v>45</v>
      </c>
      <c r="D198" s="36"/>
      <c r="E198" s="37"/>
      <c r="F198" s="36"/>
      <c r="G198" s="37"/>
      <c r="H198" s="38"/>
    </row>
    <row r="199" spans="1:8" ht="47.25" customHeight="1" x14ac:dyDescent="0.15">
      <c r="A199" s="172"/>
      <c r="B199" s="251"/>
      <c r="C199" s="197"/>
      <c r="D199" s="26" t="s">
        <v>69</v>
      </c>
      <c r="E199" s="26" t="s">
        <v>70</v>
      </c>
      <c r="F199" s="26" t="s">
        <v>71</v>
      </c>
      <c r="G199" s="26" t="s">
        <v>72</v>
      </c>
      <c r="H199" s="27" t="s">
        <v>73</v>
      </c>
    </row>
    <row r="200" spans="1:8" ht="24.75" customHeight="1" x14ac:dyDescent="0.15">
      <c r="A200" s="249" t="str">
        <f>$C$128</f>
        <v>2023年度（見込み含）実績</v>
      </c>
      <c r="B200" s="44" t="s">
        <v>74</v>
      </c>
      <c r="C200" s="76" t="str">
        <f t="shared" ref="C200:H200" si="4">IFERROR(C$154/$C$176,"")</f>
        <v/>
      </c>
      <c r="D200" s="77" t="str">
        <f t="shared" si="4"/>
        <v/>
      </c>
      <c r="E200" s="77" t="str">
        <f t="shared" si="4"/>
        <v/>
      </c>
      <c r="F200" s="77" t="str">
        <f t="shared" si="4"/>
        <v/>
      </c>
      <c r="G200" s="77" t="str">
        <f t="shared" si="4"/>
        <v/>
      </c>
      <c r="H200" s="78" t="str">
        <f t="shared" si="4"/>
        <v/>
      </c>
    </row>
    <row r="201" spans="1:8" ht="24.75" customHeight="1" x14ac:dyDescent="0.15">
      <c r="A201" s="229"/>
      <c r="B201" s="79" t="s">
        <v>75</v>
      </c>
      <c r="C201" s="80" t="str">
        <f>IFERROR(C$155/$D$176,"")</f>
        <v/>
      </c>
      <c r="D201" s="81" t="str">
        <f>IFERROR(D$155/$D$176,"")</f>
        <v/>
      </c>
      <c r="E201" s="82" t="s">
        <v>40</v>
      </c>
      <c r="F201" s="81" t="str">
        <f>IFERROR(F$155/$D$176,"")</f>
        <v/>
      </c>
      <c r="G201" s="82" t="s">
        <v>40</v>
      </c>
      <c r="H201" s="83" t="str">
        <f>IFERROR(H$155/$D$176,"")</f>
        <v/>
      </c>
    </row>
    <row r="202" spans="1:8" ht="24.75" customHeight="1" x14ac:dyDescent="0.15">
      <c r="A202" s="228" t="str">
        <f>$E$128</f>
        <v>2024年度計画</v>
      </c>
      <c r="B202" s="84" t="s">
        <v>74</v>
      </c>
      <c r="C202" s="85" t="str">
        <f t="shared" ref="C202:H202" si="5">IFERROR(C$166/$E$176,"")</f>
        <v/>
      </c>
      <c r="D202" s="86" t="str">
        <f t="shared" si="5"/>
        <v/>
      </c>
      <c r="E202" s="86" t="str">
        <f t="shared" si="5"/>
        <v/>
      </c>
      <c r="F202" s="86" t="str">
        <f t="shared" si="5"/>
        <v/>
      </c>
      <c r="G202" s="86" t="str">
        <f t="shared" si="5"/>
        <v/>
      </c>
      <c r="H202" s="87" t="str">
        <f t="shared" si="5"/>
        <v/>
      </c>
    </row>
    <row r="203" spans="1:8" ht="24.75" customHeight="1" x14ac:dyDescent="0.15">
      <c r="A203" s="229"/>
      <c r="B203" s="79" t="s">
        <v>75</v>
      </c>
      <c r="C203" s="80" t="str">
        <f>IFERROR(C$167/$F$176,"")</f>
        <v/>
      </c>
      <c r="D203" s="81" t="str">
        <f>IFERROR(D$167/$F$176,"")</f>
        <v/>
      </c>
      <c r="E203" s="88" t="s">
        <v>76</v>
      </c>
      <c r="F203" s="81" t="str">
        <f>IFERROR(F$167/$F$176,"")</f>
        <v/>
      </c>
      <c r="G203" s="88" t="s">
        <v>76</v>
      </c>
      <c r="H203" s="83" t="str">
        <f>IFERROR(H$167/$F$176,"")</f>
        <v/>
      </c>
    </row>
  </sheetData>
  <sheetProtection algorithmName="SHA-512" hashValue="UZdBIelAvYh2WDCcFw57dtLNmeZded4VFYaR8oDl/+CyhkAT6+VYO4fm8JrFk8faxxtui3Yi5KfT+Qw1OuKwvA==" saltValue="V6NJJHDPSY2XVlh6fe1x1g==" spinCount="100000" sheet="1" formatRows="0"/>
  <mergeCells count="4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83:G83"/>
    <mergeCell ref="F84:G84"/>
    <mergeCell ref="F85:G85"/>
    <mergeCell ref="F86:G86"/>
    <mergeCell ref="F87:G87"/>
    <mergeCell ref="F88:G88"/>
    <mergeCell ref="F89:G89"/>
    <mergeCell ref="F90:G90"/>
    <mergeCell ref="F91:G91"/>
    <mergeCell ref="F74:G74"/>
    <mergeCell ref="F75:G75"/>
    <mergeCell ref="F76:G76"/>
    <mergeCell ref="F77:G77"/>
    <mergeCell ref="F78:G78"/>
    <mergeCell ref="F79:G79"/>
    <mergeCell ref="F80:G80"/>
    <mergeCell ref="F81:G81"/>
    <mergeCell ref="F82:G82"/>
    <mergeCell ref="F65:G65"/>
    <mergeCell ref="F66:G66"/>
    <mergeCell ref="F67:G67"/>
    <mergeCell ref="F68:G68"/>
    <mergeCell ref="F69:G69"/>
    <mergeCell ref="F70:G70"/>
    <mergeCell ref="F71:G71"/>
    <mergeCell ref="F72:G72"/>
    <mergeCell ref="F73:G73"/>
    <mergeCell ref="F56:G56"/>
    <mergeCell ref="F57:G57"/>
    <mergeCell ref="F58:G58"/>
    <mergeCell ref="F59:G59"/>
    <mergeCell ref="F60:G60"/>
    <mergeCell ref="F61:G61"/>
    <mergeCell ref="F62:G62"/>
    <mergeCell ref="F63:G63"/>
    <mergeCell ref="F64:G64"/>
    <mergeCell ref="F47:G47"/>
    <mergeCell ref="F48:G48"/>
    <mergeCell ref="F49:G49"/>
    <mergeCell ref="F50:G50"/>
    <mergeCell ref="F51:G51"/>
    <mergeCell ref="F52:G52"/>
    <mergeCell ref="F53:G53"/>
    <mergeCell ref="F54:G54"/>
    <mergeCell ref="F55:G55"/>
    <mergeCell ref="F38:G38"/>
    <mergeCell ref="F39:G39"/>
    <mergeCell ref="F40:G40"/>
    <mergeCell ref="F41:G41"/>
    <mergeCell ref="F42:G42"/>
    <mergeCell ref="F43:G43"/>
    <mergeCell ref="F44:G44"/>
    <mergeCell ref="F45:G45"/>
    <mergeCell ref="F46:G46"/>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106:E106"/>
    <mergeCell ref="D107:E107"/>
    <mergeCell ref="D108:E108"/>
    <mergeCell ref="D109:E109"/>
    <mergeCell ref="D110:E110"/>
    <mergeCell ref="D111:E111"/>
    <mergeCell ref="D112:E112"/>
    <mergeCell ref="D113:E113"/>
    <mergeCell ref="D114:E114"/>
    <mergeCell ref="D97:E97"/>
    <mergeCell ref="D98:E98"/>
    <mergeCell ref="D99:E99"/>
    <mergeCell ref="D100:E100"/>
    <mergeCell ref="D101:E101"/>
    <mergeCell ref="D102:E102"/>
    <mergeCell ref="D103:E103"/>
    <mergeCell ref="D104:E104"/>
    <mergeCell ref="D105:E105"/>
    <mergeCell ref="D88:E88"/>
    <mergeCell ref="D89:E89"/>
    <mergeCell ref="D90:E90"/>
    <mergeCell ref="D91:E91"/>
    <mergeCell ref="D92:E92"/>
    <mergeCell ref="D93:E93"/>
    <mergeCell ref="D94:E94"/>
    <mergeCell ref="D95:E95"/>
    <mergeCell ref="D96:E96"/>
    <mergeCell ref="D79:E79"/>
    <mergeCell ref="D80:E80"/>
    <mergeCell ref="D81:E81"/>
    <mergeCell ref="D82:E82"/>
    <mergeCell ref="D83:E83"/>
    <mergeCell ref="D84:E84"/>
    <mergeCell ref="D85:E85"/>
    <mergeCell ref="D86:E86"/>
    <mergeCell ref="D87:E87"/>
    <mergeCell ref="D70:E70"/>
    <mergeCell ref="D71:E71"/>
    <mergeCell ref="D72:E72"/>
    <mergeCell ref="D73:E73"/>
    <mergeCell ref="D74:E74"/>
    <mergeCell ref="D75:E75"/>
    <mergeCell ref="D76:E76"/>
    <mergeCell ref="D77:E77"/>
    <mergeCell ref="D78:E78"/>
    <mergeCell ref="D61:E61"/>
    <mergeCell ref="D62:E62"/>
    <mergeCell ref="D63:E63"/>
    <mergeCell ref="D64:E64"/>
    <mergeCell ref="D65:E65"/>
    <mergeCell ref="D66:E66"/>
    <mergeCell ref="D67:E67"/>
    <mergeCell ref="D68:E68"/>
    <mergeCell ref="D69:E69"/>
    <mergeCell ref="D52:E52"/>
    <mergeCell ref="D53:E53"/>
    <mergeCell ref="D54:E54"/>
    <mergeCell ref="D55:E55"/>
    <mergeCell ref="D56:E56"/>
    <mergeCell ref="D57:E57"/>
    <mergeCell ref="D58:E58"/>
    <mergeCell ref="D59:E59"/>
    <mergeCell ref="D60:E60"/>
    <mergeCell ref="D43:E43"/>
    <mergeCell ref="D44:E44"/>
    <mergeCell ref="D45:E45"/>
    <mergeCell ref="D46:E46"/>
    <mergeCell ref="D47:E47"/>
    <mergeCell ref="D48:E48"/>
    <mergeCell ref="D49:E49"/>
    <mergeCell ref="D50:E50"/>
    <mergeCell ref="D51:E51"/>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A111:B111"/>
    <mergeCell ref="A112:B112"/>
    <mergeCell ref="A113:B113"/>
    <mergeCell ref="A114:B114"/>
    <mergeCell ref="A115:B115"/>
    <mergeCell ref="A116:B116"/>
    <mergeCell ref="A117:B117"/>
    <mergeCell ref="A118:B118"/>
    <mergeCell ref="A119:B119"/>
    <mergeCell ref="A102:B102"/>
    <mergeCell ref="A103:B103"/>
    <mergeCell ref="A104:B104"/>
    <mergeCell ref="A105:B105"/>
    <mergeCell ref="A106:B106"/>
    <mergeCell ref="A107:B107"/>
    <mergeCell ref="A108:B108"/>
    <mergeCell ref="A109:B109"/>
    <mergeCell ref="A110:B110"/>
    <mergeCell ref="A14:B14"/>
    <mergeCell ref="A15:B17"/>
    <mergeCell ref="A20:H20"/>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s>
  <phoneticPr fontId="3"/>
  <conditionalFormatting sqref="F23:F122">
    <cfRule type="expression" dxfId="16" priority="63" stopIfTrue="1">
      <formula>AND(D23="その他",F23="")</formula>
    </cfRule>
  </conditionalFormatting>
  <conditionalFormatting sqref="A126:H135">
    <cfRule type="expression" dxfId="15" priority="50" stopIfTrue="1">
      <formula>$D$15="申請しない"</formula>
    </cfRule>
  </conditionalFormatting>
  <conditionalFormatting sqref="A136:H145">
    <cfRule type="expression" dxfId="14" priority="49" stopIfTrue="1">
      <formula>$D$16="申請しない"</formula>
    </cfRule>
  </conditionalFormatting>
  <conditionalFormatting sqref="C12 D15:D17 H23:H122 C7:F9 A23:A122 C23:D122">
    <cfRule type="containsBlanks" dxfId="13" priority="37" stopIfTrue="1">
      <formula>LEN(TRIM(A7))=0</formula>
    </cfRule>
  </conditionalFormatting>
  <conditionalFormatting sqref="A146:H203">
    <cfRule type="expression" dxfId="12" priority="35" stopIfTrue="1">
      <formula>$D$17="申請しない"</formula>
    </cfRule>
  </conditionalFormatting>
  <conditionalFormatting sqref="C131:F135">
    <cfRule type="expression" dxfId="11" priority="32" stopIfTrue="1">
      <formula>AND($D$15="申請する",C131="")</formula>
    </cfRule>
  </conditionalFormatting>
  <conditionalFormatting sqref="C141:F145">
    <cfRule type="expression" dxfId="10" priority="31" stopIfTrue="1">
      <formula>AND($D$16="申請する",C141="")</formula>
    </cfRule>
  </conditionalFormatting>
  <conditionalFormatting sqref="C175:F178 A184:H193 C163:H170 C151:H158">
    <cfRule type="expression" dxfId="9" priority="27" stopIfTrue="1">
      <formula>AND($D$17="申請する",A151="")</formula>
    </cfRule>
  </conditionalFormatting>
  <conditionalFormatting sqref="F132 F142 E164">
    <cfRule type="expression" dxfId="8" priority="17">
      <formula>AND($C$12="CPTPP",$I$170&gt;$J$170)</formula>
    </cfRule>
  </conditionalFormatting>
  <conditionalFormatting sqref="A23:B122">
    <cfRule type="expression" dxfId="7" priority="92">
      <formula>AND(OR($D$15="申請しない",$D$15=""),$A23="無機質を濃縮したホエイ")</formula>
    </cfRule>
    <cfRule type="expression" dxfId="6" priority="93">
      <formula>AND(OR($D$16="申請しない",$D$16=""),$A23="ホエイパーミエイト")</formula>
    </cfRule>
    <cfRule type="expression" dxfId="5" priority="94">
      <formula>AND(OR($D$17="申請しない",$D$17=""),$A23="乳幼児粉乳等用")</formula>
    </cfRule>
  </conditionalFormatting>
  <conditionalFormatting sqref="F164 F132 F142">
    <cfRule type="expression" dxfId="4" priority="2">
      <formula>AND($C$12="日EU協定",$I$170&gt;$J$170)</formula>
    </cfRule>
  </conditionalFormatting>
  <conditionalFormatting sqref="F132 F142 G164">
    <cfRule type="expression" dxfId="3" priority="1">
      <formula>AND($C$12="日米貿易協定",$I$170&gt;$J$170)</formula>
    </cfRule>
  </conditionalFormatting>
  <dataValidations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73" fitToHeight="4" orientation="portrait" r:id="rId1"/>
  <headerFooter>
    <oddFooter>&amp;C&amp;14&amp;P</oddFooter>
  </headerFooter>
  <rowBreaks count="1" manualBreakCount="1">
    <brk id="136"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64" workbookViewId="0">
      <selection activeCell="B101" sqref="B101"/>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1:11" x14ac:dyDescent="0.15">
      <c r="A1" t="s">
        <v>77</v>
      </c>
      <c r="B1" t="s">
        <v>78</v>
      </c>
      <c r="C1" t="s">
        <v>79</v>
      </c>
    </row>
    <row r="2" spans="1:11" x14ac:dyDescent="0.15">
      <c r="B2" t="s">
        <v>80</v>
      </c>
      <c r="C2" t="s">
        <v>81</v>
      </c>
      <c r="D2" t="s">
        <v>82</v>
      </c>
      <c r="E2" t="s">
        <v>83</v>
      </c>
      <c r="F2" t="s">
        <v>84</v>
      </c>
    </row>
    <row r="3" spans="1:11" x14ac:dyDescent="0.15">
      <c r="C3" t="s">
        <v>85</v>
      </c>
      <c r="D3" t="s">
        <v>86</v>
      </c>
    </row>
    <row r="4" spans="1:11" x14ac:dyDescent="0.15">
      <c r="C4" t="s">
        <v>87</v>
      </c>
      <c r="D4" t="s">
        <v>88</v>
      </c>
    </row>
    <row r="5" spans="1:11" s="17" customFormat="1" x14ac:dyDescent="0.15">
      <c r="B5" s="17" t="s">
        <v>89</v>
      </c>
      <c r="C5" s="17" t="s">
        <v>82</v>
      </c>
      <c r="D5" s="17" t="s">
        <v>90</v>
      </c>
      <c r="E5" s="17" t="s">
        <v>91</v>
      </c>
    </row>
    <row r="6" spans="1:11" x14ac:dyDescent="0.15">
      <c r="C6" t="s">
        <v>83</v>
      </c>
      <c r="D6" t="s">
        <v>92</v>
      </c>
    </row>
    <row r="7" spans="1:11" x14ac:dyDescent="0.15">
      <c r="C7" t="s">
        <v>84</v>
      </c>
      <c r="D7" t="s">
        <v>92</v>
      </c>
      <c r="E7" t="s">
        <v>93</v>
      </c>
    </row>
    <row r="8" spans="1:11" x14ac:dyDescent="0.15">
      <c r="C8" t="s">
        <v>86</v>
      </c>
      <c r="D8" t="s">
        <v>90</v>
      </c>
      <c r="E8" t="s">
        <v>94</v>
      </c>
    </row>
    <row r="9" spans="1:11" x14ac:dyDescent="0.15">
      <c r="C9" t="s">
        <v>88</v>
      </c>
      <c r="D9" t="s">
        <v>92</v>
      </c>
    </row>
    <row r="10" spans="1:11" s="17" customFormat="1" x14ac:dyDescent="0.15">
      <c r="B10" s="17" t="s">
        <v>95</v>
      </c>
      <c r="C10" s="17" t="s">
        <v>96</v>
      </c>
      <c r="D10" s="17" t="s">
        <v>97</v>
      </c>
    </row>
    <row r="11" spans="1:11" x14ac:dyDescent="0.15">
      <c r="C11" t="s">
        <v>98</v>
      </c>
      <c r="D11" t="s">
        <v>99</v>
      </c>
      <c r="E11" t="s">
        <v>100</v>
      </c>
      <c r="F11" t="s">
        <v>101</v>
      </c>
      <c r="G11" t="s">
        <v>102</v>
      </c>
      <c r="H11" t="s">
        <v>103</v>
      </c>
    </row>
    <row r="12" spans="1:11" x14ac:dyDescent="0.15">
      <c r="C12" t="s">
        <v>104</v>
      </c>
      <c r="D12" t="s">
        <v>105</v>
      </c>
      <c r="E12" t="s">
        <v>106</v>
      </c>
      <c r="F12" t="s">
        <v>107</v>
      </c>
      <c r="G12" t="s">
        <v>108</v>
      </c>
      <c r="H12" t="s">
        <v>109</v>
      </c>
      <c r="I12" t="s">
        <v>110</v>
      </c>
    </row>
    <row r="13" spans="1:11" x14ac:dyDescent="0.15">
      <c r="C13" t="s">
        <v>111</v>
      </c>
      <c r="D13" t="s">
        <v>112</v>
      </c>
      <c r="E13" t="s">
        <v>113</v>
      </c>
      <c r="F13" t="s">
        <v>114</v>
      </c>
      <c r="G13" t="s">
        <v>115</v>
      </c>
      <c r="H13" t="s">
        <v>116</v>
      </c>
      <c r="I13" t="s">
        <v>117</v>
      </c>
      <c r="J13" t="s">
        <v>118</v>
      </c>
    </row>
    <row r="14" spans="1:11" x14ac:dyDescent="0.15">
      <c r="C14" t="s">
        <v>91</v>
      </c>
      <c r="D14" t="s">
        <v>119</v>
      </c>
      <c r="E14" t="s">
        <v>120</v>
      </c>
    </row>
    <row r="15" spans="1:11" x14ac:dyDescent="0.15">
      <c r="C15" t="s">
        <v>90</v>
      </c>
      <c r="D15" t="s">
        <v>121</v>
      </c>
      <c r="E15" t="s">
        <v>122</v>
      </c>
    </row>
    <row r="16" spans="1:11" x14ac:dyDescent="0.15">
      <c r="C16" t="s">
        <v>123</v>
      </c>
      <c r="D16" t="s">
        <v>124</v>
      </c>
      <c r="E16" t="s">
        <v>125</v>
      </c>
      <c r="F16" t="s">
        <v>126</v>
      </c>
      <c r="G16" t="s">
        <v>127</v>
      </c>
      <c r="H16" t="s">
        <v>128</v>
      </c>
      <c r="I16" t="s">
        <v>129</v>
      </c>
      <c r="J16" t="s">
        <v>130</v>
      </c>
      <c r="K16" t="s">
        <v>131</v>
      </c>
    </row>
    <row r="17" spans="1:23" x14ac:dyDescent="0.15">
      <c r="C17" t="s">
        <v>132</v>
      </c>
      <c r="D17" t="s">
        <v>105</v>
      </c>
      <c r="E17" t="s">
        <v>106</v>
      </c>
      <c r="F17" t="s">
        <v>107</v>
      </c>
      <c r="G17" t="s">
        <v>108</v>
      </c>
      <c r="H17" t="s">
        <v>109</v>
      </c>
      <c r="I17" t="s">
        <v>110</v>
      </c>
      <c r="J17" t="s">
        <v>133</v>
      </c>
      <c r="K17" t="s">
        <v>134</v>
      </c>
      <c r="L17" t="s">
        <v>114</v>
      </c>
      <c r="M17" t="s">
        <v>115</v>
      </c>
      <c r="N17" t="s">
        <v>119</v>
      </c>
      <c r="O17" t="s">
        <v>120</v>
      </c>
      <c r="P17" t="s">
        <v>116</v>
      </c>
      <c r="Q17" t="s">
        <v>117</v>
      </c>
      <c r="R17" t="s">
        <v>118</v>
      </c>
      <c r="S17" t="s">
        <v>99</v>
      </c>
      <c r="T17" t="s">
        <v>100</v>
      </c>
      <c r="U17" t="s">
        <v>101</v>
      </c>
      <c r="V17" t="s">
        <v>102</v>
      </c>
      <c r="W17" t="s">
        <v>103</v>
      </c>
    </row>
    <row r="18" spans="1:23" x14ac:dyDescent="0.15">
      <c r="C18" t="s">
        <v>94</v>
      </c>
      <c r="D18" t="s">
        <v>135</v>
      </c>
      <c r="E18" t="s">
        <v>97</v>
      </c>
      <c r="F18" t="s">
        <v>136</v>
      </c>
      <c r="G18" t="s">
        <v>137</v>
      </c>
      <c r="H18" t="s">
        <v>138</v>
      </c>
      <c r="I18" t="s">
        <v>139</v>
      </c>
    </row>
    <row r="19" spans="1:23" x14ac:dyDescent="0.15">
      <c r="C19" t="s">
        <v>92</v>
      </c>
      <c r="D19" t="s">
        <v>137</v>
      </c>
    </row>
    <row r="20" spans="1:23" x14ac:dyDescent="0.15">
      <c r="C20" t="s">
        <v>93</v>
      </c>
      <c r="D20" t="s">
        <v>124</v>
      </c>
      <c r="E20" t="s">
        <v>127</v>
      </c>
    </row>
    <row r="21" spans="1:23" x14ac:dyDescent="0.15">
      <c r="C21" t="s">
        <v>140</v>
      </c>
      <c r="D21" t="s">
        <v>141</v>
      </c>
      <c r="E21" t="s">
        <v>142</v>
      </c>
    </row>
    <row r="22" spans="1:23" x14ac:dyDescent="0.15">
      <c r="C22" s="98" t="s">
        <v>143</v>
      </c>
      <c r="D22" t="s">
        <v>142</v>
      </c>
      <c r="E22" t="s">
        <v>144</v>
      </c>
      <c r="F22" t="s">
        <v>145</v>
      </c>
      <c r="G22" t="s">
        <v>146</v>
      </c>
      <c r="H22" t="s">
        <v>147</v>
      </c>
    </row>
    <row r="23" spans="1:23" s="17" customFormat="1" x14ac:dyDescent="0.15">
      <c r="A23" s="17" t="s">
        <v>104</v>
      </c>
      <c r="B23" s="17" t="s">
        <v>148</v>
      </c>
      <c r="C23" s="17" t="s">
        <v>105</v>
      </c>
      <c r="D23" s="17" t="s">
        <v>149</v>
      </c>
      <c r="E23" s="17" t="s">
        <v>150</v>
      </c>
    </row>
    <row r="24" spans="1:23" x14ac:dyDescent="0.15">
      <c r="A24" t="s">
        <v>104</v>
      </c>
      <c r="C24" t="s">
        <v>106</v>
      </c>
      <c r="D24" t="s">
        <v>149</v>
      </c>
      <c r="E24" t="s">
        <v>150</v>
      </c>
    </row>
    <row r="25" spans="1:23" x14ac:dyDescent="0.15">
      <c r="A25" t="s">
        <v>104</v>
      </c>
      <c r="C25" t="s">
        <v>107</v>
      </c>
      <c r="D25" t="s">
        <v>149</v>
      </c>
      <c r="E25" t="s">
        <v>150</v>
      </c>
    </row>
    <row r="26" spans="1:23" x14ac:dyDescent="0.15">
      <c r="A26" t="s">
        <v>104</v>
      </c>
      <c r="C26" t="s">
        <v>108</v>
      </c>
      <c r="D26" t="s">
        <v>149</v>
      </c>
      <c r="E26" t="s">
        <v>150</v>
      </c>
    </row>
    <row r="27" spans="1:23" x14ac:dyDescent="0.15">
      <c r="A27" t="s">
        <v>104</v>
      </c>
      <c r="C27" t="s">
        <v>109</v>
      </c>
      <c r="D27" t="s">
        <v>149</v>
      </c>
      <c r="E27" t="s">
        <v>150</v>
      </c>
    </row>
    <row r="28" spans="1:23" x14ac:dyDescent="0.15">
      <c r="A28" t="s">
        <v>104</v>
      </c>
      <c r="C28" t="s">
        <v>110</v>
      </c>
      <c r="D28" t="s">
        <v>149</v>
      </c>
      <c r="E28" t="s">
        <v>150</v>
      </c>
    </row>
    <row r="29" spans="1:23" x14ac:dyDescent="0.15">
      <c r="A29" t="s">
        <v>151</v>
      </c>
      <c r="C29" t="s">
        <v>112</v>
      </c>
      <c r="D29" t="s">
        <v>149</v>
      </c>
      <c r="E29" t="s">
        <v>150</v>
      </c>
    </row>
    <row r="30" spans="1:23" x14ac:dyDescent="0.15">
      <c r="A30" t="s">
        <v>151</v>
      </c>
      <c r="C30" t="s">
        <v>113</v>
      </c>
      <c r="D30" t="s">
        <v>149</v>
      </c>
      <c r="E30" t="s">
        <v>150</v>
      </c>
    </row>
    <row r="31" spans="1:23" x14ac:dyDescent="0.15">
      <c r="A31" t="s">
        <v>151</v>
      </c>
      <c r="C31" t="s">
        <v>114</v>
      </c>
      <c r="D31" t="s">
        <v>149</v>
      </c>
      <c r="E31" t="s">
        <v>150</v>
      </c>
    </row>
    <row r="32" spans="1:23" x14ac:dyDescent="0.15">
      <c r="A32" t="s">
        <v>151</v>
      </c>
      <c r="C32" t="s">
        <v>115</v>
      </c>
      <c r="D32" t="s">
        <v>149</v>
      </c>
      <c r="E32" t="s">
        <v>150</v>
      </c>
    </row>
    <row r="33" spans="1:9" x14ac:dyDescent="0.15">
      <c r="A33" t="s">
        <v>152</v>
      </c>
      <c r="C33" t="s">
        <v>116</v>
      </c>
      <c r="D33" t="s">
        <v>149</v>
      </c>
      <c r="E33" t="s">
        <v>150</v>
      </c>
    </row>
    <row r="34" spans="1:9" x14ac:dyDescent="0.15">
      <c r="A34" t="s">
        <v>152</v>
      </c>
      <c r="C34" t="s">
        <v>117</v>
      </c>
      <c r="D34" t="s">
        <v>149</v>
      </c>
      <c r="E34" t="s">
        <v>150</v>
      </c>
    </row>
    <row r="35" spans="1:9" x14ac:dyDescent="0.15">
      <c r="A35" t="s">
        <v>152</v>
      </c>
      <c r="C35" t="s">
        <v>118</v>
      </c>
      <c r="D35" t="s">
        <v>149</v>
      </c>
      <c r="E35" t="s">
        <v>150</v>
      </c>
    </row>
    <row r="36" spans="1:9" x14ac:dyDescent="0.15">
      <c r="A36" t="s">
        <v>90</v>
      </c>
      <c r="C36" t="s">
        <v>121</v>
      </c>
      <c r="D36" t="s">
        <v>153</v>
      </c>
      <c r="E36" t="s">
        <v>154</v>
      </c>
    </row>
    <row r="37" spans="1:9" x14ac:dyDescent="0.15">
      <c r="A37" t="s">
        <v>90</v>
      </c>
      <c r="C37" t="s">
        <v>122</v>
      </c>
      <c r="D37" t="s">
        <v>153</v>
      </c>
      <c r="E37" t="s">
        <v>154</v>
      </c>
    </row>
    <row r="38" spans="1:9" x14ac:dyDescent="0.15">
      <c r="A38" t="s">
        <v>91</v>
      </c>
      <c r="C38" t="s">
        <v>119</v>
      </c>
      <c r="D38" t="s">
        <v>155</v>
      </c>
      <c r="E38" t="s">
        <v>156</v>
      </c>
    </row>
    <row r="39" spans="1:9" x14ac:dyDescent="0.15">
      <c r="A39" t="s">
        <v>91</v>
      </c>
      <c r="C39" t="s">
        <v>120</v>
      </c>
      <c r="D39" t="s">
        <v>157</v>
      </c>
      <c r="E39" t="s">
        <v>156</v>
      </c>
    </row>
    <row r="40" spans="1:9" x14ac:dyDescent="0.15">
      <c r="A40" t="s">
        <v>158</v>
      </c>
      <c r="C40" t="s">
        <v>124</v>
      </c>
      <c r="D40" t="s">
        <v>159</v>
      </c>
      <c r="E40" t="s">
        <v>150</v>
      </c>
    </row>
    <row r="41" spans="1:9" x14ac:dyDescent="0.15">
      <c r="A41" t="s">
        <v>160</v>
      </c>
      <c r="C41" t="s">
        <v>125</v>
      </c>
      <c r="D41" t="s">
        <v>159</v>
      </c>
      <c r="E41" t="s">
        <v>150</v>
      </c>
    </row>
    <row r="42" spans="1:9" x14ac:dyDescent="0.15">
      <c r="A42" t="s">
        <v>161</v>
      </c>
      <c r="C42" t="s">
        <v>126</v>
      </c>
      <c r="D42" t="s">
        <v>159</v>
      </c>
      <c r="E42" t="s">
        <v>150</v>
      </c>
    </row>
    <row r="43" spans="1:9" x14ac:dyDescent="0.15">
      <c r="A43" t="s">
        <v>158</v>
      </c>
      <c r="C43" t="s">
        <v>127</v>
      </c>
      <c r="D43" t="s">
        <v>159</v>
      </c>
      <c r="E43" t="s">
        <v>150</v>
      </c>
    </row>
    <row r="44" spans="1:9" x14ac:dyDescent="0.15">
      <c r="A44" t="s">
        <v>162</v>
      </c>
      <c r="C44" t="s">
        <v>128</v>
      </c>
      <c r="D44" t="s">
        <v>159</v>
      </c>
      <c r="E44" t="s">
        <v>150</v>
      </c>
    </row>
    <row r="45" spans="1:9" x14ac:dyDescent="0.15">
      <c r="A45" t="s">
        <v>162</v>
      </c>
      <c r="C45" t="s">
        <v>129</v>
      </c>
      <c r="D45" t="s">
        <v>159</v>
      </c>
      <c r="E45" t="s">
        <v>150</v>
      </c>
    </row>
    <row r="46" spans="1:9" x14ac:dyDescent="0.15">
      <c r="A46" t="s">
        <v>162</v>
      </c>
      <c r="C46" t="s">
        <v>130</v>
      </c>
      <c r="D46" t="s">
        <v>159</v>
      </c>
      <c r="E46" t="s">
        <v>150</v>
      </c>
    </row>
    <row r="47" spans="1:9" x14ac:dyDescent="0.15">
      <c r="A47" t="s">
        <v>162</v>
      </c>
      <c r="C47" t="s">
        <v>131</v>
      </c>
      <c r="D47" t="s">
        <v>159</v>
      </c>
      <c r="E47" t="s">
        <v>150</v>
      </c>
    </row>
    <row r="48" spans="1:9" x14ac:dyDescent="0.15">
      <c r="A48" t="s">
        <v>163</v>
      </c>
      <c r="C48" t="s">
        <v>99</v>
      </c>
      <c r="D48" t="s">
        <v>164</v>
      </c>
      <c r="E48" t="s">
        <v>165</v>
      </c>
      <c r="F48" t="s">
        <v>166</v>
      </c>
      <c r="G48" t="s">
        <v>167</v>
      </c>
      <c r="H48" t="s">
        <v>168</v>
      </c>
      <c r="I48" t="s">
        <v>150</v>
      </c>
    </row>
    <row r="49" spans="1:9" x14ac:dyDescent="0.15">
      <c r="A49" t="s">
        <v>163</v>
      </c>
      <c r="C49" t="s">
        <v>100</v>
      </c>
      <c r="D49" t="s">
        <v>164</v>
      </c>
      <c r="E49" t="s">
        <v>165</v>
      </c>
      <c r="F49" t="s">
        <v>166</v>
      </c>
      <c r="G49" t="s">
        <v>167</v>
      </c>
      <c r="H49" t="s">
        <v>168</v>
      </c>
      <c r="I49" t="s">
        <v>150</v>
      </c>
    </row>
    <row r="50" spans="1:9" x14ac:dyDescent="0.15">
      <c r="A50" t="s">
        <v>169</v>
      </c>
      <c r="C50" t="s">
        <v>101</v>
      </c>
      <c r="D50" t="s">
        <v>164</v>
      </c>
      <c r="E50" t="s">
        <v>165</v>
      </c>
      <c r="F50" t="s">
        <v>166</v>
      </c>
      <c r="G50" t="s">
        <v>167</v>
      </c>
      <c r="H50" t="s">
        <v>168</v>
      </c>
      <c r="I50" t="s">
        <v>150</v>
      </c>
    </row>
    <row r="51" spans="1:9" x14ac:dyDescent="0.15">
      <c r="A51" t="s">
        <v>163</v>
      </c>
      <c r="C51" t="s">
        <v>102</v>
      </c>
      <c r="D51" t="s">
        <v>164</v>
      </c>
      <c r="E51" t="s">
        <v>165</v>
      </c>
      <c r="F51" t="s">
        <v>166</v>
      </c>
      <c r="G51" t="s">
        <v>167</v>
      </c>
      <c r="H51" t="s">
        <v>168</v>
      </c>
      <c r="I51" t="s">
        <v>150</v>
      </c>
    </row>
    <row r="52" spans="1:9" x14ac:dyDescent="0.15">
      <c r="A52" t="s">
        <v>170</v>
      </c>
      <c r="C52" t="s">
        <v>103</v>
      </c>
      <c r="D52" t="s">
        <v>171</v>
      </c>
      <c r="E52" t="s">
        <v>172</v>
      </c>
      <c r="F52" t="s">
        <v>150</v>
      </c>
    </row>
    <row r="53" spans="1:9" x14ac:dyDescent="0.15">
      <c r="A53" t="s">
        <v>173</v>
      </c>
      <c r="C53" t="s">
        <v>135</v>
      </c>
      <c r="D53" t="s">
        <v>174</v>
      </c>
      <c r="E53" t="s">
        <v>150</v>
      </c>
    </row>
    <row r="54" spans="1:9" x14ac:dyDescent="0.15">
      <c r="A54" t="s">
        <v>175</v>
      </c>
      <c r="C54" t="s">
        <v>97</v>
      </c>
      <c r="D54" t="s">
        <v>174</v>
      </c>
      <c r="E54" t="s">
        <v>176</v>
      </c>
      <c r="F54" t="s">
        <v>177</v>
      </c>
      <c r="G54" t="s">
        <v>178</v>
      </c>
      <c r="H54" t="s">
        <v>150</v>
      </c>
    </row>
    <row r="55" spans="1:9" x14ac:dyDescent="0.15">
      <c r="A55" t="s">
        <v>179</v>
      </c>
      <c r="C55" t="s">
        <v>136</v>
      </c>
      <c r="D55" t="s">
        <v>180</v>
      </c>
      <c r="E55" t="s">
        <v>150</v>
      </c>
    </row>
    <row r="56" spans="1:9" x14ac:dyDescent="0.15">
      <c r="A56" t="s">
        <v>181</v>
      </c>
      <c r="C56" t="s">
        <v>137</v>
      </c>
      <c r="D56" t="s">
        <v>174</v>
      </c>
      <c r="E56" t="s">
        <v>92</v>
      </c>
      <c r="F56" t="s">
        <v>150</v>
      </c>
    </row>
    <row r="57" spans="1:9" x14ac:dyDescent="0.15">
      <c r="A57" t="s">
        <v>182</v>
      </c>
      <c r="C57" t="s">
        <v>138</v>
      </c>
      <c r="D57" t="s">
        <v>174</v>
      </c>
      <c r="E57" t="s">
        <v>183</v>
      </c>
      <c r="F57" t="s">
        <v>150</v>
      </c>
    </row>
    <row r="58" spans="1:9" x14ac:dyDescent="0.15">
      <c r="A58" t="s">
        <v>184</v>
      </c>
      <c r="C58" t="s">
        <v>139</v>
      </c>
      <c r="D58" t="s">
        <v>174</v>
      </c>
      <c r="E58" t="s">
        <v>185</v>
      </c>
      <c r="F58" t="s">
        <v>186</v>
      </c>
      <c r="G58" t="s">
        <v>187</v>
      </c>
      <c r="H58" t="s">
        <v>150</v>
      </c>
    </row>
    <row r="59" spans="1:9" s="17" customFormat="1" x14ac:dyDescent="0.15">
      <c r="B59" s="17" t="s">
        <v>188</v>
      </c>
      <c r="C59" s="17" t="s">
        <v>189</v>
      </c>
    </row>
    <row r="60" spans="1:9" x14ac:dyDescent="0.15">
      <c r="C60" t="s">
        <v>190</v>
      </c>
    </row>
    <row r="61" spans="1:9" s="17" customFormat="1" x14ac:dyDescent="0.15">
      <c r="A61" s="17" t="s">
        <v>191</v>
      </c>
      <c r="B61" s="17" t="s">
        <v>104</v>
      </c>
      <c r="C61" s="17">
        <v>6.48</v>
      </c>
    </row>
    <row r="62" spans="1:9" x14ac:dyDescent="0.15">
      <c r="A62" t="s">
        <v>192</v>
      </c>
      <c r="B62" t="s">
        <v>104</v>
      </c>
      <c r="C62">
        <v>6.48</v>
      </c>
    </row>
    <row r="63" spans="1:9" x14ac:dyDescent="0.15">
      <c r="A63" t="s">
        <v>193</v>
      </c>
      <c r="B63" t="s">
        <v>104</v>
      </c>
      <c r="C63">
        <v>6.48</v>
      </c>
    </row>
    <row r="64" spans="1:9" x14ac:dyDescent="0.15">
      <c r="A64" t="s">
        <v>194</v>
      </c>
      <c r="B64" t="s">
        <v>104</v>
      </c>
      <c r="C64">
        <v>6.84</v>
      </c>
    </row>
    <row r="65" spans="1:3" x14ac:dyDescent="0.15">
      <c r="A65" t="s">
        <v>195</v>
      </c>
      <c r="B65" t="s">
        <v>104</v>
      </c>
      <c r="C65">
        <v>6.84</v>
      </c>
    </row>
    <row r="66" spans="1:3" x14ac:dyDescent="0.15">
      <c r="A66" t="s">
        <v>196</v>
      </c>
      <c r="B66" t="s">
        <v>104</v>
      </c>
      <c r="C66">
        <v>6.84</v>
      </c>
    </row>
    <row r="67" spans="1:3" x14ac:dyDescent="0.15">
      <c r="A67" t="s">
        <v>112</v>
      </c>
      <c r="B67" t="s">
        <v>111</v>
      </c>
      <c r="C67">
        <v>8.9</v>
      </c>
    </row>
    <row r="68" spans="1:3" x14ac:dyDescent="0.15">
      <c r="A68" t="s">
        <v>113</v>
      </c>
      <c r="B68" t="s">
        <v>111</v>
      </c>
      <c r="C68">
        <v>13.43</v>
      </c>
    </row>
    <row r="69" spans="1:3" x14ac:dyDescent="0.15">
      <c r="A69" t="s">
        <v>197</v>
      </c>
      <c r="B69" t="s">
        <v>111</v>
      </c>
      <c r="C69">
        <v>8.9</v>
      </c>
    </row>
    <row r="70" spans="1:3" x14ac:dyDescent="0.15">
      <c r="A70" t="s">
        <v>198</v>
      </c>
      <c r="B70" t="s">
        <v>111</v>
      </c>
      <c r="C70">
        <v>13.43</v>
      </c>
    </row>
    <row r="71" spans="1:3" x14ac:dyDescent="0.15">
      <c r="A71" t="s">
        <v>199</v>
      </c>
      <c r="B71" t="s">
        <v>111</v>
      </c>
      <c r="C71">
        <v>6.48</v>
      </c>
    </row>
    <row r="72" spans="1:3" x14ac:dyDescent="0.15">
      <c r="A72" t="s">
        <v>200</v>
      </c>
      <c r="B72" t="s">
        <v>111</v>
      </c>
      <c r="C72">
        <v>8.57</v>
      </c>
    </row>
    <row r="73" spans="1:3" x14ac:dyDescent="0.15">
      <c r="A73" t="s">
        <v>201</v>
      </c>
      <c r="B73" t="s">
        <v>111</v>
      </c>
      <c r="C73">
        <v>13.43</v>
      </c>
    </row>
    <row r="74" spans="1:3" x14ac:dyDescent="0.15">
      <c r="A74" t="s">
        <v>202</v>
      </c>
      <c r="B74" t="s">
        <v>91</v>
      </c>
      <c r="C74">
        <v>6.69</v>
      </c>
    </row>
    <row r="75" spans="1:3" x14ac:dyDescent="0.15">
      <c r="A75" t="s">
        <v>203</v>
      </c>
      <c r="B75" t="s">
        <v>91</v>
      </c>
      <c r="C75">
        <v>3.65</v>
      </c>
    </row>
    <row r="76" spans="1:3" x14ac:dyDescent="0.15">
      <c r="A76" t="s">
        <v>204</v>
      </c>
      <c r="B76" t="s">
        <v>93</v>
      </c>
    </row>
    <row r="77" spans="1:3" x14ac:dyDescent="0.15">
      <c r="A77" t="s">
        <v>141</v>
      </c>
      <c r="B77" t="s">
        <v>140</v>
      </c>
    </row>
    <row r="78" spans="1:3" x14ac:dyDescent="0.15">
      <c r="A78" t="s">
        <v>142</v>
      </c>
    </row>
    <row r="79" spans="1:3" x14ac:dyDescent="0.15">
      <c r="A79" t="s">
        <v>205</v>
      </c>
      <c r="B79" t="s">
        <v>93</v>
      </c>
    </row>
    <row r="80" spans="1:3" x14ac:dyDescent="0.15">
      <c r="A80" t="s">
        <v>144</v>
      </c>
      <c r="B80" t="s">
        <v>143</v>
      </c>
    </row>
    <row r="81" spans="1:3" x14ac:dyDescent="0.15">
      <c r="A81" t="s">
        <v>145</v>
      </c>
      <c r="B81" t="s">
        <v>143</v>
      </c>
    </row>
    <row r="82" spans="1:3" x14ac:dyDescent="0.15">
      <c r="A82" t="s">
        <v>146</v>
      </c>
      <c r="B82" t="s">
        <v>143</v>
      </c>
    </row>
    <row r="83" spans="1:3" x14ac:dyDescent="0.15">
      <c r="A83" t="s">
        <v>147</v>
      </c>
      <c r="B83" t="s">
        <v>143</v>
      </c>
    </row>
    <row r="84" spans="1:3" x14ac:dyDescent="0.15">
      <c r="A84" t="s">
        <v>206</v>
      </c>
      <c r="B84" t="s">
        <v>98</v>
      </c>
      <c r="C84">
        <v>12.34</v>
      </c>
    </row>
    <row r="85" spans="1:3" x14ac:dyDescent="0.15">
      <c r="A85" t="s">
        <v>207</v>
      </c>
      <c r="B85" t="s">
        <v>98</v>
      </c>
      <c r="C85">
        <v>15.05</v>
      </c>
    </row>
    <row r="86" spans="1:3" x14ac:dyDescent="0.15">
      <c r="A86" t="s">
        <v>208</v>
      </c>
      <c r="B86" t="s">
        <v>98</v>
      </c>
      <c r="C86">
        <v>12.34</v>
      </c>
    </row>
    <row r="87" spans="1:3" x14ac:dyDescent="0.15">
      <c r="A87" t="s">
        <v>209</v>
      </c>
      <c r="B87" t="s">
        <v>98</v>
      </c>
      <c r="C87">
        <v>12.34</v>
      </c>
    </row>
    <row r="88" spans="1:3" x14ac:dyDescent="0.15">
      <c r="A88" t="s">
        <v>210</v>
      </c>
      <c r="B88" t="s">
        <v>98</v>
      </c>
      <c r="C88">
        <v>15.05</v>
      </c>
    </row>
    <row r="89" spans="1:3" s="17" customFormat="1" x14ac:dyDescent="0.15">
      <c r="A89" s="17" t="s">
        <v>211</v>
      </c>
      <c r="B89" s="106">
        <v>1240000</v>
      </c>
      <c r="C89" s="91" t="s">
        <v>212</v>
      </c>
    </row>
    <row r="90" spans="1:3" x14ac:dyDescent="0.15">
      <c r="A90" t="s">
        <v>213</v>
      </c>
      <c r="B90" s="107">
        <v>650000</v>
      </c>
    </row>
    <row r="91" spans="1:3" x14ac:dyDescent="0.15">
      <c r="A91" t="s">
        <v>214</v>
      </c>
      <c r="B91" s="107">
        <v>180000</v>
      </c>
    </row>
    <row r="92" spans="1:3" x14ac:dyDescent="0.15">
      <c r="A92" t="s">
        <v>215</v>
      </c>
      <c r="B92" s="107">
        <v>238000</v>
      </c>
    </row>
    <row r="93" spans="1:3" x14ac:dyDescent="0.15">
      <c r="A93" t="s">
        <v>216</v>
      </c>
      <c r="B93" s="107">
        <v>70000</v>
      </c>
    </row>
    <row r="94" spans="1:3" x14ac:dyDescent="0.15">
      <c r="A94" t="s">
        <v>217</v>
      </c>
      <c r="B94" s="107">
        <v>230000</v>
      </c>
    </row>
    <row r="95" spans="1:3" x14ac:dyDescent="0.15">
      <c r="A95" t="s">
        <v>218</v>
      </c>
      <c r="B95" s="107">
        <v>77000</v>
      </c>
    </row>
    <row r="96" spans="1:3" x14ac:dyDescent="0.15">
      <c r="A96" t="s">
        <v>219</v>
      </c>
      <c r="B96" s="107">
        <v>70000</v>
      </c>
    </row>
    <row r="97" spans="1:2" x14ac:dyDescent="0.15">
      <c r="A97" t="s">
        <v>220</v>
      </c>
      <c r="B97" s="107">
        <v>219000</v>
      </c>
    </row>
    <row r="98" spans="1:2" x14ac:dyDescent="0.15">
      <c r="A98" t="s">
        <v>221</v>
      </c>
      <c r="B98" s="107">
        <v>250000</v>
      </c>
    </row>
    <row r="99" spans="1:2" x14ac:dyDescent="0.15">
      <c r="A99" t="s">
        <v>222</v>
      </c>
      <c r="B99" s="107">
        <v>494000</v>
      </c>
    </row>
    <row r="100" spans="1:2" x14ac:dyDescent="0.15">
      <c r="A100" t="s">
        <v>223</v>
      </c>
      <c r="B100" s="107">
        <v>26000</v>
      </c>
    </row>
    <row r="101" spans="1:2" x14ac:dyDescent="0.15">
      <c r="A101" t="s">
        <v>224</v>
      </c>
      <c r="B101" s="107">
        <v>740000</v>
      </c>
    </row>
    <row r="102" spans="1:2" s="17" customFormat="1" x14ac:dyDescent="0.15"/>
  </sheetData>
  <sheetProtection algorithmName="SHA-512" hashValue="9kLtDzlhhUUVu4P8aJxMpHSomg7u1txTQzXEcne1G4+l0DU6tYKrcWRVL/pCKI/k3d8GBbUUJYdz8Lo2S0+pkQ==" saltValue="pUl9oWCv6n6wn9o3KJsw0w=="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D40FEB-8033-41B9-ACEE-05C80AC3B453}">
  <ds:schemaRefs>
    <ds:schemaRef ds:uri="http://www.w3.org/XML/1998/namespace"/>
    <ds:schemaRef ds:uri="http://schemas.microsoft.com/office/2006/documentManagement/types"/>
    <ds:schemaRef ds:uri="http://purl.org/dc/elements/1.1/"/>
    <ds:schemaRef ds:uri="http://schemas.microsoft.com/office/infopath/2007/PartnerControls"/>
    <ds:schemaRef ds:uri="http://purl.org/dc/terms/"/>
    <ds:schemaRef ds:uri="http://schemas.openxmlformats.org/package/2006/metadata/core-properties"/>
    <ds:schemaRef ds:uri="http://purl.org/dc/dcmitype/"/>
    <ds:schemaRef ds:uri="85ec59af-1a16-40a0-b163-384e34c79a5c"/>
    <ds:schemaRef ds:uri="d7ff9bdc-160a-44e9-a334-922a72316d87"/>
    <ds:schemaRef ds:uri="http://schemas.microsoft.com/office/2006/metadata/properties"/>
  </ds:schemaRefs>
</ds:datastoreItem>
</file>

<file path=customXml/itemProps2.xml><?xml version="1.0" encoding="utf-8"?>
<ds:datastoreItem xmlns:ds="http://schemas.openxmlformats.org/officeDocument/2006/customXml" ds:itemID="{404E8FCA-AB45-4F3F-8925-A393667EDC94}">
  <ds:schemaRefs>
    <ds:schemaRef ds:uri="http://schemas.microsoft.com/sharepoint/v3/contenttype/forms"/>
  </ds:schemaRefs>
</ds:datastoreItem>
</file>

<file path=customXml/itemProps3.xml><?xml version="1.0" encoding="utf-8"?>
<ds:datastoreItem xmlns:ds="http://schemas.openxmlformats.org/officeDocument/2006/customXml" ds:itemID="{5E4B4694-AC7D-42C8-BFA3-ED59987F89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2023-12-11T05:47:03Z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