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/>
  <xr:revisionPtr revIDLastSave="0" documentId="13_ncr:1_{C3DAD82E-C755-4DD8-ABCD-FF22F172E18F}" xr6:coauthVersionLast="47" xr6:coauthVersionMax="47" xr10:uidLastSave="{00000000-0000-0000-0000-000000000000}"/>
  <bookViews>
    <workbookView xWindow="-28920" yWindow="30" windowWidth="29040" windowHeight="15840" tabRatio="648" activeTab="11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" i="20" l="1"/>
  <c r="H4" i="19"/>
  <c r="E4" i="19"/>
  <c r="C21" i="19"/>
  <c r="D21" i="19"/>
  <c r="Q19" i="18"/>
  <c r="F22" i="17"/>
  <c r="F22" i="18" s="1"/>
  <c r="G21" i="13"/>
  <c r="F21" i="13"/>
  <c r="B21" i="13"/>
  <c r="M6" i="12"/>
  <c r="M3" i="6"/>
  <c r="J21" i="11"/>
  <c r="I21" i="11"/>
  <c r="G21" i="11"/>
  <c r="F21" i="11"/>
  <c r="C21" i="11"/>
  <c r="D21" i="11"/>
  <c r="B21" i="11"/>
  <c r="P8" i="5"/>
  <c r="P9" i="5"/>
  <c r="P10" i="5"/>
  <c r="P11" i="5"/>
  <c r="P12" i="5"/>
  <c r="P14" i="5"/>
  <c r="P15" i="5"/>
  <c r="P16" i="5"/>
  <c r="P17" i="5"/>
  <c r="P18" i="5"/>
  <c r="C21" i="6"/>
  <c r="D21" i="6"/>
  <c r="P7" i="6"/>
  <c r="P8" i="6"/>
  <c r="P9" i="6"/>
  <c r="P10" i="6"/>
  <c r="P11" i="6"/>
  <c r="P12" i="6"/>
  <c r="P14" i="6"/>
  <c r="P15" i="6"/>
  <c r="P16" i="6"/>
  <c r="P17" i="6"/>
  <c r="P18" i="6"/>
  <c r="P4" i="11"/>
  <c r="P5" i="11"/>
  <c r="P6" i="11"/>
  <c r="P7" i="11"/>
  <c r="P8" i="11"/>
  <c r="P9" i="11"/>
  <c r="P10" i="11"/>
  <c r="P11" i="11"/>
  <c r="P12" i="11"/>
  <c r="P14" i="11"/>
  <c r="P15" i="11"/>
  <c r="P16" i="11"/>
  <c r="P17" i="11"/>
  <c r="P18" i="11"/>
  <c r="P5" i="15"/>
  <c r="P7" i="15"/>
  <c r="P8" i="15"/>
  <c r="P9" i="15"/>
  <c r="P11" i="15"/>
  <c r="P12" i="15"/>
  <c r="P15" i="15"/>
  <c r="P16" i="15"/>
  <c r="P17" i="15"/>
  <c r="P18" i="15"/>
  <c r="P5" i="14"/>
  <c r="P7" i="14"/>
  <c r="P8" i="14"/>
  <c r="P9" i="14"/>
  <c r="P11" i="14"/>
  <c r="P12" i="14"/>
  <c r="P14" i="14"/>
  <c r="P15" i="14"/>
  <c r="P16" i="14"/>
  <c r="P17" i="14"/>
  <c r="P18" i="14"/>
  <c r="P5" i="13"/>
  <c r="P7" i="13"/>
  <c r="P8" i="13"/>
  <c r="P9" i="13"/>
  <c r="P11" i="13"/>
  <c r="P12" i="13"/>
  <c r="P14" i="13"/>
  <c r="P15" i="13"/>
  <c r="P16" i="13"/>
  <c r="P17" i="13"/>
  <c r="P18" i="13"/>
  <c r="P5" i="12"/>
  <c r="P7" i="12"/>
  <c r="P8" i="12"/>
  <c r="P9" i="12"/>
  <c r="P10" i="12"/>
  <c r="P11" i="12"/>
  <c r="P12" i="12"/>
  <c r="P14" i="12"/>
  <c r="P15" i="12"/>
  <c r="P16" i="12"/>
  <c r="P17" i="12"/>
  <c r="K8" i="18"/>
  <c r="E8" i="18"/>
  <c r="R19" i="20"/>
  <c r="Q19" i="20"/>
  <c r="H11" i="18" l="1"/>
  <c r="N4" i="14" l="1"/>
  <c r="P4" i="14" s="1"/>
  <c r="N5" i="14"/>
  <c r="N7" i="14"/>
  <c r="N8" i="14"/>
  <c r="N9" i="14"/>
  <c r="M4" i="14"/>
  <c r="M5" i="14"/>
  <c r="M7" i="14"/>
  <c r="M8" i="14"/>
  <c r="M9" i="14"/>
  <c r="P4" i="13"/>
  <c r="P18" i="12"/>
  <c r="P4" i="12"/>
  <c r="P5" i="6"/>
  <c r="P6" i="6"/>
  <c r="P5" i="5"/>
  <c r="P6" i="5"/>
  <c r="P7" i="5"/>
  <c r="P3" i="5"/>
  <c r="R19" i="5"/>
  <c r="R19" i="6"/>
  <c r="R19" i="11"/>
  <c r="R19" i="12"/>
  <c r="R19" i="13"/>
  <c r="R19" i="14"/>
  <c r="R19" i="15"/>
  <c r="R19" i="16"/>
  <c r="R19" i="17"/>
  <c r="R19" i="18"/>
  <c r="R19" i="19"/>
  <c r="Q19" i="5"/>
  <c r="Q19" i="6"/>
  <c r="Q19" i="11"/>
  <c r="Q19" i="12"/>
  <c r="P19" i="12" s="1"/>
  <c r="Q19" i="13"/>
  <c r="Q19" i="14"/>
  <c r="Q19" i="15"/>
  <c r="Q19" i="16"/>
  <c r="Q19" i="17"/>
  <c r="Q19" i="19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5" i="20"/>
  <c r="E4" i="20"/>
  <c r="E3" i="20"/>
  <c r="H3" i="20"/>
  <c r="K3" i="20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H4" i="20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5" i="19"/>
  <c r="E3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H3" i="19"/>
  <c r="E18" i="18"/>
  <c r="E17" i="18"/>
  <c r="E16" i="18"/>
  <c r="E15" i="18"/>
  <c r="E14" i="18"/>
  <c r="E13" i="18"/>
  <c r="E12" i="18"/>
  <c r="E11" i="18"/>
  <c r="E10" i="18"/>
  <c r="E9" i="18"/>
  <c r="E7" i="18"/>
  <c r="E6" i="18"/>
  <c r="E5" i="18"/>
  <c r="E4" i="18"/>
  <c r="E3" i="18"/>
  <c r="H18" i="18"/>
  <c r="H17" i="18"/>
  <c r="H16" i="18"/>
  <c r="H15" i="18"/>
  <c r="H14" i="18"/>
  <c r="H13" i="18"/>
  <c r="H12" i="18"/>
  <c r="H10" i="18"/>
  <c r="H9" i="18"/>
  <c r="H8" i="18"/>
  <c r="H7" i="18"/>
  <c r="H6" i="18"/>
  <c r="H5" i="18"/>
  <c r="H4" i="18"/>
  <c r="H3" i="18"/>
  <c r="E18" i="17"/>
  <c r="E17" i="17"/>
  <c r="E16" i="17"/>
  <c r="E15" i="17"/>
  <c r="E14" i="17"/>
  <c r="E13" i="17"/>
  <c r="E12" i="17"/>
  <c r="E11" i="17"/>
  <c r="E10" i="17"/>
  <c r="E9" i="17"/>
  <c r="E8" i="17"/>
  <c r="E7" i="17"/>
  <c r="E6" i="17"/>
  <c r="E5" i="17"/>
  <c r="E4" i="17"/>
  <c r="E3" i="17"/>
  <c r="H18" i="17"/>
  <c r="H17" i="17"/>
  <c r="H16" i="17"/>
  <c r="H15" i="17"/>
  <c r="H14" i="17"/>
  <c r="H13" i="17"/>
  <c r="H12" i="17"/>
  <c r="H11" i="17"/>
  <c r="H10" i="17"/>
  <c r="H9" i="17"/>
  <c r="H8" i="17"/>
  <c r="H7" i="17"/>
  <c r="H6" i="17"/>
  <c r="H5" i="17"/>
  <c r="H4" i="17"/>
  <c r="H3" i="17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5" i="16"/>
  <c r="E4" i="16"/>
  <c r="E3" i="16"/>
  <c r="H18" i="16"/>
  <c r="H17" i="16"/>
  <c r="H16" i="16"/>
  <c r="H15" i="16"/>
  <c r="H14" i="16"/>
  <c r="H13" i="16"/>
  <c r="H12" i="16"/>
  <c r="H11" i="16"/>
  <c r="H10" i="16"/>
  <c r="H9" i="16"/>
  <c r="H8" i="16"/>
  <c r="H7" i="16"/>
  <c r="H6" i="16"/>
  <c r="H5" i="16"/>
  <c r="H4" i="16"/>
  <c r="H3" i="16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5" i="15"/>
  <c r="E4" i="15"/>
  <c r="E3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" i="15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5" i="14"/>
  <c r="E4" i="14"/>
  <c r="E3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E19" i="13"/>
  <c r="C19" i="13"/>
  <c r="C21" i="13" s="1"/>
  <c r="B19" i="13"/>
  <c r="E3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5" i="13"/>
  <c r="E4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4" i="13"/>
  <c r="H3" i="13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E3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" i="12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E4" i="11"/>
  <c r="E3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H3" i="11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O17" i="5"/>
  <c r="O3" i="5"/>
  <c r="G19" i="11"/>
  <c r="F19" i="11"/>
  <c r="D19" i="11"/>
  <c r="C19" i="11"/>
  <c r="E19" i="11" s="1"/>
  <c r="B19" i="11"/>
  <c r="K4" i="6"/>
  <c r="K6" i="6"/>
  <c r="K7" i="6"/>
  <c r="K9" i="6"/>
  <c r="K11" i="6"/>
  <c r="K14" i="6"/>
  <c r="K15" i="6"/>
  <c r="K5" i="11"/>
  <c r="K7" i="11"/>
  <c r="K8" i="11"/>
  <c r="K11" i="11"/>
  <c r="K12" i="11"/>
  <c r="K13" i="11"/>
  <c r="K15" i="11"/>
  <c r="K17" i="11"/>
  <c r="K5" i="12"/>
  <c r="K8" i="12"/>
  <c r="K10" i="12"/>
  <c r="K11" i="12"/>
  <c r="K12" i="12"/>
  <c r="K14" i="12"/>
  <c r="K15" i="12"/>
  <c r="K5" i="13"/>
  <c r="K7" i="13"/>
  <c r="K8" i="13"/>
  <c r="K9" i="13"/>
  <c r="K13" i="13"/>
  <c r="K15" i="13"/>
  <c r="K5" i="14"/>
  <c r="K10" i="14"/>
  <c r="K12" i="14"/>
  <c r="K13" i="14"/>
  <c r="K15" i="14"/>
  <c r="K16" i="14"/>
  <c r="K17" i="14"/>
  <c r="K5" i="15"/>
  <c r="K6" i="15"/>
  <c r="K7" i="15"/>
  <c r="K10" i="15"/>
  <c r="K12" i="15"/>
  <c r="K14" i="15"/>
  <c r="K16" i="15"/>
  <c r="K4" i="16"/>
  <c r="K5" i="16"/>
  <c r="K6" i="16"/>
  <c r="K7" i="16"/>
  <c r="K8" i="16"/>
  <c r="K9" i="16"/>
  <c r="K10" i="16"/>
  <c r="K12" i="16"/>
  <c r="K13" i="16"/>
  <c r="K15" i="16"/>
  <c r="K16" i="16"/>
  <c r="K17" i="16"/>
  <c r="K18" i="16"/>
  <c r="K4" i="17"/>
  <c r="K5" i="17"/>
  <c r="K7" i="17"/>
  <c r="K8" i="17"/>
  <c r="K10" i="17"/>
  <c r="K11" i="17"/>
  <c r="K12" i="17"/>
  <c r="K14" i="17"/>
  <c r="K15" i="17"/>
  <c r="K16" i="17"/>
  <c r="K17" i="17"/>
  <c r="K7" i="18"/>
  <c r="K10" i="18"/>
  <c r="K17" i="18"/>
  <c r="K18" i="18"/>
  <c r="K5" i="19"/>
  <c r="K6" i="19"/>
  <c r="K7" i="19"/>
  <c r="K8" i="19"/>
  <c r="K10" i="19"/>
  <c r="K12" i="19"/>
  <c r="K13" i="19"/>
  <c r="K16" i="19"/>
  <c r="K17" i="19"/>
  <c r="K4" i="20"/>
  <c r="K5" i="20"/>
  <c r="K6" i="20"/>
  <c r="K7" i="20"/>
  <c r="K8" i="20"/>
  <c r="K10" i="20"/>
  <c r="K11" i="20"/>
  <c r="K12" i="20"/>
  <c r="K13" i="20"/>
  <c r="K14" i="20"/>
  <c r="K15" i="20"/>
  <c r="K16" i="20"/>
  <c r="M4" i="5"/>
  <c r="M4" i="6" s="1"/>
  <c r="M4" i="11" s="1"/>
  <c r="M4" i="12" s="1"/>
  <c r="M4" i="13" s="1"/>
  <c r="N4" i="5"/>
  <c r="O4" i="5" s="1"/>
  <c r="N6" i="5"/>
  <c r="O6" i="5" s="1"/>
  <c r="N7" i="5"/>
  <c r="M8" i="5"/>
  <c r="M8" i="6" s="1"/>
  <c r="M8" i="11" s="1"/>
  <c r="M8" i="12" s="1"/>
  <c r="M8" i="13" s="1"/>
  <c r="M8" i="15" s="1"/>
  <c r="M8" i="16" s="1"/>
  <c r="M8" i="17" s="1"/>
  <c r="M9" i="5"/>
  <c r="M9" i="6" s="1"/>
  <c r="M9" i="11" s="1"/>
  <c r="M9" i="12" s="1"/>
  <c r="M9" i="13" s="1"/>
  <c r="M11" i="5"/>
  <c r="M13" i="5"/>
  <c r="M13" i="6" s="1"/>
  <c r="M13" i="11" s="1"/>
  <c r="N13" i="5"/>
  <c r="M15" i="5"/>
  <c r="M15" i="6" s="1"/>
  <c r="M15" i="11" s="1"/>
  <c r="M16" i="5"/>
  <c r="N18" i="5"/>
  <c r="O18" i="5" s="1"/>
  <c r="J19" i="13"/>
  <c r="J21" i="13" s="1"/>
  <c r="K3" i="15"/>
  <c r="K3" i="17"/>
  <c r="N3" i="5"/>
  <c r="K3" i="18"/>
  <c r="K9" i="20"/>
  <c r="D19" i="16"/>
  <c r="C19" i="16"/>
  <c r="B19" i="14"/>
  <c r="B21" i="14" s="1"/>
  <c r="C19" i="14"/>
  <c r="C21" i="14" s="1"/>
  <c r="D19" i="14"/>
  <c r="D21" i="14" s="1"/>
  <c r="F19" i="14"/>
  <c r="G19" i="14"/>
  <c r="G21" i="14" s="1"/>
  <c r="G19" i="16"/>
  <c r="G21" i="16" s="1"/>
  <c r="F19" i="16"/>
  <c r="F21" i="16" s="1"/>
  <c r="B19" i="16"/>
  <c r="B21" i="16" s="1"/>
  <c r="G19" i="15"/>
  <c r="F19" i="12"/>
  <c r="F21" i="12" s="1"/>
  <c r="F19" i="6"/>
  <c r="F19" i="17"/>
  <c r="C19" i="5"/>
  <c r="C21" i="5" s="1"/>
  <c r="B19" i="5"/>
  <c r="K16" i="6"/>
  <c r="N16" i="5"/>
  <c r="F19" i="5"/>
  <c r="F19" i="13"/>
  <c r="F19" i="15"/>
  <c r="G19" i="5"/>
  <c r="G19" i="6"/>
  <c r="G19" i="12"/>
  <c r="G21" i="12" s="1"/>
  <c r="G19" i="13"/>
  <c r="C19" i="6"/>
  <c r="C19" i="12"/>
  <c r="C19" i="15"/>
  <c r="D19" i="5"/>
  <c r="D19" i="6"/>
  <c r="D19" i="12"/>
  <c r="D19" i="13"/>
  <c r="D21" i="13" s="1"/>
  <c r="D19" i="15"/>
  <c r="D21" i="15" s="1"/>
  <c r="B19" i="18"/>
  <c r="B21" i="18" s="1"/>
  <c r="G19" i="18"/>
  <c r="G21" i="18" s="1"/>
  <c r="F19" i="18"/>
  <c r="F21" i="18" s="1"/>
  <c r="D19" i="18"/>
  <c r="C19" i="18"/>
  <c r="K18" i="12"/>
  <c r="M18" i="5"/>
  <c r="L5" i="5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/>
  <c r="L18" i="15" s="1"/>
  <c r="L18" i="16" s="1"/>
  <c r="L18" i="17" s="1"/>
  <c r="L18" i="18" s="1"/>
  <c r="L18" i="19" s="1"/>
  <c r="L18" i="20" s="1"/>
  <c r="L13" i="5"/>
  <c r="L13" i="6"/>
  <c r="L13" i="11" s="1"/>
  <c r="L13" i="12" s="1"/>
  <c r="K13" i="15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7" i="6" s="1"/>
  <c r="L7" i="11" s="1"/>
  <c r="L7" i="12"/>
  <c r="L7" i="13" s="1"/>
  <c r="L7" i="14" s="1"/>
  <c r="L7" i="15" s="1"/>
  <c r="L7" i="16" s="1"/>
  <c r="L7" i="17" s="1"/>
  <c r="L7" i="18" s="1"/>
  <c r="L7" i="19" s="1"/>
  <c r="L7" i="20" s="1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K12" i="13"/>
  <c r="M17" i="5"/>
  <c r="M17" i="6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K4" i="12"/>
  <c r="L10" i="5"/>
  <c r="L10" i="6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K8" i="6"/>
  <c r="N8" i="5"/>
  <c r="N8" i="6" s="1"/>
  <c r="B19" i="17"/>
  <c r="B21" i="17" s="1"/>
  <c r="B19" i="15"/>
  <c r="B21" i="15" s="1"/>
  <c r="B19" i="12"/>
  <c r="B21" i="12" s="1"/>
  <c r="B19" i="6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G19" i="17"/>
  <c r="D19" i="17"/>
  <c r="D21" i="17" s="1"/>
  <c r="C19" i="17"/>
  <c r="C21" i="17" s="1"/>
  <c r="B19" i="19"/>
  <c r="B21" i="19" s="1"/>
  <c r="G19" i="19"/>
  <c r="F19" i="19"/>
  <c r="F21" i="19" s="1"/>
  <c r="D19" i="19"/>
  <c r="C19" i="19"/>
  <c r="B19" i="20"/>
  <c r="B21" i="20" s="1"/>
  <c r="G19" i="20"/>
  <c r="G21" i="20" s="1"/>
  <c r="F19" i="20"/>
  <c r="F21" i="20" s="1"/>
  <c r="D19" i="20"/>
  <c r="D21" i="20" s="1"/>
  <c r="C19" i="20"/>
  <c r="C21" i="20" s="1"/>
  <c r="L19" i="12"/>
  <c r="K18" i="17"/>
  <c r="K10" i="6"/>
  <c r="K18" i="11"/>
  <c r="K16" i="11"/>
  <c r="K18" i="15"/>
  <c r="K4" i="11"/>
  <c r="N14" i="5"/>
  <c r="O14" i="5" s="1"/>
  <c r="K9" i="12"/>
  <c r="K6" i="13"/>
  <c r="N12" i="5"/>
  <c r="K6" i="17"/>
  <c r="M14" i="5"/>
  <c r="K8" i="15"/>
  <c r="K10" i="13"/>
  <c r="K16" i="12"/>
  <c r="K16" i="13"/>
  <c r="K17" i="13"/>
  <c r="K4" i="18"/>
  <c r="N5" i="5"/>
  <c r="O5" i="5" s="1"/>
  <c r="N16" i="6"/>
  <c r="N17" i="5"/>
  <c r="N9" i="5"/>
  <c r="N9" i="6" s="1"/>
  <c r="K13" i="6"/>
  <c r="K6" i="12"/>
  <c r="K4" i="14"/>
  <c r="K11" i="14"/>
  <c r="K9" i="15"/>
  <c r="K18" i="20"/>
  <c r="J19" i="5"/>
  <c r="J19" i="12"/>
  <c r="J21" i="12" s="1"/>
  <c r="K14" i="11"/>
  <c r="K4" i="13"/>
  <c r="K8" i="14"/>
  <c r="K14" i="14"/>
  <c r="N11" i="5"/>
  <c r="N10" i="5"/>
  <c r="K11" i="16"/>
  <c r="K15" i="15"/>
  <c r="K18" i="13"/>
  <c r="K6" i="11"/>
  <c r="K14" i="19"/>
  <c r="K8" i="5"/>
  <c r="J19" i="14"/>
  <c r="J21" i="14" s="1"/>
  <c r="K7" i="14"/>
  <c r="K3" i="13"/>
  <c r="K7" i="12"/>
  <c r="K5" i="6"/>
  <c r="K3" i="6"/>
  <c r="K17" i="6"/>
  <c r="N10" i="6"/>
  <c r="M18" i="6"/>
  <c r="M18" i="11" s="1"/>
  <c r="M18" i="12" s="1"/>
  <c r="M18" i="13" s="1"/>
  <c r="M18" i="14" s="1"/>
  <c r="M18" i="15" s="1"/>
  <c r="M18" i="16" s="1"/>
  <c r="M18" i="17" s="1"/>
  <c r="L5" i="6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M7" i="5"/>
  <c r="M7" i="6" s="1"/>
  <c r="M7" i="11" s="1"/>
  <c r="M5" i="5"/>
  <c r="M5" i="6" s="1"/>
  <c r="M5" i="11" s="1"/>
  <c r="M5" i="12" s="1"/>
  <c r="M5" i="13" s="1"/>
  <c r="M5" i="15" s="1"/>
  <c r="M5" i="16" s="1"/>
  <c r="M5" i="17" s="1"/>
  <c r="K3" i="11"/>
  <c r="K10" i="11"/>
  <c r="I19" i="11"/>
  <c r="K17" i="12"/>
  <c r="M3" i="5"/>
  <c r="L4" i="6"/>
  <c r="M14" i="6"/>
  <c r="M14" i="11" s="1"/>
  <c r="M14" i="12" s="1"/>
  <c r="N17" i="6"/>
  <c r="O17" i="6" s="1"/>
  <c r="M6" i="5"/>
  <c r="M6" i="6" s="1"/>
  <c r="M6" i="11" s="1"/>
  <c r="M6" i="13" s="1"/>
  <c r="K18" i="19"/>
  <c r="K11" i="19"/>
  <c r="K18" i="14"/>
  <c r="K3" i="12"/>
  <c r="I19" i="6"/>
  <c r="K4" i="19"/>
  <c r="K14" i="16"/>
  <c r="K13" i="18"/>
  <c r="K6" i="14"/>
  <c r="K13" i="17"/>
  <c r="K11" i="15"/>
  <c r="K9" i="14"/>
  <c r="K11" i="13"/>
  <c r="N5" i="6"/>
  <c r="L4" i="11"/>
  <c r="L4" i="12" s="1"/>
  <c r="L4" i="13" s="1"/>
  <c r="L4" i="14" s="1"/>
  <c r="L4" i="15" s="1"/>
  <c r="L4" i="16" s="1"/>
  <c r="L4" i="17" s="1"/>
  <c r="L4" i="18" s="1"/>
  <c r="L4" i="19" s="1"/>
  <c r="L4" i="20" s="1"/>
  <c r="N5" i="11"/>
  <c r="K3" i="16"/>
  <c r="H19" i="17" l="1"/>
  <c r="H19" i="16"/>
  <c r="M4" i="15"/>
  <c r="M4" i="16" s="1"/>
  <c r="M4" i="17" s="1"/>
  <c r="M4" i="18" s="1"/>
  <c r="M4" i="19" s="1"/>
  <c r="M4" i="20" s="1"/>
  <c r="M6" i="14"/>
  <c r="M6" i="15" s="1"/>
  <c r="M6" i="16" s="1"/>
  <c r="M6" i="17" s="1"/>
  <c r="M6" i="18" s="1"/>
  <c r="M6" i="19" s="1"/>
  <c r="M6" i="20" s="1"/>
  <c r="E19" i="12"/>
  <c r="H19" i="6"/>
  <c r="G22" i="5"/>
  <c r="D22" i="5"/>
  <c r="D24" i="5" s="1"/>
  <c r="D21" i="5"/>
  <c r="E19" i="5"/>
  <c r="C22" i="5"/>
  <c r="C24" i="5" s="1"/>
  <c r="B22" i="5"/>
  <c r="L13" i="13"/>
  <c r="L13" i="14" s="1"/>
  <c r="L13" i="15" s="1"/>
  <c r="L13" i="16" s="1"/>
  <c r="L13" i="17" s="1"/>
  <c r="L13" i="18" s="1"/>
  <c r="L13" i="19" s="1"/>
  <c r="L13" i="20" s="1"/>
  <c r="H19" i="15"/>
  <c r="J19" i="16"/>
  <c r="J21" i="16" s="1"/>
  <c r="I19" i="16"/>
  <c r="I21" i="16" s="1"/>
  <c r="E19" i="19"/>
  <c r="I19" i="19"/>
  <c r="I21" i="19" s="1"/>
  <c r="I19" i="17"/>
  <c r="I21" i="17" s="1"/>
  <c r="E19" i="16"/>
  <c r="I19" i="15"/>
  <c r="I21" i="15" s="1"/>
  <c r="J19" i="15"/>
  <c r="J21" i="15" s="1"/>
  <c r="H19" i="14"/>
  <c r="M10" i="15"/>
  <c r="M10" i="16" s="1"/>
  <c r="M10" i="17" s="1"/>
  <c r="M10" i="18" s="1"/>
  <c r="M10" i="19" s="1"/>
  <c r="M10" i="20" s="1"/>
  <c r="M9" i="15"/>
  <c r="M9" i="16" s="1"/>
  <c r="H19" i="12"/>
  <c r="L3" i="13"/>
  <c r="L3" i="14" s="1"/>
  <c r="H19" i="11"/>
  <c r="B22" i="6"/>
  <c r="O5" i="11"/>
  <c r="N11" i="6"/>
  <c r="E19" i="6"/>
  <c r="H19" i="13"/>
  <c r="C21" i="15"/>
  <c r="N13" i="6"/>
  <c r="O7" i="5"/>
  <c r="E19" i="14"/>
  <c r="F22" i="5"/>
  <c r="O8" i="5"/>
  <c r="O9" i="5"/>
  <c r="F21" i="14"/>
  <c r="O10" i="5"/>
  <c r="O11" i="5"/>
  <c r="J19" i="19"/>
  <c r="J21" i="19" s="1"/>
  <c r="H19" i="5"/>
  <c r="O13" i="5"/>
  <c r="O16" i="5"/>
  <c r="G21" i="19"/>
  <c r="H19" i="19"/>
  <c r="K3" i="19"/>
  <c r="H19" i="20"/>
  <c r="J19" i="20"/>
  <c r="J21" i="20" s="1"/>
  <c r="K16" i="18"/>
  <c r="K15" i="18"/>
  <c r="K14" i="18"/>
  <c r="M5" i="18"/>
  <c r="M5" i="19" s="1"/>
  <c r="M5" i="20" s="1"/>
  <c r="K9" i="18"/>
  <c r="H19" i="18"/>
  <c r="M18" i="18"/>
  <c r="M18" i="19" s="1"/>
  <c r="M18" i="20" s="1"/>
  <c r="K5" i="18"/>
  <c r="K11" i="18"/>
  <c r="M8" i="18"/>
  <c r="M8" i="19" s="1"/>
  <c r="M8" i="20" s="1"/>
  <c r="N14" i="6"/>
  <c r="N8" i="11"/>
  <c r="O8" i="6"/>
  <c r="N6" i="6"/>
  <c r="M15" i="12"/>
  <c r="M15" i="13" s="1"/>
  <c r="M15" i="14" s="1"/>
  <c r="M15" i="15" s="1"/>
  <c r="M15" i="16" s="1"/>
  <c r="M15" i="17" s="1"/>
  <c r="M15" i="18" s="1"/>
  <c r="M15" i="19" s="1"/>
  <c r="M15" i="20" s="1"/>
  <c r="I19" i="12"/>
  <c r="I21" i="12" s="1"/>
  <c r="M7" i="12"/>
  <c r="M7" i="13" s="1"/>
  <c r="M7" i="15" s="1"/>
  <c r="M7" i="16" s="1"/>
  <c r="M7" i="17" s="1"/>
  <c r="M7" i="18" s="1"/>
  <c r="M7" i="19" s="1"/>
  <c r="M7" i="20" s="1"/>
  <c r="I19" i="14"/>
  <c r="I21" i="14" s="1"/>
  <c r="O10" i="6"/>
  <c r="K6" i="18"/>
  <c r="I19" i="18"/>
  <c r="I21" i="18" s="1"/>
  <c r="K14" i="13"/>
  <c r="I19" i="13"/>
  <c r="I21" i="13" s="1"/>
  <c r="M14" i="13"/>
  <c r="M14" i="14" s="1"/>
  <c r="M14" i="15" s="1"/>
  <c r="M14" i="16" s="1"/>
  <c r="M14" i="17" s="1"/>
  <c r="M14" i="18" s="1"/>
  <c r="M14" i="19" s="1"/>
  <c r="M14" i="20" s="1"/>
  <c r="O9" i="6"/>
  <c r="M12" i="5"/>
  <c r="O12" i="5" s="1"/>
  <c r="I19" i="5"/>
  <c r="N4" i="6"/>
  <c r="P4" i="5"/>
  <c r="M13" i="12"/>
  <c r="M13" i="13" s="1"/>
  <c r="M13" i="14" s="1"/>
  <c r="M13" i="15" s="1"/>
  <c r="M13" i="16" s="1"/>
  <c r="M13" i="17" s="1"/>
  <c r="M13" i="18" s="1"/>
  <c r="K13" i="12"/>
  <c r="L22" i="11"/>
  <c r="L6" i="12"/>
  <c r="L6" i="13" s="1"/>
  <c r="L6" i="14" s="1"/>
  <c r="L6" i="15" s="1"/>
  <c r="L6" i="16" s="1"/>
  <c r="L6" i="17" s="1"/>
  <c r="L6" i="18" s="1"/>
  <c r="L6" i="19" s="1"/>
  <c r="L6" i="20" s="1"/>
  <c r="K12" i="18"/>
  <c r="J19" i="18"/>
  <c r="J21" i="18" s="1"/>
  <c r="J19" i="6"/>
  <c r="K12" i="6"/>
  <c r="N12" i="6"/>
  <c r="J19" i="17"/>
  <c r="J21" i="17" s="1"/>
  <c r="E19" i="17"/>
  <c r="N3" i="6"/>
  <c r="M11" i="6"/>
  <c r="N5" i="12"/>
  <c r="E19" i="18"/>
  <c r="L22" i="6"/>
  <c r="M16" i="6"/>
  <c r="K17" i="20"/>
  <c r="K4" i="15"/>
  <c r="K18" i="6"/>
  <c r="N18" i="6"/>
  <c r="N15" i="5"/>
  <c r="O15" i="5" s="1"/>
  <c r="K9" i="19"/>
  <c r="I19" i="20"/>
  <c r="I21" i="20" s="1"/>
  <c r="K9" i="11"/>
  <c r="N9" i="11"/>
  <c r="J19" i="11"/>
  <c r="E19" i="15"/>
  <c r="K9" i="17"/>
  <c r="M9" i="17"/>
  <c r="M9" i="18" s="1"/>
  <c r="M9" i="19" s="1"/>
  <c r="M9" i="20" s="1"/>
  <c r="K17" i="15"/>
  <c r="M17" i="12"/>
  <c r="M17" i="13" s="1"/>
  <c r="M17" i="14" s="1"/>
  <c r="M17" i="15" s="1"/>
  <c r="M17" i="16" s="1"/>
  <c r="M17" i="17" s="1"/>
  <c r="M17" i="18" s="1"/>
  <c r="M17" i="19" s="1"/>
  <c r="M17" i="20" s="1"/>
  <c r="K3" i="14"/>
  <c r="N7" i="6"/>
  <c r="K15" i="19"/>
  <c r="N10" i="11"/>
  <c r="N17" i="11"/>
  <c r="L22" i="5"/>
  <c r="O5" i="6"/>
  <c r="E19" i="20"/>
  <c r="G22" i="6"/>
  <c r="N16" i="11"/>
  <c r="L22" i="12" l="1"/>
  <c r="L24" i="12" s="1"/>
  <c r="N13" i="11"/>
  <c r="O13" i="6"/>
  <c r="M13" i="19"/>
  <c r="H22" i="5"/>
  <c r="E22" i="5"/>
  <c r="D22" i="6"/>
  <c r="D24" i="6" s="1"/>
  <c r="C22" i="6"/>
  <c r="C24" i="6" s="1"/>
  <c r="B22" i="11"/>
  <c r="L22" i="14"/>
  <c r="L24" i="14" s="1"/>
  <c r="L22" i="13"/>
  <c r="L24" i="13" s="1"/>
  <c r="L3" i="15"/>
  <c r="L3" i="16" s="1"/>
  <c r="K19" i="16"/>
  <c r="K19" i="19"/>
  <c r="K19" i="15"/>
  <c r="N22" i="5"/>
  <c r="K19" i="13"/>
  <c r="N11" i="11"/>
  <c r="N11" i="12" s="1"/>
  <c r="F22" i="6"/>
  <c r="N11" i="13"/>
  <c r="N12" i="11"/>
  <c r="O12" i="6"/>
  <c r="N8" i="12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18"/>
  <c r="K19" i="5"/>
  <c r="K19" i="6"/>
  <c r="N17" i="12"/>
  <c r="O17" i="11"/>
  <c r="O5" i="12"/>
  <c r="N5" i="13"/>
  <c r="K19" i="14"/>
  <c r="N15" i="6"/>
  <c r="N22" i="6" s="1"/>
  <c r="N13" i="12"/>
  <c r="O13" i="1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N14" i="11"/>
  <c r="O14" i="6"/>
  <c r="K19" i="20"/>
  <c r="N18" i="11"/>
  <c r="O18" i="6"/>
  <c r="M11" i="11"/>
  <c r="O11" i="6"/>
  <c r="N6" i="11"/>
  <c r="O6" i="6"/>
  <c r="G22" i="11"/>
  <c r="M22" i="5"/>
  <c r="N7" i="11"/>
  <c r="O7" i="6"/>
  <c r="K19" i="12"/>
  <c r="O9" i="11"/>
  <c r="N9" i="12"/>
  <c r="P4" i="6"/>
  <c r="O4" i="6"/>
  <c r="N4" i="11"/>
  <c r="N16" i="12"/>
  <c r="M22" i="6"/>
  <c r="M3" i="11"/>
  <c r="O3" i="6"/>
  <c r="N3" i="11"/>
  <c r="K19" i="11"/>
  <c r="K19" i="17"/>
  <c r="F22" i="11" l="1"/>
  <c r="O22" i="5"/>
  <c r="M13" i="20"/>
  <c r="D22" i="11"/>
  <c r="D24" i="11" s="1"/>
  <c r="E22" i="6"/>
  <c r="C22" i="11"/>
  <c r="C24" i="11" s="1"/>
  <c r="B22" i="12"/>
  <c r="B24" i="12" s="1"/>
  <c r="L22" i="15"/>
  <c r="L24" i="15" s="1"/>
  <c r="O16" i="11"/>
  <c r="H22" i="6"/>
  <c r="N3" i="12"/>
  <c r="P3" i="12" s="1"/>
  <c r="O3" i="11"/>
  <c r="N13" i="13"/>
  <c r="O13" i="12"/>
  <c r="M11" i="12"/>
  <c r="O11" i="11"/>
  <c r="O15" i="6"/>
  <c r="N15" i="11"/>
  <c r="O16" i="12"/>
  <c r="N16" i="13"/>
  <c r="O22" i="6"/>
  <c r="L22" i="16"/>
  <c r="L24" i="16" s="1"/>
  <c r="L3" i="17"/>
  <c r="O8" i="12"/>
  <c r="N8" i="13"/>
  <c r="O18" i="11"/>
  <c r="N18" i="12"/>
  <c r="N4" i="12"/>
  <c r="O4" i="11"/>
  <c r="N14" i="12"/>
  <c r="O14" i="11"/>
  <c r="M22" i="11"/>
  <c r="M3" i="12"/>
  <c r="O7" i="11"/>
  <c r="N7" i="12"/>
  <c r="N10" i="13"/>
  <c r="N10" i="14" s="1"/>
  <c r="P10" i="14" s="1"/>
  <c r="O10" i="12"/>
  <c r="O12" i="11"/>
  <c r="N12" i="12"/>
  <c r="O5" i="13"/>
  <c r="O17" i="12"/>
  <c r="N17" i="13"/>
  <c r="G22" i="12"/>
  <c r="G24" i="12" s="1"/>
  <c r="N9" i="13"/>
  <c r="O9" i="12"/>
  <c r="N11" i="14"/>
  <c r="O6" i="11"/>
  <c r="N6" i="12"/>
  <c r="B22" i="13" l="1"/>
  <c r="B24" i="13" s="1"/>
  <c r="H22" i="11"/>
  <c r="F22" i="12"/>
  <c r="F24" i="12" s="1"/>
  <c r="D22" i="12"/>
  <c r="E22" i="11"/>
  <c r="C22" i="12"/>
  <c r="O12" i="12"/>
  <c r="N12" i="13"/>
  <c r="O9" i="13"/>
  <c r="M11" i="13"/>
  <c r="O11" i="12"/>
  <c r="N18" i="13"/>
  <c r="O18" i="12"/>
  <c r="N11" i="15"/>
  <c r="O15" i="11"/>
  <c r="N15" i="12"/>
  <c r="N22" i="12" s="1"/>
  <c r="N24" i="12" s="1"/>
  <c r="O8" i="13"/>
  <c r="G22" i="13"/>
  <c r="G24" i="13" s="1"/>
  <c r="M22" i="12"/>
  <c r="M24" i="12" s="1"/>
  <c r="M3" i="13"/>
  <c r="N22" i="11"/>
  <c r="N4" i="13"/>
  <c r="O4" i="12"/>
  <c r="L3" i="18"/>
  <c r="L3" i="19" s="1"/>
  <c r="L22" i="17"/>
  <c r="L24" i="17" s="1"/>
  <c r="O14" i="12"/>
  <c r="N14" i="13"/>
  <c r="O10" i="13"/>
  <c r="N7" i="13"/>
  <c r="O7" i="12"/>
  <c r="N17" i="14"/>
  <c r="O17" i="13"/>
  <c r="O13" i="13"/>
  <c r="N13" i="14"/>
  <c r="P13" i="14" s="1"/>
  <c r="N6" i="13"/>
  <c r="O6" i="12"/>
  <c r="N5" i="15"/>
  <c r="O5" i="14"/>
  <c r="O16" i="13"/>
  <c r="N16" i="14"/>
  <c r="N3" i="13"/>
  <c r="P3" i="13" s="1"/>
  <c r="O3" i="12"/>
  <c r="N6" i="14" l="1"/>
  <c r="C22" i="13"/>
  <c r="B22" i="14"/>
  <c r="B24" i="14" s="1"/>
  <c r="H22" i="12"/>
  <c r="F22" i="13"/>
  <c r="F24" i="13" s="1"/>
  <c r="E22" i="12"/>
  <c r="D22" i="13"/>
  <c r="N11" i="16"/>
  <c r="P11" i="16" s="1"/>
  <c r="P22" i="12"/>
  <c r="O22" i="12"/>
  <c r="O7" i="13"/>
  <c r="O18" i="13"/>
  <c r="N18" i="14"/>
  <c r="L22" i="18"/>
  <c r="L24" i="18" s="1"/>
  <c r="L3" i="20"/>
  <c r="O3" i="13"/>
  <c r="N3" i="14"/>
  <c r="P3" i="14" s="1"/>
  <c r="O5" i="15"/>
  <c r="N5" i="16"/>
  <c r="P5" i="16" s="1"/>
  <c r="N17" i="15"/>
  <c r="O17" i="14"/>
  <c r="O22" i="11"/>
  <c r="P22" i="11"/>
  <c r="G22" i="14"/>
  <c r="G24" i="14" s="1"/>
  <c r="M11" i="14"/>
  <c r="O11" i="13"/>
  <c r="O10" i="14"/>
  <c r="N10" i="15"/>
  <c r="P10" i="15" s="1"/>
  <c r="O8" i="14"/>
  <c r="N8" i="15"/>
  <c r="O4" i="13"/>
  <c r="N16" i="15"/>
  <c r="O16" i="14"/>
  <c r="O6" i="13"/>
  <c r="O15" i="12"/>
  <c r="N15" i="13"/>
  <c r="O9" i="14"/>
  <c r="N9" i="15"/>
  <c r="M22" i="13"/>
  <c r="M24" i="13" s="1"/>
  <c r="M3" i="14"/>
  <c r="M22" i="14" s="1"/>
  <c r="N14" i="14"/>
  <c r="O14" i="13"/>
  <c r="O13" i="14"/>
  <c r="N13" i="15"/>
  <c r="P13" i="15" s="1"/>
  <c r="N12" i="14"/>
  <c r="O12" i="13"/>
  <c r="D22" i="14" l="1"/>
  <c r="D24" i="14" s="1"/>
  <c r="E22" i="13"/>
  <c r="C22" i="14"/>
  <c r="C24" i="14" s="1"/>
  <c r="F22" i="14"/>
  <c r="F24" i="14" s="1"/>
  <c r="B22" i="15"/>
  <c r="B24" i="15" s="1"/>
  <c r="H22" i="13"/>
  <c r="N17" i="16"/>
  <c r="P17" i="16" s="1"/>
  <c r="O17" i="15"/>
  <c r="O18" i="14"/>
  <c r="N18" i="15"/>
  <c r="O4" i="14"/>
  <c r="N4" i="15"/>
  <c r="P4" i="15" s="1"/>
  <c r="O5" i="16"/>
  <c r="N5" i="17"/>
  <c r="P5" i="17" s="1"/>
  <c r="O6" i="14"/>
  <c r="N6" i="15"/>
  <c r="N14" i="15"/>
  <c r="O14" i="14"/>
  <c r="O8" i="15"/>
  <c r="N8" i="16"/>
  <c r="P8" i="16" s="1"/>
  <c r="N15" i="14"/>
  <c r="N22" i="14" s="1"/>
  <c r="N24" i="14" s="1"/>
  <c r="O15" i="13"/>
  <c r="O7" i="14"/>
  <c r="N7" i="15"/>
  <c r="N11" i="17"/>
  <c r="M24" i="14"/>
  <c r="M3" i="15"/>
  <c r="N3" i="15"/>
  <c r="P3" i="15" s="1"/>
  <c r="O3" i="14"/>
  <c r="N12" i="15"/>
  <c r="O12" i="14"/>
  <c r="N22" i="13"/>
  <c r="N24" i="13" s="1"/>
  <c r="M11" i="15"/>
  <c r="O11" i="14"/>
  <c r="G22" i="15"/>
  <c r="G24" i="15" s="1"/>
  <c r="O16" i="15"/>
  <c r="N16" i="16"/>
  <c r="P16" i="16" s="1"/>
  <c r="O9" i="15"/>
  <c r="N9" i="16"/>
  <c r="P9" i="16" s="1"/>
  <c r="O10" i="15"/>
  <c r="N10" i="16"/>
  <c r="P10" i="16" s="1"/>
  <c r="O13" i="15"/>
  <c r="N13" i="16"/>
  <c r="P13" i="16" s="1"/>
  <c r="L22" i="19"/>
  <c r="L24" i="19" s="1"/>
  <c r="L22" i="20"/>
  <c r="L24" i="20" s="1"/>
  <c r="N11" i="18" l="1"/>
  <c r="P11" i="17"/>
  <c r="D22" i="15"/>
  <c r="D24" i="15" s="1"/>
  <c r="E22" i="14"/>
  <c r="C22" i="15"/>
  <c r="F22" i="15"/>
  <c r="F24" i="15" s="1"/>
  <c r="H22" i="14"/>
  <c r="B22" i="16"/>
  <c r="B24" i="16" s="1"/>
  <c r="C24" i="15"/>
  <c r="C22" i="16"/>
  <c r="P22" i="14"/>
  <c r="O22" i="14"/>
  <c r="G22" i="16"/>
  <c r="G24" i="16" s="1"/>
  <c r="N18" i="16"/>
  <c r="P18" i="16" s="1"/>
  <c r="O18" i="15"/>
  <c r="P22" i="13"/>
  <c r="O22" i="13"/>
  <c r="O17" i="16"/>
  <c r="N17" i="17"/>
  <c r="O4" i="15"/>
  <c r="N4" i="16"/>
  <c r="P4" i="16" s="1"/>
  <c r="N8" i="17"/>
  <c r="O8" i="16"/>
  <c r="N7" i="16"/>
  <c r="O7" i="15"/>
  <c r="N10" i="17"/>
  <c r="O10" i="16"/>
  <c r="O3" i="15"/>
  <c r="N3" i="16"/>
  <c r="P3" i="16" s="1"/>
  <c r="N5" i="18"/>
  <c r="P5" i="18" s="1"/>
  <c r="O5" i="17"/>
  <c r="M11" i="16"/>
  <c r="O11" i="15"/>
  <c r="N16" i="17"/>
  <c r="O16" i="16"/>
  <c r="O14" i="15"/>
  <c r="N14" i="16"/>
  <c r="M22" i="15"/>
  <c r="M24" i="15" s="1"/>
  <c r="M3" i="16"/>
  <c r="N13" i="17"/>
  <c r="O13" i="16"/>
  <c r="N9" i="17"/>
  <c r="O9" i="16"/>
  <c r="O15" i="14"/>
  <c r="N15" i="15"/>
  <c r="O12" i="15"/>
  <c r="N12" i="16"/>
  <c r="P12" i="16" s="1"/>
  <c r="N6" i="16"/>
  <c r="O6" i="15"/>
  <c r="N17" i="18" l="1"/>
  <c r="P17" i="17"/>
  <c r="P16" i="17"/>
  <c r="N16" i="18"/>
  <c r="P8" i="17"/>
  <c r="N8" i="18"/>
  <c r="P9" i="17"/>
  <c r="N9" i="18"/>
  <c r="N11" i="19"/>
  <c r="N10" i="18"/>
  <c r="P10" i="17"/>
  <c r="D22" i="16"/>
  <c r="D24" i="16" s="1"/>
  <c r="E22" i="15"/>
  <c r="H22" i="15"/>
  <c r="F22" i="16"/>
  <c r="F24" i="16" s="1"/>
  <c r="B22" i="17"/>
  <c r="B24" i="17" s="1"/>
  <c r="P13" i="17"/>
  <c r="N13" i="18"/>
  <c r="C24" i="16"/>
  <c r="C22" i="17"/>
  <c r="O16" i="17"/>
  <c r="O5" i="18"/>
  <c r="N5" i="19"/>
  <c r="P5" i="19" s="1"/>
  <c r="N7" i="17"/>
  <c r="O7" i="16"/>
  <c r="O18" i="16"/>
  <c r="N18" i="17"/>
  <c r="M11" i="17"/>
  <c r="O11" i="16"/>
  <c r="O9" i="17"/>
  <c r="O13" i="17"/>
  <c r="N4" i="17"/>
  <c r="P4" i="17" s="1"/>
  <c r="O4" i="16"/>
  <c r="N3" i="17"/>
  <c r="P3" i="17" s="1"/>
  <c r="O3" i="16"/>
  <c r="O17" i="17"/>
  <c r="G22" i="17"/>
  <c r="G24" i="17" s="1"/>
  <c r="N15" i="16"/>
  <c r="P15" i="16" s="1"/>
  <c r="O15" i="15"/>
  <c r="O12" i="16"/>
  <c r="N12" i="17"/>
  <c r="O10" i="17"/>
  <c r="O8" i="17"/>
  <c r="M3" i="17"/>
  <c r="M22" i="16"/>
  <c r="M24" i="16" s="1"/>
  <c r="N22" i="15"/>
  <c r="N24" i="15" s="1"/>
  <c r="N6" i="17"/>
  <c r="O6" i="16"/>
  <c r="O14" i="16"/>
  <c r="N14" i="17"/>
  <c r="N14" i="18" s="1"/>
  <c r="N22" i="16" l="1"/>
  <c r="N24" i="16" s="1"/>
  <c r="N9" i="19"/>
  <c r="P9" i="18"/>
  <c r="O9" i="18"/>
  <c r="P8" i="18"/>
  <c r="N8" i="19"/>
  <c r="O8" i="18"/>
  <c r="O14" i="18"/>
  <c r="N14" i="19"/>
  <c r="N18" i="18"/>
  <c r="P18" i="17"/>
  <c r="P12" i="17"/>
  <c r="N12" i="18"/>
  <c r="O16" i="18"/>
  <c r="P16" i="18"/>
  <c r="N16" i="19"/>
  <c r="N11" i="20"/>
  <c r="O17" i="18"/>
  <c r="N17" i="19"/>
  <c r="P10" i="18"/>
  <c r="N10" i="19"/>
  <c r="O10" i="18"/>
  <c r="E22" i="16"/>
  <c r="D22" i="17"/>
  <c r="D24" i="17" s="1"/>
  <c r="F24" i="17"/>
  <c r="H22" i="16"/>
  <c r="B22" i="18"/>
  <c r="B24" i="18" s="1"/>
  <c r="P13" i="18"/>
  <c r="N13" i="19"/>
  <c r="O13" i="18"/>
  <c r="C24" i="17"/>
  <c r="C22" i="18"/>
  <c r="N7" i="18"/>
  <c r="P7" i="18" s="1"/>
  <c r="O7" i="17"/>
  <c r="N3" i="18"/>
  <c r="P3" i="18" s="1"/>
  <c r="O3" i="17"/>
  <c r="N4" i="18"/>
  <c r="P4" i="18" s="1"/>
  <c r="O4" i="17"/>
  <c r="N5" i="20"/>
  <c r="P5" i="20" s="1"/>
  <c r="O5" i="19"/>
  <c r="D22" i="18"/>
  <c r="D24" i="18" s="1"/>
  <c r="O22" i="16"/>
  <c r="P22" i="16"/>
  <c r="G22" i="18"/>
  <c r="G24" i="18" s="1"/>
  <c r="O18" i="17"/>
  <c r="N6" i="18"/>
  <c r="P6" i="18" s="1"/>
  <c r="O6" i="17"/>
  <c r="P22" i="15"/>
  <c r="O22" i="15"/>
  <c r="M3" i="18"/>
  <c r="M22" i="17"/>
  <c r="M24" i="17" s="1"/>
  <c r="M11" i="18"/>
  <c r="O11" i="18" s="1"/>
  <c r="O11" i="17"/>
  <c r="O15" i="16"/>
  <c r="N15" i="17"/>
  <c r="O14" i="17"/>
  <c r="O12" i="17"/>
  <c r="P16" i="19" l="1"/>
  <c r="O16" i="19"/>
  <c r="N16" i="20"/>
  <c r="O17" i="19"/>
  <c r="N17" i="20"/>
  <c r="E22" i="17"/>
  <c r="P12" i="18"/>
  <c r="O12" i="18"/>
  <c r="N12" i="19"/>
  <c r="P8" i="19"/>
  <c r="N8" i="20"/>
  <c r="O8" i="19"/>
  <c r="P15" i="17"/>
  <c r="N15" i="18"/>
  <c r="O18" i="18"/>
  <c r="N18" i="19"/>
  <c r="P18" i="18"/>
  <c r="O14" i="19"/>
  <c r="N14" i="20"/>
  <c r="P9" i="19"/>
  <c r="O9" i="19"/>
  <c r="N9" i="20"/>
  <c r="H22" i="17"/>
  <c r="F24" i="18"/>
  <c r="N10" i="20"/>
  <c r="P10" i="19"/>
  <c r="O10" i="19"/>
  <c r="B22" i="19"/>
  <c r="B24" i="19" s="1"/>
  <c r="P13" i="19"/>
  <c r="N13" i="20"/>
  <c r="O13" i="19"/>
  <c r="C24" i="18"/>
  <c r="C22" i="19"/>
  <c r="O15" i="17"/>
  <c r="N4" i="19"/>
  <c r="P4" i="19" s="1"/>
  <c r="O4" i="18"/>
  <c r="D22" i="19"/>
  <c r="D24" i="19" s="1"/>
  <c r="E22" i="18"/>
  <c r="N22" i="17"/>
  <c r="N24" i="17" s="1"/>
  <c r="N6" i="19"/>
  <c r="P6" i="19" s="1"/>
  <c r="O6" i="18"/>
  <c r="G22" i="19"/>
  <c r="G24" i="19" s="1"/>
  <c r="O3" i="18"/>
  <c r="N3" i="19"/>
  <c r="M3" i="19"/>
  <c r="M3" i="20" s="1"/>
  <c r="M22" i="18"/>
  <c r="M24" i="18" s="1"/>
  <c r="O5" i="20"/>
  <c r="M11" i="19"/>
  <c r="O11" i="19" s="1"/>
  <c r="N7" i="19"/>
  <c r="P7" i="19" s="1"/>
  <c r="O7" i="18"/>
  <c r="O14" i="20" l="1"/>
  <c r="P15" i="18"/>
  <c r="N15" i="19"/>
  <c r="O15" i="18"/>
  <c r="O17" i="20"/>
  <c r="P8" i="20"/>
  <c r="O8" i="20"/>
  <c r="O16" i="20"/>
  <c r="P16" i="20"/>
  <c r="O18" i="19"/>
  <c r="N18" i="20"/>
  <c r="P18" i="19"/>
  <c r="O9" i="20"/>
  <c r="P9" i="20"/>
  <c r="P12" i="19"/>
  <c r="O12" i="19"/>
  <c r="N12" i="20"/>
  <c r="F22" i="19"/>
  <c r="F24" i="19" s="1"/>
  <c r="H22" i="18"/>
  <c r="O10" i="20"/>
  <c r="P10" i="20"/>
  <c r="B22" i="20"/>
  <c r="B24" i="20" s="1"/>
  <c r="P13" i="20"/>
  <c r="O13" i="20"/>
  <c r="N22" i="18"/>
  <c r="N24" i="18" s="1"/>
  <c r="N6" i="20"/>
  <c r="P6" i="20" s="1"/>
  <c r="N3" i="20"/>
  <c r="P3" i="20" s="1"/>
  <c r="P3" i="19"/>
  <c r="C24" i="19"/>
  <c r="C22" i="20"/>
  <c r="C24" i="20" s="1"/>
  <c r="O3" i="19"/>
  <c r="D22" i="20"/>
  <c r="D24" i="20" s="1"/>
  <c r="E22" i="19"/>
  <c r="M22" i="19"/>
  <c r="M24" i="19" s="1"/>
  <c r="M11" i="20"/>
  <c r="O11" i="20" s="1"/>
  <c r="O6" i="19"/>
  <c r="O4" i="19"/>
  <c r="N4" i="20"/>
  <c r="P4" i="20" s="1"/>
  <c r="N7" i="20"/>
  <c r="P7" i="20" s="1"/>
  <c r="O7" i="19"/>
  <c r="G22" i="20"/>
  <c r="G24" i="20" s="1"/>
  <c r="O22" i="17"/>
  <c r="P22" i="17"/>
  <c r="H22" i="19" l="1"/>
  <c r="F22" i="20"/>
  <c r="F24" i="20" s="1"/>
  <c r="P18" i="20"/>
  <c r="O18" i="20"/>
  <c r="N15" i="20"/>
  <c r="O15" i="19"/>
  <c r="P15" i="19"/>
  <c r="P12" i="20"/>
  <c r="O12" i="20"/>
  <c r="O22" i="18"/>
  <c r="P22" i="18"/>
  <c r="O3" i="20"/>
  <c r="O4" i="20"/>
  <c r="M22" i="20"/>
  <c r="M24" i="20" s="1"/>
  <c r="E22" i="20"/>
  <c r="O6" i="20"/>
  <c r="O7" i="20"/>
  <c r="N22" i="19"/>
  <c r="N24" i="19" s="1"/>
  <c r="H22" i="20" l="1"/>
  <c r="P15" i="20"/>
  <c r="O15" i="20"/>
  <c r="N22" i="20"/>
  <c r="N24" i="20" s="1"/>
  <c r="O22" i="19"/>
  <c r="P22" i="19"/>
  <c r="O22" i="20" l="1"/>
  <c r="P22" i="20"/>
</calcChain>
</file>

<file path=xl/sharedStrings.xml><?xml version="1.0" encoding="utf-8"?>
<sst xmlns="http://schemas.openxmlformats.org/spreadsheetml/2006/main" count="615" uniqueCount="49">
  <si>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</si>
  <si>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</si>
  <si>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</si>
  <si>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</si>
  <si>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</si>
  <si>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</si>
  <si>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</si>
  <si>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</si>
  <si>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</si>
  <si>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</si>
  <si>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</si>
  <si>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</si>
  <si>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</si>
  <si>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</si>
  <si>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</si>
  <si>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</si>
  <si>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</si>
  <si>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</si>
  <si>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</si>
  <si>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</si>
  <si>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</si>
  <si>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</si>
  <si>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</si>
  <si>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</si>
  <si>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</si>
  <si>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</si>
  <si>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</si>
  <si>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</si>
  <si>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</si>
  <si>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</si>
  <si>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</si>
  <si>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</si>
  <si>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</si>
  <si>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</si>
  <si>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</si>
  <si>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</si>
  <si>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</si>
  <si>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</si>
  <si>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</si>
  <si>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</si>
  <si>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</si>
  <si>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</si>
  <si>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</si>
  <si>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</si>
  <si>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</si>
  <si>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</si>
  <si>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 xml:space="preserve">  </t>
  </si>
  <si>
    <t>-</t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</si>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</sst>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1" fillId="0" borderId="0"/>
    <xf numFmtId="0" fontId="7" fillId="0" borderId="0"/>
  </cellStyleXfs>
  <cellXfs count="17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38" fontId="4" fillId="0" borderId="14" xfId="3" applyFont="1" applyBorder="1" applyAlignment="1">
      <alignment vertical="center"/>
    </xf>
    <xf numFmtId="176" fontId="4" fillId="0" borderId="15" xfId="1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176" fontId="4" fillId="3" borderId="8" xfId="1" applyNumberFormat="1" applyFont="1" applyFill="1" applyBorder="1" applyAlignment="1">
      <alignment vertical="center"/>
    </xf>
    <xf numFmtId="38" fontId="4" fillId="3" borderId="8" xfId="3" applyFont="1" applyFill="1" applyBorder="1" applyAlignment="1">
      <alignment vertical="center"/>
    </xf>
    <xf numFmtId="176" fontId="4" fillId="3" borderId="9" xfId="1" applyNumberFormat="1" applyFont="1" applyFill="1" applyBorder="1" applyAlignment="1">
      <alignment vertical="center"/>
    </xf>
    <xf numFmtId="38" fontId="4" fillId="0" borderId="23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4" xfId="3" applyFont="1" applyBorder="1" applyAlignment="1">
      <alignment vertical="center"/>
    </xf>
    <xf numFmtId="176" fontId="3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8" xfId="1" applyNumberFormat="1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176" fontId="4" fillId="0" borderId="29" xfId="3" applyNumberFormat="1" applyFont="1" applyBorder="1" applyAlignment="1">
      <alignment vertical="center"/>
    </xf>
    <xf numFmtId="176" fontId="4" fillId="0" borderId="30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38" fontId="4" fillId="0" borderId="33" xfId="3" applyFont="1" applyBorder="1" applyAlignment="1">
      <alignment vertical="center"/>
    </xf>
    <xf numFmtId="176" fontId="4" fillId="0" borderId="32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36" xfId="1" applyNumberFormat="1" applyFont="1" applyBorder="1" applyAlignment="1">
      <alignment vertical="center"/>
    </xf>
    <xf numFmtId="38" fontId="4" fillId="0" borderId="37" xfId="3" applyFont="1" applyBorder="1" applyAlignment="1">
      <alignment vertical="center"/>
    </xf>
    <xf numFmtId="38" fontId="4" fillId="0" borderId="38" xfId="3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38" fontId="4" fillId="3" borderId="17" xfId="3" applyFont="1" applyFill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9" xfId="1" applyNumberFormat="1" applyFont="1" applyBorder="1" applyAlignment="1">
      <alignment vertical="center"/>
    </xf>
    <xf numFmtId="176" fontId="4" fillId="0" borderId="4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42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9" xfId="3" applyNumberFormat="1" applyFont="1" applyBorder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22" xfId="3" applyNumberFormat="1" applyFont="1" applyBorder="1" applyAlignment="1">
      <alignment vertical="center"/>
    </xf>
    <xf numFmtId="176" fontId="4" fillId="2" borderId="17" xfId="1" applyNumberFormat="1" applyFont="1" applyFill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4" xfId="3" applyNumberFormat="1" applyFont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176" fontId="4" fillId="3" borderId="17" xfId="1" applyNumberFormat="1" applyFont="1" applyFill="1" applyBorder="1" applyAlignment="1">
      <alignment vertical="center"/>
    </xf>
    <xf numFmtId="38" fontId="4" fillId="0" borderId="8" xfId="3" applyFont="1" applyFill="1" applyBorder="1" applyAlignment="1">
      <alignment vertical="center"/>
    </xf>
    <xf numFmtId="3" fontId="4" fillId="0" borderId="0" xfId="0" applyNumberFormat="1" applyFont="1" applyAlignment="1">
      <alignment vertical="center"/>
    </xf>
    <xf numFmtId="0" fontId="4" fillId="0" borderId="14" xfId="0" applyFont="1" applyBorder="1" applyAlignment="1">
      <alignment vertical="center"/>
    </xf>
    <xf numFmtId="176" fontId="4" fillId="0" borderId="17" xfId="1" applyNumberFormat="1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38" fontId="4" fillId="3" borderId="43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4" fillId="0" borderId="44" xfId="1" applyNumberFormat="1" applyFont="1" applyBorder="1" applyAlignment="1">
      <alignment vertical="center"/>
    </xf>
    <xf numFmtId="176" fontId="4" fillId="2" borderId="11" xfId="1" applyNumberFormat="1" applyFont="1" applyFill="1" applyBorder="1" applyAlignment="1">
      <alignment vertical="center"/>
    </xf>
    <xf numFmtId="0" fontId="4" fillId="0" borderId="8" xfId="5" applyFont="1" applyBorder="1" applyAlignment="1">
      <alignment vertical="center"/>
    </xf>
    <xf numFmtId="0" fontId="4" fillId="0" borderId="8" xfId="5" applyNumberFormat="1" applyFont="1" applyBorder="1" applyAlignment="1">
      <alignment vertical="center"/>
    </xf>
    <xf numFmtId="38" fontId="4" fillId="0" borderId="0" xfId="0" applyNumberFormat="1" applyFont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45" xfId="3" applyFont="1" applyBorder="1" applyAlignment="1">
      <alignment vertical="center"/>
    </xf>
    <xf numFmtId="176" fontId="4" fillId="2" borderId="9" xfId="1" applyNumberFormat="1" applyFont="1" applyFill="1" applyBorder="1" applyAlignment="1">
      <alignment vertical="center"/>
    </xf>
    <xf numFmtId="176" fontId="4" fillId="0" borderId="33" xfId="3" applyNumberFormat="1" applyFont="1" applyBorder="1" applyAlignment="1">
      <alignment vertical="center"/>
    </xf>
    <xf numFmtId="38" fontId="4" fillId="0" borderId="43" xfId="3" applyFont="1" applyFill="1" applyBorder="1" applyAlignment="1">
      <alignment vertical="center"/>
    </xf>
    <xf numFmtId="176" fontId="4" fillId="3" borderId="43" xfId="3" applyNumberFormat="1" applyFont="1" applyFill="1" applyBorder="1" applyAlignment="1">
      <alignment vertical="center"/>
    </xf>
    <xf numFmtId="0" fontId="4" fillId="0" borderId="33" xfId="0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176" fontId="4" fillId="0" borderId="46" xfId="3" applyNumberFormat="1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39" xfId="1" applyNumberFormat="1" applyFont="1" applyBorder="1" applyAlignment="1">
      <alignment vertical="center"/>
    </xf>
    <xf numFmtId="176" fontId="4" fillId="3" borderId="17" xfId="3" applyNumberFormat="1" applyFont="1" applyFill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38" fontId="4" fillId="3" borderId="16" xfId="3" applyFont="1" applyFill="1" applyBorder="1" applyAlignment="1">
      <alignment vertical="center"/>
    </xf>
    <xf numFmtId="176" fontId="4" fillId="0" borderId="47" xfId="1" applyNumberFormat="1" applyFont="1" applyBorder="1" applyAlignment="1">
      <alignment vertical="center"/>
    </xf>
    <xf numFmtId="38" fontId="4" fillId="3" borderId="48" xfId="3" applyFont="1" applyFill="1" applyBorder="1" applyAlignment="1">
      <alignment vertical="center"/>
    </xf>
    <xf numFmtId="38" fontId="4" fillId="3" borderId="49" xfId="3" applyFont="1" applyFill="1" applyBorder="1" applyAlignment="1">
      <alignment vertical="center"/>
    </xf>
    <xf numFmtId="176" fontId="4" fillId="0" borderId="50" xfId="3" applyNumberFormat="1" applyFont="1" applyBorder="1" applyAlignment="1">
      <alignment vertical="center"/>
    </xf>
    <xf numFmtId="176" fontId="4" fillId="3" borderId="43" xfId="1" applyNumberFormat="1" applyFont="1" applyFill="1" applyBorder="1" applyAlignment="1">
      <alignment vertical="center"/>
    </xf>
    <xf numFmtId="176" fontId="4" fillId="0" borderId="11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0" borderId="29" xfId="3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38" fontId="4" fillId="0" borderId="8" xfId="3" quotePrefix="1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3" fillId="3" borderId="23" xfId="3" applyFont="1" applyFill="1" applyBorder="1" applyAlignment="1">
      <alignment vertical="center"/>
    </xf>
    <xf numFmtId="38" fontId="3" fillId="3" borderId="0" xfId="3" applyFont="1" applyFill="1" applyBorder="1" applyAlignment="1">
      <alignment vertical="center"/>
    </xf>
    <xf numFmtId="38" fontId="3" fillId="2" borderId="0" xfId="3" applyFont="1" applyFill="1" applyBorder="1" applyAlignment="1">
      <alignment vertical="center"/>
    </xf>
    <xf numFmtId="38" fontId="3" fillId="3" borderId="0" xfId="3" applyFont="1" applyFill="1" applyAlignment="1">
      <alignment vertical="center"/>
    </xf>
    <xf numFmtId="38" fontId="4" fillId="0" borderId="32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42" xfId="3" applyNumberFormat="1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176" fontId="4" fillId="0" borderId="22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6" xfId="1" applyNumberFormat="1" applyFont="1" applyBorder="1" applyAlignment="1">
      <alignment vertical="center"/>
    </xf>
    <xf numFmtId="176" fontId="4" fillId="0" borderId="5" xfId="3" applyNumberFormat="1" applyFont="1" applyBorder="1" applyAlignment="1">
      <alignment vertical="center"/>
    </xf>
    <xf numFmtId="49" fontId="4" fillId="0" borderId="8" xfId="3" applyNumberFormat="1" applyFont="1" applyBorder="1" applyAlignment="1">
      <alignment horizontal="right" vertical="center"/>
    </xf>
    <xf numFmtId="38" fontId="4" fillId="3" borderId="8" xfId="3" applyFont="1" applyFill="1" applyBorder="1" applyAlignment="1">
      <alignment horizontal="right" vertical="center"/>
    </xf>
    <xf numFmtId="176" fontId="4" fillId="3" borderId="8" xfId="1" applyNumberFormat="1" applyFont="1" applyFill="1" applyBorder="1" applyAlignment="1">
      <alignment horizontal="right" vertical="center"/>
    </xf>
    <xf numFmtId="176" fontId="4" fillId="0" borderId="9" xfId="3" applyNumberFormat="1" applyFont="1" applyBorder="1" applyAlignment="1">
      <alignment horizontal="right" vertical="center"/>
    </xf>
    <xf numFmtId="176" fontId="4" fillId="2" borderId="8" xfId="1" applyNumberFormat="1" applyFont="1" applyFill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38" fontId="0" fillId="0" borderId="0" xfId="3" applyFont="1" applyAlignment="1">
      <alignment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53" xfId="1" applyNumberFormat="1" applyFont="1" applyBorder="1" applyAlignment="1">
      <alignment vertical="center"/>
    </xf>
    <xf numFmtId="38" fontId="4" fillId="0" borderId="54" xfId="3" applyFont="1" applyBorder="1" applyAlignment="1">
      <alignment vertical="center"/>
    </xf>
    <xf numFmtId="176" fontId="3" fillId="0" borderId="51" xfId="1" applyNumberFormat="1" applyFont="1" applyBorder="1" applyAlignment="1">
      <alignment horizontal="center" vertical="center"/>
    </xf>
    <xf numFmtId="176" fontId="4" fillId="0" borderId="51" xfId="1" applyNumberFormat="1" applyFont="1" applyBorder="1" applyAlignment="1">
      <alignment vertical="center"/>
    </xf>
    <xf numFmtId="38" fontId="0" fillId="0" borderId="8" xfId="0" applyNumberFormat="1" applyBorder="1" applyAlignment="1">
      <alignment vertical="center"/>
    </xf>
    <xf numFmtId="176" fontId="4" fillId="0" borderId="40" xfId="1" applyNumberFormat="1" applyFont="1" applyBorder="1" applyAlignment="1">
      <alignment horizontal="right" vertical="center"/>
    </xf>
    <xf numFmtId="176" fontId="4" fillId="0" borderId="52" xfId="1" applyNumberFormat="1" applyFont="1" applyBorder="1" applyAlignment="1">
      <alignment horizontal="right" vertical="center"/>
    </xf>
    <xf numFmtId="176" fontId="4" fillId="0" borderId="26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46" xfId="3" applyNumberFormat="1" applyFont="1" applyBorder="1" applyAlignment="1">
      <alignment horizontal="right" vertical="center"/>
    </xf>
    <xf numFmtId="49" fontId="4" fillId="0" borderId="9" xfId="3" applyNumberFormat="1" applyFont="1" applyBorder="1" applyAlignment="1">
      <alignment horizontal="right" vertical="center"/>
    </xf>
    <xf numFmtId="38" fontId="4" fillId="0" borderId="8" xfId="3" applyFont="1" applyBorder="1" applyAlignment="1">
      <alignment horizontal="right" vertical="center"/>
    </xf>
    <xf numFmtId="49" fontId="4" fillId="0" borderId="14" xfId="1" applyNumberFormat="1" applyFont="1" applyBorder="1" applyAlignment="1">
      <alignment horizontal="right" vertical="center"/>
    </xf>
    <xf numFmtId="0" fontId="3" fillId="2" borderId="0" xfId="3" applyNumberFormat="1" applyFont="1" applyFill="1" applyAlignment="1">
      <alignment vertical="center"/>
    </xf>
    <xf numFmtId="0" fontId="3" fillId="0" borderId="8" xfId="0" applyFont="1" applyBorder="1" applyAlignment="1">
      <alignment vertical="center"/>
    </xf>
    <xf numFmtId="38" fontId="3" fillId="2" borderId="0" xfId="3" applyFont="1" applyFill="1" applyAlignment="1">
      <alignment horizontal="right" vertical="center"/>
    </xf>
    <xf numFmtId="3" fontId="4" fillId="0" borderId="8" xfId="3" applyNumberFormat="1" applyFont="1" applyBorder="1" applyAlignment="1">
      <alignment horizontal="right" vertical="center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6" xr:uid="{800B9BA1-3B8A-43D3-8FEF-DEFEA3BDA85B}"/>
    <cellStyle name="標準_所別・H17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>
      <selection activeCell="J12" sqref="J12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34</v>
      </c>
      <c r="R2" s="140" t="s">
        <v>37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/>
      <c r="J3" s="24"/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51" t="str">
        <f t="shared" ref="P3:P18" si="4">IF(ISERROR(N3/Q3),"",N3/Q3)</f>
        <v/>
      </c>
      <c r="Q3" s="134">
        <v>0</v>
      </c>
      <c r="R3" s="134">
        <v>0</v>
      </c>
    </row>
    <row r="4" spans="1:18" s="30" customFormat="1" ht="30.75" customHeight="1" x14ac:dyDescent="0.15">
      <c r="A4" s="22" t="s">
        <v>42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/>
      <c r="J4" s="24"/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51" t="str">
        <f t="shared" si="4"/>
        <v/>
      </c>
      <c r="Q4" s="134">
        <v>0</v>
      </c>
      <c r="R4" s="134">
        <v>0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/>
      <c r="J5" s="24"/>
      <c r="K5" s="26" t="str">
        <f t="shared" si="2"/>
        <v/>
      </c>
      <c r="L5" s="27">
        <f t="shared" ref="L5:L18" si="5">B5</f>
        <v>0</v>
      </c>
      <c r="M5" s="28">
        <f t="shared" ref="M5:M18" si="6">I5</f>
        <v>0</v>
      </c>
      <c r="N5" s="28">
        <f t="shared" ref="N5:N18" si="7">J5</f>
        <v>0</v>
      </c>
      <c r="O5" s="29" t="str">
        <f t="shared" si="3"/>
        <v/>
      </c>
      <c r="P5" s="151" t="str">
        <f t="shared" si="4"/>
        <v/>
      </c>
      <c r="Q5" s="134">
        <v>0</v>
      </c>
      <c r="R5" s="134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/>
      <c r="J6" s="24"/>
      <c r="K6" s="26" t="str">
        <f t="shared" si="2"/>
        <v/>
      </c>
      <c r="L6" s="27">
        <f t="shared" si="5"/>
        <v>0</v>
      </c>
      <c r="M6" s="28">
        <f t="shared" si="6"/>
        <v>0</v>
      </c>
      <c r="N6" s="28">
        <f t="shared" si="7"/>
        <v>0</v>
      </c>
      <c r="O6" s="29" t="str">
        <f t="shared" si="3"/>
        <v/>
      </c>
      <c r="P6" s="151" t="str">
        <f t="shared" si="4"/>
        <v/>
      </c>
      <c r="Q6" s="134">
        <v>0</v>
      </c>
      <c r="R6" s="134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/>
      <c r="J7" s="24"/>
      <c r="K7" s="26" t="str">
        <f t="shared" si="2"/>
        <v/>
      </c>
      <c r="L7" s="27">
        <f t="shared" si="5"/>
        <v>0</v>
      </c>
      <c r="M7" s="28">
        <f t="shared" si="6"/>
        <v>0</v>
      </c>
      <c r="N7" s="28">
        <f t="shared" si="7"/>
        <v>0</v>
      </c>
      <c r="O7" s="29" t="str">
        <f t="shared" si="3"/>
        <v/>
      </c>
      <c r="P7" s="151" t="str">
        <f t="shared" si="4"/>
        <v/>
      </c>
      <c r="Q7" s="134">
        <v>0</v>
      </c>
      <c r="R7" s="134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/>
      <c r="J8" s="24"/>
      <c r="K8" s="26" t="str">
        <f t="shared" si="2"/>
        <v/>
      </c>
      <c r="L8" s="27">
        <f t="shared" si="5"/>
        <v>0</v>
      </c>
      <c r="M8" s="28">
        <f t="shared" si="6"/>
        <v>0</v>
      </c>
      <c r="N8" s="28">
        <f t="shared" si="7"/>
        <v>0</v>
      </c>
      <c r="O8" s="29" t="str">
        <f t="shared" si="3"/>
        <v/>
      </c>
      <c r="P8" s="151" t="str">
        <f t="shared" si="4"/>
        <v/>
      </c>
      <c r="Q8" s="134"/>
      <c r="R8" s="134"/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/>
      <c r="J9" s="24"/>
      <c r="K9" s="26" t="str">
        <f>IF(ISERROR(J9/I9),"",J9/I9)</f>
        <v/>
      </c>
      <c r="L9" s="27">
        <f t="shared" si="5"/>
        <v>0</v>
      </c>
      <c r="M9" s="28">
        <f t="shared" si="6"/>
        <v>0</v>
      </c>
      <c r="N9" s="28">
        <f t="shared" si="7"/>
        <v>0</v>
      </c>
      <c r="O9" s="29" t="str">
        <f t="shared" si="3"/>
        <v/>
      </c>
      <c r="P9" s="151" t="str">
        <f t="shared" si="4"/>
        <v/>
      </c>
      <c r="Q9" s="134">
        <v>0</v>
      </c>
      <c r="R9" s="134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/>
      <c r="J10" s="24"/>
      <c r="K10" s="26" t="str">
        <f t="shared" si="2"/>
        <v/>
      </c>
      <c r="L10" s="27">
        <f t="shared" si="5"/>
        <v>0</v>
      </c>
      <c r="M10" s="28">
        <f t="shared" si="6"/>
        <v>0</v>
      </c>
      <c r="N10" s="28">
        <f t="shared" si="7"/>
        <v>0</v>
      </c>
      <c r="O10" s="29" t="str">
        <f t="shared" si="3"/>
        <v/>
      </c>
      <c r="P10" s="151" t="str">
        <f t="shared" si="4"/>
        <v/>
      </c>
      <c r="Q10" s="134">
        <v>0</v>
      </c>
      <c r="R10" s="134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/>
      <c r="J11" s="24"/>
      <c r="K11" s="26" t="str">
        <f t="shared" si="2"/>
        <v/>
      </c>
      <c r="L11" s="27">
        <f t="shared" si="5"/>
        <v>0</v>
      </c>
      <c r="M11" s="28">
        <f t="shared" si="6"/>
        <v>0</v>
      </c>
      <c r="N11" s="28">
        <f t="shared" si="7"/>
        <v>0</v>
      </c>
      <c r="O11" s="29" t="str">
        <f t="shared" si="3"/>
        <v/>
      </c>
      <c r="P11" s="151" t="str">
        <f t="shared" si="4"/>
        <v/>
      </c>
      <c r="Q11" s="134">
        <v>0</v>
      </c>
      <c r="R11" s="134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/>
      <c r="J12" s="24"/>
      <c r="K12" s="26" t="str">
        <f t="shared" si="2"/>
        <v/>
      </c>
      <c r="L12" s="27">
        <f t="shared" si="5"/>
        <v>0</v>
      </c>
      <c r="M12" s="28">
        <f t="shared" si="6"/>
        <v>0</v>
      </c>
      <c r="N12" s="28">
        <f t="shared" si="7"/>
        <v>0</v>
      </c>
      <c r="O12" s="29" t="str">
        <f t="shared" si="3"/>
        <v/>
      </c>
      <c r="P12" s="151" t="str">
        <f t="shared" si="4"/>
        <v/>
      </c>
      <c r="Q12" s="134">
        <v>0</v>
      </c>
      <c r="R12" s="134">
        <v>0</v>
      </c>
    </row>
    <row r="13" spans="1:18" s="30" customFormat="1" ht="30.75" customHeight="1" x14ac:dyDescent="0.15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25692</v>
      </c>
      <c r="G13" s="24">
        <v>24923</v>
      </c>
      <c r="H13" s="25">
        <f t="shared" si="1"/>
        <v>0.97006850381441689</v>
      </c>
      <c r="I13" s="24">
        <v>25692</v>
      </c>
      <c r="J13" s="24">
        <v>24923</v>
      </c>
      <c r="K13" s="26">
        <f t="shared" si="2"/>
        <v>0.97006850381441689</v>
      </c>
      <c r="L13" s="27">
        <f t="shared" si="5"/>
        <v>1</v>
      </c>
      <c r="M13" s="28">
        <f t="shared" si="6"/>
        <v>25692</v>
      </c>
      <c r="N13" s="28">
        <f t="shared" si="7"/>
        <v>24923</v>
      </c>
      <c r="O13" s="29">
        <f t="shared" si="3"/>
        <v>0.97006850381441689</v>
      </c>
      <c r="P13" s="151" t="s">
        <v>45</v>
      </c>
      <c r="Q13" s="134">
        <v>0</v>
      </c>
      <c r="R13" s="134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/>
      <c r="J14" s="24"/>
      <c r="K14" s="26" t="str">
        <f t="shared" si="2"/>
        <v/>
      </c>
      <c r="L14" s="27">
        <f t="shared" si="5"/>
        <v>0</v>
      </c>
      <c r="M14" s="28">
        <f t="shared" si="6"/>
        <v>0</v>
      </c>
      <c r="N14" s="28">
        <f t="shared" si="7"/>
        <v>0</v>
      </c>
      <c r="O14" s="29" t="str">
        <f t="shared" si="3"/>
        <v/>
      </c>
      <c r="P14" s="151" t="str">
        <f t="shared" si="4"/>
        <v/>
      </c>
      <c r="Q14" s="134">
        <v>0</v>
      </c>
      <c r="R14" s="134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/>
      <c r="J15" s="24"/>
      <c r="K15" s="26" t="str">
        <f t="shared" si="2"/>
        <v/>
      </c>
      <c r="L15" s="27">
        <f t="shared" si="5"/>
        <v>0</v>
      </c>
      <c r="M15" s="28">
        <f t="shared" si="6"/>
        <v>0</v>
      </c>
      <c r="N15" s="28">
        <f t="shared" si="7"/>
        <v>0</v>
      </c>
      <c r="O15" s="29" t="str">
        <f t="shared" si="3"/>
        <v/>
      </c>
      <c r="P15" s="151" t="str">
        <f t="shared" si="4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/>
      <c r="J16" s="24"/>
      <c r="K16" s="26" t="str">
        <f t="shared" si="2"/>
        <v/>
      </c>
      <c r="L16" s="27">
        <f t="shared" si="5"/>
        <v>0</v>
      </c>
      <c r="M16" s="28">
        <f t="shared" si="6"/>
        <v>0</v>
      </c>
      <c r="N16" s="28">
        <f t="shared" si="7"/>
        <v>0</v>
      </c>
      <c r="O16" s="29" t="str">
        <f t="shared" si="3"/>
        <v/>
      </c>
      <c r="P16" s="151" t="str">
        <f t="shared" si="4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/>
      <c r="J17" s="24"/>
      <c r="K17" s="26" t="str">
        <f t="shared" si="2"/>
        <v/>
      </c>
      <c r="L17" s="27">
        <f t="shared" si="5"/>
        <v>0</v>
      </c>
      <c r="M17" s="28">
        <f t="shared" si="6"/>
        <v>0</v>
      </c>
      <c r="N17" s="28">
        <f t="shared" si="7"/>
        <v>0</v>
      </c>
      <c r="O17" s="29" t="str">
        <f t="shared" si="3"/>
        <v/>
      </c>
      <c r="P17" s="151" t="str">
        <f t="shared" si="4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84" t="str">
        <f t="shared" si="1"/>
        <v/>
      </c>
      <c r="I18" s="33"/>
      <c r="J18" s="33"/>
      <c r="K18" s="103" t="str">
        <f t="shared" si="2"/>
        <v/>
      </c>
      <c r="L18" s="27">
        <f t="shared" si="5"/>
        <v>0</v>
      </c>
      <c r="M18" s="28">
        <f t="shared" si="6"/>
        <v>0</v>
      </c>
      <c r="N18" s="28">
        <f t="shared" si="7"/>
        <v>0</v>
      </c>
      <c r="O18" s="29" t="str">
        <f t="shared" si="3"/>
        <v/>
      </c>
      <c r="P18" s="151" t="str">
        <f t="shared" si="4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0</v>
      </c>
      <c r="D19" s="39">
        <f>SUM(D3:D18)</f>
        <v>0</v>
      </c>
      <c r="E19" s="25" t="str">
        <f>IF(ISERROR(D19/C19),"",D19/C19)</f>
        <v/>
      </c>
      <c r="F19" s="39">
        <f>SUM(F3:F18)</f>
        <v>25692</v>
      </c>
      <c r="G19" s="39">
        <f>SUM(G3:G18)</f>
        <v>24923</v>
      </c>
      <c r="H19" s="95">
        <f>IF(ISERROR(G19/F19),"",G19/F19)</f>
        <v>0.97006850381441689</v>
      </c>
      <c r="I19" s="39">
        <f>SUM(I3:I18)</f>
        <v>25692</v>
      </c>
      <c r="J19" s="39">
        <f>SUM(J3:J18)</f>
        <v>24923</v>
      </c>
      <c r="K19" s="26">
        <f t="shared" si="2"/>
        <v>0.97006850381441689</v>
      </c>
      <c r="L19" s="43"/>
      <c r="M19" s="44"/>
      <c r="N19" s="44"/>
      <c r="O19" s="44"/>
      <c r="P19" s="45"/>
      <c r="Q19" s="135">
        <f>N23</f>
        <v>0</v>
      </c>
      <c r="R19" s="136">
        <f>J20</f>
        <v>0</v>
      </c>
    </row>
    <row r="20" spans="1:18" ht="30.75" customHeight="1" x14ac:dyDescent="0.15">
      <c r="A20" s="46" t="s">
        <v>23</v>
      </c>
      <c r="B20" s="47"/>
      <c r="C20" s="48"/>
      <c r="D20" s="48"/>
      <c r="E20" s="49"/>
      <c r="F20" s="48"/>
      <c r="G20" s="48"/>
      <c r="H20" s="49"/>
      <c r="I20" s="48"/>
      <c r="J20" s="48"/>
      <c r="K20" s="110"/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3" t="s">
        <v>45</v>
      </c>
      <c r="C21" s="34" t="str">
        <f t="shared" ref="C21:D21" si="8">IFERROR(C19/C20,"")</f>
        <v/>
      </c>
      <c r="D21" s="34" t="str">
        <f t="shared" si="8"/>
        <v/>
      </c>
      <c r="E21" s="163"/>
      <c r="F21" s="153" t="s">
        <v>45</v>
      </c>
      <c r="G21" s="153" t="s">
        <v>47</v>
      </c>
      <c r="H21" s="163"/>
      <c r="I21" s="153" t="s">
        <v>47</v>
      </c>
      <c r="J21" s="153" t="s">
        <v>47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114">
        <f>B19</f>
        <v>1</v>
      </c>
      <c r="C22" s="66">
        <f>C19</f>
        <v>0</v>
      </c>
      <c r="D22" s="66">
        <f>D19</f>
        <v>0</v>
      </c>
      <c r="E22" s="115" t="str">
        <f>IF(ISERROR(D22/C22),"  ",(D22/C22))</f>
        <v xml:space="preserve">  </v>
      </c>
      <c r="F22" s="66">
        <f>F19</f>
        <v>25692</v>
      </c>
      <c r="G22" s="66">
        <f>G19</f>
        <v>24923</v>
      </c>
      <c r="H22" s="115">
        <f>IF(ISERROR(G22/F22),"  ",(G22/F22))</f>
        <v>0.97006850381441689</v>
      </c>
      <c r="I22" s="68"/>
      <c r="J22" s="69"/>
      <c r="K22" s="70"/>
      <c r="L22" s="116">
        <f>SUM(L3:L18)</f>
        <v>1</v>
      </c>
      <c r="M22" s="66">
        <f>SUM(M3:M18)</f>
        <v>25692</v>
      </c>
      <c r="N22" s="66">
        <f>SUM(N3:N18)</f>
        <v>24923</v>
      </c>
      <c r="O22" s="111">
        <f>IF(ISERROR(N22/M22),"",N22/M22)</f>
        <v>0.97006850381441689</v>
      </c>
      <c r="P22" s="165" t="s">
        <v>45</v>
      </c>
    </row>
    <row r="23" spans="1:18" ht="30.75" customHeight="1" x14ac:dyDescent="0.15">
      <c r="A23" s="46" t="s">
        <v>24</v>
      </c>
      <c r="B23" s="47"/>
      <c r="C23" s="48"/>
      <c r="D23" s="48"/>
      <c r="E23" s="49"/>
      <c r="F23" s="48"/>
      <c r="G23" s="48"/>
      <c r="H23" s="49"/>
      <c r="I23" s="71"/>
      <c r="J23" s="72"/>
      <c r="K23" s="73"/>
      <c r="L23" s="118"/>
      <c r="M23" s="119"/>
      <c r="N23" s="51"/>
      <c r="O23" s="75"/>
      <c r="P23" s="113"/>
    </row>
    <row r="24" spans="1:18" s="63" customFormat="1" ht="30.75" customHeight="1" thickBot="1" x14ac:dyDescent="0.2">
      <c r="A24" s="76" t="s">
        <v>32</v>
      </c>
      <c r="B24" s="161" t="s">
        <v>47</v>
      </c>
      <c r="C24" s="77" t="str">
        <f t="shared" ref="C24:D24" si="9">IFERROR(C22/C23,"")</f>
        <v/>
      </c>
      <c r="D24" s="77" t="str">
        <f t="shared" si="9"/>
        <v/>
      </c>
      <c r="E24" s="163"/>
      <c r="F24" s="161" t="s">
        <v>47</v>
      </c>
      <c r="G24" s="161" t="s">
        <v>47</v>
      </c>
      <c r="H24" s="57"/>
      <c r="I24" s="78"/>
      <c r="J24" s="60"/>
      <c r="K24" s="79"/>
      <c r="L24" s="161" t="s">
        <v>47</v>
      </c>
      <c r="M24" s="161" t="s">
        <v>47</v>
      </c>
      <c r="N24" s="161" t="s">
        <v>47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19 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pane="topRight"/>
      <selection pane="bottomLeft"/>
      <selection pane="bottomRight" activeCell="F8" sqref="F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35</v>
      </c>
      <c r="R2" s="140" t="s">
        <v>38</v>
      </c>
    </row>
    <row r="3" spans="1:18" s="30" customFormat="1" ht="30.75" customHeight="1" x14ac:dyDescent="0.15">
      <c r="A3" s="22" t="s">
        <v>1</v>
      </c>
      <c r="B3" s="23">
        <v>2</v>
      </c>
      <c r="C3" s="24"/>
      <c r="D3" s="24"/>
      <c r="E3" s="25" t="str">
        <f>IF(ISERROR(D3/C3),"",D3/C3)</f>
        <v/>
      </c>
      <c r="F3" s="24">
        <v>32494</v>
      </c>
      <c r="G3" s="24">
        <v>31122</v>
      </c>
      <c r="H3" s="25">
        <f>IF(ISERROR(G3/F3),"",G3/F3)</f>
        <v>0.95777682033606204</v>
      </c>
      <c r="I3" s="24">
        <v>32494</v>
      </c>
      <c r="J3" s="24">
        <v>31122</v>
      </c>
      <c r="K3" s="26">
        <f>IF(ISERROR(J3/I3),"",J3/I3)</f>
        <v>0.95777682033606204</v>
      </c>
      <c r="L3" s="27">
        <f>B3+'１月'!L3</f>
        <v>2</v>
      </c>
      <c r="M3" s="28">
        <f>I3+'１月'!M3</f>
        <v>32494</v>
      </c>
      <c r="N3" s="28">
        <f>J3+'１月'!N3</f>
        <v>31122</v>
      </c>
      <c r="O3" s="29">
        <f>IF(ISERROR(N3/M3),"",N3/M3)</f>
        <v>0.95777682033606204</v>
      </c>
      <c r="P3" s="151" t="s">
        <v>45</v>
      </c>
      <c r="Q3" s="134">
        <v>0</v>
      </c>
      <c r="R3" s="134">
        <v>0</v>
      </c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83" t="str">
        <f t="shared" ref="P4:P18" si="0">IF(ISERROR(N4/Q4),"",N4/Q4)</f>
        <v/>
      </c>
      <c r="Q4" s="134">
        <v>0</v>
      </c>
      <c r="R4" s="134">
        <v>0</v>
      </c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B6+'１月'!L6</f>
        <v>0</v>
      </c>
      <c r="M6" s="28">
        <f>I6+'１月'!M6</f>
        <v>0</v>
      </c>
      <c r="N6" s="28">
        <f>J6+'１月'!N6</f>
        <v>0</v>
      </c>
      <c r="O6" s="29" t="str">
        <f t="shared" si="4"/>
        <v/>
      </c>
      <c r="P6" s="83" t="str">
        <f t="shared" si="0"/>
        <v/>
      </c>
      <c r="Q6" s="134">
        <v>0</v>
      </c>
      <c r="R6" s="134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4"/>
        <v/>
      </c>
      <c r="P7" s="83" t="str">
        <f t="shared" si="0"/>
        <v/>
      </c>
      <c r="Q7" s="134">
        <v>0</v>
      </c>
      <c r="R7" s="134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4"/>
        <v/>
      </c>
      <c r="P8" s="83" t="str">
        <f t="shared" si="0"/>
        <v/>
      </c>
      <c r="Q8" s="134"/>
      <c r="R8" s="134"/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4"/>
        <v/>
      </c>
      <c r="P9" s="83" t="str">
        <f t="shared" si="0"/>
        <v/>
      </c>
      <c r="Q9" s="134"/>
      <c r="R9" s="134"/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4"/>
        <v/>
      </c>
      <c r="P10" s="83" t="str">
        <f t="shared" si="0"/>
        <v/>
      </c>
      <c r="Q10" s="134"/>
      <c r="R10" s="134"/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4"/>
        <v/>
      </c>
      <c r="P11" s="83" t="str">
        <f t="shared" si="0"/>
        <v/>
      </c>
      <c r="Q11" s="134"/>
      <c r="R11" s="134"/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4"/>
        <v/>
      </c>
      <c r="P12" s="83" t="str">
        <f t="shared" si="0"/>
        <v/>
      </c>
      <c r="Q12" s="134"/>
      <c r="R12" s="134"/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B13+'１月'!L13</f>
        <v>1</v>
      </c>
      <c r="M13" s="28">
        <f>I13+'１月'!M13</f>
        <v>25692</v>
      </c>
      <c r="N13" s="28">
        <f>J13+'１月'!N13</f>
        <v>24923</v>
      </c>
      <c r="O13" s="29">
        <f t="shared" si="4"/>
        <v>0.97006850381441689</v>
      </c>
      <c r="P13" s="151" t="s">
        <v>45</v>
      </c>
      <c r="Q13" s="134"/>
      <c r="R13" s="134"/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>IF(ISERROR(D14/C14),"",D14/C14)</f>
        <v/>
      </c>
      <c r="F14" s="24"/>
      <c r="G14" s="24"/>
      <c r="H14" s="25" t="str">
        <f>IF(ISERROR(G14/F14),"",G14/F14)</f>
        <v/>
      </c>
      <c r="I14" s="24"/>
      <c r="J14" s="24"/>
      <c r="K14" s="26" t="str">
        <f>IF(ISERROR(J14/I14),"",J14/I14)</f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4"/>
        <v/>
      </c>
      <c r="P14" s="83" t="str">
        <f t="shared" si="0"/>
        <v/>
      </c>
      <c r="Q14" s="134"/>
      <c r="R14" s="134"/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4"/>
        <v/>
      </c>
      <c r="P17" s="83" t="str">
        <f t="shared" si="0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103" t="str">
        <f t="shared" si="3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32494</v>
      </c>
      <c r="G19" s="39">
        <f>SUM(G3:G18)</f>
        <v>31122</v>
      </c>
      <c r="H19" s="25">
        <f>IF(ISERROR(G19/F19),"",G19/F19)</f>
        <v>0.95777682033606204</v>
      </c>
      <c r="I19" s="39">
        <f>SUM(I3:I18)</f>
        <v>32494</v>
      </c>
      <c r="J19" s="39">
        <f>SUM(J3:J18)</f>
        <v>31122</v>
      </c>
      <c r="K19" s="26">
        <f t="shared" si="3"/>
        <v>0.95777682033606204</v>
      </c>
      <c r="L19" s="43"/>
      <c r="M19" s="44"/>
      <c r="N19" s="44"/>
      <c r="O19" s="44"/>
      <c r="P19" s="45"/>
      <c r="Q19" s="135">
        <f>N23</f>
        <v>0</v>
      </c>
      <c r="R19" s="136">
        <f>J20</f>
        <v>0</v>
      </c>
    </row>
    <row r="20" spans="1:18" ht="30.75" customHeight="1" x14ac:dyDescent="0.15">
      <c r="A20" s="46" t="s">
        <v>23</v>
      </c>
      <c r="B20" s="47"/>
      <c r="C20" s="48"/>
      <c r="D20" s="48"/>
      <c r="E20" s="87"/>
      <c r="F20" s="48"/>
      <c r="G20" s="48"/>
      <c r="H20" s="49"/>
      <c r="I20" s="48"/>
      <c r="J20" s="48"/>
      <c r="K20" s="110"/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3" t="s">
        <v>45</v>
      </c>
      <c r="C21" s="153" t="str">
        <f t="shared" ref="C21:D21" si="5">IFERROR(C19/C20,"")</f>
        <v/>
      </c>
      <c r="D21" s="153" t="str">
        <f t="shared" si="5"/>
        <v/>
      </c>
      <c r="E21" s="163"/>
      <c r="F21" s="153" t="s">
        <v>45</v>
      </c>
      <c r="G21" s="153" t="s">
        <v>45</v>
      </c>
      <c r="H21" s="163"/>
      <c r="I21" s="153" t="s">
        <v>45</v>
      </c>
      <c r="J21" s="153" t="s">
        <v>45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B19+'１月'!B22</f>
        <v>3</v>
      </c>
      <c r="C22" s="139">
        <f>C19+'１月'!C22</f>
        <v>0</v>
      </c>
      <c r="D22" s="139">
        <f>D19+'１月'!D22</f>
        <v>0</v>
      </c>
      <c r="E22" s="67" t="str">
        <f>IF(ISERROR(D22/C22),"  ",(D22/C22))</f>
        <v xml:space="preserve">  </v>
      </c>
      <c r="F22" s="139">
        <f>F19+'１月'!F22</f>
        <v>58186</v>
      </c>
      <c r="G22" s="139">
        <f>G19+'１月'!G22</f>
        <v>56045</v>
      </c>
      <c r="H22" s="67">
        <f>IF(ISERROR(G22/F22),"  ",(G22/F22))</f>
        <v>0.96320420719760769</v>
      </c>
      <c r="I22" s="68"/>
      <c r="J22" s="69"/>
      <c r="K22" s="70"/>
      <c r="L22" s="39">
        <f>SUM(L3:L18)</f>
        <v>3</v>
      </c>
      <c r="M22" s="39">
        <f>SUM(M3:M18)</f>
        <v>58186</v>
      </c>
      <c r="N22" s="39">
        <f>SUM(N3:N18)</f>
        <v>56045</v>
      </c>
      <c r="O22" s="29">
        <f>IF(ISERROR(N22/M22),"",N22/M22)</f>
        <v>0.96320420719760769</v>
      </c>
      <c r="P22" s="165" t="s">
        <v>45</v>
      </c>
    </row>
    <row r="23" spans="1:18" ht="30.75" customHeight="1" x14ac:dyDescent="0.15">
      <c r="A23" s="46" t="s">
        <v>24</v>
      </c>
      <c r="B23" s="47"/>
      <c r="C23" s="48"/>
      <c r="D23" s="48"/>
      <c r="E23" s="49"/>
      <c r="F23" s="48"/>
      <c r="G23" s="48"/>
      <c r="H23" s="49"/>
      <c r="I23" s="71"/>
      <c r="J23" s="72"/>
      <c r="K23" s="73"/>
      <c r="L23" s="74"/>
      <c r="M23" s="74"/>
      <c r="N23" s="74"/>
      <c r="O23" s="75"/>
      <c r="P23" s="99"/>
    </row>
    <row r="24" spans="1:18" s="63" customFormat="1" ht="30.75" customHeight="1" thickBot="1" x14ac:dyDescent="0.2">
      <c r="A24" s="76" t="s">
        <v>30</v>
      </c>
      <c r="B24" s="161" t="s">
        <v>45</v>
      </c>
      <c r="C24" s="77" t="str">
        <f t="shared" ref="C24:D24" si="6">IFERROR(C22/C23,"")</f>
        <v/>
      </c>
      <c r="D24" s="77" t="str">
        <f t="shared" si="6"/>
        <v/>
      </c>
      <c r="E24" s="163"/>
      <c r="F24" s="161" t="s">
        <v>45</v>
      </c>
      <c r="G24" s="161" t="s">
        <v>45</v>
      </c>
      <c r="H24" s="57"/>
      <c r="I24" s="78"/>
      <c r="J24" s="60"/>
      <c r="K24" s="79"/>
      <c r="L24" s="161" t="s">
        <v>45</v>
      </c>
      <c r="M24" s="161" t="s">
        <v>45</v>
      </c>
      <c r="N24" s="161" t="s">
        <v>45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pane="topRight"/>
      <selection pane="bottomLeft"/>
      <selection pane="bottomRight" activeCell="X7" sqref="X7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5" t="str">
        <f>IF(ISERROR(J3/I3),"",J3/I3)</f>
        <v/>
      </c>
      <c r="L3" s="27">
        <f>B3+'２月'!L3</f>
        <v>2</v>
      </c>
      <c r="M3" s="28">
        <f>I3+'２月'!M3</f>
        <v>32494</v>
      </c>
      <c r="N3" s="28">
        <f>J3+'２月'!N3</f>
        <v>31122</v>
      </c>
      <c r="O3" s="25">
        <f>IF(ISERROR(N3/M3),"",N3/M3)</f>
        <v>0.95777682033606204</v>
      </c>
      <c r="P3" s="151" t="s">
        <v>45</v>
      </c>
      <c r="Q3" s="134"/>
      <c r="R3" s="134"/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5" t="str">
        <f>IF(ISERROR(J4/I4),"",J4/I4)</f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51" t="str">
        <f t="shared" ref="P4:P18" si="0">IF(ISERROR(N4/Q4),"",N4/Q4)</f>
        <v/>
      </c>
      <c r="Q4" s="134"/>
      <c r="R4" s="134"/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5" t="str">
        <f t="shared" ref="K5:K19" si="3">IF(ISERROR(J5/I5),"",J5/I5)</f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4">IF(ISERROR(N5/M5),"",N5/M5)</f>
        <v/>
      </c>
      <c r="P5" s="151" t="str">
        <f t="shared" si="0"/>
        <v/>
      </c>
      <c r="Q5" s="134"/>
      <c r="R5" s="134"/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5" t="str">
        <f t="shared" si="3"/>
        <v/>
      </c>
      <c r="L6" s="27">
        <f>B6+'２月'!L6</f>
        <v>0</v>
      </c>
      <c r="M6" s="28">
        <f>I6+'２月'!M6</f>
        <v>0</v>
      </c>
      <c r="N6" s="28">
        <f>J6+'２月'!N6</f>
        <v>0</v>
      </c>
      <c r="O6" s="25" t="str">
        <f t="shared" si="4"/>
        <v/>
      </c>
      <c r="P6" s="151" t="str">
        <f t="shared" si="0"/>
        <v/>
      </c>
      <c r="Q6" s="134"/>
      <c r="R6" s="134"/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5" t="str">
        <f t="shared" si="3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4"/>
        <v/>
      </c>
      <c r="P7" s="151" t="str">
        <f t="shared" si="0"/>
        <v/>
      </c>
      <c r="Q7" s="134"/>
      <c r="R7" s="134"/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5" t="str">
        <f t="shared" si="3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4"/>
        <v/>
      </c>
      <c r="P8" s="151" t="str">
        <f t="shared" si="0"/>
        <v/>
      </c>
      <c r="Q8" s="134"/>
      <c r="R8" s="134"/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5" t="str">
        <f t="shared" si="3"/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4"/>
        <v/>
      </c>
      <c r="P9" s="151" t="str">
        <f t="shared" si="0"/>
        <v/>
      </c>
      <c r="Q9" s="134"/>
      <c r="R9" s="134"/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5" t="str">
        <f t="shared" si="3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4"/>
        <v/>
      </c>
      <c r="P10" s="151" t="str">
        <f t="shared" si="0"/>
        <v/>
      </c>
      <c r="Q10" s="134"/>
      <c r="R10" s="134"/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5" t="str">
        <f t="shared" si="3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4"/>
        <v/>
      </c>
      <c r="P11" s="151" t="str">
        <f t="shared" si="0"/>
        <v/>
      </c>
      <c r="Q11" s="134"/>
      <c r="R11" s="134"/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5" t="str">
        <f t="shared" si="3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4"/>
        <v/>
      </c>
      <c r="P12" s="151" t="str">
        <f t="shared" si="0"/>
        <v/>
      </c>
      <c r="Q12" s="134"/>
      <c r="R12" s="134"/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5" t="str">
        <f t="shared" si="3"/>
        <v/>
      </c>
      <c r="L13" s="27">
        <f>B13+'２月'!L13</f>
        <v>1</v>
      </c>
      <c r="M13" s="28">
        <f>I13+'２月'!M13</f>
        <v>25692</v>
      </c>
      <c r="N13" s="28">
        <f>J13+'２月'!N13</f>
        <v>24923</v>
      </c>
      <c r="O13" s="25">
        <f t="shared" si="4"/>
        <v>0.97006850381441689</v>
      </c>
      <c r="P13" s="151" t="s">
        <v>45</v>
      </c>
      <c r="Q13" s="134"/>
      <c r="R13" s="134"/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1"/>
        <v/>
      </c>
      <c r="F14" s="24"/>
      <c r="G14" s="154"/>
      <c r="H14" s="25" t="str">
        <f t="shared" si="2"/>
        <v/>
      </c>
      <c r="I14" s="24"/>
      <c r="J14" s="24"/>
      <c r="K14" s="25" t="str">
        <f t="shared" si="3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4"/>
        <v/>
      </c>
      <c r="P14" s="151" t="str">
        <f t="shared" si="0"/>
        <v/>
      </c>
      <c r="Q14" s="134"/>
      <c r="R14" s="134"/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5" t="str">
        <f t="shared" si="3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4"/>
        <v/>
      </c>
      <c r="P15" s="151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5" t="str">
        <f t="shared" si="3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4"/>
        <v/>
      </c>
      <c r="P16" s="151" t="str">
        <f t="shared" si="0"/>
        <v/>
      </c>
      <c r="Q16" s="134">
        <v>0</v>
      </c>
      <c r="R16" s="134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5" t="str">
        <f t="shared" si="3"/>
        <v/>
      </c>
      <c r="L17" s="27">
        <f>B17+'２月'!L17</f>
        <v>0</v>
      </c>
      <c r="M17" s="28">
        <f>I17+'２月'!M17</f>
        <v>0</v>
      </c>
      <c r="N17" s="28">
        <f>J17+'２月'!N17</f>
        <v>0</v>
      </c>
      <c r="O17" s="25" t="str">
        <f t="shared" si="4"/>
        <v/>
      </c>
      <c r="P17" s="151" t="str">
        <f t="shared" si="0"/>
        <v/>
      </c>
      <c r="Q17" s="134">
        <v>0</v>
      </c>
      <c r="R17" s="134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156" t="str">
        <f t="shared" si="1"/>
        <v/>
      </c>
      <c r="F18" s="33"/>
      <c r="G18" s="33"/>
      <c r="H18" s="84" t="str">
        <f t="shared" si="2"/>
        <v/>
      </c>
      <c r="I18" s="157"/>
      <c r="J18" s="33"/>
      <c r="K18" s="103" t="str">
        <f t="shared" si="3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4"/>
        <v/>
      </c>
      <c r="P18" s="151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0</v>
      </c>
      <c r="G19" s="39">
        <f>SUM(G3:G18)</f>
        <v>0</v>
      </c>
      <c r="H19" s="25" t="str">
        <f>IF(ISERROR(G19/F19),"",G19/F19)</f>
        <v/>
      </c>
      <c r="I19" s="39">
        <f>SUM(I3:I18)</f>
        <v>0</v>
      </c>
      <c r="J19" s="39">
        <f>SUM(J3:J18)</f>
        <v>0</v>
      </c>
      <c r="K19" s="26" t="str">
        <f t="shared" si="3"/>
        <v/>
      </c>
      <c r="L19" s="43"/>
      <c r="M19" s="44"/>
      <c r="N19" s="44"/>
      <c r="O19" s="44"/>
      <c r="P19" s="45"/>
      <c r="Q19" s="135">
        <f>N23</f>
        <v>0</v>
      </c>
      <c r="R19" s="138">
        <f>J20</f>
        <v>0</v>
      </c>
    </row>
    <row r="20" spans="1:18" ht="30.75" customHeight="1" x14ac:dyDescent="0.15">
      <c r="A20" s="46" t="s">
        <v>23</v>
      </c>
      <c r="B20" s="47"/>
      <c r="C20" s="48"/>
      <c r="D20" s="48"/>
      <c r="E20" s="152"/>
      <c r="F20" s="48"/>
      <c r="G20" s="48"/>
      <c r="H20" s="49"/>
      <c r="I20" s="48"/>
      <c r="J20" s="48"/>
      <c r="K20" s="110"/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 t="str">
        <f>IFERROR(B19/B20,"")</f>
        <v/>
      </c>
      <c r="C21" s="34" t="str">
        <f t="shared" ref="C21:J21" si="5">IFERROR(C19/C20,"")</f>
        <v/>
      </c>
      <c r="D21" s="34" t="str">
        <f t="shared" si="5"/>
        <v/>
      </c>
      <c r="E21" s="162"/>
      <c r="F21" s="34" t="str">
        <f t="shared" si="5"/>
        <v/>
      </c>
      <c r="G21" s="34" t="str">
        <f t="shared" si="5"/>
        <v/>
      </c>
      <c r="H21" s="163"/>
      <c r="I21" s="34" t="str">
        <f t="shared" si="5"/>
        <v/>
      </c>
      <c r="J21" s="34" t="str">
        <f t="shared" si="5"/>
        <v/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B19+'２月'!B22</f>
        <v>3</v>
      </c>
      <c r="C22" s="139">
        <f>C19+'２月'!C22</f>
        <v>0</v>
      </c>
      <c r="D22" s="139">
        <f>D19+'２月'!D22</f>
        <v>0</v>
      </c>
      <c r="E22" s="67" t="str">
        <f>IF(ISERROR(D22/C22),"  ",(D22/C22))</f>
        <v xml:space="preserve">  </v>
      </c>
      <c r="F22" s="139">
        <f>F19+'２月'!F22</f>
        <v>58186</v>
      </c>
      <c r="G22" s="139">
        <f>G19+'２月'!G22</f>
        <v>56045</v>
      </c>
      <c r="H22" s="67">
        <f>IF(ISERROR(G22/F22),"  ",(G22/F22))</f>
        <v>0.96320420719760769</v>
      </c>
      <c r="I22" s="68"/>
      <c r="J22" s="69"/>
      <c r="K22" s="70"/>
      <c r="L22" s="39">
        <f>SUM(L3:L18)</f>
        <v>3</v>
      </c>
      <c r="M22" s="39">
        <f>SUM(M3:M18)</f>
        <v>58186</v>
      </c>
      <c r="N22" s="39">
        <f>SUM(N3:N18)</f>
        <v>56045</v>
      </c>
      <c r="O22" s="29">
        <f>IF(ISERROR(N22/M22),"",N22/M22)</f>
        <v>0.96320420719760769</v>
      </c>
      <c r="P22" s="117" t="e">
        <f>N22/Q19</f>
        <v>#DIV/0!</v>
      </c>
    </row>
    <row r="23" spans="1:18" ht="30.75" customHeight="1" x14ac:dyDescent="0.15">
      <c r="A23" s="46" t="s">
        <v>24</v>
      </c>
      <c r="B23" s="47"/>
      <c r="C23" s="48"/>
      <c r="D23" s="48"/>
      <c r="E23" s="49"/>
      <c r="F23" s="48"/>
      <c r="G23" s="48"/>
      <c r="H23" s="49"/>
      <c r="I23" s="71"/>
      <c r="J23" s="72"/>
      <c r="K23" s="73"/>
      <c r="L23" s="47"/>
      <c r="M23" s="74"/>
      <c r="N23" s="74"/>
      <c r="O23" s="75"/>
      <c r="P23" s="113"/>
    </row>
    <row r="24" spans="1:18" s="63" customFormat="1" ht="30.75" customHeight="1" thickBot="1" x14ac:dyDescent="0.2">
      <c r="A24" s="76" t="s">
        <v>30</v>
      </c>
      <c r="B24" s="161" t="s">
        <v>45</v>
      </c>
      <c r="C24" s="77" t="str">
        <f t="shared" ref="C24:D24" si="6">IFERROR(C22/C23,"")</f>
        <v/>
      </c>
      <c r="D24" s="77" t="str">
        <f t="shared" si="6"/>
        <v/>
      </c>
      <c r="E24" s="163"/>
      <c r="F24" s="161" t="s">
        <v>45</v>
      </c>
      <c r="G24" s="161" t="s">
        <v>45</v>
      </c>
      <c r="H24" s="57"/>
      <c r="I24" s="78"/>
      <c r="J24" s="60"/>
      <c r="K24" s="79"/>
      <c r="L24" s="161" t="s">
        <v>45</v>
      </c>
      <c r="M24" s="161" t="s">
        <v>45</v>
      </c>
      <c r="N24" s="161" t="s">
        <v>45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2" activePane="bottomRight" state="frozen"/>
      <selection pane="topRight"/>
      <selection pane="bottomLeft"/>
      <selection pane="bottomRight" activeCell="J13" sqref="J13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160"/>
      <c r="G3" s="160"/>
      <c r="H3" s="25" t="str">
        <f>IF(ISERROR(G3/F3),"",G3/F3)</f>
        <v/>
      </c>
      <c r="I3" s="160"/>
      <c r="J3" s="160"/>
      <c r="K3" s="25" t="str">
        <f>IF(ISERROR(J3/I3),"",J3/I3)</f>
        <v/>
      </c>
      <c r="L3" s="27">
        <f>B3+'３月'!L3</f>
        <v>2</v>
      </c>
      <c r="M3" s="28">
        <f>I3+'３月'!M3</f>
        <v>32494</v>
      </c>
      <c r="N3" s="28">
        <f>J3+'３月'!N3</f>
        <v>31122</v>
      </c>
      <c r="O3" s="25">
        <f>IF(ISERROR(N3/M3),"",N3/M3)</f>
        <v>0.95777682033606204</v>
      </c>
      <c r="P3" s="83">
        <f t="shared" ref="P3:P18" si="0">IF(ISERROR(N3/Q3),"",N3/Q3)</f>
        <v>1.3830155979202774</v>
      </c>
      <c r="Q3" s="134">
        <v>22503</v>
      </c>
      <c r="R3" s="134">
        <v>22503</v>
      </c>
    </row>
    <row r="4" spans="1:18" s="30" customFormat="1" ht="30.75" customHeight="1" x14ac:dyDescent="0.15">
      <c r="A4" s="144" t="s">
        <v>40</v>
      </c>
      <c r="B4" s="23"/>
      <c r="C4" s="82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5" t="str">
        <f>IF(ISERROR(J4/I4),"",J4/I4)</f>
        <v/>
      </c>
      <c r="L4" s="27">
        <f>B4+'３月'!L4</f>
        <v>0</v>
      </c>
      <c r="M4" s="28">
        <f>I4+'３月'!M4</f>
        <v>0</v>
      </c>
      <c r="N4" s="28">
        <f>J4+'３月'!N4</f>
        <v>0</v>
      </c>
      <c r="O4" s="25" t="str">
        <f>IF(ISERROR(N4/M4),"",N4/M4)</f>
        <v/>
      </c>
      <c r="P4" s="83" t="str">
        <f t="shared" si="0"/>
        <v/>
      </c>
      <c r="Q4" s="134"/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5" t="str">
        <f t="shared" ref="K5:K19" si="3">IF(ISERROR(J5/I5),"",J5/I5)</f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/>
      <c r="R5" s="134"/>
    </row>
    <row r="6" spans="1:18" s="30" customFormat="1" ht="30.75" customHeight="1" x14ac:dyDescent="0.15">
      <c r="A6" s="144" t="s">
        <v>2</v>
      </c>
      <c r="B6" s="23">
        <v>1</v>
      </c>
      <c r="C6" s="24">
        <v>11086</v>
      </c>
      <c r="D6" s="24">
        <v>10541</v>
      </c>
      <c r="E6" s="25">
        <f t="shared" si="1"/>
        <v>0.95083889590474469</v>
      </c>
      <c r="F6" s="24"/>
      <c r="G6" s="24"/>
      <c r="H6" s="25" t="str">
        <f t="shared" si="2"/>
        <v/>
      </c>
      <c r="I6" s="24">
        <v>11086</v>
      </c>
      <c r="J6" s="24">
        <v>10541</v>
      </c>
      <c r="K6" s="25">
        <f t="shared" si="3"/>
        <v>0.95083889590474469</v>
      </c>
      <c r="L6" s="27">
        <f>B6+'３月'!L6</f>
        <v>1</v>
      </c>
      <c r="M6" s="28">
        <f>I6+'３月'!M6</f>
        <v>11086</v>
      </c>
      <c r="N6" s="28">
        <f>J6+'３月'!N6</f>
        <v>10541</v>
      </c>
      <c r="O6" s="25">
        <f t="shared" si="4"/>
        <v>0.95083889590474469</v>
      </c>
      <c r="P6" s="151" t="s">
        <v>45</v>
      </c>
      <c r="Q6" s="134"/>
      <c r="R6" s="134"/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5" t="str">
        <f t="shared" si="3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4"/>
        <v/>
      </c>
      <c r="P7" s="83" t="str">
        <f t="shared" si="0"/>
        <v/>
      </c>
      <c r="Q7" s="134"/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5" t="str">
        <f t="shared" si="3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4"/>
        <v/>
      </c>
      <c r="P8" s="83" t="str">
        <f t="shared" si="0"/>
        <v/>
      </c>
      <c r="Q8" s="134"/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5" t="str">
        <f t="shared" si="3"/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4"/>
        <v/>
      </c>
      <c r="P9" s="83" t="str">
        <f t="shared" si="0"/>
        <v/>
      </c>
      <c r="Q9" s="134"/>
      <c r="R9" s="134"/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5" t="str">
        <f t="shared" si="3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4"/>
        <v/>
      </c>
      <c r="P10" s="83" t="str">
        <f t="shared" si="0"/>
        <v/>
      </c>
      <c r="Q10" s="134"/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5" t="str">
        <f t="shared" si="3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4"/>
        <v/>
      </c>
      <c r="P11" s="83" t="str">
        <f t="shared" si="0"/>
        <v/>
      </c>
      <c r="Q11" s="134"/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5" t="str">
        <f t="shared" si="3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4"/>
        <v/>
      </c>
      <c r="P12" s="83" t="str">
        <f t="shared" si="0"/>
        <v/>
      </c>
      <c r="Q12" s="134"/>
      <c r="R12" s="134"/>
    </row>
    <row r="13" spans="1:18" s="30" customFormat="1" ht="30.75" customHeight="1" x14ac:dyDescent="0.15">
      <c r="A13" s="144" t="s">
        <v>26</v>
      </c>
      <c r="B13" s="23">
        <v>1</v>
      </c>
      <c r="C13" s="24"/>
      <c r="D13" s="24"/>
      <c r="E13" s="25" t="str">
        <f t="shared" si="1"/>
        <v/>
      </c>
      <c r="F13" s="24">
        <v>25127</v>
      </c>
      <c r="G13" s="24">
        <v>24334</v>
      </c>
      <c r="H13" s="25">
        <f t="shared" si="2"/>
        <v>0.9684403231583556</v>
      </c>
      <c r="I13" s="24">
        <v>25127</v>
      </c>
      <c r="J13" s="24">
        <v>24334</v>
      </c>
      <c r="K13" s="25">
        <f t="shared" si="3"/>
        <v>0.9684403231583556</v>
      </c>
      <c r="L13" s="27">
        <f>B13+'３月'!L13</f>
        <v>2</v>
      </c>
      <c r="M13" s="28">
        <f>I13+'３月'!M13</f>
        <v>50819</v>
      </c>
      <c r="N13" s="28">
        <f>J13+'３月'!N13</f>
        <v>49257</v>
      </c>
      <c r="O13" s="25">
        <f t="shared" si="4"/>
        <v>0.96926346445227174</v>
      </c>
      <c r="P13" s="151" t="s">
        <v>45</v>
      </c>
      <c r="Q13" s="134"/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5" t="str">
        <f t="shared" si="3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4"/>
        <v/>
      </c>
      <c r="P14" s="83" t="str">
        <f t="shared" si="0"/>
        <v/>
      </c>
      <c r="Q14" s="134"/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5" t="str">
        <f t="shared" si="3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4"/>
        <v/>
      </c>
      <c r="P15" s="83" t="str">
        <f t="shared" si="0"/>
        <v/>
      </c>
      <c r="Q15" s="134"/>
      <c r="R15" s="134"/>
    </row>
    <row r="16" spans="1:18" s="30" customFormat="1" ht="30.75" customHeight="1" x14ac:dyDescent="0.15">
      <c r="A16" s="144" t="s">
        <v>9</v>
      </c>
      <c r="B16" s="23"/>
      <c r="C16" s="107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5" t="str">
        <f t="shared" si="3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4"/>
        <v/>
      </c>
      <c r="P16" s="83" t="str">
        <f t="shared" si="0"/>
        <v/>
      </c>
      <c r="Q16" s="134"/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5" t="str">
        <f t="shared" si="3"/>
        <v/>
      </c>
      <c r="L17" s="27">
        <f>B17+'３月'!L17</f>
        <v>0</v>
      </c>
      <c r="M17" s="28">
        <f>I17+'３月'!M17</f>
        <v>0</v>
      </c>
      <c r="N17" s="28">
        <f>J17+'３月'!N17</f>
        <v>0</v>
      </c>
      <c r="O17" s="25" t="str">
        <f t="shared" si="4"/>
        <v/>
      </c>
      <c r="P17" s="83" t="str">
        <f t="shared" si="0"/>
        <v/>
      </c>
      <c r="Q17" s="134"/>
      <c r="R17" s="134"/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34" t="str">
        <f t="shared" si="1"/>
        <v/>
      </c>
      <c r="F18" s="35"/>
      <c r="G18" s="35"/>
      <c r="H18" s="34" t="str">
        <f t="shared" si="2"/>
        <v/>
      </c>
      <c r="I18" s="33"/>
      <c r="J18" s="33"/>
      <c r="K18" s="34" t="str">
        <f t="shared" si="3"/>
        <v/>
      </c>
      <c r="L18" s="108">
        <f>B18+'３月'!L18</f>
        <v>0</v>
      </c>
      <c r="M18" s="109">
        <f>I18+'３月'!M18</f>
        <v>0</v>
      </c>
      <c r="N18" s="109">
        <f>J18+'３月'!N18</f>
        <v>0</v>
      </c>
      <c r="O18" s="34" t="str">
        <f t="shared" si="4"/>
        <v/>
      </c>
      <c r="P18" s="83" t="str">
        <f t="shared" si="0"/>
        <v/>
      </c>
      <c r="Q18" s="134"/>
      <c r="R18" s="134"/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11086</v>
      </c>
      <c r="D19" s="39">
        <f>SUM(D3:D18)</f>
        <v>10541</v>
      </c>
      <c r="E19" s="40">
        <f>IF(ISERROR(D19/C19),"",D19/C19)</f>
        <v>0.95083889590474469</v>
      </c>
      <c r="F19" s="41">
        <f>SUM(F3:F18)</f>
        <v>25127</v>
      </c>
      <c r="G19" s="41">
        <f>SUM(G3:G18)</f>
        <v>24334</v>
      </c>
      <c r="H19" s="40">
        <f>IF(ISERROR(G19/F19),"",G19/F19)</f>
        <v>0.9684403231583556</v>
      </c>
      <c r="I19" s="39">
        <f>SUM(I3:I18)</f>
        <v>36213</v>
      </c>
      <c r="J19" s="39">
        <f>SUM(J3:J18)</f>
        <v>34875</v>
      </c>
      <c r="K19" s="40">
        <f t="shared" si="3"/>
        <v>0.96305194267252092</v>
      </c>
      <c r="L19" s="142" t="str">
        <f>IF(ISERROR(N19/M19),"",N19/M19)</f>
        <v/>
      </c>
      <c r="M19" s="96"/>
      <c r="N19" s="96"/>
      <c r="O19" s="96"/>
      <c r="P19" s="143">
        <f>IF(ISERROR(N19/Q19),"",N19/Q19)</f>
        <v>0</v>
      </c>
      <c r="Q19" s="135">
        <f>N23</f>
        <v>22503</v>
      </c>
      <c r="R19" s="136">
        <f>J20</f>
        <v>22503</v>
      </c>
    </row>
    <row r="20" spans="1:18" ht="30.75" customHeight="1" x14ac:dyDescent="0.15">
      <c r="A20" s="46" t="s">
        <v>23</v>
      </c>
      <c r="B20" s="47">
        <v>1</v>
      </c>
      <c r="C20" s="48">
        <v>0</v>
      </c>
      <c r="D20" s="48">
        <v>0</v>
      </c>
      <c r="E20" s="49" t="s">
        <v>43</v>
      </c>
      <c r="F20" s="48">
        <v>23274</v>
      </c>
      <c r="G20" s="48">
        <v>22503</v>
      </c>
      <c r="H20" s="49">
        <v>0.96687290538798665</v>
      </c>
      <c r="I20" s="48">
        <v>23274</v>
      </c>
      <c r="J20" s="48">
        <v>22503</v>
      </c>
      <c r="K20" s="110">
        <v>0.96687290538798665</v>
      </c>
      <c r="L20" s="122"/>
      <c r="M20" s="97"/>
      <c r="N20" s="97"/>
      <c r="O20" s="97"/>
      <c r="P20" s="73"/>
    </row>
    <row r="21" spans="1:18" s="63" customFormat="1" ht="30.75" customHeight="1" thickBot="1" x14ac:dyDescent="0.2">
      <c r="A21" s="56" t="s">
        <v>30</v>
      </c>
      <c r="B21" s="34">
        <f>IFERROR(B19/B20,"")</f>
        <v>2</v>
      </c>
      <c r="C21" s="161" t="s">
        <v>45</v>
      </c>
      <c r="D21" s="161" t="s">
        <v>45</v>
      </c>
      <c r="E21" s="57"/>
      <c r="F21" s="34">
        <f t="shared" ref="F21:J21" si="5">IFERROR(F19/F20,"")</f>
        <v>1.0796167397095471</v>
      </c>
      <c r="G21" s="34">
        <f t="shared" si="5"/>
        <v>1.0813669288539305</v>
      </c>
      <c r="H21" s="57"/>
      <c r="I21" s="34">
        <f t="shared" si="5"/>
        <v>1.5559422531580305</v>
      </c>
      <c r="J21" s="34">
        <f t="shared" si="5"/>
        <v>1.5497933608852152</v>
      </c>
      <c r="K21" s="58"/>
      <c r="L21" s="59"/>
      <c r="M21" s="60"/>
      <c r="N21" s="60"/>
      <c r="O21" s="60"/>
      <c r="P21" s="79"/>
      <c r="Q21" s="82"/>
      <c r="R21" s="82"/>
    </row>
    <row r="22" spans="1:18" ht="30.75" customHeight="1" x14ac:dyDescent="0.15">
      <c r="A22" s="64" t="s">
        <v>16</v>
      </c>
      <c r="B22" s="65">
        <f>B19+'３月'!B22</f>
        <v>5</v>
      </c>
      <c r="C22" s="66">
        <f>C19+'３月'!C22</f>
        <v>11086</v>
      </c>
      <c r="D22" s="66">
        <f>D19+'３月'!D22</f>
        <v>10541</v>
      </c>
      <c r="E22" s="67">
        <f>IF(ISERROR(D22/C22),"  ",(D22/C22))</f>
        <v>0.95083889590474469</v>
      </c>
      <c r="F22" s="66">
        <f>F19+'３月'!F22</f>
        <v>83313</v>
      </c>
      <c r="G22" s="66">
        <f>G19+'３月'!G22</f>
        <v>80379</v>
      </c>
      <c r="H22" s="67">
        <f>IF(ISERROR(G22/F22),"  ",(G22/F22))</f>
        <v>0.96478340715134492</v>
      </c>
      <c r="I22" s="68"/>
      <c r="J22" s="69"/>
      <c r="K22" s="70"/>
      <c r="L22" s="39">
        <f>SUM(L3:L18)</f>
        <v>5</v>
      </c>
      <c r="M22" s="39">
        <f>SUM(M3:M18)</f>
        <v>94399</v>
      </c>
      <c r="N22" s="39">
        <f>SUM(N3:N18)</f>
        <v>90920</v>
      </c>
      <c r="O22" s="111">
        <f>IF(ISERROR(N22/M22),"",N22/M22)</f>
        <v>0.96314579603597494</v>
      </c>
      <c r="P22" s="117">
        <f>N22/Q19</f>
        <v>4.0403501755321516</v>
      </c>
    </row>
    <row r="23" spans="1:18" ht="30.75" customHeight="1" x14ac:dyDescent="0.15">
      <c r="A23" s="46" t="s">
        <v>24</v>
      </c>
      <c r="B23" s="47">
        <v>1</v>
      </c>
      <c r="C23" s="48">
        <v>0</v>
      </c>
      <c r="D23" s="48">
        <v>0</v>
      </c>
      <c r="E23" s="49" t="s">
        <v>46</v>
      </c>
      <c r="F23" s="48">
        <v>23274</v>
      </c>
      <c r="G23" s="48">
        <v>22503</v>
      </c>
      <c r="H23" s="49">
        <v>0.96687290538798665</v>
      </c>
      <c r="I23" s="71"/>
      <c r="J23" s="72"/>
      <c r="K23" s="73"/>
      <c r="L23" s="74">
        <v>1</v>
      </c>
      <c r="M23" s="74">
        <v>23274</v>
      </c>
      <c r="N23" s="74">
        <v>22503</v>
      </c>
      <c r="O23" s="75">
        <v>0.96687290538798665</v>
      </c>
      <c r="P23" s="112"/>
    </row>
    <row r="24" spans="1:18" s="63" customFormat="1" ht="30.75" customHeight="1" thickBot="1" x14ac:dyDescent="0.2">
      <c r="A24" s="76" t="s">
        <v>30</v>
      </c>
      <c r="B24" s="77">
        <f>IFERROR(B22/B23,"")</f>
        <v>5</v>
      </c>
      <c r="C24" s="161" t="s">
        <v>45</v>
      </c>
      <c r="D24" s="161" t="s">
        <v>45</v>
      </c>
      <c r="E24" s="57"/>
      <c r="F24" s="77">
        <f>IFERROR(F22/F23,"")</f>
        <v>3.5796597061098221</v>
      </c>
      <c r="G24" s="77">
        <f>IFERROR(G22/G23,"")</f>
        <v>3.5719237435008666</v>
      </c>
      <c r="H24" s="57"/>
      <c r="I24" s="78"/>
      <c r="J24" s="60"/>
      <c r="K24" s="79"/>
      <c r="L24" s="77">
        <f>IFERROR(L22/L23,"")</f>
        <v>5</v>
      </c>
      <c r="M24" s="77">
        <f>IFERROR(M22/M23,"")</f>
        <v>4.0559852195583055</v>
      </c>
      <c r="N24" s="77">
        <f>IFERROR(N22/N23,"")</f>
        <v>4.0403501755321516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P6" sqref="P6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58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/>
      <c r="D3" s="24"/>
      <c r="E3" s="159" t="str">
        <f>IF(ISERROR(D3/C3),"",D3/C3)</f>
        <v/>
      </c>
      <c r="F3" s="24">
        <v>23052</v>
      </c>
      <c r="G3" s="24">
        <v>22348</v>
      </c>
      <c r="H3" s="25">
        <f>IF(ISERROR(G3/F3),"",G3/F3)</f>
        <v>0.96946035051188617</v>
      </c>
      <c r="I3" s="28">
        <v>23052</v>
      </c>
      <c r="J3" s="24">
        <v>22348</v>
      </c>
      <c r="K3" s="26">
        <f>IF(ISERROR(J3/I3),"",J3/I3)</f>
        <v>0.96946035051188617</v>
      </c>
      <c r="L3" s="27">
        <f>B3+'４月'!L3</f>
        <v>3</v>
      </c>
      <c r="M3" s="28">
        <f>I3+'４月'!M3</f>
        <v>55546</v>
      </c>
      <c r="N3" s="28">
        <f>J3+'４月'!N3</f>
        <v>53470</v>
      </c>
      <c r="O3" s="25">
        <f>IF(ISERROR(N3/M3),"",N3/M3)</f>
        <v>0.96262557159831486</v>
      </c>
      <c r="P3" s="83">
        <f t="shared" ref="P3:P18" si="0">IF(ISERROR(N3/Q3),"",N3/Q3)</f>
        <v>2.2974134227034457</v>
      </c>
      <c r="Q3" s="134">
        <v>23274</v>
      </c>
      <c r="R3" s="134"/>
    </row>
    <row r="4" spans="1:18" s="30" customFormat="1" ht="30.75" customHeight="1" x14ac:dyDescent="0.15">
      <c r="A4" s="144" t="s">
        <v>40</v>
      </c>
      <c r="B4" s="105"/>
      <c r="C4" s="24"/>
      <c r="D4" s="24"/>
      <c r="E4" s="159" t="str">
        <f>IF(ISERROR(D4/C4),"",D4/C4)</f>
        <v/>
      </c>
      <c r="F4" s="24"/>
      <c r="G4" s="24"/>
      <c r="H4" s="25" t="str">
        <f>IF(ISERROR(G4/F4),"",G4/F4)</f>
        <v/>
      </c>
      <c r="I4" s="28"/>
      <c r="J4" s="24"/>
      <c r="K4" s="26" t="str">
        <f>IF(ISERROR(J4/I4),"",J4/I4)</f>
        <v/>
      </c>
      <c r="L4" s="27">
        <f>B4+'４月'!L4</f>
        <v>0</v>
      </c>
      <c r="M4" s="28">
        <f>I4+'４月'!M4</f>
        <v>0</v>
      </c>
      <c r="N4" s="28">
        <f>J4+'４月'!N4</f>
        <v>0</v>
      </c>
      <c r="O4" s="25" t="str">
        <f>IF(ISERROR(N4/M4),"",N4/M4)</f>
        <v/>
      </c>
      <c r="P4" s="83" t="str">
        <f t="shared" si="0"/>
        <v/>
      </c>
      <c r="Q4" s="134">
        <v>0</v>
      </c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159" t="str">
        <f t="shared" ref="E5:E18" si="1">IF(ISERROR(D5/C5),"",D5/C5)</f>
        <v/>
      </c>
      <c r="F5" s="24"/>
      <c r="G5" s="24"/>
      <c r="H5" s="25" t="str">
        <f t="shared" ref="H5:H19" si="2">IF(ISERROR(G5/F5),"",G5/F5)</f>
        <v/>
      </c>
      <c r="I5" s="28"/>
      <c r="J5" s="24"/>
      <c r="K5" s="26" t="str">
        <f t="shared" ref="K5:K19" si="3">IF(ISERROR(J5/I5),"",J5/I5)</f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/>
      <c r="C6" s="24"/>
      <c r="D6" s="24"/>
      <c r="E6" s="159" t="str">
        <f t="shared" si="1"/>
        <v/>
      </c>
      <c r="F6" s="24"/>
      <c r="G6" s="24"/>
      <c r="H6" s="25" t="str">
        <f t="shared" si="2"/>
        <v/>
      </c>
      <c r="I6" s="28"/>
      <c r="J6" s="24"/>
      <c r="K6" s="26" t="str">
        <f t="shared" si="3"/>
        <v/>
      </c>
      <c r="L6" s="27">
        <f>B6+'４月'!L6</f>
        <v>1</v>
      </c>
      <c r="M6" s="28">
        <f>I6+'４月'!M6</f>
        <v>11086</v>
      </c>
      <c r="N6" s="28">
        <f>J6+'４月'!N6</f>
        <v>10541</v>
      </c>
      <c r="O6" s="25">
        <f t="shared" si="4"/>
        <v>0.95083889590474469</v>
      </c>
      <c r="P6" s="151" t="s">
        <v>45</v>
      </c>
      <c r="Q6" s="134">
        <v>0</v>
      </c>
      <c r="R6" s="134"/>
    </row>
    <row r="7" spans="1:18" s="30" customFormat="1" ht="30.75" customHeight="1" x14ac:dyDescent="0.15">
      <c r="A7" s="144" t="s">
        <v>3</v>
      </c>
      <c r="B7" s="105"/>
      <c r="C7" s="24"/>
      <c r="D7" s="24"/>
      <c r="E7" s="159" t="str">
        <f t="shared" si="1"/>
        <v/>
      </c>
      <c r="F7" s="24"/>
      <c r="G7" s="24"/>
      <c r="H7" s="25" t="str">
        <f t="shared" si="2"/>
        <v/>
      </c>
      <c r="I7" s="28"/>
      <c r="J7" s="24"/>
      <c r="K7" s="26" t="str">
        <f t="shared" si="3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4"/>
        <v/>
      </c>
      <c r="P7" s="83" t="str">
        <f t="shared" si="0"/>
        <v/>
      </c>
      <c r="Q7" s="134">
        <v>0</v>
      </c>
      <c r="R7" s="134"/>
    </row>
    <row r="8" spans="1:18" s="30" customFormat="1" ht="30.75" customHeight="1" x14ac:dyDescent="0.15">
      <c r="A8" s="144" t="s">
        <v>27</v>
      </c>
      <c r="B8" s="105"/>
      <c r="C8" s="24"/>
      <c r="D8" s="24"/>
      <c r="E8" s="159" t="str">
        <f t="shared" si="1"/>
        <v/>
      </c>
      <c r="F8" s="24"/>
      <c r="G8" s="24"/>
      <c r="H8" s="25" t="str">
        <f t="shared" si="2"/>
        <v/>
      </c>
      <c r="I8" s="28"/>
      <c r="J8" s="24"/>
      <c r="K8" s="26" t="str">
        <f t="shared" si="3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4"/>
        <v/>
      </c>
      <c r="P8" s="83" t="str">
        <f t="shared" si="0"/>
        <v/>
      </c>
      <c r="Q8" s="134">
        <v>0</v>
      </c>
      <c r="R8" s="134"/>
    </row>
    <row r="9" spans="1:18" s="30" customFormat="1" ht="30.75" customHeight="1" x14ac:dyDescent="0.15">
      <c r="A9" s="144" t="s">
        <v>28</v>
      </c>
      <c r="B9" s="106"/>
      <c r="C9" s="24"/>
      <c r="D9" s="24"/>
      <c r="E9" s="159" t="str">
        <f t="shared" si="1"/>
        <v/>
      </c>
      <c r="F9" s="24"/>
      <c r="G9" s="24"/>
      <c r="H9" s="25" t="str">
        <f t="shared" si="2"/>
        <v/>
      </c>
      <c r="I9" s="28"/>
      <c r="J9" s="24"/>
      <c r="K9" s="26" t="str">
        <f t="shared" si="3"/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105"/>
      <c r="C10" s="24"/>
      <c r="D10" s="24"/>
      <c r="E10" s="159" t="str">
        <f t="shared" si="1"/>
        <v/>
      </c>
      <c r="F10" s="24"/>
      <c r="G10" s="24"/>
      <c r="H10" s="25" t="str">
        <f t="shared" si="2"/>
        <v/>
      </c>
      <c r="I10" s="28"/>
      <c r="J10" s="24"/>
      <c r="K10" s="26" t="str">
        <f t="shared" si="3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4"/>
        <v/>
      </c>
      <c r="P10" s="166" t="s">
        <v>48</v>
      </c>
      <c r="Q10" s="134">
        <v>7138</v>
      </c>
      <c r="R10" s="134">
        <v>7047</v>
      </c>
    </row>
    <row r="11" spans="1:18" s="30" customFormat="1" ht="30.75" customHeight="1" x14ac:dyDescent="0.15">
      <c r="A11" s="144" t="s">
        <v>5</v>
      </c>
      <c r="B11" s="105"/>
      <c r="C11" s="24"/>
      <c r="D11" s="24"/>
      <c r="E11" s="159" t="str">
        <f t="shared" si="1"/>
        <v/>
      </c>
      <c r="F11" s="24"/>
      <c r="G11" s="24"/>
      <c r="H11" s="25" t="str">
        <f t="shared" si="2"/>
        <v/>
      </c>
      <c r="I11" s="28"/>
      <c r="J11" s="24"/>
      <c r="K11" s="26" t="str">
        <f t="shared" si="3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/>
    </row>
    <row r="12" spans="1:18" s="30" customFormat="1" ht="30.75" customHeight="1" x14ac:dyDescent="0.15">
      <c r="A12" s="144" t="s">
        <v>6</v>
      </c>
      <c r="B12" s="105"/>
      <c r="C12" s="24"/>
      <c r="D12" s="24"/>
      <c r="E12" s="159" t="str">
        <f t="shared" si="1"/>
        <v/>
      </c>
      <c r="F12" s="24"/>
      <c r="G12" s="24"/>
      <c r="H12" s="25" t="str">
        <f t="shared" si="2"/>
        <v/>
      </c>
      <c r="I12" s="28"/>
      <c r="J12" s="24"/>
      <c r="K12" s="26" t="str">
        <f t="shared" si="3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105"/>
      <c r="C13" s="24"/>
      <c r="D13" s="24"/>
      <c r="E13" s="159" t="str">
        <f t="shared" si="1"/>
        <v/>
      </c>
      <c r="F13" s="24"/>
      <c r="G13" s="24"/>
      <c r="H13" s="25" t="str">
        <f t="shared" si="2"/>
        <v/>
      </c>
      <c r="I13" s="28"/>
      <c r="J13" s="24"/>
      <c r="K13" s="26" t="str">
        <f t="shared" si="3"/>
        <v/>
      </c>
      <c r="L13" s="27">
        <f>B13+'４月'!L13</f>
        <v>2</v>
      </c>
      <c r="M13" s="28">
        <f>I13+'４月'!M13</f>
        <v>50819</v>
      </c>
      <c r="N13" s="28">
        <f>J13+'４月'!N13</f>
        <v>49257</v>
      </c>
      <c r="O13" s="25">
        <f t="shared" si="4"/>
        <v>0.96926346445227174</v>
      </c>
      <c r="P13" s="151" t="s">
        <v>45</v>
      </c>
      <c r="Q13" s="134">
        <v>0</v>
      </c>
      <c r="R13" s="134"/>
    </row>
    <row r="14" spans="1:18" s="30" customFormat="1" ht="30.75" customHeight="1" x14ac:dyDescent="0.15">
      <c r="A14" s="144" t="s">
        <v>7</v>
      </c>
      <c r="B14" s="105"/>
      <c r="C14" s="24"/>
      <c r="D14" s="24"/>
      <c r="E14" s="159" t="str">
        <f t="shared" si="1"/>
        <v/>
      </c>
      <c r="F14" s="24"/>
      <c r="G14" s="24"/>
      <c r="H14" s="25" t="str">
        <f t="shared" si="2"/>
        <v/>
      </c>
      <c r="I14" s="28"/>
      <c r="J14" s="24"/>
      <c r="K14" s="26" t="str">
        <f t="shared" si="3"/>
        <v/>
      </c>
      <c r="L14" s="27">
        <f>B14+'４月'!L14</f>
        <v>0</v>
      </c>
      <c r="M14" s="28">
        <f>I14+'４月'!M14</f>
        <v>0</v>
      </c>
      <c r="N14" s="28">
        <f>J14+'４月'!N14</f>
        <v>0</v>
      </c>
      <c r="O14" s="25" t="str">
        <f t="shared" si="4"/>
        <v/>
      </c>
      <c r="P14" s="83" t="str">
        <f t="shared" si="0"/>
        <v/>
      </c>
      <c r="Q14" s="134">
        <v>0</v>
      </c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159" t="str">
        <f t="shared" si="1"/>
        <v/>
      </c>
      <c r="F15" s="24"/>
      <c r="G15" s="24"/>
      <c r="H15" s="25" t="str">
        <f t="shared" si="2"/>
        <v/>
      </c>
      <c r="I15" s="28"/>
      <c r="J15" s="24"/>
      <c r="K15" s="26" t="str">
        <f t="shared" si="3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C16" s="24"/>
      <c r="D16" s="24"/>
      <c r="E16" s="159" t="str">
        <f t="shared" si="1"/>
        <v/>
      </c>
      <c r="F16" s="24"/>
      <c r="G16" s="24"/>
      <c r="H16" s="25" t="str">
        <f t="shared" si="2"/>
        <v/>
      </c>
      <c r="I16" s="28"/>
      <c r="J16" s="24"/>
      <c r="K16" s="26" t="str">
        <f t="shared" si="3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159" t="str">
        <f t="shared" si="1"/>
        <v/>
      </c>
      <c r="F17" s="24"/>
      <c r="G17" s="24"/>
      <c r="H17" s="25" t="str">
        <f t="shared" si="2"/>
        <v/>
      </c>
      <c r="I17" s="28"/>
      <c r="J17" s="24"/>
      <c r="K17" s="26" t="str">
        <f t="shared" si="3"/>
        <v/>
      </c>
      <c r="L17" s="27">
        <f>B17+'４月'!L17</f>
        <v>0</v>
      </c>
      <c r="M17" s="28">
        <f>I17+'４月'!M17</f>
        <v>0</v>
      </c>
      <c r="N17" s="28">
        <f>J17+'４月'!N17</f>
        <v>0</v>
      </c>
      <c r="O17" s="25" t="str">
        <f t="shared" si="4"/>
        <v/>
      </c>
      <c r="P17" s="83" t="str">
        <f t="shared" si="0"/>
        <v/>
      </c>
      <c r="Q17" s="134">
        <v>0</v>
      </c>
      <c r="R17" s="134"/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156" t="str">
        <f t="shared" si="1"/>
        <v/>
      </c>
      <c r="F18" s="33"/>
      <c r="G18" s="33"/>
      <c r="H18" s="84" t="str">
        <f t="shared" si="2"/>
        <v/>
      </c>
      <c r="I18" s="157"/>
      <c r="J18" s="33"/>
      <c r="K18" s="103" t="str">
        <f t="shared" si="3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7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23052</v>
      </c>
      <c r="G19" s="39">
        <f>SUM(G3:G18)</f>
        <v>22348</v>
      </c>
      <c r="H19" s="25">
        <f t="shared" si="2"/>
        <v>0.96946035051188617</v>
      </c>
      <c r="I19" s="39">
        <f>SUM(I3:I18)</f>
        <v>23052</v>
      </c>
      <c r="J19" s="39">
        <f>SUM(J3:J18)</f>
        <v>22348</v>
      </c>
      <c r="K19" s="129">
        <f t="shared" si="3"/>
        <v>0.96946035051188617</v>
      </c>
      <c r="L19" s="43"/>
      <c r="M19" s="44"/>
      <c r="N19" s="44"/>
      <c r="O19" s="44"/>
      <c r="P19" s="45"/>
      <c r="Q19" s="135">
        <f>N23</f>
        <v>29550</v>
      </c>
      <c r="R19" s="136">
        <f>J20</f>
        <v>7047</v>
      </c>
    </row>
    <row r="20" spans="1:18" ht="30.75" customHeight="1" x14ac:dyDescent="0.15">
      <c r="A20" s="46" t="s">
        <v>23</v>
      </c>
      <c r="B20" s="47">
        <v>2</v>
      </c>
      <c r="C20" s="48"/>
      <c r="D20" s="48"/>
      <c r="E20" s="49"/>
      <c r="F20" s="48">
        <v>7138</v>
      </c>
      <c r="G20" s="48">
        <v>7047</v>
      </c>
      <c r="H20" s="87">
        <v>0.98699999999999999</v>
      </c>
      <c r="I20" s="48">
        <v>7138</v>
      </c>
      <c r="J20" s="48">
        <v>7047</v>
      </c>
      <c r="K20" s="49">
        <v>0.98699999999999999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55">
        <f t="shared" ref="B21:J21" si="5">IFERROR(B19/B20,"")</f>
        <v>0.5</v>
      </c>
      <c r="C21" s="155" t="str">
        <f t="shared" si="5"/>
        <v/>
      </c>
      <c r="D21" s="155" t="str">
        <f t="shared" si="5"/>
        <v/>
      </c>
      <c r="E21" s="57"/>
      <c r="F21" s="155">
        <f t="shared" si="5"/>
        <v>3.2294760437097225</v>
      </c>
      <c r="G21" s="155">
        <f t="shared" si="5"/>
        <v>3.1712785582517382</v>
      </c>
      <c r="H21" s="57"/>
      <c r="I21" s="155">
        <f t="shared" si="5"/>
        <v>3.2294760437097225</v>
      </c>
      <c r="J21" s="155">
        <f t="shared" si="5"/>
        <v>3.1712785582517382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B19+'４月'!B22</f>
        <v>6</v>
      </c>
      <c r="C22" s="66">
        <f>C19+'４月'!C22</f>
        <v>11086</v>
      </c>
      <c r="D22" s="66">
        <f>D19+'４月'!D22</f>
        <v>10541</v>
      </c>
      <c r="E22" s="67">
        <f>IF(ISERROR(D22/C22),"  ",(D22/C22))</f>
        <v>0.95083889590474469</v>
      </c>
      <c r="F22" s="66">
        <f>F19+'４月'!F22</f>
        <v>106365</v>
      </c>
      <c r="G22" s="66">
        <f>G19+'４月'!G22</f>
        <v>102727</v>
      </c>
      <c r="H22" s="67">
        <f>IF(ISERROR(G22/F22),"  ",(G22/F22))</f>
        <v>0.9657970196963287</v>
      </c>
      <c r="I22" s="68"/>
      <c r="J22" s="69"/>
      <c r="K22" s="70"/>
      <c r="L22" s="116">
        <f>SUM(L3:L18)</f>
        <v>6</v>
      </c>
      <c r="M22" s="66">
        <f>SUM(M3:M18)</f>
        <v>117451</v>
      </c>
      <c r="N22" s="66">
        <f>SUM(N3:N18)</f>
        <v>113268</v>
      </c>
      <c r="O22" s="115">
        <f>IF(ISERROR(N22/M22),"",N22/M22)</f>
        <v>0.96438514784889018</v>
      </c>
      <c r="P22" s="146">
        <f>N22/Q19</f>
        <v>3.8330964467005075</v>
      </c>
    </row>
    <row r="23" spans="1:18" ht="30.75" customHeight="1" x14ac:dyDescent="0.15">
      <c r="A23" s="46" t="s">
        <v>24</v>
      </c>
      <c r="B23" s="47">
        <v>3</v>
      </c>
      <c r="C23" s="48"/>
      <c r="D23" s="48"/>
      <c r="E23" s="49" t="s">
        <v>46</v>
      </c>
      <c r="F23" s="48">
        <v>30412</v>
      </c>
      <c r="G23" s="48">
        <v>29550</v>
      </c>
      <c r="H23" s="49">
        <v>0.97199999999999998</v>
      </c>
      <c r="I23" s="71"/>
      <c r="J23" s="72"/>
      <c r="K23" s="73"/>
      <c r="L23" s="123">
        <v>3</v>
      </c>
      <c r="M23" s="74">
        <v>30412</v>
      </c>
      <c r="N23" s="74">
        <v>29550</v>
      </c>
      <c r="O23" s="50">
        <v>0.97199999999999998</v>
      </c>
      <c r="P23" s="126"/>
    </row>
    <row r="24" spans="1:18" s="63" customFormat="1" ht="30.75" customHeight="1" thickBot="1" x14ac:dyDescent="0.2">
      <c r="A24" s="76" t="s">
        <v>30</v>
      </c>
      <c r="B24" s="77">
        <f>IFERROR(B22/B23,"")</f>
        <v>2</v>
      </c>
      <c r="C24" s="161" t="s">
        <v>45</v>
      </c>
      <c r="D24" s="161" t="s">
        <v>45</v>
      </c>
      <c r="E24" s="57"/>
      <c r="F24" s="77">
        <f>IFERROR(F22/F23,"")</f>
        <v>3.4974681046955149</v>
      </c>
      <c r="G24" s="77">
        <f>IFERROR(G22/G23,"")</f>
        <v>3.476379018612521</v>
      </c>
      <c r="H24" s="57"/>
      <c r="I24" s="78"/>
      <c r="J24" s="60"/>
      <c r="K24" s="79"/>
      <c r="L24" s="120">
        <f>IFERROR(L22/L23,"")</f>
        <v>2</v>
      </c>
      <c r="M24" s="77">
        <f>IFERROR(M22/M23,"")</f>
        <v>3.8619952650269629</v>
      </c>
      <c r="N24" s="77">
        <f>IFERROR(N22/N23,"")</f>
        <v>3.8330964467005075</v>
      </c>
      <c r="O24" s="77"/>
      <c r="P24" s="14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pane="topRight"/>
      <selection pane="bottomLeft"/>
      <selection pane="bottomRight" activeCell="H8" sqref="H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9" width="9" style="100"/>
    <col min="20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  <c r="S2" s="101"/>
    </row>
    <row r="3" spans="1:19" s="30" customFormat="1" ht="30.75" customHeight="1" x14ac:dyDescent="0.15">
      <c r="A3" s="144" t="s">
        <v>1</v>
      </c>
      <c r="B3" s="23">
        <v>1</v>
      </c>
      <c r="C3" s="24">
        <v>23264</v>
      </c>
      <c r="D3" s="24">
        <v>20028</v>
      </c>
      <c r="E3" s="25">
        <f>IF(ISERROR(D3/C3),"",D3/C3)</f>
        <v>0.86090096286107287</v>
      </c>
      <c r="F3" s="24"/>
      <c r="G3" s="24"/>
      <c r="H3" s="25" t="str">
        <f>IF(ISERROR(G3/F3),"",G3/F3)</f>
        <v/>
      </c>
      <c r="I3" s="24">
        <v>23264</v>
      </c>
      <c r="J3" s="24">
        <v>20028</v>
      </c>
      <c r="K3" s="26">
        <f>IF(ISERROR(J3/I3),"",J3/I3)</f>
        <v>0.86090096286107287</v>
      </c>
      <c r="L3" s="27">
        <f>B3+'５月'!L3</f>
        <v>4</v>
      </c>
      <c r="M3" s="28">
        <f>I3+'５月'!M3</f>
        <v>78810</v>
      </c>
      <c r="N3" s="28">
        <f>J3+'５月'!N3</f>
        <v>73498</v>
      </c>
      <c r="O3" s="25">
        <f>IF(ISERROR(N3/M3),"",N3/M3)</f>
        <v>0.93259738611851284</v>
      </c>
      <c r="P3" s="83">
        <f t="shared" ref="P3:P18" si="0">IF(ISERROR(N3/Q3),"",N3/Q3)</f>
        <v>1.6266737489763849</v>
      </c>
      <c r="Q3" s="134">
        <v>45183</v>
      </c>
      <c r="R3" s="134">
        <v>22680</v>
      </c>
      <c r="S3" s="54"/>
    </row>
    <row r="4" spans="1:19" s="30" customFormat="1" ht="30.75" customHeight="1" x14ac:dyDescent="0.15">
      <c r="A4" s="144" t="s">
        <v>41</v>
      </c>
      <c r="B4" s="23">
        <v>2</v>
      </c>
      <c r="C4" s="24">
        <v>6404</v>
      </c>
      <c r="D4" s="24">
        <v>6299</v>
      </c>
      <c r="E4" s="25">
        <f>IF(ISERROR(D4/C4),"",D4/C4)</f>
        <v>0.98360399750156158</v>
      </c>
      <c r="F4" s="24"/>
      <c r="G4" s="82"/>
      <c r="H4" s="25" t="str">
        <f>IF(ISERROR(G4/F4),"",G4/F4)</f>
        <v/>
      </c>
      <c r="I4" s="24">
        <v>6404</v>
      </c>
      <c r="J4" s="24">
        <v>6299</v>
      </c>
      <c r="K4" s="26">
        <f>IF(ISERROR(J4/I4),"",J4/I4)</f>
        <v>0.98360399750156158</v>
      </c>
      <c r="L4" s="27">
        <f>B4+'５月'!L4</f>
        <v>2</v>
      </c>
      <c r="M4" s="28">
        <f>I4+'５月'!M4</f>
        <v>6404</v>
      </c>
      <c r="N4" s="28">
        <f>J4+'５月'!N4</f>
        <v>6299</v>
      </c>
      <c r="O4" s="25">
        <f>IF(ISERROR(N4/M4),"",N4/M4)</f>
        <v>0.98360399750156158</v>
      </c>
      <c r="P4" s="83">
        <f t="shared" si="0"/>
        <v>1.1048938782669706</v>
      </c>
      <c r="Q4" s="134">
        <v>5701</v>
      </c>
      <c r="R4" s="134">
        <v>5701</v>
      </c>
      <c r="S4" s="54"/>
    </row>
    <row r="5" spans="1:19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/>
      <c r="S5" s="54"/>
    </row>
    <row r="6" spans="1:19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B6+'５月'!L6</f>
        <v>1</v>
      </c>
      <c r="M6" s="28">
        <f>I6+'５月'!M6</f>
        <v>11086</v>
      </c>
      <c r="N6" s="28">
        <f>J6+'５月'!N6</f>
        <v>10541</v>
      </c>
      <c r="O6" s="25">
        <f t="shared" si="4"/>
        <v>0.95083889590474469</v>
      </c>
      <c r="P6" s="151" t="s">
        <v>45</v>
      </c>
      <c r="Q6" s="134">
        <v>0</v>
      </c>
      <c r="R6" s="134"/>
      <c r="S6" s="54"/>
    </row>
    <row r="7" spans="1:19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4"/>
        <v/>
      </c>
      <c r="P7" s="83" t="str">
        <f t="shared" si="0"/>
        <v/>
      </c>
      <c r="Q7" s="134">
        <v>0</v>
      </c>
      <c r="R7" s="134"/>
      <c r="S7" s="54"/>
    </row>
    <row r="8" spans="1:19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4"/>
        <v/>
      </c>
      <c r="P8" s="83" t="str">
        <f t="shared" si="0"/>
        <v/>
      </c>
      <c r="Q8" s="134">
        <v>0</v>
      </c>
      <c r="R8" s="134"/>
      <c r="S8" s="54"/>
    </row>
    <row r="9" spans="1:19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/>
      <c r="S9" s="54"/>
    </row>
    <row r="10" spans="1:19" s="30" customFormat="1" ht="30.75" customHeight="1" x14ac:dyDescent="0.15">
      <c r="A10" s="144" t="s">
        <v>4</v>
      </c>
      <c r="B10" s="23">
        <v>3</v>
      </c>
      <c r="C10" s="24"/>
      <c r="D10" s="24"/>
      <c r="E10" s="25" t="str">
        <f t="shared" si="1"/>
        <v/>
      </c>
      <c r="F10" s="24">
        <v>2976</v>
      </c>
      <c r="G10" s="24">
        <v>2954</v>
      </c>
      <c r="H10" s="25">
        <f t="shared" si="2"/>
        <v>0.99260752688172038</v>
      </c>
      <c r="I10" s="24">
        <v>2976</v>
      </c>
      <c r="J10" s="24">
        <v>2954</v>
      </c>
      <c r="K10" s="26">
        <f t="shared" si="3"/>
        <v>0.99260752688172038</v>
      </c>
      <c r="L10" s="27">
        <f>B10+'５月'!L10</f>
        <v>3</v>
      </c>
      <c r="M10" s="28">
        <f>I10+'５月'!M10</f>
        <v>2976</v>
      </c>
      <c r="N10" s="28">
        <f>J10+'５月'!N10</f>
        <v>2954</v>
      </c>
      <c r="O10" s="25">
        <f t="shared" si="4"/>
        <v>0.99260752688172038</v>
      </c>
      <c r="P10" s="83">
        <f t="shared" si="0"/>
        <v>0.41918546899389814</v>
      </c>
      <c r="Q10" s="134">
        <v>7047</v>
      </c>
      <c r="R10" s="134"/>
      <c r="S10" s="54"/>
    </row>
    <row r="11" spans="1:19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/>
      <c r="S11" s="102"/>
    </row>
    <row r="12" spans="1:19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4"/>
        <v/>
      </c>
      <c r="P12" s="83" t="str">
        <f t="shared" si="0"/>
        <v/>
      </c>
      <c r="Q12" s="134">
        <v>0</v>
      </c>
      <c r="R12" s="134"/>
      <c r="S12" s="102"/>
    </row>
    <row r="13" spans="1:19" s="30" customFormat="1" ht="30.75" customHeight="1" x14ac:dyDescent="0.15">
      <c r="A13" s="144" t="s">
        <v>26</v>
      </c>
      <c r="B13" s="23"/>
      <c r="C13" s="24"/>
      <c r="D13" s="24"/>
      <c r="E13" s="25" t="str">
        <f>IF(ISERROR(D13/C13),"",D13/C13)</f>
        <v/>
      </c>
      <c r="F13" s="24"/>
      <c r="G13" s="24"/>
      <c r="H13" s="25" t="str">
        <f>IF(ISERROR(G13/F13),"",G13/F13)</f>
        <v/>
      </c>
      <c r="I13" s="24"/>
      <c r="J13" s="24"/>
      <c r="K13" s="26" t="str">
        <f>IF(ISERROR(J13/I13),"",J13/I13)</f>
        <v/>
      </c>
      <c r="L13" s="27">
        <f>B13+'５月'!L13</f>
        <v>2</v>
      </c>
      <c r="M13" s="28">
        <f>I13+'５月'!M13</f>
        <v>50819</v>
      </c>
      <c r="N13" s="28">
        <f>J13+'５月'!N13</f>
        <v>49257</v>
      </c>
      <c r="O13" s="25">
        <f t="shared" si="4"/>
        <v>0.96926346445227174</v>
      </c>
      <c r="P13" s="83">
        <f t="shared" si="0"/>
        <v>2.2016269610691457</v>
      </c>
      <c r="Q13" s="134">
        <v>22373</v>
      </c>
      <c r="R13" s="134">
        <v>22373</v>
      </c>
      <c r="S13" s="102"/>
    </row>
    <row r="14" spans="1:19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B14+'５月'!L14</f>
        <v>0</v>
      </c>
      <c r="M14" s="28">
        <f>I14+'５月'!M14</f>
        <v>0</v>
      </c>
      <c r="N14" s="28">
        <f>J14+'５月'!N14</f>
        <v>0</v>
      </c>
      <c r="O14" s="25" t="str">
        <f t="shared" si="4"/>
        <v/>
      </c>
      <c r="P14" s="83" t="str">
        <f t="shared" si="0"/>
        <v/>
      </c>
      <c r="Q14" s="134">
        <v>0</v>
      </c>
      <c r="R14" s="134"/>
      <c r="S14" s="102"/>
    </row>
    <row r="15" spans="1:19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/>
      <c r="S15" s="102"/>
    </row>
    <row r="16" spans="1:19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/>
      <c r="S16" s="102"/>
    </row>
    <row r="17" spans="1:19" s="30" customFormat="1" ht="30.75" customHeight="1" x14ac:dyDescent="0.15">
      <c r="A17" s="144" t="s">
        <v>10</v>
      </c>
      <c r="B17" s="23"/>
      <c r="C17" s="24"/>
      <c r="D17" s="24"/>
      <c r="E17" s="25" t="str">
        <f>IF(ISERROR(D17/C17),"",D17/C17)</f>
        <v/>
      </c>
      <c r="F17" s="24"/>
      <c r="G17" s="133"/>
      <c r="H17" s="25" t="str">
        <f>IF(ISERROR(G17/F17),"",G17/F17)</f>
        <v/>
      </c>
      <c r="I17" s="24"/>
      <c r="J17" s="24"/>
      <c r="K17" s="26" t="str">
        <f>IF(ISERROR(J17/I17),"",J17/I17)</f>
        <v/>
      </c>
      <c r="L17" s="27">
        <f>B17+'５月'!L17</f>
        <v>0</v>
      </c>
      <c r="M17" s="28">
        <f>I17+'５月'!M17</f>
        <v>0</v>
      </c>
      <c r="N17" s="28">
        <f>J17+'５月'!N17</f>
        <v>0</v>
      </c>
      <c r="O17" s="25" t="str">
        <f t="shared" si="4"/>
        <v/>
      </c>
      <c r="P17" s="83" t="str">
        <f t="shared" si="0"/>
        <v/>
      </c>
      <c r="Q17" s="134">
        <v>0</v>
      </c>
      <c r="R17" s="134"/>
      <c r="S17" s="102"/>
    </row>
    <row r="18" spans="1:19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103" t="str">
        <f t="shared" si="3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4"/>
        <v/>
      </c>
      <c r="P18" s="83" t="str">
        <f t="shared" si="0"/>
        <v/>
      </c>
      <c r="Q18" s="134">
        <v>0</v>
      </c>
      <c r="R18" s="134"/>
    </row>
    <row r="19" spans="1:19" ht="30.75" customHeight="1" thickTop="1" x14ac:dyDescent="0.15">
      <c r="A19" s="37" t="s">
        <v>15</v>
      </c>
      <c r="B19" s="38">
        <f>SUM(B3:B18)</f>
        <v>6</v>
      </c>
      <c r="C19" s="39">
        <f>SUM(C3:C18)</f>
        <v>29668</v>
      </c>
      <c r="D19" s="39">
        <f>SUM(D3:D18)</f>
        <v>26327</v>
      </c>
      <c r="E19" s="40">
        <f>IF(ISERROR(D19/C19),"",D19/C19)</f>
        <v>0.88738708372657404</v>
      </c>
      <c r="F19" s="39">
        <f>SUM(F3:F18)</f>
        <v>2976</v>
      </c>
      <c r="G19" s="39">
        <f>SUM(G3:G18)</f>
        <v>2954</v>
      </c>
      <c r="H19" s="40">
        <f>IF(ISERROR(G19/F19),"",G19/F19)</f>
        <v>0.99260752688172038</v>
      </c>
      <c r="I19" s="39">
        <f>SUM(I3:I18)</f>
        <v>32644</v>
      </c>
      <c r="J19" s="39">
        <f>SUM(J3:J18)</f>
        <v>29281</v>
      </c>
      <c r="K19" s="42">
        <f t="shared" si="3"/>
        <v>0.89697953682146792</v>
      </c>
      <c r="L19" s="43"/>
      <c r="M19" s="44"/>
      <c r="N19" s="44"/>
      <c r="O19" s="44"/>
      <c r="P19" s="44"/>
      <c r="Q19" s="135">
        <f>N23</f>
        <v>80304</v>
      </c>
      <c r="R19" s="136">
        <f>J20</f>
        <v>50754</v>
      </c>
    </row>
    <row r="20" spans="1:19" s="63" customFormat="1" ht="30.75" customHeight="1" x14ac:dyDescent="0.15">
      <c r="A20" s="46" t="s">
        <v>23</v>
      </c>
      <c r="B20" s="47">
        <v>3</v>
      </c>
      <c r="C20" s="48">
        <v>5719</v>
      </c>
      <c r="D20" s="48">
        <v>5701</v>
      </c>
      <c r="E20" s="87">
        <v>0.99685259660779857</v>
      </c>
      <c r="F20" s="48">
        <v>46152</v>
      </c>
      <c r="G20" s="48">
        <v>45053</v>
      </c>
      <c r="H20" s="87">
        <v>0.97618738082856649</v>
      </c>
      <c r="I20" s="48">
        <v>51871</v>
      </c>
      <c r="J20" s="48">
        <v>50754</v>
      </c>
      <c r="K20" s="104">
        <v>0.97846580941181005</v>
      </c>
      <c r="L20" s="53"/>
      <c r="M20" s="54"/>
      <c r="N20" s="54"/>
      <c r="O20" s="54"/>
      <c r="P20" s="55"/>
      <c r="Q20" s="82"/>
      <c r="R20" s="82"/>
      <c r="S20" s="97"/>
    </row>
    <row r="21" spans="1:19" ht="30.75" customHeight="1" thickBot="1" x14ac:dyDescent="0.2">
      <c r="A21" s="56" t="s">
        <v>30</v>
      </c>
      <c r="B21" s="34">
        <f>IFERROR(B19/B20,"")</f>
        <v>2</v>
      </c>
      <c r="C21" s="34">
        <f t="shared" ref="C21:J21" si="5">IFERROR(C19/C20,"")</f>
        <v>5.1876202133240081</v>
      </c>
      <c r="D21" s="34">
        <f t="shared" si="5"/>
        <v>4.6179617610945449</v>
      </c>
      <c r="E21" s="57"/>
      <c r="F21" s="34">
        <f t="shared" si="5"/>
        <v>6.4482579303172124E-2</v>
      </c>
      <c r="G21" s="34">
        <f t="shared" si="5"/>
        <v>6.5567220828801634E-2</v>
      </c>
      <c r="H21" s="57"/>
      <c r="I21" s="34">
        <f t="shared" si="5"/>
        <v>0.62933045439648361</v>
      </c>
      <c r="J21" s="34">
        <f t="shared" si="5"/>
        <v>0.57692004571068289</v>
      </c>
      <c r="K21" s="58"/>
      <c r="L21" s="59"/>
      <c r="M21" s="60"/>
      <c r="N21" s="60"/>
      <c r="O21" s="60"/>
      <c r="P21" s="62"/>
    </row>
    <row r="22" spans="1:19" ht="30.75" customHeight="1" x14ac:dyDescent="0.15">
      <c r="A22" s="64" t="s">
        <v>16</v>
      </c>
      <c r="B22" s="65">
        <f>B19+'５月'!B22</f>
        <v>12</v>
      </c>
      <c r="C22" s="66">
        <f>C19+'５月'!C22</f>
        <v>40754</v>
      </c>
      <c r="D22" s="66">
        <f>D19+'５月'!D22</f>
        <v>36868</v>
      </c>
      <c r="E22" s="67">
        <f>IF(ISERROR(D22/C22),"  ",(D22/C22))</f>
        <v>0.90464739657456938</v>
      </c>
      <c r="F22" s="66">
        <f>F19+'５月'!F22</f>
        <v>109341</v>
      </c>
      <c r="G22" s="66">
        <f>G19+'５月'!G22</f>
        <v>105681</v>
      </c>
      <c r="H22" s="67">
        <f>IF(ISERROR(G22/F22),"  ",(G22/F22))</f>
        <v>0.96652673745438578</v>
      </c>
      <c r="I22" s="68"/>
      <c r="J22" s="69"/>
      <c r="K22" s="70"/>
      <c r="L22" s="39">
        <f>SUM(L3:L18)</f>
        <v>12</v>
      </c>
      <c r="M22" s="39">
        <f>SUM(M3:M18)</f>
        <v>150095</v>
      </c>
      <c r="N22" s="39">
        <f>SUM(N3:N18)</f>
        <v>142549</v>
      </c>
      <c r="O22" s="95">
        <f>IF(ISERROR(N22/M22),"",N22/M22)</f>
        <v>0.94972517405643098</v>
      </c>
      <c r="P22" s="124">
        <f>N22/Q19</f>
        <v>1.7751170551902768</v>
      </c>
    </row>
    <row r="23" spans="1:19" s="63" customFormat="1" ht="30.75" customHeight="1" x14ac:dyDescent="0.15">
      <c r="A23" s="46" t="s">
        <v>24</v>
      </c>
      <c r="B23" s="47">
        <v>6</v>
      </c>
      <c r="C23" s="48">
        <v>5719</v>
      </c>
      <c r="D23" s="48">
        <v>5701</v>
      </c>
      <c r="E23" s="49">
        <v>0.99685259660779857</v>
      </c>
      <c r="F23" s="48">
        <v>76564</v>
      </c>
      <c r="G23" s="48">
        <v>74603</v>
      </c>
      <c r="H23" s="49">
        <v>0.97438744057259286</v>
      </c>
      <c r="I23" s="71"/>
      <c r="J23" s="72"/>
      <c r="K23" s="73"/>
      <c r="L23" s="74">
        <v>6</v>
      </c>
      <c r="M23" s="74">
        <v>82283</v>
      </c>
      <c r="N23" s="74">
        <v>80304</v>
      </c>
      <c r="O23" s="50">
        <v>0.97594885942418241</v>
      </c>
      <c r="P23" s="125"/>
      <c r="Q23" s="82"/>
      <c r="R23" s="82"/>
      <c r="S23" s="97"/>
    </row>
    <row r="24" spans="1:19" ht="30.75" customHeight="1" thickBot="1" x14ac:dyDescent="0.2">
      <c r="A24" s="76" t="s">
        <v>30</v>
      </c>
      <c r="B24" s="77">
        <f>IFERROR(B22/B23,"")</f>
        <v>2</v>
      </c>
      <c r="C24" s="77">
        <f>IFERROR(C22/C23,"")</f>
        <v>7.1260709914320683</v>
      </c>
      <c r="D24" s="77">
        <f>IFERROR(D22/D23,"")</f>
        <v>6.4669356253288894</v>
      </c>
      <c r="E24" s="57"/>
      <c r="F24" s="77">
        <f>IFERROR(F22/F23,"")</f>
        <v>1.4280993678491196</v>
      </c>
      <c r="G24" s="77">
        <f>IFERROR(G22/G23,"")</f>
        <v>1.4165784217792849</v>
      </c>
      <c r="H24" s="57"/>
      <c r="I24" s="78"/>
      <c r="J24" s="60"/>
      <c r="K24" s="79"/>
      <c r="L24" s="77">
        <f>IFERROR(L22/L23,"")</f>
        <v>2</v>
      </c>
      <c r="M24" s="77">
        <f>IFERROR(M22/M23,"")</f>
        <v>1.8241313515549993</v>
      </c>
      <c r="N24" s="77">
        <f>IFERROR(N22/N23,"")</f>
        <v>1.7751170551902768</v>
      </c>
      <c r="O24" s="80"/>
      <c r="P24" s="81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J6" sqref="J6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" style="82" customWidth="1"/>
    <col min="17" max="18" width="9" style="82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B3+'６月'!L3</f>
        <v>4</v>
      </c>
      <c r="M3" s="28">
        <f>I3+'６月'!M3</f>
        <v>78810</v>
      </c>
      <c r="N3" s="28">
        <f>J3+'６月'!N3</f>
        <v>73498</v>
      </c>
      <c r="O3" s="25">
        <f>IF(ISERROR(N3/M3),"",N3/M3)</f>
        <v>0.93259738611851284</v>
      </c>
      <c r="P3" s="83">
        <f t="shared" ref="P3:P18" si="0">IF(ISERROR(N3/Q3),"",N3/Q3)</f>
        <v>1.0234209646875347</v>
      </c>
      <c r="Q3" s="134">
        <v>71816</v>
      </c>
      <c r="R3" s="134">
        <v>26633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B4+'６月'!L4</f>
        <v>2</v>
      </c>
      <c r="M4" s="28">
        <f>I4+'６月'!M4</f>
        <v>6404</v>
      </c>
      <c r="N4" s="28">
        <f>J4+'６月'!N4</f>
        <v>6299</v>
      </c>
      <c r="O4" s="25">
        <f>IF(ISERROR(N4/M4),"",N4/M4)</f>
        <v>0.98360399750156158</v>
      </c>
      <c r="P4" s="83">
        <f t="shared" si="0"/>
        <v>1.1048938782669706</v>
      </c>
      <c r="Q4" s="134">
        <v>5701</v>
      </c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>
        <v>1</v>
      </c>
      <c r="C6" s="24">
        <v>12184</v>
      </c>
      <c r="D6" s="167">
        <v>11112</v>
      </c>
      <c r="E6" s="25">
        <f>IF(ISERROR(D6/C6),"",D6/C6)</f>
        <v>0.91201575837163495</v>
      </c>
      <c r="F6" s="24"/>
      <c r="G6" s="24"/>
      <c r="H6" s="25" t="str">
        <f>IF(ISERROR(G6/F6),"",G6/F6)</f>
        <v/>
      </c>
      <c r="I6" s="24">
        <v>12184</v>
      </c>
      <c r="J6" s="24">
        <v>11112</v>
      </c>
      <c r="K6" s="26">
        <f>IF(ISERROR(J6/I6),"",J6/I6)</f>
        <v>0.91201575837163495</v>
      </c>
      <c r="L6" s="27">
        <f>B6+'６月'!L6</f>
        <v>2</v>
      </c>
      <c r="M6" s="28">
        <f>I6+'６月'!M6</f>
        <v>23270</v>
      </c>
      <c r="N6" s="28">
        <f>J6+'６月'!N6</f>
        <v>21653</v>
      </c>
      <c r="O6" s="25">
        <f t="shared" si="4"/>
        <v>0.93051138805328748</v>
      </c>
      <c r="P6" s="151" t="s">
        <v>45</v>
      </c>
      <c r="Q6" s="134">
        <v>0</v>
      </c>
      <c r="R6" s="134"/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>IF(ISERROR(D7/C7),"",D7/C7)</f>
        <v/>
      </c>
      <c r="F7" s="24"/>
      <c r="G7" s="24"/>
      <c r="H7" s="25" t="str">
        <f>IF(ISERROR(G7/F7),"",G7/F7)</f>
        <v/>
      </c>
      <c r="I7" s="24"/>
      <c r="J7" s="24"/>
      <c r="K7" s="26" t="str">
        <f>IF(ISERROR(J7/I7),"",J7/I7)</f>
        <v/>
      </c>
      <c r="L7" s="27">
        <f>B7+'６月'!L7</f>
        <v>0</v>
      </c>
      <c r="M7" s="28">
        <f>I7+'６月'!M7</f>
        <v>0</v>
      </c>
      <c r="N7" s="28">
        <f>J7+'６月'!N7</f>
        <v>0</v>
      </c>
      <c r="O7" s="25" t="str">
        <f t="shared" si="4"/>
        <v/>
      </c>
      <c r="P7" s="83" t="str">
        <f t="shared" si="0"/>
        <v/>
      </c>
      <c r="Q7" s="134">
        <v>0</v>
      </c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4"/>
        <v/>
      </c>
      <c r="P8" s="83" t="str">
        <f t="shared" si="0"/>
        <v/>
      </c>
      <c r="Q8" s="134">
        <v>0</v>
      </c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B10+'６月'!L10</f>
        <v>3</v>
      </c>
      <c r="M10" s="28">
        <f>I10+'６月'!M10</f>
        <v>2976</v>
      </c>
      <c r="N10" s="28">
        <f>J10+'６月'!N10</f>
        <v>2954</v>
      </c>
      <c r="O10" s="25">
        <f t="shared" si="4"/>
        <v>0.99260752688172038</v>
      </c>
      <c r="P10" s="83">
        <f t="shared" si="0"/>
        <v>0.41918546899389814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B13+'６月'!L13</f>
        <v>2</v>
      </c>
      <c r="M13" s="28">
        <f>I13+'６月'!M13</f>
        <v>50819</v>
      </c>
      <c r="N13" s="28">
        <f>J13+'６月'!N13</f>
        <v>49257</v>
      </c>
      <c r="O13" s="25">
        <f t="shared" si="4"/>
        <v>0.96926346445227174</v>
      </c>
      <c r="P13" s="83">
        <f t="shared" si="0"/>
        <v>2.2016269610691457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B14+'６月'!L14</f>
        <v>0</v>
      </c>
      <c r="M14" s="28">
        <f>I14+'６月'!M14</f>
        <v>0</v>
      </c>
      <c r="N14" s="28">
        <f>J14+'６月'!N14</f>
        <v>0</v>
      </c>
      <c r="O14" s="25" t="str">
        <f t="shared" si="4"/>
        <v/>
      </c>
      <c r="P14" s="164" t="s">
        <v>48</v>
      </c>
      <c r="Q14" s="134">
        <v>5924</v>
      </c>
      <c r="R14" s="134">
        <v>5924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B17+'６月'!L17</f>
        <v>0</v>
      </c>
      <c r="M17" s="28">
        <f>I17+'６月'!M17</f>
        <v>0</v>
      </c>
      <c r="N17" s="28">
        <f>J17+'６月'!N17</f>
        <v>0</v>
      </c>
      <c r="O17" s="25" t="str">
        <f t="shared" si="4"/>
        <v/>
      </c>
      <c r="P17" s="83" t="str">
        <f t="shared" si="0"/>
        <v/>
      </c>
      <c r="Q17" s="134">
        <v>0</v>
      </c>
      <c r="R17" s="134"/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4"/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12184</v>
      </c>
      <c r="D19" s="39">
        <f>SUM(D3:D18)</f>
        <v>11112</v>
      </c>
      <c r="E19" s="40">
        <f>IF(ISERROR(D19/C19),"",D19/C19)</f>
        <v>0.91201575837163495</v>
      </c>
      <c r="F19" s="39">
        <f>SUM(F3:F18)</f>
        <v>0</v>
      </c>
      <c r="G19" s="39">
        <f>SUM(G3:G18)</f>
        <v>0</v>
      </c>
      <c r="H19" s="40" t="str">
        <f>IF(ISERROR(G19/F19),"",G19/F19)</f>
        <v/>
      </c>
      <c r="I19" s="39">
        <f>C19+F19</f>
        <v>12184</v>
      </c>
      <c r="J19" s="39">
        <f>D19+G19</f>
        <v>11112</v>
      </c>
      <c r="K19" s="42">
        <f t="shared" si="3"/>
        <v>0.91201575837163495</v>
      </c>
      <c r="L19" s="43"/>
      <c r="M19" s="44"/>
      <c r="N19" s="44"/>
      <c r="O19" s="44"/>
      <c r="P19" s="45"/>
      <c r="Q19" s="135">
        <f>N23</f>
        <v>112861</v>
      </c>
      <c r="R19" s="136">
        <f>J20</f>
        <v>55003</v>
      </c>
    </row>
    <row r="20" spans="1:18" ht="30.75" customHeight="1" x14ac:dyDescent="0.15">
      <c r="A20" s="46" t="s">
        <v>23</v>
      </c>
      <c r="B20" s="90">
        <v>3</v>
      </c>
      <c r="C20" s="51">
        <v>26814</v>
      </c>
      <c r="D20" s="51">
        <v>26633</v>
      </c>
      <c r="E20" s="91">
        <v>0.99324979488326992</v>
      </c>
      <c r="F20" s="51">
        <v>29049</v>
      </c>
      <c r="G20" s="51">
        <v>28370</v>
      </c>
      <c r="H20" s="50">
        <v>0.97662570140108096</v>
      </c>
      <c r="I20" s="51">
        <v>55863</v>
      </c>
      <c r="J20" s="51">
        <v>55003</v>
      </c>
      <c r="K20" s="52">
        <v>0.98460519485169073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IFERROR(B19/B20,"")</f>
        <v>0.33333333333333331</v>
      </c>
      <c r="C21" s="34">
        <f t="shared" ref="C21:J21" si="5">IFERROR(C19/C20,"")</f>
        <v>0.4543894980234206</v>
      </c>
      <c r="D21" s="34">
        <f t="shared" si="5"/>
        <v>0.41722674877032251</v>
      </c>
      <c r="E21" s="57"/>
      <c r="F21" s="168" t="s">
        <v>48</v>
      </c>
      <c r="G21" s="168" t="s">
        <v>48</v>
      </c>
      <c r="H21" s="57"/>
      <c r="I21" s="34">
        <f t="shared" si="5"/>
        <v>0.21810500689186044</v>
      </c>
      <c r="J21" s="34">
        <f t="shared" si="5"/>
        <v>0.20202534407214151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B19+'６月'!B22</f>
        <v>13</v>
      </c>
      <c r="C22" s="66">
        <f>C19+'６月'!C22</f>
        <v>52938</v>
      </c>
      <c r="D22" s="66">
        <f>D19+'６月'!D22</f>
        <v>47980</v>
      </c>
      <c r="E22" s="67">
        <f>IF(ISERROR(D22/C22),"  ",(D22/C22))</f>
        <v>0.90634326948505795</v>
      </c>
      <c r="F22" s="66">
        <f>F19+'６月'!F22</f>
        <v>109341</v>
      </c>
      <c r="G22" s="66">
        <f>G19+'６月'!G22</f>
        <v>105681</v>
      </c>
      <c r="H22" s="67">
        <f>IF(ISERROR(G22/F22),"  ",(G22/F22))</f>
        <v>0.96652673745438578</v>
      </c>
      <c r="I22" s="68"/>
      <c r="J22" s="69"/>
      <c r="K22" s="70"/>
      <c r="L22" s="39">
        <f>SUM(L3:L18)</f>
        <v>13</v>
      </c>
      <c r="M22" s="39">
        <f>SUM(M3:M18)</f>
        <v>162279</v>
      </c>
      <c r="N22" s="39">
        <f>SUM(N3:N18)</f>
        <v>153661</v>
      </c>
      <c r="O22" s="115">
        <f>IF(ISERROR(N22/M22),"",N22/M22)</f>
        <v>0.94689392959039675</v>
      </c>
      <c r="P22" s="147">
        <f>N22/Q19</f>
        <v>1.3615066320518159</v>
      </c>
    </row>
    <row r="23" spans="1:18" ht="30.75" customHeight="1" x14ac:dyDescent="0.15">
      <c r="A23" s="46" t="s">
        <v>24</v>
      </c>
      <c r="B23" s="47">
        <v>9</v>
      </c>
      <c r="C23" s="48">
        <v>32533</v>
      </c>
      <c r="D23" s="48">
        <v>32334</v>
      </c>
      <c r="E23" s="49">
        <v>0.99388313404850459</v>
      </c>
      <c r="F23" s="48">
        <v>105613</v>
      </c>
      <c r="G23" s="48">
        <v>102973</v>
      </c>
      <c r="H23" s="49">
        <v>0.9750030772726842</v>
      </c>
      <c r="I23" s="71"/>
      <c r="J23" s="72"/>
      <c r="K23" s="73"/>
      <c r="L23" s="74">
        <v>9</v>
      </c>
      <c r="M23" s="74">
        <v>115083</v>
      </c>
      <c r="N23" s="74">
        <v>112861</v>
      </c>
      <c r="O23" s="50">
        <v>0.98069219606718627</v>
      </c>
      <c r="P23" s="125"/>
    </row>
    <row r="24" spans="1:18" s="63" customFormat="1" ht="30.75" customHeight="1" thickBot="1" x14ac:dyDescent="0.2">
      <c r="A24" s="76" t="s">
        <v>30</v>
      </c>
      <c r="B24" s="77">
        <f>IFERROR(B22/B23,"")</f>
        <v>1.4444444444444444</v>
      </c>
      <c r="C24" s="77">
        <f>IFERROR(C22/C23,"")</f>
        <v>1.6272092951772046</v>
      </c>
      <c r="D24" s="77">
        <f>IFERROR(D22/D23,"")</f>
        <v>1.4838869301663884</v>
      </c>
      <c r="E24" s="57"/>
      <c r="F24" s="77">
        <f>IFERROR(F22/F23,"")</f>
        <v>1.0352986848209975</v>
      </c>
      <c r="G24" s="77">
        <f>IFERROR(G22/G23,"")</f>
        <v>1.0262981558272557</v>
      </c>
      <c r="H24" s="57"/>
      <c r="I24" s="78"/>
      <c r="J24" s="60"/>
      <c r="K24" s="79"/>
      <c r="L24" s="77">
        <f>IFERROR(L22/L23,"")</f>
        <v>1.4444444444444444</v>
      </c>
      <c r="M24" s="77">
        <f>IFERROR(M22/M23,"")</f>
        <v>1.4101040118870729</v>
      </c>
      <c r="N24" s="77">
        <f>IFERROR(N22/N23,"")</f>
        <v>1.3615066320518159</v>
      </c>
      <c r="O24" s="80"/>
      <c r="P24" s="81"/>
      <c r="Q24" s="82"/>
      <c r="R24" s="82"/>
    </row>
  </sheetData>
  <phoneticPr fontId="2"/>
  <pageMargins left="0.7" right="0.7" top="0.75" bottom="0.75" header="0.3" footer="0.3"/>
  <pageSetup paperSize="9" scale="72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5" activePane="bottomRight" state="frozen"/>
      <selection pane="topRight"/>
      <selection pane="bottomLeft"/>
      <selection pane="bottomRight" activeCell="C21" sqref="C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.6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B3+'７月'!L3</f>
        <v>4</v>
      </c>
      <c r="M3" s="28">
        <f>I3+'７月'!M3</f>
        <v>78810</v>
      </c>
      <c r="N3" s="28">
        <f>J3+'７月'!N3</f>
        <v>73498</v>
      </c>
      <c r="O3" s="29">
        <f>IF(ISERROR(N3/M3),"",N3/M3)</f>
        <v>0.93259738611851284</v>
      </c>
      <c r="P3" s="83">
        <f t="shared" ref="P3:P18" si="0">IF(ISERROR(N3/Q3),"",N3/Q3)</f>
        <v>0.84112106750895499</v>
      </c>
      <c r="Q3" s="134">
        <v>87381</v>
      </c>
      <c r="R3" s="134">
        <v>15565</v>
      </c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B4+'７月'!L4</f>
        <v>2</v>
      </c>
      <c r="M4" s="28">
        <f>I4+'７月'!M4</f>
        <v>6404</v>
      </c>
      <c r="N4" s="28">
        <f>J4+'７月'!N4</f>
        <v>6299</v>
      </c>
      <c r="O4" s="29">
        <f>IF(ISERROR(N4/M4),"",N4/M4)</f>
        <v>0.98360399750156158</v>
      </c>
      <c r="P4" s="83">
        <f t="shared" si="0"/>
        <v>0.50606571864706351</v>
      </c>
      <c r="Q4" s="134">
        <v>12447</v>
      </c>
      <c r="R4" s="134">
        <v>6746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>
        <v>1</v>
      </c>
      <c r="C6" s="24"/>
      <c r="D6" s="24"/>
      <c r="E6" s="25" t="str">
        <f t="shared" si="1"/>
        <v/>
      </c>
      <c r="F6" s="24">
        <v>1558</v>
      </c>
      <c r="G6" s="24">
        <v>1020</v>
      </c>
      <c r="H6" s="25">
        <f t="shared" si="2"/>
        <v>0.65468549422336331</v>
      </c>
      <c r="I6" s="24">
        <v>1558</v>
      </c>
      <c r="J6" s="24">
        <v>1020</v>
      </c>
      <c r="K6" s="26">
        <f t="shared" si="3"/>
        <v>0.65468549422336331</v>
      </c>
      <c r="L6" s="27">
        <f>B6+'７月'!L6</f>
        <v>3</v>
      </c>
      <c r="M6" s="28">
        <f>I6+'７月'!M6</f>
        <v>24828</v>
      </c>
      <c r="N6" s="28">
        <f>J6+'７月'!N6</f>
        <v>22673</v>
      </c>
      <c r="O6" s="29">
        <f t="shared" si="4"/>
        <v>0.91320283550829706</v>
      </c>
      <c r="P6" s="151" t="s">
        <v>45</v>
      </c>
      <c r="Q6" s="134">
        <v>0</v>
      </c>
      <c r="R6" s="134"/>
    </row>
    <row r="7" spans="1:18" s="30" customFormat="1" ht="30.75" customHeight="1" x14ac:dyDescent="0.15">
      <c r="A7" s="144" t="s">
        <v>3</v>
      </c>
      <c r="B7" s="23">
        <v>2</v>
      </c>
      <c r="C7" s="24"/>
      <c r="D7" s="24"/>
      <c r="E7" s="25" t="str">
        <f t="shared" si="1"/>
        <v/>
      </c>
      <c r="F7" s="24">
        <v>4914</v>
      </c>
      <c r="G7" s="24">
        <v>4852</v>
      </c>
      <c r="H7" s="25">
        <f t="shared" si="2"/>
        <v>0.98738298738298735</v>
      </c>
      <c r="I7" s="24">
        <v>4914</v>
      </c>
      <c r="J7" s="24">
        <v>4852</v>
      </c>
      <c r="K7" s="26">
        <f t="shared" si="3"/>
        <v>0.98738298738298735</v>
      </c>
      <c r="L7" s="27">
        <f>B7+'７月'!L7</f>
        <v>2</v>
      </c>
      <c r="M7" s="28">
        <f>I7+'７月'!M7</f>
        <v>4914</v>
      </c>
      <c r="N7" s="28">
        <f>J7+'７月'!N7</f>
        <v>4852</v>
      </c>
      <c r="O7" s="29">
        <f t="shared" si="4"/>
        <v>0.98738298738298735</v>
      </c>
      <c r="P7" s="151" t="s">
        <v>45</v>
      </c>
      <c r="Q7" s="134">
        <v>0</v>
      </c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4"/>
        <v/>
      </c>
      <c r="P8" s="83" t="str">
        <f t="shared" si="0"/>
        <v/>
      </c>
      <c r="Q8" s="134">
        <v>0</v>
      </c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>
        <v>2</v>
      </c>
      <c r="C10" s="24"/>
      <c r="D10" s="24"/>
      <c r="E10" s="25" t="str">
        <f t="shared" si="1"/>
        <v/>
      </c>
      <c r="F10" s="24">
        <v>3981</v>
      </c>
      <c r="G10" s="24">
        <v>2984</v>
      </c>
      <c r="H10" s="25">
        <f>IF(ISERROR(G10/F10),"",G10/F10)</f>
        <v>0.74956041195679479</v>
      </c>
      <c r="I10" s="24">
        <v>3981</v>
      </c>
      <c r="J10" s="24">
        <v>2984</v>
      </c>
      <c r="K10" s="26">
        <f>IF(ISERROR(J10/I10),"",J10/I10)</f>
        <v>0.74956041195679479</v>
      </c>
      <c r="L10" s="27">
        <f>B10+'７月'!L10</f>
        <v>5</v>
      </c>
      <c r="M10" s="28">
        <f>I10+'７月'!M10</f>
        <v>6957</v>
      </c>
      <c r="N10" s="28">
        <f>J10+'７月'!N10</f>
        <v>5938</v>
      </c>
      <c r="O10" s="29">
        <f t="shared" si="4"/>
        <v>0.85352881989363227</v>
      </c>
      <c r="P10" s="83">
        <f t="shared" si="0"/>
        <v>0.84262806868170848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4"/>
        <v/>
      </c>
      <c r="P11" s="83" t="str">
        <f t="shared" si="0"/>
        <v/>
      </c>
      <c r="Q11" s="134">
        <v>0</v>
      </c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>
        <v>1</v>
      </c>
      <c r="C13" s="24"/>
      <c r="D13" s="24"/>
      <c r="E13" s="25" t="str">
        <f t="shared" si="1"/>
        <v/>
      </c>
      <c r="F13" s="24">
        <v>25649</v>
      </c>
      <c r="G13" s="24">
        <v>24557</v>
      </c>
      <c r="H13" s="25">
        <f t="shared" si="2"/>
        <v>0.95742524075012669</v>
      </c>
      <c r="I13" s="24">
        <v>25649</v>
      </c>
      <c r="J13" s="24">
        <v>24557</v>
      </c>
      <c r="K13" s="26">
        <f t="shared" si="3"/>
        <v>0.95742524075012669</v>
      </c>
      <c r="L13" s="27">
        <f>B13+'７月'!L13</f>
        <v>3</v>
      </c>
      <c r="M13" s="28">
        <f>I13+'７月'!M13</f>
        <v>76468</v>
      </c>
      <c r="N13" s="28">
        <f>J13+'７月'!N13</f>
        <v>73814</v>
      </c>
      <c r="O13" s="29">
        <f t="shared" si="4"/>
        <v>0.96529267144426423</v>
      </c>
      <c r="P13" s="83">
        <f t="shared" si="0"/>
        <v>3.2992446252178964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B14+'７月'!L14</f>
        <v>0</v>
      </c>
      <c r="M14" s="28">
        <f>I14+'７月'!M14</f>
        <v>0</v>
      </c>
      <c r="N14" s="28">
        <f>J14+'７月'!N14</f>
        <v>0</v>
      </c>
      <c r="O14" s="29" t="str">
        <f t="shared" si="4"/>
        <v/>
      </c>
      <c r="P14" s="164" t="s">
        <v>48</v>
      </c>
      <c r="Q14" s="134">
        <v>5924</v>
      </c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B17+'７月'!L17</f>
        <v>0</v>
      </c>
      <c r="M17" s="28">
        <f>I17+'７月'!M17</f>
        <v>0</v>
      </c>
      <c r="N17" s="28">
        <f>J17+'７月'!N17</f>
        <v>0</v>
      </c>
      <c r="O17" s="29" t="str">
        <f t="shared" si="4"/>
        <v/>
      </c>
      <c r="P17" s="83" t="str">
        <f t="shared" si="0"/>
        <v/>
      </c>
      <c r="Q17" s="134">
        <v>0</v>
      </c>
      <c r="R17" s="134"/>
    </row>
    <row r="18" spans="1:18" s="30" customFormat="1" ht="30.75" customHeight="1" thickBot="1" x14ac:dyDescent="0.2">
      <c r="A18" s="145" t="s">
        <v>11</v>
      </c>
      <c r="B18" s="94"/>
      <c r="C18" s="35"/>
      <c r="D18" s="35"/>
      <c r="E18" s="34" t="str">
        <f t="shared" si="1"/>
        <v/>
      </c>
      <c r="F18" s="35"/>
      <c r="G18" s="35"/>
      <c r="H18" s="34" t="str">
        <f t="shared" si="2"/>
        <v/>
      </c>
      <c r="I18" s="33"/>
      <c r="J18" s="33"/>
      <c r="K18" s="36" t="str">
        <f t="shared" si="3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>
        <v>0</v>
      </c>
    </row>
    <row r="19" spans="1:18" ht="30.75" customHeight="1" thickTop="1" x14ac:dyDescent="0.15">
      <c r="A19" s="37" t="s">
        <v>15</v>
      </c>
      <c r="B19" s="98">
        <f>SUM(B3:B18)</f>
        <v>6</v>
      </c>
      <c r="C19" s="41">
        <f>SUM(C3:C18)</f>
        <v>0</v>
      </c>
      <c r="D19" s="41">
        <f>SUM(D3:D18)</f>
        <v>0</v>
      </c>
      <c r="E19" s="40" t="str">
        <f>IF(ISERROR(D19/C19),"",D19/C19)</f>
        <v/>
      </c>
      <c r="F19" s="41">
        <f>SUM(F3:F18)</f>
        <v>36102</v>
      </c>
      <c r="G19" s="41">
        <f>SUM(G3:G18)</f>
        <v>33413</v>
      </c>
      <c r="H19" s="40">
        <f>IF(ISERROR(G19/F19),"",G19/F19)</f>
        <v>0.92551659187856627</v>
      </c>
      <c r="I19" s="39">
        <f>C19+F19</f>
        <v>36102</v>
      </c>
      <c r="J19" s="39">
        <f>D19+G19</f>
        <v>33413</v>
      </c>
      <c r="K19" s="42">
        <f t="shared" si="3"/>
        <v>0.92551659187856627</v>
      </c>
      <c r="L19" s="43"/>
      <c r="M19" s="44"/>
      <c r="N19" s="44"/>
      <c r="O19" s="44"/>
      <c r="P19" s="45"/>
      <c r="Q19" s="135">
        <f>N23</f>
        <v>135172</v>
      </c>
      <c r="R19" s="136">
        <f>J20</f>
        <v>22311</v>
      </c>
    </row>
    <row r="20" spans="1:18" ht="30.75" customHeight="1" x14ac:dyDescent="0.15">
      <c r="A20" s="46" t="s">
        <v>23</v>
      </c>
      <c r="B20" s="90">
        <v>3</v>
      </c>
      <c r="C20" s="51">
        <v>6849</v>
      </c>
      <c r="D20" s="51">
        <v>6746</v>
      </c>
      <c r="E20" s="50">
        <v>0.98496130822017813</v>
      </c>
      <c r="F20" s="51">
        <v>16104</v>
      </c>
      <c r="G20" s="51">
        <v>15565</v>
      </c>
      <c r="H20" s="50">
        <v>0.96653005464480879</v>
      </c>
      <c r="I20" s="51">
        <v>22953</v>
      </c>
      <c r="J20" s="51">
        <v>22311</v>
      </c>
      <c r="K20" s="52">
        <v>0.97202980002614037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IFERROR(B19/B20,"")</f>
        <v>2</v>
      </c>
      <c r="C21" s="155" t="s">
        <v>48</v>
      </c>
      <c r="D21" s="155" t="s">
        <v>48</v>
      </c>
      <c r="E21" s="57"/>
      <c r="F21" s="34">
        <f t="shared" ref="F21:J21" si="5">IFERROR(F19/F20,"")</f>
        <v>2.2418032786885247</v>
      </c>
      <c r="G21" s="34">
        <f t="shared" si="5"/>
        <v>2.1466752328943142</v>
      </c>
      <c r="H21" s="57"/>
      <c r="I21" s="34">
        <f t="shared" si="5"/>
        <v>1.5728662919879755</v>
      </c>
      <c r="J21" s="34">
        <f t="shared" si="5"/>
        <v>1.4976020796916318</v>
      </c>
      <c r="K21" s="58"/>
      <c r="L21" s="122"/>
      <c r="M21" s="97"/>
      <c r="N21" s="97"/>
      <c r="O21" s="88"/>
      <c r="P21" s="89"/>
      <c r="Q21" s="82"/>
      <c r="R21" s="82"/>
    </row>
    <row r="22" spans="1:18" ht="30.75" customHeight="1" x14ac:dyDescent="0.15">
      <c r="A22" s="64" t="s">
        <v>16</v>
      </c>
      <c r="B22" s="65">
        <f>B19+'７月'!B22</f>
        <v>19</v>
      </c>
      <c r="C22" s="66">
        <f>C19+'７月'!C22</f>
        <v>52938</v>
      </c>
      <c r="D22" s="66">
        <f>D19+'７月'!D22</f>
        <v>47980</v>
      </c>
      <c r="E22" s="67">
        <f>IF(ISERROR(D22/C22),"  ",(D22/C22))</f>
        <v>0.90634326948505795</v>
      </c>
      <c r="F22" s="66">
        <f>F19+'７月'!F22</f>
        <v>145443</v>
      </c>
      <c r="G22" s="66">
        <f>G19+'７月'!G22</f>
        <v>139094</v>
      </c>
      <c r="H22" s="67">
        <f>IF(ISERROR(G22/F22),"  ",(G22/F22))</f>
        <v>0.95634716005582943</v>
      </c>
      <c r="I22" s="68"/>
      <c r="J22" s="69"/>
      <c r="K22" s="70"/>
      <c r="L22" s="116">
        <f>SUM(L3:L18)</f>
        <v>19</v>
      </c>
      <c r="M22" s="66">
        <f>SUM(M3:M18)</f>
        <v>198381</v>
      </c>
      <c r="N22" s="66">
        <f>SUM(N3:N18)</f>
        <v>187074</v>
      </c>
      <c r="O22" s="115">
        <f>IF(ISERROR(N22/M22),"",N22/M22)</f>
        <v>0.94300361425741375</v>
      </c>
      <c r="P22" s="117">
        <f>N22/Q19</f>
        <v>1.38397005296955</v>
      </c>
    </row>
    <row r="23" spans="1:18" ht="30.75" customHeight="1" x14ac:dyDescent="0.15">
      <c r="A23" s="46" t="s">
        <v>24</v>
      </c>
      <c r="B23" s="47">
        <v>12</v>
      </c>
      <c r="C23" s="48">
        <v>39382</v>
      </c>
      <c r="D23" s="48">
        <v>39080</v>
      </c>
      <c r="E23" s="49">
        <v>0.99233152201513386</v>
      </c>
      <c r="F23" s="48">
        <v>121717</v>
      </c>
      <c r="G23" s="48">
        <v>118538</v>
      </c>
      <c r="H23" s="49">
        <v>0.9738820378418791</v>
      </c>
      <c r="I23" s="71"/>
      <c r="J23" s="72"/>
      <c r="K23" s="73"/>
      <c r="L23" s="123">
        <v>12</v>
      </c>
      <c r="M23" s="74">
        <v>138036</v>
      </c>
      <c r="N23" s="74">
        <v>135172</v>
      </c>
      <c r="O23" s="121">
        <v>0.97925178938827551</v>
      </c>
      <c r="P23" s="99"/>
    </row>
    <row r="24" spans="1:18" s="63" customFormat="1" ht="30.75" customHeight="1" thickBot="1" x14ac:dyDescent="0.2">
      <c r="A24" s="76" t="s">
        <v>30</v>
      </c>
      <c r="B24" s="77">
        <f>IFERROR(B22/B23,"")</f>
        <v>1.5833333333333333</v>
      </c>
      <c r="C24" s="77">
        <f>IFERROR(C22/C23,"")</f>
        <v>1.3442181707379006</v>
      </c>
      <c r="D24" s="77">
        <f>IFERROR(D22/D23,"")</f>
        <v>1.2277379733879221</v>
      </c>
      <c r="E24" s="57"/>
      <c r="F24" s="77">
        <f>IFERROR(F22/F23,"")</f>
        <v>1.1949275779061266</v>
      </c>
      <c r="G24" s="77">
        <f>IFERROR(G22/G23,"")</f>
        <v>1.1734127452799945</v>
      </c>
      <c r="H24" s="57"/>
      <c r="I24" s="78"/>
      <c r="J24" s="60"/>
      <c r="K24" s="79"/>
      <c r="L24" s="120">
        <f>IFERROR(L22/L23,"")</f>
        <v>1.5833333333333333</v>
      </c>
      <c r="M24" s="77">
        <f>IFERROR(M22/M23,"")</f>
        <v>1.4371685647222463</v>
      </c>
      <c r="N24" s="77">
        <f>IFERROR(N22/N23,"")</f>
        <v>1.38397005296955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5" activePane="bottomRight" state="frozen"/>
      <selection pane="topRight"/>
      <selection pane="bottomLeft"/>
      <selection pane="bottomRight" activeCell="F23" sqref="F23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.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2</v>
      </c>
      <c r="C3" s="24">
        <v>25122</v>
      </c>
      <c r="D3" s="24">
        <v>24680</v>
      </c>
      <c r="E3" s="25">
        <f>IF(ISERROR(D3/C3),"",D3/C3)</f>
        <v>0.98240585940609826</v>
      </c>
      <c r="F3" s="24">
        <v>23282</v>
      </c>
      <c r="G3" s="24">
        <v>22661</v>
      </c>
      <c r="H3" s="25">
        <f>IF(ISERROR(G3/F3),"",G3/F3)</f>
        <v>0.9733270337599863</v>
      </c>
      <c r="I3" s="24">
        <v>48404</v>
      </c>
      <c r="J3" s="24">
        <v>47341</v>
      </c>
      <c r="K3" s="26">
        <f>IF(ISERROR(J3/I3),"",J3/I3)</f>
        <v>0.97803900504090568</v>
      </c>
      <c r="L3" s="27">
        <f>B3+'８月'!L3</f>
        <v>6</v>
      </c>
      <c r="M3" s="28">
        <f>I3+'８月'!M3</f>
        <v>127214</v>
      </c>
      <c r="N3" s="28">
        <f>J3+'８月'!N3</f>
        <v>120839</v>
      </c>
      <c r="O3" s="25">
        <f>IF(ISERROR(N3/M3),"",N3/M3)</f>
        <v>0.94988759098841324</v>
      </c>
      <c r="P3" s="83">
        <f t="shared" ref="P3:P18" si="0">IF(ISERROR(N3/Q3),"",N3/Q3)</f>
        <v>1.0764303975627789</v>
      </c>
      <c r="Q3" s="134">
        <v>112259</v>
      </c>
      <c r="R3" s="134">
        <v>24878</v>
      </c>
    </row>
    <row r="4" spans="1:18" s="30" customFormat="1" ht="30.75" customHeight="1" x14ac:dyDescent="0.15">
      <c r="A4" s="144" t="s">
        <v>41</v>
      </c>
      <c r="B4" s="23">
        <v>1</v>
      </c>
      <c r="C4" s="24">
        <v>2860</v>
      </c>
      <c r="D4" s="24">
        <v>2845</v>
      </c>
      <c r="E4" s="25">
        <f>IF(ISERROR(D4/C4),"",D4/C4)</f>
        <v>0.99475524475524479</v>
      </c>
      <c r="F4" s="24"/>
      <c r="G4" s="24"/>
      <c r="H4" s="25" t="str">
        <f>IF(ISERROR(G4/F4),"",G4/F4)</f>
        <v/>
      </c>
      <c r="I4" s="24">
        <v>2860</v>
      </c>
      <c r="J4" s="24">
        <v>2845</v>
      </c>
      <c r="K4" s="26">
        <f>IF(ISERROR(J4/I4),"",J4/I4)</f>
        <v>0.99475524475524479</v>
      </c>
      <c r="L4" s="27">
        <f>B4+'８月'!L4</f>
        <v>3</v>
      </c>
      <c r="M4" s="28">
        <f>I4+'８月'!M4</f>
        <v>9264</v>
      </c>
      <c r="N4" s="28">
        <f>J4+'８月'!N4</f>
        <v>9144</v>
      </c>
      <c r="O4" s="25">
        <f>IF(ISERROR(N4/M4),"",N4/M4)</f>
        <v>0.98704663212435229</v>
      </c>
      <c r="P4" s="83">
        <f t="shared" si="0"/>
        <v>0.73463485177151122</v>
      </c>
      <c r="Q4" s="134">
        <v>12447</v>
      </c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 t="shared" si="1"/>
        <v/>
      </c>
      <c r="F6" s="24"/>
      <c r="G6" s="24"/>
      <c r="H6" s="25" t="str">
        <f t="shared" si="2"/>
        <v/>
      </c>
      <c r="I6" s="24"/>
      <c r="J6" s="24"/>
      <c r="K6" s="26" t="str">
        <f t="shared" si="3"/>
        <v/>
      </c>
      <c r="L6" s="27">
        <f>B6+'８月'!L6</f>
        <v>3</v>
      </c>
      <c r="M6" s="28">
        <f>I6+'８月'!M6</f>
        <v>24828</v>
      </c>
      <c r="N6" s="28">
        <f>J6+'８月'!N6</f>
        <v>22673</v>
      </c>
      <c r="O6" s="25">
        <f t="shared" si="4"/>
        <v>0.91320283550829706</v>
      </c>
      <c r="P6" s="151" t="s">
        <v>45</v>
      </c>
      <c r="Q6" s="134">
        <v>0</v>
      </c>
      <c r="R6" s="134"/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B7+'８月'!L7</f>
        <v>2</v>
      </c>
      <c r="M7" s="28">
        <f>I7+'８月'!M7</f>
        <v>4914</v>
      </c>
      <c r="N7" s="28">
        <f>J7+'８月'!N7</f>
        <v>4852</v>
      </c>
      <c r="O7" s="25">
        <f t="shared" si="4"/>
        <v>0.98738298738298735</v>
      </c>
      <c r="P7" s="151" t="s">
        <v>45</v>
      </c>
      <c r="Q7" s="134">
        <v>0</v>
      </c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4"/>
        <v/>
      </c>
      <c r="P8" s="83" t="str">
        <f t="shared" si="0"/>
        <v/>
      </c>
      <c r="Q8" s="134">
        <v>0</v>
      </c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92"/>
      <c r="G10" s="92"/>
      <c r="H10" s="25" t="str">
        <f t="shared" si="2"/>
        <v/>
      </c>
      <c r="I10" s="24"/>
      <c r="J10" s="24"/>
      <c r="K10" s="26" t="str">
        <f t="shared" si="3"/>
        <v/>
      </c>
      <c r="L10" s="27">
        <f>B10+'８月'!L10</f>
        <v>5</v>
      </c>
      <c r="M10" s="28">
        <f>I10+'８月'!M10</f>
        <v>6957</v>
      </c>
      <c r="N10" s="28">
        <f>J10+'８月'!N10</f>
        <v>5938</v>
      </c>
      <c r="O10" s="25">
        <f t="shared" si="4"/>
        <v>0.85352881989363227</v>
      </c>
      <c r="P10" s="83">
        <f t="shared" si="0"/>
        <v>0.84262806868170848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4"/>
        <v/>
      </c>
      <c r="P11" s="83" t="str">
        <f t="shared" si="0"/>
        <v/>
      </c>
      <c r="Q11" s="134">
        <v>0</v>
      </c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B13+'８月'!L13</f>
        <v>3</v>
      </c>
      <c r="M13" s="28">
        <f>I13+'８月'!M13</f>
        <v>76468</v>
      </c>
      <c r="N13" s="28">
        <f>J13+'８月'!N13</f>
        <v>73814</v>
      </c>
      <c r="O13" s="25">
        <f t="shared" si="4"/>
        <v>0.96529267144426423</v>
      </c>
      <c r="P13" s="83">
        <f t="shared" si="0"/>
        <v>3.2992446252178964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93"/>
      <c r="H14" s="25" t="str">
        <f t="shared" si="2"/>
        <v/>
      </c>
      <c r="I14" s="24"/>
      <c r="J14" s="24"/>
      <c r="K14" s="26" t="str">
        <f t="shared" si="3"/>
        <v/>
      </c>
      <c r="L14" s="27">
        <f>B14+'８月'!L14</f>
        <v>0</v>
      </c>
      <c r="M14" s="28">
        <f>I14+'８月'!M14</f>
        <v>0</v>
      </c>
      <c r="N14" s="28">
        <f>J14+'８月'!N14</f>
        <v>0</v>
      </c>
      <c r="O14" s="25" t="str">
        <f t="shared" si="4"/>
        <v/>
      </c>
      <c r="P14" s="164" t="s">
        <v>48</v>
      </c>
      <c r="Q14" s="134">
        <v>5924</v>
      </c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>
        <v>0</v>
      </c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>
        <v>0</v>
      </c>
    </row>
    <row r="17" spans="1:30" s="30" customFormat="1" ht="30.75" customHeight="1" x14ac:dyDescent="0.15">
      <c r="A17" s="144" t="s">
        <v>10</v>
      </c>
      <c r="B17" s="94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B17+'８月'!L17</f>
        <v>0</v>
      </c>
      <c r="M17" s="28">
        <f>I17+'８月'!M17</f>
        <v>0</v>
      </c>
      <c r="N17" s="28">
        <f>J17+'８月'!N17</f>
        <v>0</v>
      </c>
      <c r="O17" s="25" t="str">
        <f t="shared" si="4"/>
        <v/>
      </c>
      <c r="P17" s="83" t="str">
        <f t="shared" si="0"/>
        <v/>
      </c>
      <c r="Q17" s="134">
        <v>0</v>
      </c>
      <c r="R17" s="134">
        <v>0</v>
      </c>
    </row>
    <row r="18" spans="1:30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84" t="str">
        <f t="shared" si="2"/>
        <v/>
      </c>
      <c r="I18" s="33"/>
      <c r="J18" s="33"/>
      <c r="K18" s="36" t="str">
        <f t="shared" si="3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84" t="str">
        <f t="shared" si="4"/>
        <v/>
      </c>
      <c r="P18" s="83" t="str">
        <f t="shared" si="0"/>
        <v/>
      </c>
      <c r="Q18" s="134">
        <v>0</v>
      </c>
      <c r="R18" s="134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7" t="s">
        <v>15</v>
      </c>
      <c r="B19" s="38">
        <f>SUM(B3:B18)</f>
        <v>3</v>
      </c>
      <c r="C19" s="39">
        <f>SUM(C3:C18)</f>
        <v>27982</v>
      </c>
      <c r="D19" s="39">
        <f>SUM(D3:D18)</f>
        <v>27525</v>
      </c>
      <c r="E19" s="95">
        <f>IF(ISERROR(D19/C19),"",D19/C19)</f>
        <v>0.98366807233221354</v>
      </c>
      <c r="F19" s="39">
        <f>SUM(F3:F18)</f>
        <v>23282</v>
      </c>
      <c r="G19" s="39">
        <f>SUM(G3:G18)</f>
        <v>22661</v>
      </c>
      <c r="H19" s="95">
        <f>IF(ISERROR(G19/F19),"",G19/F19)</f>
        <v>0.9733270337599863</v>
      </c>
      <c r="I19" s="39">
        <f>C19+F19</f>
        <v>51264</v>
      </c>
      <c r="J19" s="39">
        <f>D19+G19</f>
        <v>50186</v>
      </c>
      <c r="K19" s="42">
        <f t="shared" si="3"/>
        <v>0.97897159800249689</v>
      </c>
      <c r="L19" s="43"/>
      <c r="M19" s="44"/>
      <c r="N19" s="44"/>
      <c r="O19" s="96"/>
      <c r="P19" s="45"/>
      <c r="Q19" s="135">
        <f>N23</f>
        <v>135172</v>
      </c>
      <c r="R19" s="136">
        <f>J20</f>
        <v>24878</v>
      </c>
    </row>
    <row r="20" spans="1:30" s="63" customFormat="1" ht="30.75" customHeight="1" x14ac:dyDescent="0.15">
      <c r="A20" s="46" t="s">
        <v>23</v>
      </c>
      <c r="B20" s="90">
        <v>1</v>
      </c>
      <c r="C20" s="149">
        <v>25114</v>
      </c>
      <c r="D20" s="149">
        <v>24878</v>
      </c>
      <c r="E20" s="150">
        <v>0.99060285099944256</v>
      </c>
      <c r="F20" s="51">
        <v>0</v>
      </c>
      <c r="G20" s="51">
        <v>0</v>
      </c>
      <c r="H20" s="50" t="s">
        <v>43</v>
      </c>
      <c r="I20" s="51">
        <v>25114</v>
      </c>
      <c r="J20" s="51">
        <v>24878</v>
      </c>
      <c r="K20" s="52">
        <v>0.99060285099944256</v>
      </c>
      <c r="L20" s="53"/>
      <c r="M20" s="54"/>
      <c r="N20" s="54"/>
      <c r="O20" s="97"/>
      <c r="P20" s="55"/>
      <c r="Q20" s="82"/>
      <c r="R20" s="8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56" t="s">
        <v>33</v>
      </c>
      <c r="B21" s="153">
        <f>IFERROR(B19/B20,"")</f>
        <v>3</v>
      </c>
      <c r="C21" s="153">
        <f t="shared" ref="C21:J21" si="5">IFERROR(C19/C20,"")</f>
        <v>1.1141992514135541</v>
      </c>
      <c r="D21" s="153">
        <f t="shared" si="5"/>
        <v>1.1063992282337809</v>
      </c>
      <c r="E21" s="57"/>
      <c r="F21" s="153" t="s">
        <v>45</v>
      </c>
      <c r="G21" s="153" t="s">
        <v>45</v>
      </c>
      <c r="H21" s="57"/>
      <c r="I21" s="153">
        <f t="shared" si="5"/>
        <v>2.0412518913753286</v>
      </c>
      <c r="J21" s="153">
        <f t="shared" si="5"/>
        <v>2.0172843476163678</v>
      </c>
      <c r="K21" s="58"/>
      <c r="L21" s="59"/>
      <c r="M21" s="60"/>
      <c r="N21" s="60"/>
      <c r="O21" s="97"/>
      <c r="P21" s="89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</row>
    <row r="22" spans="1:30" ht="30.75" customHeight="1" x14ac:dyDescent="0.15">
      <c r="A22" s="64" t="s">
        <v>16</v>
      </c>
      <c r="B22" s="65">
        <f>B19+'８月'!B22</f>
        <v>22</v>
      </c>
      <c r="C22" s="66">
        <f>C19+'８月'!C22</f>
        <v>80920</v>
      </c>
      <c r="D22" s="66">
        <f>D19+'８月'!D22</f>
        <v>75505</v>
      </c>
      <c r="E22" s="67">
        <f>IF(ISERROR(D22/C22),"  ",(D22/C22))</f>
        <v>0.93308205635195252</v>
      </c>
      <c r="F22" s="66">
        <f>F19+'８月'!F22</f>
        <v>168725</v>
      </c>
      <c r="G22" s="66">
        <f>G19+'８月'!G22</f>
        <v>161755</v>
      </c>
      <c r="H22" s="67">
        <f>IF(ISERROR(G22/F22),"  ",(G22/F22))</f>
        <v>0.95869017632241815</v>
      </c>
      <c r="I22" s="68"/>
      <c r="J22" s="69"/>
      <c r="K22" s="70"/>
      <c r="L22" s="39">
        <f>SUM(L3:L18)</f>
        <v>22</v>
      </c>
      <c r="M22" s="39">
        <f>SUM(M3:M18)</f>
        <v>249645</v>
      </c>
      <c r="N22" s="39">
        <f>SUM(N3:N18)</f>
        <v>237260</v>
      </c>
      <c r="O22" s="115">
        <f>IF(ISERROR(N22/M22),"",N22/M22)</f>
        <v>0.950389553165495</v>
      </c>
      <c r="P22" s="147">
        <f>N22/Q19</f>
        <v>1.7552451691178645</v>
      </c>
    </row>
    <row r="23" spans="1:30" s="63" customFormat="1" ht="30.75" customHeight="1" x14ac:dyDescent="0.15">
      <c r="A23" s="46" t="s">
        <v>24</v>
      </c>
      <c r="B23" s="47">
        <v>13</v>
      </c>
      <c r="C23" s="48">
        <v>64496</v>
      </c>
      <c r="D23" s="48">
        <v>63958</v>
      </c>
      <c r="E23" s="49">
        <v>0.99165839741999506</v>
      </c>
      <c r="F23" s="48">
        <v>121717</v>
      </c>
      <c r="G23" s="48">
        <v>118538</v>
      </c>
      <c r="H23" s="49">
        <v>0.9738820378418791</v>
      </c>
      <c r="I23" s="71"/>
      <c r="J23" s="72"/>
      <c r="K23" s="73"/>
      <c r="L23" s="74">
        <v>13</v>
      </c>
      <c r="M23" s="74">
        <v>138036</v>
      </c>
      <c r="N23" s="74">
        <v>135172</v>
      </c>
      <c r="O23" s="50">
        <v>0.97925178938827551</v>
      </c>
      <c r="P23" s="126"/>
      <c r="Q23" s="82"/>
      <c r="R23" s="8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76" t="s">
        <v>30</v>
      </c>
      <c r="B24" s="77">
        <f>IFERROR(B22/B23,"")</f>
        <v>1.6923076923076923</v>
      </c>
      <c r="C24" s="77">
        <f>IFERROR(C22/C23,"")</f>
        <v>1.2546514512527909</v>
      </c>
      <c r="D24" s="77">
        <f>IFERROR(D22/D23,"")</f>
        <v>1.1805403546077113</v>
      </c>
      <c r="E24" s="57"/>
      <c r="F24" s="77">
        <f>IFERROR(F22/F23,"")</f>
        <v>1.3862073498360952</v>
      </c>
      <c r="G24" s="77">
        <f>IFERROR(G22/G23,"")</f>
        <v>1.3645835090856941</v>
      </c>
      <c r="H24" s="57"/>
      <c r="I24" s="78"/>
      <c r="J24" s="60"/>
      <c r="K24" s="79"/>
      <c r="L24" s="77">
        <f>IFERROR(L22/L23,"")</f>
        <v>1.6923076923076923</v>
      </c>
      <c r="M24" s="77">
        <f>IFERROR(M22/M23,"")</f>
        <v>1.8085499434930019</v>
      </c>
      <c r="N24" s="77">
        <f>IFERROR(N22/N23,"")</f>
        <v>1.7552451691178645</v>
      </c>
      <c r="O24" s="127"/>
      <c r="P24" s="81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pane="topRight"/>
      <selection pane="bottomLeft"/>
      <selection pane="bottomRight" activeCell="T23" sqref="T23"/>
    </sheetView>
  </sheetViews>
  <sheetFormatPr defaultRowHeight="18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7" width="8.75" style="82" customWidth="1"/>
    <col min="18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B3+'９月'!L3</f>
        <v>6</v>
      </c>
      <c r="M3" s="28">
        <f>I3+'９月'!M3</f>
        <v>127214</v>
      </c>
      <c r="N3" s="28">
        <f>J3+'９月'!N3</f>
        <v>120839</v>
      </c>
      <c r="O3" s="25">
        <f>IF(ISERROR(N3/M3),"",N3/M3)</f>
        <v>0.94988759098841324</v>
      </c>
      <c r="P3" s="83">
        <f t="shared" ref="P3:P18" si="0">IF(ISERROR(N3/Q3),"",N3/Q3)</f>
        <v>1.0764303975627789</v>
      </c>
      <c r="Q3" s="134">
        <v>112259</v>
      </c>
      <c r="R3" s="134"/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B4+'９月'!L4</f>
        <v>3</v>
      </c>
      <c r="M4" s="28">
        <f>I4+'９月'!M4</f>
        <v>9264</v>
      </c>
      <c r="N4" s="28">
        <f>J4+'９月'!N4</f>
        <v>9144</v>
      </c>
      <c r="O4" s="25">
        <f>IF(ISERROR(N4/M4),"",N4/M4)</f>
        <v>0.98704663212435229</v>
      </c>
      <c r="P4" s="83">
        <f t="shared" si="0"/>
        <v>0.73463485177151122</v>
      </c>
      <c r="Q4" s="134">
        <v>12447</v>
      </c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8" si="3">IF(ISERROR(J5/I5),"",J5/I5)</f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/>
      <c r="J6" s="24"/>
      <c r="K6" s="26" t="str">
        <f>IF(ISERROR(J6/I6),"",J6/I6)</f>
        <v/>
      </c>
      <c r="L6" s="27">
        <f>B6+'９月'!L6</f>
        <v>3</v>
      </c>
      <c r="M6" s="28">
        <f>I6+'９月'!M6</f>
        <v>24828</v>
      </c>
      <c r="N6" s="28">
        <f>J6+'９月'!N6</f>
        <v>22673</v>
      </c>
      <c r="O6" s="25">
        <f t="shared" si="4"/>
        <v>0.91320283550829706</v>
      </c>
      <c r="P6" s="83">
        <f t="shared" si="0"/>
        <v>1.6681135962330782</v>
      </c>
      <c r="Q6" s="134">
        <v>13592</v>
      </c>
      <c r="R6" s="134">
        <v>13592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B7+'９月'!L7</f>
        <v>2</v>
      </c>
      <c r="M7" s="28">
        <f>I7+'９月'!M7</f>
        <v>4914</v>
      </c>
      <c r="N7" s="28">
        <f>J7+'９月'!N7</f>
        <v>4852</v>
      </c>
      <c r="O7" s="25">
        <f t="shared" si="4"/>
        <v>0.98738298738298735</v>
      </c>
      <c r="P7" s="83">
        <f t="shared" si="0"/>
        <v>1.9384738314023173</v>
      </c>
      <c r="Q7" s="134">
        <v>2503</v>
      </c>
      <c r="R7" s="134">
        <v>2503</v>
      </c>
    </row>
    <row r="8" spans="1:18" s="30" customFormat="1" ht="30.75" customHeight="1" x14ac:dyDescent="0.15">
      <c r="A8" s="144" t="s">
        <v>27</v>
      </c>
      <c r="B8" s="23"/>
      <c r="C8" s="24"/>
      <c r="D8" s="148"/>
      <c r="E8" s="25" t="str">
        <f t="shared" si="1"/>
        <v/>
      </c>
      <c r="F8" s="24"/>
      <c r="G8" s="24"/>
      <c r="H8" s="25" t="str">
        <f t="shared" si="2"/>
        <v/>
      </c>
      <c r="I8" s="24"/>
      <c r="J8" s="148"/>
      <c r="K8" s="26" t="str">
        <f t="shared" si="3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4"/>
        <v/>
      </c>
      <c r="P8" s="83" t="str">
        <f t="shared" si="0"/>
        <v/>
      </c>
      <c r="Q8" s="169">
        <v>0</v>
      </c>
      <c r="R8" s="169">
        <v>0</v>
      </c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>
        <v>2</v>
      </c>
      <c r="C10" s="24"/>
      <c r="D10" s="24"/>
      <c r="E10" s="25" t="str">
        <f t="shared" si="1"/>
        <v/>
      </c>
      <c r="F10" s="24">
        <v>1977</v>
      </c>
      <c r="G10" s="24">
        <v>1877</v>
      </c>
      <c r="H10" s="25">
        <f t="shared" si="2"/>
        <v>0.94941831057157311</v>
      </c>
      <c r="I10" s="24">
        <v>1977</v>
      </c>
      <c r="J10" s="24">
        <v>1877</v>
      </c>
      <c r="K10" s="26">
        <f t="shared" si="3"/>
        <v>0.94941831057157311</v>
      </c>
      <c r="L10" s="27">
        <f>B10+'９月'!L10</f>
        <v>7</v>
      </c>
      <c r="M10" s="28">
        <f>I10+'９月'!M10</f>
        <v>8934</v>
      </c>
      <c r="N10" s="28">
        <f>J10+'９月'!N10</f>
        <v>7815</v>
      </c>
      <c r="O10" s="25">
        <f t="shared" si="4"/>
        <v>0.87474815312290133</v>
      </c>
      <c r="P10" s="83">
        <f t="shared" si="0"/>
        <v>1.1089825457641549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4"/>
        <v/>
      </c>
      <c r="P11" s="164" t="s">
        <v>48</v>
      </c>
      <c r="Q11" s="134">
        <v>8502</v>
      </c>
      <c r="R11" s="134">
        <v>8502</v>
      </c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B13+'９月'!L13</f>
        <v>3</v>
      </c>
      <c r="M13" s="28">
        <f>I13+'９月'!M13</f>
        <v>76468</v>
      </c>
      <c r="N13" s="28">
        <f>J13+'９月'!N13</f>
        <v>73814</v>
      </c>
      <c r="O13" s="25">
        <f t="shared" si="4"/>
        <v>0.96529267144426423</v>
      </c>
      <c r="P13" s="83">
        <f t="shared" si="0"/>
        <v>3.2992446252178964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B14+'９月'!L14</f>
        <v>0</v>
      </c>
      <c r="M14" s="28">
        <f>I14+'９月'!M14</f>
        <v>0</v>
      </c>
      <c r="N14" s="28">
        <f>J14+'９月'!N14</f>
        <v>0</v>
      </c>
      <c r="O14" s="25" t="str">
        <f t="shared" si="4"/>
        <v/>
      </c>
      <c r="P14" s="164" t="s">
        <v>48</v>
      </c>
      <c r="Q14" s="134">
        <v>11819</v>
      </c>
      <c r="R14" s="134">
        <v>5895</v>
      </c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B17+'９月'!L17</f>
        <v>0</v>
      </c>
      <c r="M17" s="28">
        <f>I17+'９月'!M17</f>
        <v>0</v>
      </c>
      <c r="N17" s="28">
        <f>J17+'９月'!N17</f>
        <v>0</v>
      </c>
      <c r="O17" s="25" t="str">
        <f t="shared" si="4"/>
        <v/>
      </c>
      <c r="P17" s="164" t="s">
        <v>48</v>
      </c>
      <c r="Q17" s="134">
        <v>3749</v>
      </c>
      <c r="R17" s="134">
        <v>3749</v>
      </c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25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108">
        <f>B18+'９月'!L18</f>
        <v>0</v>
      </c>
      <c r="M18" s="109">
        <f>I18+'９月'!M18</f>
        <v>0</v>
      </c>
      <c r="N18" s="28">
        <f>J18+'９月'!N18</f>
        <v>0</v>
      </c>
      <c r="O18" s="25" t="str">
        <f t="shared" si="4"/>
        <v/>
      </c>
      <c r="P18" s="83" t="str">
        <f t="shared" si="0"/>
        <v/>
      </c>
      <c r="Q18" s="134">
        <v>0</v>
      </c>
      <c r="R18" s="134"/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1977</v>
      </c>
      <c r="G19" s="39">
        <f>SUM(G3:G18)</f>
        <v>1877</v>
      </c>
      <c r="H19" s="40">
        <f>IF(ISERROR(G19/F19),"",G19/F19)</f>
        <v>0.94941831057157311</v>
      </c>
      <c r="I19" s="39">
        <f>SUM(I3:I18)</f>
        <v>1977</v>
      </c>
      <c r="J19" s="39">
        <f>SUM(J3:J18)</f>
        <v>1877</v>
      </c>
      <c r="K19" s="42">
        <f>IF(ISERROR(J19/I19),"",J19/I19)</f>
        <v>0.94941831057157311</v>
      </c>
      <c r="L19" s="43"/>
      <c r="M19" s="44"/>
      <c r="N19" s="44"/>
      <c r="O19" s="44"/>
      <c r="P19" s="45"/>
      <c r="Q19" s="135">
        <f>N23</f>
        <v>194291</v>
      </c>
      <c r="R19" s="136">
        <f>J20</f>
        <v>34241</v>
      </c>
    </row>
    <row r="20" spans="1:18" ht="30.75" customHeight="1" x14ac:dyDescent="0.15">
      <c r="A20" s="46" t="s">
        <v>23</v>
      </c>
      <c r="B20" s="90">
        <v>11</v>
      </c>
      <c r="C20" s="51">
        <v>16665</v>
      </c>
      <c r="D20" s="51">
        <v>12944</v>
      </c>
      <c r="E20" s="91">
        <v>0.77671767176717676</v>
      </c>
      <c r="F20" s="51">
        <v>21549</v>
      </c>
      <c r="G20" s="51">
        <v>21297</v>
      </c>
      <c r="H20" s="50">
        <v>0.98830572184324095</v>
      </c>
      <c r="I20" s="51">
        <v>38214</v>
      </c>
      <c r="J20" s="51">
        <v>34241</v>
      </c>
      <c r="K20" s="52">
        <v>0.89603286753545819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33</v>
      </c>
      <c r="B21" s="34">
        <f>IFERROR(B19/B20,"")</f>
        <v>0.18181818181818182</v>
      </c>
      <c r="C21" s="155" t="s">
        <v>48</v>
      </c>
      <c r="D21" s="155" t="s">
        <v>48</v>
      </c>
      <c r="E21" s="57"/>
      <c r="F21" s="34">
        <f t="shared" ref="F21:J21" si="5">IFERROR(F19/F20,"")</f>
        <v>9.1744396491716548E-2</v>
      </c>
      <c r="G21" s="34">
        <f t="shared" si="5"/>
        <v>8.813447903460582E-2</v>
      </c>
      <c r="H21" s="57"/>
      <c r="I21" s="34">
        <f t="shared" si="5"/>
        <v>5.173496624273826E-2</v>
      </c>
      <c r="J21" s="34">
        <f t="shared" si="5"/>
        <v>5.4817324260389592E-2</v>
      </c>
      <c r="K21" s="58"/>
      <c r="L21" s="130"/>
      <c r="M21" s="131"/>
      <c r="N21" s="131"/>
      <c r="O21" s="131"/>
      <c r="P21" s="132"/>
      <c r="Q21" s="82"/>
      <c r="R21" s="82"/>
    </row>
    <row r="22" spans="1:18" ht="30.75" customHeight="1" x14ac:dyDescent="0.15">
      <c r="A22" s="64" t="s">
        <v>16</v>
      </c>
      <c r="B22" s="65">
        <f>B19+'９月'!B22</f>
        <v>24</v>
      </c>
      <c r="C22" s="66">
        <f>C19+'９月'!C22</f>
        <v>80920</v>
      </c>
      <c r="D22" s="66">
        <f>D19+'９月'!D22</f>
        <v>75505</v>
      </c>
      <c r="E22" s="67">
        <f>IF(ISERROR(D22/C22),"  ",(D22/C22))</f>
        <v>0.93308205635195252</v>
      </c>
      <c r="F22" s="66">
        <f>F19+'９月'!F22</f>
        <v>170702</v>
      </c>
      <c r="G22" s="66">
        <f>G19+'９月'!G22</f>
        <v>163632</v>
      </c>
      <c r="H22" s="67">
        <f>IF(ISERROR(G22/F22),"  ",(G22/F22))</f>
        <v>0.95858279340605268</v>
      </c>
      <c r="I22" s="68"/>
      <c r="J22" s="69"/>
      <c r="K22" s="70"/>
      <c r="L22" s="116">
        <f>SUM(L3:L18)</f>
        <v>24</v>
      </c>
      <c r="M22" s="66">
        <f>SUM(M3:M18)</f>
        <v>251622</v>
      </c>
      <c r="N22" s="66">
        <f>SUM(N3:N18)</f>
        <v>239137</v>
      </c>
      <c r="O22" s="115">
        <f>IF(ISERROR(N22/M22),"",N22/M22)</f>
        <v>0.95038192208948347</v>
      </c>
      <c r="P22" s="6">
        <f>N22/Q19</f>
        <v>1.2308187203730487</v>
      </c>
    </row>
    <row r="23" spans="1:18" ht="30.75" customHeight="1" x14ac:dyDescent="0.15">
      <c r="A23" s="46" t="s">
        <v>24</v>
      </c>
      <c r="B23" s="47">
        <v>24</v>
      </c>
      <c r="C23" s="48">
        <v>81161</v>
      </c>
      <c r="D23" s="48">
        <v>76902</v>
      </c>
      <c r="E23" s="49">
        <v>0.94752405712103105</v>
      </c>
      <c r="F23" s="48">
        <v>143266</v>
      </c>
      <c r="G23" s="48">
        <v>139835</v>
      </c>
      <c r="H23" s="49">
        <v>0.97605154049111442</v>
      </c>
      <c r="I23" s="71"/>
      <c r="J23" s="72"/>
      <c r="K23" s="73"/>
      <c r="L23" s="123">
        <v>24</v>
      </c>
      <c r="M23" s="74">
        <v>201364</v>
      </c>
      <c r="N23" s="74">
        <v>194291</v>
      </c>
      <c r="O23" s="50">
        <v>0.96120851063829782</v>
      </c>
      <c r="P23" s="128"/>
    </row>
    <row r="24" spans="1:18" s="63" customFormat="1" ht="30.75" customHeight="1" thickBot="1" x14ac:dyDescent="0.2">
      <c r="A24" s="76" t="s">
        <v>31</v>
      </c>
      <c r="B24" s="77">
        <f>IFERROR(B22/B23,"")</f>
        <v>1</v>
      </c>
      <c r="C24" s="77">
        <f>IFERROR(C22/C23,"")</f>
        <v>0.99703059351166201</v>
      </c>
      <c r="D24" s="77">
        <f>IFERROR(D22/D23,"")</f>
        <v>0.98183402252217111</v>
      </c>
      <c r="E24" s="57"/>
      <c r="F24" s="77">
        <f>IFERROR(F22/F23,"")</f>
        <v>1.1915039157930005</v>
      </c>
      <c r="G24" s="77">
        <f>IFERROR(G22/G23,"")</f>
        <v>1.1701791397003611</v>
      </c>
      <c r="H24" s="57"/>
      <c r="I24" s="78"/>
      <c r="J24" s="60"/>
      <c r="K24" s="79"/>
      <c r="L24" s="120">
        <f>IFERROR(L22/L23,"")</f>
        <v>1</v>
      </c>
      <c r="M24" s="77">
        <f>IFERROR(M22/M23,"")</f>
        <v>1.2495878111281062</v>
      </c>
      <c r="N24" s="77">
        <f>IFERROR(N22/N23,"")</f>
        <v>1.2308187203730487</v>
      </c>
      <c r="O24" s="57"/>
      <c r="P24" s="58"/>
      <c r="Q24" s="82"/>
      <c r="R24" s="82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pane="topRight"/>
      <selection pane="bottomLeft"/>
      <selection pane="bottomRight" activeCell="K12" sqref="K12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8" width="9" style="82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/>
      <c r="J3" s="24"/>
      <c r="K3" s="26" t="str">
        <f>IF(ISERROR(J3/I3),"",J3/I3)</f>
        <v/>
      </c>
      <c r="L3" s="27">
        <f>B3+'１０月'!L3</f>
        <v>6</v>
      </c>
      <c r="M3" s="28">
        <f>I3+'１０月'!M3</f>
        <v>127214</v>
      </c>
      <c r="N3" s="28">
        <f>J3+'１０月'!N3</f>
        <v>120839</v>
      </c>
      <c r="O3" s="29">
        <f>IF(ISERROR(N3/M3),"",N3/M3)</f>
        <v>0.94988759098841324</v>
      </c>
      <c r="P3" s="83">
        <f t="shared" ref="P3:P18" si="0">IF(ISERROR(N3/Q3),"",N3/Q3)</f>
        <v>0.88423093809454123</v>
      </c>
      <c r="Q3" s="134">
        <v>136660</v>
      </c>
      <c r="R3" s="134">
        <v>24401</v>
      </c>
    </row>
    <row r="4" spans="1:18" s="30" customFormat="1" ht="30.75" customHeight="1" x14ac:dyDescent="0.15">
      <c r="A4" s="144" t="s">
        <v>41</v>
      </c>
      <c r="B4" s="23">
        <v>1</v>
      </c>
      <c r="C4" s="28">
        <v>22862</v>
      </c>
      <c r="D4" s="28">
        <v>22482</v>
      </c>
      <c r="E4" s="25">
        <f>IF(ISERROR(D4/C4),"",D4/C4)</f>
        <v>0.98337853206193682</v>
      </c>
      <c r="F4" s="170"/>
      <c r="G4" s="170"/>
      <c r="H4" s="25" t="str">
        <f>IF(ISERROR(G4/F4),"",G4/F4)</f>
        <v/>
      </c>
      <c r="I4" s="24">
        <v>22862</v>
      </c>
      <c r="J4" s="24">
        <v>22482</v>
      </c>
      <c r="K4" s="26">
        <f>IF(ISERROR(J4/I4),"",J4/I4)</f>
        <v>0.98337853206193682</v>
      </c>
      <c r="L4" s="27">
        <f>B4+'１０月'!L4</f>
        <v>4</v>
      </c>
      <c r="M4" s="28">
        <f>I4+'１０月'!M4</f>
        <v>32126</v>
      </c>
      <c r="N4" s="28">
        <f>J4+'１０月'!N4</f>
        <v>31626</v>
      </c>
      <c r="O4" s="29">
        <f>IF(ISERROR(N4/M4),"",N4/M4)</f>
        <v>0.98443628213907741</v>
      </c>
      <c r="P4" s="83">
        <f t="shared" si="0"/>
        <v>2.0731563421828909</v>
      </c>
      <c r="Q4" s="134">
        <v>15255</v>
      </c>
      <c r="R4" s="134">
        <v>2808</v>
      </c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9" si="3">IF(ISERROR(J5/I5),"",J5/I5)</f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/>
      <c r="J6" s="24"/>
      <c r="K6" s="26" t="str">
        <f>IF(ISERROR(J6/I6),"",J6/I6)</f>
        <v/>
      </c>
      <c r="L6" s="27">
        <f>B6+'１０月'!L6</f>
        <v>3</v>
      </c>
      <c r="M6" s="28">
        <f>I6+'１０月'!M6</f>
        <v>24828</v>
      </c>
      <c r="N6" s="28">
        <f>J6+'１０月'!N6</f>
        <v>22673</v>
      </c>
      <c r="O6" s="29">
        <f t="shared" si="4"/>
        <v>0.91320283550829706</v>
      </c>
      <c r="P6" s="83">
        <f t="shared" si="0"/>
        <v>1.6681135962330782</v>
      </c>
      <c r="Q6" s="134">
        <v>13592</v>
      </c>
      <c r="R6" s="134"/>
    </row>
    <row r="7" spans="1:18" s="30" customFormat="1" ht="30.75" customHeight="1" x14ac:dyDescent="0.15">
      <c r="A7" s="144" t="s">
        <v>3</v>
      </c>
      <c r="B7" s="23">
        <v>1</v>
      </c>
      <c r="C7" s="24"/>
      <c r="D7" s="24"/>
      <c r="E7" s="25" t="str">
        <f t="shared" si="1"/>
        <v/>
      </c>
      <c r="F7" s="24">
        <v>1418</v>
      </c>
      <c r="G7" s="172">
        <v>1416</v>
      </c>
      <c r="H7" s="25">
        <f t="shared" si="2"/>
        <v>0.99858956276445698</v>
      </c>
      <c r="I7" s="24">
        <v>1418</v>
      </c>
      <c r="J7" s="24">
        <v>1416</v>
      </c>
      <c r="K7" s="26">
        <f>IF(ISERROR(J7/I7),"",J7/I7)</f>
        <v>0.99858956276445698</v>
      </c>
      <c r="L7" s="27">
        <f>B7+'１０月'!L7</f>
        <v>3</v>
      </c>
      <c r="M7" s="28">
        <f>I7+'１０月'!M7</f>
        <v>6332</v>
      </c>
      <c r="N7" s="28">
        <f>J7+'１０月'!N7</f>
        <v>6268</v>
      </c>
      <c r="O7" s="29">
        <f t="shared" si="4"/>
        <v>0.98989260897030951</v>
      </c>
      <c r="P7" s="83">
        <f t="shared" si="0"/>
        <v>2.504194966040751</v>
      </c>
      <c r="Q7" s="134">
        <v>2503</v>
      </c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4"/>
        <v/>
      </c>
      <c r="P8" s="83" t="str">
        <f t="shared" si="0"/>
        <v/>
      </c>
      <c r="Q8" s="171"/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/>
      <c r="C10" s="24"/>
      <c r="D10" s="24"/>
      <c r="E10" s="25" t="str">
        <f t="shared" si="1"/>
        <v/>
      </c>
      <c r="F10" s="24"/>
      <c r="G10" s="24"/>
      <c r="H10" s="25" t="str">
        <f t="shared" si="2"/>
        <v/>
      </c>
      <c r="I10" s="24"/>
      <c r="J10" s="24"/>
      <c r="K10" s="26" t="str">
        <f t="shared" si="3"/>
        <v/>
      </c>
      <c r="L10" s="27">
        <f>B10+'１０月'!L10</f>
        <v>7</v>
      </c>
      <c r="M10" s="28">
        <f>I10+'１０月'!M10</f>
        <v>8934</v>
      </c>
      <c r="N10" s="28">
        <f>J10+'１０月'!N10</f>
        <v>7815</v>
      </c>
      <c r="O10" s="29">
        <f t="shared" si="4"/>
        <v>0.87474815312290133</v>
      </c>
      <c r="P10" s="83">
        <f t="shared" si="0"/>
        <v>1.1089825457641549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4"/>
        <v/>
      </c>
      <c r="P11" s="164" t="s">
        <v>48</v>
      </c>
      <c r="Q11" s="134">
        <v>8502</v>
      </c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>
        <v>1</v>
      </c>
      <c r="C13" s="24"/>
      <c r="D13" s="24"/>
      <c r="E13" s="25" t="str">
        <f t="shared" si="1"/>
        <v/>
      </c>
      <c r="F13" s="24">
        <v>25479</v>
      </c>
      <c r="G13" s="24">
        <v>24746</v>
      </c>
      <c r="H13" s="25">
        <f t="shared" si="2"/>
        <v>0.9712312100160917</v>
      </c>
      <c r="I13" s="24">
        <v>25479</v>
      </c>
      <c r="J13" s="24">
        <v>24746</v>
      </c>
      <c r="K13" s="26">
        <f t="shared" si="3"/>
        <v>0.9712312100160917</v>
      </c>
      <c r="L13" s="27">
        <f>B13+'１０月'!L13</f>
        <v>4</v>
      </c>
      <c r="M13" s="28">
        <f>I13+'１０月'!M13</f>
        <v>101947</v>
      </c>
      <c r="N13" s="28">
        <f>J13+'１０月'!N13</f>
        <v>98560</v>
      </c>
      <c r="O13" s="29">
        <f t="shared" si="4"/>
        <v>0.96677685464015617</v>
      </c>
      <c r="P13" s="83">
        <f t="shared" si="0"/>
        <v>4.4053099718410582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/>
      <c r="C14" s="24"/>
      <c r="D14" s="24"/>
      <c r="E14" s="25" t="str">
        <f t="shared" si="1"/>
        <v/>
      </c>
      <c r="F14" s="24"/>
      <c r="G14" s="24"/>
      <c r="H14" s="25" t="str">
        <f t="shared" si="2"/>
        <v/>
      </c>
      <c r="I14" s="24"/>
      <c r="J14" s="24"/>
      <c r="K14" s="26" t="str">
        <f t="shared" si="3"/>
        <v/>
      </c>
      <c r="L14" s="27">
        <f>B14+'１０月'!L14</f>
        <v>0</v>
      </c>
      <c r="M14" s="28">
        <f>I14+'１０月'!M14</f>
        <v>0</v>
      </c>
      <c r="N14" s="28">
        <f>J14+'１０月'!N14</f>
        <v>0</v>
      </c>
      <c r="O14" s="29" t="str">
        <f t="shared" si="4"/>
        <v/>
      </c>
      <c r="P14" s="164" t="s">
        <v>48</v>
      </c>
      <c r="Q14" s="134">
        <v>11819</v>
      </c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B17+'１０月'!L17</f>
        <v>0</v>
      </c>
      <c r="M17" s="28">
        <f>I17+'１０月'!M17</f>
        <v>0</v>
      </c>
      <c r="N17" s="28">
        <f>J17+'１０月'!N17</f>
        <v>0</v>
      </c>
      <c r="O17" s="29" t="str">
        <f t="shared" si="4"/>
        <v/>
      </c>
      <c r="P17" s="164" t="s">
        <v>48</v>
      </c>
      <c r="Q17" s="134">
        <v>3749</v>
      </c>
      <c r="R17" s="134"/>
    </row>
    <row r="18" spans="1:18" s="30" customFormat="1" ht="30.75" customHeight="1" thickBot="1" x14ac:dyDescent="0.2">
      <c r="A18" s="145" t="s">
        <v>11</v>
      </c>
      <c r="B18" s="32"/>
      <c r="C18" s="33"/>
      <c r="D18" s="33"/>
      <c r="E18" s="25" t="str">
        <f t="shared" si="1"/>
        <v/>
      </c>
      <c r="F18" s="35"/>
      <c r="G18" s="35"/>
      <c r="H18" s="25" t="str">
        <f t="shared" si="2"/>
        <v/>
      </c>
      <c r="I18" s="33"/>
      <c r="J18" s="33"/>
      <c r="K18" s="26" t="str">
        <f t="shared" si="3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/>
    </row>
    <row r="19" spans="1:18" ht="30.75" customHeight="1" thickTop="1" x14ac:dyDescent="0.15">
      <c r="A19" s="37" t="s">
        <v>15</v>
      </c>
      <c r="B19" s="38">
        <f>SUM(B3:B18)</f>
        <v>3</v>
      </c>
      <c r="C19" s="39">
        <f>SUM(C3:C18)</f>
        <v>22862</v>
      </c>
      <c r="D19" s="39">
        <f>SUM(D3:D18)</f>
        <v>22482</v>
      </c>
      <c r="E19" s="40">
        <f>IF(ISERROR(D19/C19),"",D19/C19)</f>
        <v>0.98337853206193682</v>
      </c>
      <c r="F19" s="41">
        <f>SUM(F3:F18)</f>
        <v>26897</v>
      </c>
      <c r="G19" s="41">
        <f>SUM(G3:G18)</f>
        <v>26162</v>
      </c>
      <c r="H19" s="40">
        <f>IF(ISERROR(G19/F19),"",G19/F19)</f>
        <v>0.97267353236420417</v>
      </c>
      <c r="I19" s="39">
        <f>C19+F19</f>
        <v>49759</v>
      </c>
      <c r="J19" s="39">
        <f>D19+G19</f>
        <v>48644</v>
      </c>
      <c r="K19" s="42">
        <f t="shared" si="3"/>
        <v>0.97759199340822767</v>
      </c>
      <c r="L19" s="43"/>
      <c r="M19" s="44"/>
      <c r="N19" s="44"/>
      <c r="O19" s="44"/>
      <c r="P19" s="86"/>
      <c r="Q19" s="135">
        <f>N23</f>
        <v>221500</v>
      </c>
      <c r="R19" s="136">
        <f>J20</f>
        <v>27209</v>
      </c>
    </row>
    <row r="20" spans="1:18" ht="30.75" customHeight="1" x14ac:dyDescent="0.15">
      <c r="A20" s="46" t="s">
        <v>23</v>
      </c>
      <c r="B20" s="47">
        <v>2</v>
      </c>
      <c r="C20" s="48">
        <v>2853</v>
      </c>
      <c r="D20" s="48">
        <v>2808</v>
      </c>
      <c r="E20" s="49">
        <v>0.98422712933753942</v>
      </c>
      <c r="F20" s="48">
        <v>25600</v>
      </c>
      <c r="G20" s="48">
        <v>24401</v>
      </c>
      <c r="H20" s="50">
        <v>0.95316406249999996</v>
      </c>
      <c r="I20" s="51">
        <v>28453</v>
      </c>
      <c r="J20" s="51">
        <v>27209</v>
      </c>
      <c r="K20" s="52">
        <v>0.95627877552454921</v>
      </c>
      <c r="L20" s="53"/>
      <c r="M20" s="54"/>
      <c r="N20" s="54"/>
      <c r="O20" s="54"/>
      <c r="P20" s="89"/>
    </row>
    <row r="21" spans="1:18" s="63" customFormat="1" ht="30.75" customHeight="1" thickBot="1" x14ac:dyDescent="0.2">
      <c r="A21" s="56" t="s">
        <v>33</v>
      </c>
      <c r="B21" s="34">
        <f>IFERROR(B19/B20,"")</f>
        <v>1.5</v>
      </c>
      <c r="C21" s="34">
        <f t="shared" ref="C21:D21" si="5">IFERROR(C19/C20,"")</f>
        <v>8.0133193130038549</v>
      </c>
      <c r="D21" s="34">
        <f t="shared" si="5"/>
        <v>8.0064102564102573</v>
      </c>
      <c r="E21" s="57"/>
      <c r="F21" s="34">
        <f t="shared" ref="F21:J21" si="6">IFERROR(F19/F20,"")</f>
        <v>1.0506640625000001</v>
      </c>
      <c r="G21" s="34">
        <f t="shared" si="6"/>
        <v>1.0721691733945331</v>
      </c>
      <c r="H21" s="57"/>
      <c r="I21" s="34">
        <f t="shared" si="6"/>
        <v>1.7488138333391909</v>
      </c>
      <c r="J21" s="34">
        <f t="shared" si="6"/>
        <v>1.7877908045132125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B19+'１０月'!B22</f>
        <v>27</v>
      </c>
      <c r="C22" s="66">
        <f>C19+'１０月'!C22</f>
        <v>103782</v>
      </c>
      <c r="D22" s="66">
        <f>D19+'１０月'!D22</f>
        <v>97987</v>
      </c>
      <c r="E22" s="67">
        <f>IF(ISERROR(D22/C22),"  ",(D22/C22))</f>
        <v>0.94416180069761613</v>
      </c>
      <c r="F22" s="66">
        <f>F19+'１０月'!F22</f>
        <v>197599</v>
      </c>
      <c r="G22" s="66">
        <f>G19+'１０月'!G22</f>
        <v>189794</v>
      </c>
      <c r="H22" s="67">
        <f>IF(ISERROR(G22/F22),"  ",(G22/F22))</f>
        <v>0.9605008122510742</v>
      </c>
      <c r="I22" s="68"/>
      <c r="J22" s="69"/>
      <c r="K22" s="70"/>
      <c r="L22" s="39">
        <f>SUM(L3:L18)</f>
        <v>27</v>
      </c>
      <c r="M22" s="39">
        <f>SUM(M3:M18)</f>
        <v>301381</v>
      </c>
      <c r="N22" s="39">
        <f>SUM(N3:N18)</f>
        <v>287781</v>
      </c>
      <c r="O22" s="29">
        <f>IF(ISERROR(N22/M22),"",N22/M22)</f>
        <v>0.9548743948689532</v>
      </c>
      <c r="P22" s="117">
        <f>N22/Q19</f>
        <v>1.2992370203160271</v>
      </c>
    </row>
    <row r="23" spans="1:18" ht="30.75" customHeight="1" x14ac:dyDescent="0.15">
      <c r="A23" s="46" t="s">
        <v>24</v>
      </c>
      <c r="B23" s="47">
        <v>26</v>
      </c>
      <c r="C23" s="48">
        <v>84014</v>
      </c>
      <c r="D23" s="48">
        <v>79710</v>
      </c>
      <c r="E23" s="49">
        <v>0.94877044302140123</v>
      </c>
      <c r="F23" s="48">
        <v>168866</v>
      </c>
      <c r="G23" s="48">
        <v>164236</v>
      </c>
      <c r="H23" s="49">
        <v>0.97258181042957137</v>
      </c>
      <c r="I23" s="71"/>
      <c r="J23" s="72"/>
      <c r="K23" s="73"/>
      <c r="L23" s="74">
        <v>26</v>
      </c>
      <c r="M23" s="74">
        <v>229817</v>
      </c>
      <c r="N23" s="74">
        <v>221500</v>
      </c>
      <c r="O23" s="75">
        <v>0.96052329472455211</v>
      </c>
      <c r="P23" s="99"/>
    </row>
    <row r="24" spans="1:18" s="63" customFormat="1" ht="30.75" customHeight="1" thickBot="1" x14ac:dyDescent="0.2">
      <c r="A24" s="76" t="s">
        <v>29</v>
      </c>
      <c r="B24" s="77">
        <f>IFERROR(B22/B23,"")</f>
        <v>1.0384615384615385</v>
      </c>
      <c r="C24" s="77">
        <f>IFERROR(C22/C23,"")</f>
        <v>1.2352941176470589</v>
      </c>
      <c r="D24" s="77">
        <f>IFERROR(D22/D23,"")</f>
        <v>1.2292936896248903</v>
      </c>
      <c r="E24" s="57"/>
      <c r="F24" s="77">
        <f>IFERROR(F22/F23,"")</f>
        <v>1.1701526654270249</v>
      </c>
      <c r="G24" s="77">
        <f>IFERROR(G22/G23,"")</f>
        <v>1.1556175259991719</v>
      </c>
      <c r="H24" s="57"/>
      <c r="I24" s="78"/>
      <c r="J24" s="60"/>
      <c r="K24" s="79"/>
      <c r="L24" s="77">
        <f>IFERROR(L22/L23,"")</f>
        <v>1.0384615384615385</v>
      </c>
      <c r="M24" s="77">
        <f>IFERROR(M22/M23,"")</f>
        <v>1.3113955886640241</v>
      </c>
      <c r="N24" s="77">
        <f>IFERROR(N22/N23,"")</f>
        <v>1.2992370203160271</v>
      </c>
      <c r="O24" s="80"/>
      <c r="P24" s="81"/>
      <c r="Q24" s="82"/>
      <c r="R24" s="82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tabSelected="1" view="pageBreakPreview" zoomScale="85" zoomScaleNormal="85" zoomScaleSheetLayoutView="85" workbookViewId="0">
      <pane ySplit="2" topLeftCell="A3" activePane="bottomLeft" state="frozen"/>
      <selection activeCell="P3" sqref="P3"/>
      <selection pane="bottomLeft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3" width="10.125" style="82" customWidth="1"/>
    <col min="14" max="16" width="10.125" style="12" customWidth="1"/>
    <col min="17" max="17" width="9.625" style="82" bestFit="1" customWidth="1"/>
    <col min="18" max="18" width="9.125" style="82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0" t="s">
        <v>36</v>
      </c>
      <c r="R2" s="140" t="s">
        <v>39</v>
      </c>
    </row>
    <row r="3" spans="1:18" s="30" customFormat="1" ht="30.75" customHeight="1" x14ac:dyDescent="0.15">
      <c r="A3" s="144" t="s">
        <v>1</v>
      </c>
      <c r="B3" s="23">
        <v>1</v>
      </c>
      <c r="C3" s="24"/>
      <c r="D3" s="24"/>
      <c r="E3" s="25" t="str">
        <f>IF(ISERROR(D3/C3),"",D3/C3)</f>
        <v/>
      </c>
      <c r="F3" s="24">
        <v>24076</v>
      </c>
      <c r="G3" s="24">
        <v>22845</v>
      </c>
      <c r="H3" s="25">
        <f>IF(ISERROR(G3/F3),"",G3/F3)</f>
        <v>0.9488702442266157</v>
      </c>
      <c r="I3" s="24">
        <v>24076</v>
      </c>
      <c r="J3" s="24">
        <v>22845</v>
      </c>
      <c r="K3" s="26">
        <f>IF(ISERROR(J3/I3),"",J3/I3)</f>
        <v>0.9488702442266157</v>
      </c>
      <c r="L3" s="27">
        <f>B3+'１１月'!L3</f>
        <v>7</v>
      </c>
      <c r="M3" s="28">
        <f>I3+'１１月'!M3</f>
        <v>151290</v>
      </c>
      <c r="N3" s="28">
        <f>J3+'１１月'!N3</f>
        <v>143684</v>
      </c>
      <c r="O3" s="29">
        <f>IF(ISERROR(N3/M3),"",N3/M3)</f>
        <v>0.94972569237887505</v>
      </c>
      <c r="P3" s="83">
        <f t="shared" ref="P3:P18" si="0">IF(ISERROR(N3/Q3),"",N3/Q3)</f>
        <v>1.0513976291526417</v>
      </c>
      <c r="Q3" s="134">
        <v>136660</v>
      </c>
      <c r="R3" s="134"/>
    </row>
    <row r="4" spans="1:18" s="30" customFormat="1" ht="30.75" customHeight="1" x14ac:dyDescent="0.15">
      <c r="A4" s="144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/>
      <c r="J4" s="24"/>
      <c r="K4" s="26" t="str">
        <f>IF(ISERROR(J4/I4),"",J4/I4)</f>
        <v/>
      </c>
      <c r="L4" s="27">
        <f>B4+'１１月'!L4</f>
        <v>4</v>
      </c>
      <c r="M4" s="28">
        <f>I4+'１１月'!M4</f>
        <v>32126</v>
      </c>
      <c r="N4" s="28">
        <f>J4+'１１月'!N4</f>
        <v>31626</v>
      </c>
      <c r="O4" s="29">
        <f>IF(ISERROR(N4/M4),"",N4/M4)</f>
        <v>0.98443628213907741</v>
      </c>
      <c r="P4" s="83">
        <f t="shared" si="0"/>
        <v>2.0731563421828909</v>
      </c>
      <c r="Q4" s="134">
        <v>15255</v>
      </c>
      <c r="R4" s="134"/>
    </row>
    <row r="5" spans="1:18" s="30" customFormat="1" ht="30.75" customHeight="1" x14ac:dyDescent="0.15">
      <c r="A5" s="144" t="s">
        <v>44</v>
      </c>
      <c r="B5" s="23"/>
      <c r="C5" s="24"/>
      <c r="D5" s="24"/>
      <c r="E5" s="25" t="str">
        <f t="shared" ref="E5:E18" si="1">IF(ISERROR(D5/C5),"",D5/C5)</f>
        <v/>
      </c>
      <c r="F5" s="24"/>
      <c r="G5" s="24"/>
      <c r="H5" s="25" t="str">
        <f t="shared" ref="H5:H18" si="2">IF(ISERROR(G5/F5),"",G5/F5)</f>
        <v/>
      </c>
      <c r="I5" s="24"/>
      <c r="J5" s="24"/>
      <c r="K5" s="26" t="str">
        <f t="shared" ref="K5:K18" si="3">IF(ISERROR(J5/I5),"",J5/I5)</f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4">IF(ISERROR(N5/M5),"",N5/M5)</f>
        <v/>
      </c>
      <c r="P5" s="83" t="str">
        <f t="shared" si="0"/>
        <v/>
      </c>
      <c r="Q5" s="134">
        <v>0</v>
      </c>
      <c r="R5" s="134"/>
    </row>
    <row r="6" spans="1:18" s="30" customFormat="1" ht="30.75" customHeight="1" x14ac:dyDescent="0.15">
      <c r="A6" s="144" t="s">
        <v>2</v>
      </c>
      <c r="B6" s="23">
        <v>1</v>
      </c>
      <c r="C6" s="24"/>
      <c r="D6" s="24"/>
      <c r="E6" s="25" t="str">
        <f>IF(ISERROR(D6/C6),"",D6/C6)</f>
        <v/>
      </c>
      <c r="F6" s="24">
        <v>1566</v>
      </c>
      <c r="G6" s="24">
        <v>1516</v>
      </c>
      <c r="H6" s="25">
        <f>IF(ISERROR(G6/F6),"",G6/F6)</f>
        <v>0.96807151979565775</v>
      </c>
      <c r="I6" s="24">
        <v>1566</v>
      </c>
      <c r="J6" s="24">
        <v>1516</v>
      </c>
      <c r="K6" s="26">
        <f>IF(ISERROR(J6/I6),"",J6/I6)</f>
        <v>0.96807151979565775</v>
      </c>
      <c r="L6" s="27">
        <f>B6+'１１月'!L6</f>
        <v>4</v>
      </c>
      <c r="M6" s="28">
        <f>I6+'１１月'!M6</f>
        <v>26394</v>
      </c>
      <c r="N6" s="28">
        <f>J6+'１１月'!N6</f>
        <v>24189</v>
      </c>
      <c r="O6" s="29">
        <f t="shared" si="4"/>
        <v>0.91645828597408507</v>
      </c>
      <c r="P6" s="83">
        <f t="shared" si="0"/>
        <v>0.97489118168628086</v>
      </c>
      <c r="Q6" s="134">
        <v>24812</v>
      </c>
      <c r="R6" s="134">
        <v>11220</v>
      </c>
    </row>
    <row r="7" spans="1:18" s="30" customFormat="1" ht="30.75" customHeight="1" x14ac:dyDescent="0.15">
      <c r="A7" s="144" t="s">
        <v>3</v>
      </c>
      <c r="B7" s="23"/>
      <c r="C7" s="24"/>
      <c r="D7" s="24"/>
      <c r="E7" s="25" t="str">
        <f t="shared" si="1"/>
        <v/>
      </c>
      <c r="F7" s="24"/>
      <c r="G7" s="24"/>
      <c r="H7" s="25" t="str">
        <f t="shared" si="2"/>
        <v/>
      </c>
      <c r="I7" s="24"/>
      <c r="J7" s="24"/>
      <c r="K7" s="26" t="str">
        <f t="shared" si="3"/>
        <v/>
      </c>
      <c r="L7" s="27">
        <f>B7+'１１月'!L7</f>
        <v>3</v>
      </c>
      <c r="M7" s="28">
        <f>I7+'１１月'!M7</f>
        <v>6332</v>
      </c>
      <c r="N7" s="28">
        <f>J7+'１１月'!N7</f>
        <v>6268</v>
      </c>
      <c r="O7" s="29">
        <f t="shared" si="4"/>
        <v>0.98989260897030951</v>
      </c>
      <c r="P7" s="83">
        <f t="shared" si="0"/>
        <v>2.504194966040751</v>
      </c>
      <c r="Q7" s="134">
        <v>2503</v>
      </c>
      <c r="R7" s="134"/>
    </row>
    <row r="8" spans="1:18" s="30" customFormat="1" ht="30.75" customHeight="1" x14ac:dyDescent="0.15">
      <c r="A8" s="144" t="s">
        <v>27</v>
      </c>
      <c r="B8" s="23"/>
      <c r="C8" s="24"/>
      <c r="D8" s="24"/>
      <c r="E8" s="25" t="str">
        <f t="shared" si="1"/>
        <v/>
      </c>
      <c r="F8" s="24"/>
      <c r="G8" s="24"/>
      <c r="H8" s="25" t="str">
        <f t="shared" si="2"/>
        <v/>
      </c>
      <c r="I8" s="24"/>
      <c r="J8" s="24"/>
      <c r="K8" s="26" t="str">
        <f t="shared" si="3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4"/>
        <v/>
      </c>
      <c r="P8" s="83" t="str">
        <f t="shared" si="0"/>
        <v/>
      </c>
      <c r="Q8" s="134"/>
      <c r="R8" s="134"/>
    </row>
    <row r="9" spans="1:18" s="30" customFormat="1" ht="30.75" customHeight="1" x14ac:dyDescent="0.15">
      <c r="A9" s="144" t="s">
        <v>28</v>
      </c>
      <c r="B9" s="23"/>
      <c r="C9" s="24"/>
      <c r="D9" s="24"/>
      <c r="E9" s="25" t="str">
        <f t="shared" si="1"/>
        <v/>
      </c>
      <c r="F9" s="24"/>
      <c r="G9" s="24"/>
      <c r="H9" s="25" t="str">
        <f t="shared" si="2"/>
        <v/>
      </c>
      <c r="I9" s="24"/>
      <c r="J9" s="24"/>
      <c r="K9" s="26" t="str">
        <f t="shared" si="3"/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4"/>
        <v/>
      </c>
      <c r="P9" s="83" t="str">
        <f t="shared" si="0"/>
        <v/>
      </c>
      <c r="Q9" s="134">
        <v>0</v>
      </c>
      <c r="R9" s="134"/>
    </row>
    <row r="10" spans="1:18" s="30" customFormat="1" ht="30.75" customHeight="1" x14ac:dyDescent="0.15">
      <c r="A10" s="144" t="s">
        <v>4</v>
      </c>
      <c r="B10" s="23">
        <v>2</v>
      </c>
      <c r="C10" s="24"/>
      <c r="D10" s="24"/>
      <c r="E10" s="25" t="str">
        <f t="shared" si="1"/>
        <v/>
      </c>
      <c r="F10" s="24">
        <v>5121</v>
      </c>
      <c r="G10" s="24">
        <v>4382</v>
      </c>
      <c r="H10" s="25">
        <f t="shared" si="2"/>
        <v>0.85569224760788909</v>
      </c>
      <c r="I10" s="24">
        <v>5121</v>
      </c>
      <c r="J10" s="24">
        <v>4382</v>
      </c>
      <c r="K10" s="26">
        <f t="shared" si="3"/>
        <v>0.85569224760788909</v>
      </c>
      <c r="L10" s="27">
        <f>B10+'１１月'!L10</f>
        <v>9</v>
      </c>
      <c r="M10" s="28">
        <f>I10+'１１月'!M10</f>
        <v>14055</v>
      </c>
      <c r="N10" s="28">
        <f>J10+'１１月'!N10</f>
        <v>12197</v>
      </c>
      <c r="O10" s="29">
        <f t="shared" si="4"/>
        <v>0.86780505158306653</v>
      </c>
      <c r="P10" s="83">
        <f t="shared" si="0"/>
        <v>1.7308074357882788</v>
      </c>
      <c r="Q10" s="134">
        <v>7047</v>
      </c>
      <c r="R10" s="134"/>
    </row>
    <row r="11" spans="1:18" s="30" customFormat="1" ht="30.75" customHeight="1" x14ac:dyDescent="0.15">
      <c r="A11" s="144" t="s">
        <v>5</v>
      </c>
      <c r="B11" s="23"/>
      <c r="C11" s="24"/>
      <c r="D11" s="24"/>
      <c r="E11" s="25" t="str">
        <f t="shared" si="1"/>
        <v/>
      </c>
      <c r="F11" s="24"/>
      <c r="G11" s="24"/>
      <c r="H11" s="25" t="str">
        <f t="shared" si="2"/>
        <v/>
      </c>
      <c r="I11" s="24"/>
      <c r="J11" s="24"/>
      <c r="K11" s="26" t="str">
        <f t="shared" si="3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4"/>
        <v/>
      </c>
      <c r="P11" s="164" t="s">
        <v>48</v>
      </c>
      <c r="Q11" s="134">
        <v>8502</v>
      </c>
      <c r="R11" s="134"/>
    </row>
    <row r="12" spans="1:18" s="30" customFormat="1" ht="30.75" customHeight="1" x14ac:dyDescent="0.15">
      <c r="A12" s="144" t="s">
        <v>6</v>
      </c>
      <c r="B12" s="23"/>
      <c r="C12" s="24"/>
      <c r="D12" s="24"/>
      <c r="E12" s="25" t="str">
        <f t="shared" si="1"/>
        <v/>
      </c>
      <c r="F12" s="24"/>
      <c r="G12" s="24"/>
      <c r="H12" s="25" t="str">
        <f t="shared" si="2"/>
        <v/>
      </c>
      <c r="I12" s="24"/>
      <c r="J12" s="24"/>
      <c r="K12" s="26" t="str">
        <f t="shared" si="3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4"/>
        <v/>
      </c>
      <c r="P12" s="83" t="str">
        <f t="shared" si="0"/>
        <v/>
      </c>
      <c r="Q12" s="134">
        <v>0</v>
      </c>
      <c r="R12" s="134"/>
    </row>
    <row r="13" spans="1:18" s="30" customFormat="1" ht="30.75" customHeight="1" x14ac:dyDescent="0.15">
      <c r="A13" s="144" t="s">
        <v>26</v>
      </c>
      <c r="B13" s="23"/>
      <c r="C13" s="24"/>
      <c r="D13" s="24"/>
      <c r="E13" s="25" t="str">
        <f t="shared" si="1"/>
        <v/>
      </c>
      <c r="F13" s="24"/>
      <c r="G13" s="24"/>
      <c r="H13" s="25" t="str">
        <f t="shared" si="2"/>
        <v/>
      </c>
      <c r="I13" s="24"/>
      <c r="J13" s="24"/>
      <c r="K13" s="26" t="str">
        <f t="shared" si="3"/>
        <v/>
      </c>
      <c r="L13" s="27">
        <f>B13+'１１月'!L13</f>
        <v>4</v>
      </c>
      <c r="M13" s="28">
        <f>I13+'１１月'!M13</f>
        <v>101947</v>
      </c>
      <c r="N13" s="28">
        <f>J13+'１１月'!N13</f>
        <v>98560</v>
      </c>
      <c r="O13" s="29">
        <f t="shared" si="4"/>
        <v>0.96677685464015617</v>
      </c>
      <c r="P13" s="83">
        <f t="shared" si="0"/>
        <v>4.4053099718410582</v>
      </c>
      <c r="Q13" s="134">
        <v>22373</v>
      </c>
      <c r="R13" s="134"/>
    </row>
    <row r="14" spans="1:18" s="30" customFormat="1" ht="30.75" customHeight="1" x14ac:dyDescent="0.15">
      <c r="A14" s="144" t="s">
        <v>7</v>
      </c>
      <c r="B14" s="23">
        <v>1</v>
      </c>
      <c r="C14" s="24"/>
      <c r="D14" s="24"/>
      <c r="E14" s="25" t="str">
        <f t="shared" si="1"/>
        <v/>
      </c>
      <c r="F14" s="24">
        <v>5558</v>
      </c>
      <c r="G14" s="24">
        <v>5362</v>
      </c>
      <c r="H14" s="25">
        <f t="shared" si="2"/>
        <v>0.96473551637279598</v>
      </c>
      <c r="I14" s="24">
        <v>5558</v>
      </c>
      <c r="J14" s="24">
        <v>5362</v>
      </c>
      <c r="K14" s="26">
        <f t="shared" si="3"/>
        <v>0.96473551637279598</v>
      </c>
      <c r="L14" s="27">
        <f>B14+'１１月'!L14</f>
        <v>1</v>
      </c>
      <c r="M14" s="28">
        <f>I14+'１１月'!M14</f>
        <v>5558</v>
      </c>
      <c r="N14" s="28">
        <f>J14+'１１月'!N14</f>
        <v>5362</v>
      </c>
      <c r="O14" s="29">
        <f t="shared" si="4"/>
        <v>0.96473551637279598</v>
      </c>
      <c r="P14" s="83">
        <f t="shared" si="0"/>
        <v>0.45367628394957271</v>
      </c>
      <c r="Q14" s="134">
        <v>11819</v>
      </c>
      <c r="R14" s="134"/>
    </row>
    <row r="15" spans="1:18" s="30" customFormat="1" ht="30.75" customHeight="1" x14ac:dyDescent="0.15">
      <c r="A15" s="144" t="s">
        <v>8</v>
      </c>
      <c r="B15" s="23"/>
      <c r="C15" s="24"/>
      <c r="D15" s="24"/>
      <c r="E15" s="25" t="str">
        <f t="shared" si="1"/>
        <v/>
      </c>
      <c r="F15" s="24"/>
      <c r="G15" s="24"/>
      <c r="H15" s="25" t="str">
        <f t="shared" si="2"/>
        <v/>
      </c>
      <c r="I15" s="24"/>
      <c r="J15" s="24"/>
      <c r="K15" s="26" t="str">
        <f t="shared" si="3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4"/>
        <v/>
      </c>
      <c r="P15" s="83" t="str">
        <f t="shared" si="0"/>
        <v/>
      </c>
      <c r="Q15" s="134">
        <v>0</v>
      </c>
      <c r="R15" s="134"/>
    </row>
    <row r="16" spans="1:18" s="30" customFormat="1" ht="30.75" customHeight="1" x14ac:dyDescent="0.15">
      <c r="A16" s="144" t="s">
        <v>9</v>
      </c>
      <c r="B16" s="23"/>
      <c r="C16" s="24"/>
      <c r="D16" s="24"/>
      <c r="E16" s="25" t="str">
        <f t="shared" si="1"/>
        <v/>
      </c>
      <c r="F16" s="24"/>
      <c r="G16" s="24"/>
      <c r="H16" s="25" t="str">
        <f t="shared" si="2"/>
        <v/>
      </c>
      <c r="I16" s="24"/>
      <c r="J16" s="24"/>
      <c r="K16" s="26" t="str">
        <f t="shared" si="3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4"/>
        <v/>
      </c>
      <c r="P16" s="83" t="str">
        <f t="shared" si="0"/>
        <v/>
      </c>
      <c r="Q16" s="134">
        <v>0</v>
      </c>
      <c r="R16" s="134"/>
    </row>
    <row r="17" spans="1:18" s="30" customFormat="1" ht="30.75" customHeight="1" x14ac:dyDescent="0.15">
      <c r="A17" s="144" t="s">
        <v>10</v>
      </c>
      <c r="B17" s="23"/>
      <c r="C17" s="24"/>
      <c r="D17" s="24"/>
      <c r="E17" s="25" t="str">
        <f t="shared" si="1"/>
        <v/>
      </c>
      <c r="F17" s="24"/>
      <c r="G17" s="24"/>
      <c r="H17" s="25" t="str">
        <f t="shared" si="2"/>
        <v/>
      </c>
      <c r="I17" s="24"/>
      <c r="J17" s="24"/>
      <c r="K17" s="26" t="str">
        <f t="shared" si="3"/>
        <v/>
      </c>
      <c r="L17" s="27">
        <f>B17+'１１月'!L17</f>
        <v>0</v>
      </c>
      <c r="M17" s="28">
        <f>I17+'１１月'!M17</f>
        <v>0</v>
      </c>
      <c r="N17" s="28">
        <f>J17+'１１月'!N17</f>
        <v>0</v>
      </c>
      <c r="O17" s="29" t="str">
        <f t="shared" si="4"/>
        <v/>
      </c>
      <c r="P17" s="164" t="s">
        <v>48</v>
      </c>
      <c r="Q17" s="134">
        <v>3749</v>
      </c>
      <c r="R17" s="134"/>
    </row>
    <row r="18" spans="1:18" ht="30.75" customHeight="1" thickBot="1" x14ac:dyDescent="0.2">
      <c r="A18" s="145" t="s">
        <v>11</v>
      </c>
      <c r="B18" s="32"/>
      <c r="C18" s="33"/>
      <c r="D18" s="33"/>
      <c r="E18" s="84" t="str">
        <f t="shared" si="1"/>
        <v/>
      </c>
      <c r="F18" s="33"/>
      <c r="G18" s="33"/>
      <c r="H18" s="34" t="str">
        <f t="shared" si="2"/>
        <v/>
      </c>
      <c r="I18" s="33"/>
      <c r="J18" s="33"/>
      <c r="K18" s="36" t="str">
        <f t="shared" si="3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4"/>
        <v/>
      </c>
      <c r="P18" s="83" t="str">
        <f t="shared" si="0"/>
        <v/>
      </c>
      <c r="Q18" s="134">
        <v>0</v>
      </c>
      <c r="R18" s="134"/>
    </row>
    <row r="19" spans="1:18" ht="30.75" customHeight="1" thickTop="1" x14ac:dyDescent="0.15">
      <c r="A19" s="37" t="s">
        <v>15</v>
      </c>
      <c r="B19" s="38">
        <f>SUM(B3:B18)</f>
        <v>5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36321</v>
      </c>
      <c r="G19" s="39">
        <f>SUM(G3:G18)</f>
        <v>34105</v>
      </c>
      <c r="H19" s="40">
        <f>IF(ISERROR(G19/F19),"",G19/F19)</f>
        <v>0.93898846397400948</v>
      </c>
      <c r="I19" s="39">
        <f>C19+F19</f>
        <v>36321</v>
      </c>
      <c r="J19" s="39">
        <f>D19+G19</f>
        <v>34105</v>
      </c>
      <c r="K19" s="42">
        <f>IF(ISERROR(J19/I19),"",J19/I19)</f>
        <v>0.93898846397400948</v>
      </c>
      <c r="L19" s="43"/>
      <c r="M19" s="44"/>
      <c r="N19" s="44"/>
      <c r="O19" s="85"/>
      <c r="P19" s="86"/>
      <c r="Q19" s="135">
        <f>N23</f>
        <v>232720</v>
      </c>
      <c r="R19" s="136">
        <f>J20</f>
        <v>11220</v>
      </c>
    </row>
    <row r="20" spans="1:18" s="63" customFormat="1" ht="30.75" customHeight="1" x14ac:dyDescent="0.15">
      <c r="A20" s="46" t="s">
        <v>23</v>
      </c>
      <c r="B20" s="47">
        <v>4</v>
      </c>
      <c r="C20" s="48"/>
      <c r="D20" s="48"/>
      <c r="E20" s="87"/>
      <c r="F20" s="48">
        <v>11641</v>
      </c>
      <c r="G20" s="48">
        <v>11220</v>
      </c>
      <c r="H20" s="50">
        <v>0.96399999999999997</v>
      </c>
      <c r="I20" s="51">
        <v>11641</v>
      </c>
      <c r="J20" s="51">
        <v>11220</v>
      </c>
      <c r="K20" s="52">
        <v>0.96399999999999997</v>
      </c>
      <c r="L20" s="53"/>
      <c r="M20" s="54"/>
      <c r="N20" s="54"/>
      <c r="O20" s="88"/>
      <c r="P20" s="89"/>
      <c r="Q20" s="82"/>
      <c r="R20" s="82"/>
    </row>
    <row r="21" spans="1:18" ht="30.75" customHeight="1" thickBot="1" x14ac:dyDescent="0.2">
      <c r="A21" s="56" t="s">
        <v>33</v>
      </c>
      <c r="B21" s="34">
        <f>IFERROR(B19/B20,"")</f>
        <v>1.25</v>
      </c>
      <c r="C21" s="34" t="str">
        <f t="shared" ref="C21:J21" si="5">IFERROR(C19/C20,"")</f>
        <v/>
      </c>
      <c r="D21" s="34" t="str">
        <f t="shared" si="5"/>
        <v/>
      </c>
      <c r="E21" s="57"/>
      <c r="F21" s="34">
        <f t="shared" si="5"/>
        <v>3.1200927755347481</v>
      </c>
      <c r="G21" s="34">
        <f t="shared" si="5"/>
        <v>3.0396613190730837</v>
      </c>
      <c r="H21" s="57"/>
      <c r="I21" s="34">
        <f t="shared" si="5"/>
        <v>3.1200927755347481</v>
      </c>
      <c r="J21" s="34">
        <f t="shared" si="5"/>
        <v>3.0396613190730837</v>
      </c>
      <c r="K21" s="58"/>
      <c r="L21" s="59"/>
      <c r="M21" s="60"/>
      <c r="N21" s="60"/>
      <c r="O21" s="61"/>
      <c r="P21" s="62"/>
    </row>
    <row r="22" spans="1:18" ht="30.75" customHeight="1" x14ac:dyDescent="0.15">
      <c r="A22" s="64" t="s">
        <v>16</v>
      </c>
      <c r="B22" s="65">
        <f>B19+'１１月'!B22</f>
        <v>32</v>
      </c>
      <c r="C22" s="66">
        <f>C19+'１１月'!C22</f>
        <v>103782</v>
      </c>
      <c r="D22" s="66">
        <f>D19+'１１月'!D22</f>
        <v>97987</v>
      </c>
      <c r="E22" s="67">
        <f>IF(ISERROR(D22/C22),"  ",(D22/C22))</f>
        <v>0.94416180069761613</v>
      </c>
      <c r="F22" s="66">
        <f>F19+'１１月'!F22</f>
        <v>233920</v>
      </c>
      <c r="G22" s="66">
        <f>G19+'１１月'!G22</f>
        <v>223899</v>
      </c>
      <c r="H22" s="67">
        <f>IF(ISERROR(G22/F22),"  ",(G22/F22))</f>
        <v>0.95716056771545832</v>
      </c>
      <c r="I22" s="68"/>
      <c r="J22" s="69"/>
      <c r="K22" s="70"/>
      <c r="L22" s="39">
        <f>SUM(L3:L18)</f>
        <v>32</v>
      </c>
      <c r="M22" s="39">
        <f>SUM(M3:M18)</f>
        <v>337702</v>
      </c>
      <c r="N22" s="39">
        <f>SUM(N3:N18)</f>
        <v>321886</v>
      </c>
      <c r="O22" s="29">
        <f>IF(ISERROR(N22/M22),"",N22/M22)</f>
        <v>0.95316580890844593</v>
      </c>
      <c r="P22" s="117">
        <f>N22/Q19</f>
        <v>1.3831471295978</v>
      </c>
    </row>
    <row r="23" spans="1:18" s="63" customFormat="1" ht="30.75" customHeight="1" x14ac:dyDescent="0.15">
      <c r="A23" s="46" t="s">
        <v>24</v>
      </c>
      <c r="B23" s="47">
        <v>30</v>
      </c>
      <c r="C23" s="48">
        <v>84014</v>
      </c>
      <c r="D23" s="48">
        <v>79710</v>
      </c>
      <c r="E23" s="49">
        <v>0.94877044302140123</v>
      </c>
      <c r="F23" s="48">
        <v>180507</v>
      </c>
      <c r="G23" s="48">
        <v>175456</v>
      </c>
      <c r="H23" s="49">
        <v>0.97201770568454404</v>
      </c>
      <c r="I23" s="71"/>
      <c r="J23" s="72"/>
      <c r="K23" s="73"/>
      <c r="L23" s="74">
        <v>30</v>
      </c>
      <c r="M23" s="74">
        <v>241458</v>
      </c>
      <c r="N23" s="74">
        <v>232720</v>
      </c>
      <c r="O23" s="75">
        <v>0.96381151173288937</v>
      </c>
      <c r="P23" s="113"/>
      <c r="Q23" s="82"/>
      <c r="R23" s="82"/>
    </row>
    <row r="24" spans="1:18" ht="30.75" customHeight="1" thickBot="1" x14ac:dyDescent="0.2">
      <c r="A24" s="76" t="s">
        <v>30</v>
      </c>
      <c r="B24" s="77">
        <f>IFERROR(B22/B23,"")</f>
        <v>1.0666666666666667</v>
      </c>
      <c r="C24" s="77">
        <f>IFERROR(C22/C23,"")</f>
        <v>1.2352941176470589</v>
      </c>
      <c r="D24" s="77">
        <f>IFERROR(D22/D23,"")</f>
        <v>1.2292936896248903</v>
      </c>
      <c r="E24" s="57"/>
      <c r="F24" s="77">
        <f>IFERROR(F22/F23,"")</f>
        <v>1.2959054219503954</v>
      </c>
      <c r="G24" s="77">
        <f>IFERROR(G22/G23,"")</f>
        <v>1.2760977111070582</v>
      </c>
      <c r="H24" s="57"/>
      <c r="I24" s="78"/>
      <c r="J24" s="60"/>
      <c r="K24" s="79"/>
      <c r="L24" s="77">
        <f>IFERROR(L22/L23,"")</f>
        <v>1.0666666666666667</v>
      </c>
      <c r="M24" s="77">
        <f>IFERROR(M22/M23,"")</f>
        <v>1.3985952008216751</v>
      </c>
      <c r="N24" s="77">
        <f>IFERROR(N22/N23,"")</f>
        <v>1.3831471295978</v>
      </c>
      <c r="O24" s="80"/>
      <c r="P24" s="81"/>
    </row>
  </sheetData>
  <phoneticPr fontId="2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6</vt:i4>
      </vt:variant>
    </vt:vector>
  </HeadingPairs>
  <TitlesOfParts>
    <vt:vector size="18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2021-05-16T05:09:21Z</dcterms:created>
  <dcterms:modified xsi:type="dcterms:W3CDTF">2025-01-14T04:33:09Z</dcterms:modified>
</cp:coreProperties>
</file>