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0" documentId="13_ncr:1_{E01A9A1D-422B-4F5B-B726-590EF5DF3302}" xr6:coauthVersionLast="47" xr6:coauthVersionMax="47" xr10:uidLastSave="{00000000-0000-0000-0000-000000000000}"/>
  <bookViews>
    <workbookView xWindow="-120" yWindow="-120" windowWidth="29040" windowHeight="15840" tabRatio="680" activeTab="11" xr2:uid="{00000000-000D-0000-FFFF-FFFF00000000}"/>
  </bookViews>
  <sheets>
    <sheet name="１月" sheetId="1" r:id="rId1"/>
    <sheet name="２月" sheetId="6" r:id="rId2"/>
    <sheet name="３月" sheetId="7" r:id="rId3"/>
    <sheet name="４月" sheetId="16" r:id="rId4"/>
    <sheet name="５月" sheetId="15" r:id="rId5"/>
    <sheet name="６月" sheetId="14" r:id="rId6"/>
    <sheet name="７月" sheetId="13" r:id="rId7"/>
    <sheet name="８月" sheetId="12" r:id="rId8"/>
    <sheet name="９月" sheetId="8" r:id="rId9"/>
    <sheet name="１０月" sheetId="9" r:id="rId10"/>
    <sheet name="１１月" sheetId="10" r:id="rId11"/>
    <sheet name="１２月" sheetId="11" r:id="rId12"/>
    <sheet name="累計" sheetId="19" r:id="rId13"/>
  </sheets>
  <definedNames>
    <definedName name="_xlnm.Print_Area" localSheetId="10">'１１月'!$A$1:$N$47</definedName>
    <definedName name="_xlnm.Print_Area" localSheetId="0">'１月'!$A$1:$L$47</definedName>
    <definedName name="_xlnm.Print_Area" localSheetId="2">'３月'!$A$1:$N$47</definedName>
    <definedName name="_xlnm.Print_Area" localSheetId="3">'４月'!$A$1:$N$47</definedName>
    <definedName name="_xlnm.Print_Area" localSheetId="5">'６月'!$A$1:$N$47</definedName>
    <definedName name="_xlnm.Print_Area" localSheetId="6">'７月'!$A$1:$N$47</definedName>
    <definedName name="_xlnm.Print_Area" localSheetId="8">'９月'!$A$1:$N$47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2" i="8" l="1"/>
  <c r="L32" i="12"/>
  <c r="J32" i="14"/>
  <c r="J35" i="15"/>
  <c r="I33" i="15"/>
  <c r="I35" i="15"/>
  <c r="I38" i="15" s="1"/>
  <c r="J36" i="19"/>
  <c r="J37" i="19"/>
  <c r="J36" i="11"/>
  <c r="J36" i="10"/>
  <c r="J36" i="9"/>
  <c r="J36" i="8"/>
  <c r="J36" i="12"/>
  <c r="J36" i="13"/>
  <c r="J36" i="14"/>
  <c r="J36" i="15"/>
  <c r="J37" i="15"/>
  <c r="J38" i="16"/>
  <c r="J47" i="7"/>
  <c r="C41" i="11"/>
  <c r="H41" i="11"/>
  <c r="C41" i="13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35" i="9"/>
  <c r="I34" i="9"/>
  <c r="I33" i="9"/>
  <c r="I32" i="9"/>
  <c r="I31" i="9"/>
  <c r="I30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I10" i="9"/>
  <c r="I9" i="9"/>
  <c r="I11" i="9"/>
  <c r="I8" i="9"/>
  <c r="I7" i="9"/>
  <c r="I6" i="9"/>
  <c r="I5" i="9"/>
  <c r="I4" i="9"/>
  <c r="I3" i="9"/>
  <c r="J5" i="9" s="1"/>
  <c r="I33" i="12"/>
  <c r="I34" i="12"/>
  <c r="I35" i="12"/>
  <c r="I30" i="12"/>
  <c r="I31" i="12"/>
  <c r="I32" i="12"/>
  <c r="C36" i="12"/>
  <c r="C36" i="8"/>
  <c r="H38" i="8"/>
  <c r="G38" i="8"/>
  <c r="F38" i="8"/>
  <c r="E38" i="8"/>
  <c r="D38" i="8"/>
  <c r="C38" i="8"/>
  <c r="H37" i="8"/>
  <c r="G37" i="8"/>
  <c r="F37" i="8"/>
  <c r="E37" i="8"/>
  <c r="D37" i="8"/>
  <c r="C37" i="8"/>
  <c r="H36" i="8"/>
  <c r="G36" i="8"/>
  <c r="F36" i="8"/>
  <c r="E36" i="8"/>
  <c r="D36" i="8"/>
  <c r="H38" i="9"/>
  <c r="G38" i="9"/>
  <c r="F38" i="9"/>
  <c r="E38" i="9"/>
  <c r="D38" i="9"/>
  <c r="C38" i="9"/>
  <c r="C44" i="9" s="1"/>
  <c r="H37" i="9"/>
  <c r="G37" i="9"/>
  <c r="F37" i="9"/>
  <c r="E37" i="9"/>
  <c r="D37" i="9"/>
  <c r="C37" i="9"/>
  <c r="H36" i="9"/>
  <c r="G36" i="9"/>
  <c r="F36" i="9"/>
  <c r="E36" i="9"/>
  <c r="D36" i="9"/>
  <c r="C36" i="9"/>
  <c r="H38" i="10"/>
  <c r="G38" i="10"/>
  <c r="F38" i="10"/>
  <c r="E38" i="10"/>
  <c r="D38" i="10"/>
  <c r="C38" i="10"/>
  <c r="H37" i="10"/>
  <c r="G37" i="10"/>
  <c r="F37" i="10"/>
  <c r="E37" i="10"/>
  <c r="E39" i="10" s="1"/>
  <c r="E41" i="10" s="1"/>
  <c r="D37" i="10"/>
  <c r="C37" i="10"/>
  <c r="H36" i="10"/>
  <c r="G36" i="10"/>
  <c r="F36" i="10"/>
  <c r="E36" i="10"/>
  <c r="D36" i="10"/>
  <c r="C36" i="10"/>
  <c r="C37" i="11"/>
  <c r="I35" i="6"/>
  <c r="I34" i="6"/>
  <c r="I33" i="6"/>
  <c r="J35" i="6" s="1"/>
  <c r="K35" i="6" s="1"/>
  <c r="L35" i="6" s="1"/>
  <c r="I35" i="7"/>
  <c r="I34" i="7"/>
  <c r="I33" i="7"/>
  <c r="I35" i="16"/>
  <c r="I34" i="16"/>
  <c r="I33" i="16"/>
  <c r="I34" i="15"/>
  <c r="I35" i="14"/>
  <c r="I34" i="14"/>
  <c r="J35" i="14" s="1"/>
  <c r="I33" i="14"/>
  <c r="I35" i="13"/>
  <c r="I34" i="13"/>
  <c r="I33" i="13"/>
  <c r="I35" i="8"/>
  <c r="I34" i="8"/>
  <c r="I33" i="8"/>
  <c r="I35" i="10"/>
  <c r="I34" i="10"/>
  <c r="I33" i="10"/>
  <c r="J35" i="10" s="1"/>
  <c r="I35" i="11"/>
  <c r="I34" i="11"/>
  <c r="I33" i="11"/>
  <c r="H38" i="11"/>
  <c r="G38" i="11"/>
  <c r="F38" i="11"/>
  <c r="E38" i="11"/>
  <c r="D38" i="11"/>
  <c r="C38" i="11"/>
  <c r="H37" i="11"/>
  <c r="G37" i="11"/>
  <c r="F37" i="11"/>
  <c r="E37" i="11"/>
  <c r="D37" i="11"/>
  <c r="H36" i="11"/>
  <c r="G36" i="11"/>
  <c r="F36" i="11"/>
  <c r="F39" i="11" s="1"/>
  <c r="E36" i="11"/>
  <c r="E39" i="11" s="1"/>
  <c r="D36" i="11"/>
  <c r="C36" i="11"/>
  <c r="H39" i="8"/>
  <c r="H41" i="8" s="1"/>
  <c r="H38" i="12"/>
  <c r="G38" i="12"/>
  <c r="F38" i="12"/>
  <c r="E38" i="12"/>
  <c r="D38" i="12"/>
  <c r="C38" i="12"/>
  <c r="C44" i="12" s="1"/>
  <c r="H37" i="12"/>
  <c r="G37" i="12"/>
  <c r="F37" i="12"/>
  <c r="E37" i="12"/>
  <c r="D37" i="12"/>
  <c r="C37" i="12"/>
  <c r="H36" i="12"/>
  <c r="G36" i="12"/>
  <c r="F36" i="12"/>
  <c r="E36" i="12"/>
  <c r="D36" i="12"/>
  <c r="H38" i="13"/>
  <c r="G38" i="13"/>
  <c r="F38" i="13"/>
  <c r="E38" i="13"/>
  <c r="D38" i="13"/>
  <c r="C38" i="13"/>
  <c r="C44" i="13" s="1"/>
  <c r="H37" i="13"/>
  <c r="G37" i="13"/>
  <c r="F37" i="13"/>
  <c r="E37" i="13"/>
  <c r="D37" i="13"/>
  <c r="C37" i="13"/>
  <c r="H36" i="13"/>
  <c r="G36" i="13"/>
  <c r="F36" i="13"/>
  <c r="E36" i="13"/>
  <c r="D36" i="13"/>
  <c r="C36" i="13"/>
  <c r="H38" i="14"/>
  <c r="G38" i="14"/>
  <c r="F38" i="14"/>
  <c r="E38" i="14"/>
  <c r="D38" i="14"/>
  <c r="C38" i="14"/>
  <c r="H37" i="14"/>
  <c r="G37" i="14"/>
  <c r="F37" i="14"/>
  <c r="E37" i="14"/>
  <c r="D37" i="14"/>
  <c r="C37" i="14"/>
  <c r="H36" i="14"/>
  <c r="G36" i="14"/>
  <c r="F36" i="14"/>
  <c r="E36" i="14"/>
  <c r="D36" i="14"/>
  <c r="C36" i="14"/>
  <c r="H38" i="15"/>
  <c r="G38" i="15"/>
  <c r="F38" i="15"/>
  <c r="E38" i="15"/>
  <c r="D38" i="15"/>
  <c r="C38" i="15"/>
  <c r="H37" i="15"/>
  <c r="G37" i="15"/>
  <c r="F37" i="15"/>
  <c r="E37" i="15"/>
  <c r="D37" i="15"/>
  <c r="C37" i="15"/>
  <c r="H36" i="15"/>
  <c r="G36" i="15"/>
  <c r="F36" i="15"/>
  <c r="E36" i="15"/>
  <c r="D36" i="15"/>
  <c r="C36" i="15"/>
  <c r="H38" i="16"/>
  <c r="G38" i="16"/>
  <c r="F38" i="16"/>
  <c r="E38" i="16"/>
  <c r="D38" i="16"/>
  <c r="C38" i="16"/>
  <c r="C44" i="16" s="1"/>
  <c r="J37" i="16"/>
  <c r="H37" i="16"/>
  <c r="G37" i="16"/>
  <c r="F37" i="16"/>
  <c r="E37" i="16"/>
  <c r="D37" i="16"/>
  <c r="C37" i="16"/>
  <c r="J36" i="16"/>
  <c r="H36" i="16"/>
  <c r="G36" i="16"/>
  <c r="F36" i="16"/>
  <c r="E36" i="16"/>
  <c r="D36" i="16"/>
  <c r="D39" i="16" s="1"/>
  <c r="C36" i="16"/>
  <c r="D36" i="7"/>
  <c r="E36" i="7"/>
  <c r="F36" i="7"/>
  <c r="G36" i="7"/>
  <c r="H36" i="7"/>
  <c r="H39" i="7" s="1"/>
  <c r="H41" i="7" s="1"/>
  <c r="D37" i="7"/>
  <c r="E37" i="7"/>
  <c r="F37" i="7"/>
  <c r="G37" i="7"/>
  <c r="H37" i="7"/>
  <c r="D38" i="7"/>
  <c r="E38" i="7"/>
  <c r="F38" i="7"/>
  <c r="G38" i="7"/>
  <c r="H38" i="7"/>
  <c r="C37" i="7"/>
  <c r="C38" i="7"/>
  <c r="C44" i="7" s="1"/>
  <c r="C36" i="7"/>
  <c r="D36" i="6"/>
  <c r="E36" i="6"/>
  <c r="F36" i="6"/>
  <c r="F39" i="6" s="1"/>
  <c r="G36" i="6"/>
  <c r="G39" i="6" s="1"/>
  <c r="H36" i="6"/>
  <c r="D37" i="6"/>
  <c r="E37" i="6"/>
  <c r="F37" i="6"/>
  <c r="G37" i="6"/>
  <c r="H37" i="6"/>
  <c r="D38" i="6"/>
  <c r="E38" i="6"/>
  <c r="F38" i="6"/>
  <c r="G38" i="6"/>
  <c r="H38" i="6"/>
  <c r="C37" i="6"/>
  <c r="C38" i="6"/>
  <c r="C44" i="6" s="1"/>
  <c r="C36" i="6"/>
  <c r="I12" i="1"/>
  <c r="J14" i="1" s="1"/>
  <c r="J37" i="1"/>
  <c r="J36" i="1"/>
  <c r="I35" i="1"/>
  <c r="I34" i="1"/>
  <c r="I33" i="1"/>
  <c r="J35" i="1" s="1"/>
  <c r="K35" i="1" s="1"/>
  <c r="L35" i="1" s="1"/>
  <c r="C39" i="7"/>
  <c r="I5" i="16"/>
  <c r="I3" i="10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H39" i="14"/>
  <c r="H41" i="14" s="1"/>
  <c r="C44" i="8"/>
  <c r="C44" i="10"/>
  <c r="C44" i="11"/>
  <c r="H39" i="6"/>
  <c r="H41" i="6" s="1"/>
  <c r="H38" i="1"/>
  <c r="H44" i="1" s="1"/>
  <c r="G38" i="1"/>
  <c r="F38" i="1"/>
  <c r="F44" i="1" s="1"/>
  <c r="E38" i="1"/>
  <c r="D38" i="1"/>
  <c r="C38" i="1"/>
  <c r="C44" i="1" s="1"/>
  <c r="H37" i="1"/>
  <c r="H43" i="1" s="1"/>
  <c r="G37" i="1"/>
  <c r="G43" i="1" s="1"/>
  <c r="F37" i="1"/>
  <c r="E37" i="1"/>
  <c r="E43" i="1" s="1"/>
  <c r="D37" i="1"/>
  <c r="C37" i="1"/>
  <c r="C43" i="1" s="1"/>
  <c r="H36" i="1"/>
  <c r="H42" i="1" s="1"/>
  <c r="G36" i="1"/>
  <c r="G42" i="1" s="1"/>
  <c r="F36" i="1"/>
  <c r="E36" i="1"/>
  <c r="E42" i="1" s="1"/>
  <c r="D36" i="1"/>
  <c r="C36" i="1"/>
  <c r="C39" i="1" s="1"/>
  <c r="C41" i="1" s="1"/>
  <c r="I32" i="13"/>
  <c r="I31" i="13"/>
  <c r="I30" i="13"/>
  <c r="J37" i="6"/>
  <c r="J36" i="6"/>
  <c r="J37" i="7"/>
  <c r="J36" i="7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6"/>
  <c r="I10" i="7"/>
  <c r="I10" i="16"/>
  <c r="I10" i="15"/>
  <c r="I10" i="14"/>
  <c r="I10" i="13"/>
  <c r="I10" i="12"/>
  <c r="I10" i="8"/>
  <c r="I10" i="11"/>
  <c r="I10" i="1"/>
  <c r="I11" i="6"/>
  <c r="I9" i="6"/>
  <c r="I11" i="7"/>
  <c r="I9" i="7"/>
  <c r="I11" i="16"/>
  <c r="I9" i="16"/>
  <c r="I11" i="15"/>
  <c r="I9" i="15"/>
  <c r="J11" i="15" s="1"/>
  <c r="I11" i="14"/>
  <c r="I9" i="14"/>
  <c r="I11" i="13"/>
  <c r="I9" i="13"/>
  <c r="I11" i="12"/>
  <c r="I9" i="12"/>
  <c r="I11" i="8"/>
  <c r="I9" i="8"/>
  <c r="I11" i="11"/>
  <c r="I9" i="11"/>
  <c r="I11" i="1"/>
  <c r="I9" i="1"/>
  <c r="J11" i="1" s="1"/>
  <c r="K11" i="1" s="1"/>
  <c r="L11" i="1" s="1"/>
  <c r="I32" i="8"/>
  <c r="I31" i="8"/>
  <c r="I30" i="8"/>
  <c r="I3" i="11"/>
  <c r="I4" i="11"/>
  <c r="I5" i="11"/>
  <c r="I38" i="11" s="1"/>
  <c r="I6" i="11"/>
  <c r="J8" i="11" s="1"/>
  <c r="I7" i="11"/>
  <c r="I8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J26" i="11" s="1"/>
  <c r="I26" i="11"/>
  <c r="I27" i="11"/>
  <c r="I28" i="11"/>
  <c r="I29" i="11"/>
  <c r="I30" i="11"/>
  <c r="I31" i="11"/>
  <c r="I32" i="11"/>
  <c r="I3" i="12"/>
  <c r="I4" i="12"/>
  <c r="I5" i="12"/>
  <c r="I6" i="12"/>
  <c r="I7" i="12"/>
  <c r="I8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J26" i="12" s="1"/>
  <c r="I27" i="12"/>
  <c r="J29" i="12" s="1"/>
  <c r="I28" i="12"/>
  <c r="I29" i="12"/>
  <c r="I3" i="13"/>
  <c r="J5" i="13" s="1"/>
  <c r="I4" i="13"/>
  <c r="I5" i="13"/>
  <c r="I38" i="13" s="1"/>
  <c r="I6" i="13"/>
  <c r="I7" i="13"/>
  <c r="I8" i="13"/>
  <c r="I12" i="13"/>
  <c r="I13" i="13"/>
  <c r="I14" i="13"/>
  <c r="I15" i="13"/>
  <c r="I16" i="13"/>
  <c r="I17" i="13"/>
  <c r="I18" i="13"/>
  <c r="I19" i="13"/>
  <c r="I20" i="13"/>
  <c r="J20" i="13" s="1"/>
  <c r="I21" i="13"/>
  <c r="I22" i="13"/>
  <c r="J23" i="13" s="1"/>
  <c r="I23" i="13"/>
  <c r="I24" i="13"/>
  <c r="I25" i="13"/>
  <c r="J26" i="13" s="1"/>
  <c r="I26" i="13"/>
  <c r="I27" i="13"/>
  <c r="I28" i="13"/>
  <c r="I29" i="13"/>
  <c r="I3" i="14"/>
  <c r="I4" i="14"/>
  <c r="I5" i="14"/>
  <c r="I38" i="14" s="1"/>
  <c r="I6" i="14"/>
  <c r="I7" i="14"/>
  <c r="I12" i="14"/>
  <c r="I13" i="14"/>
  <c r="I14" i="14"/>
  <c r="I15" i="14"/>
  <c r="I16" i="14"/>
  <c r="I17" i="14"/>
  <c r="I18" i="14"/>
  <c r="J20" i="14" s="1"/>
  <c r="I19" i="14"/>
  <c r="I20" i="14"/>
  <c r="I21" i="14"/>
  <c r="I22" i="14"/>
  <c r="I23" i="14"/>
  <c r="I24" i="14"/>
  <c r="I25" i="14"/>
  <c r="I26" i="14"/>
  <c r="I27" i="14"/>
  <c r="I28" i="14"/>
  <c r="I29" i="14"/>
  <c r="I30" i="14"/>
  <c r="I31" i="14"/>
  <c r="I32" i="14"/>
  <c r="I3" i="15"/>
  <c r="I4" i="15"/>
  <c r="I5" i="15"/>
  <c r="I6" i="15"/>
  <c r="I7" i="15"/>
  <c r="I8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" i="16"/>
  <c r="J5" i="16" s="1"/>
  <c r="I4" i="16"/>
  <c r="I6" i="16"/>
  <c r="J8" i="16" s="1"/>
  <c r="I7" i="16"/>
  <c r="I8" i="16"/>
  <c r="I12" i="16"/>
  <c r="J14" i="16" s="1"/>
  <c r="I13" i="16"/>
  <c r="I14" i="16"/>
  <c r="I15" i="16"/>
  <c r="I16" i="16"/>
  <c r="I17" i="16"/>
  <c r="I18" i="16"/>
  <c r="I19" i="16"/>
  <c r="I20" i="16"/>
  <c r="I21" i="16"/>
  <c r="I22" i="16"/>
  <c r="I23" i="16"/>
  <c r="J23" i="16" s="1"/>
  <c r="I24" i="16"/>
  <c r="I25" i="16"/>
  <c r="I26" i="16"/>
  <c r="I27" i="16"/>
  <c r="I28" i="16"/>
  <c r="I29" i="16"/>
  <c r="J29" i="16" s="1"/>
  <c r="I30" i="16"/>
  <c r="I31" i="16"/>
  <c r="I32" i="16"/>
  <c r="I3" i="7"/>
  <c r="I4" i="7"/>
  <c r="I5" i="7"/>
  <c r="I6" i="7"/>
  <c r="I7" i="7"/>
  <c r="I8" i="7"/>
  <c r="I12" i="7"/>
  <c r="I13" i="7"/>
  <c r="I14" i="7"/>
  <c r="J14" i="7" s="1"/>
  <c r="I15" i="7"/>
  <c r="I16" i="7"/>
  <c r="I17" i="7"/>
  <c r="I18" i="7"/>
  <c r="I19" i="7"/>
  <c r="J20" i="7" s="1"/>
  <c r="I20" i="7"/>
  <c r="I21" i="7"/>
  <c r="I22" i="7"/>
  <c r="I23" i="7"/>
  <c r="I24" i="7"/>
  <c r="I25" i="7"/>
  <c r="I26" i="7"/>
  <c r="I27" i="7"/>
  <c r="J29" i="7" s="1"/>
  <c r="I28" i="7"/>
  <c r="I29" i="7"/>
  <c r="I30" i="7"/>
  <c r="J32" i="7" s="1"/>
  <c r="I31" i="7"/>
  <c r="I32" i="7"/>
  <c r="I3" i="6"/>
  <c r="I36" i="6" s="1"/>
  <c r="I4" i="6"/>
  <c r="I5" i="6"/>
  <c r="I38" i="6" s="1"/>
  <c r="I6" i="6"/>
  <c r="I7" i="6"/>
  <c r="I8" i="6"/>
  <c r="J8" i="6"/>
  <c r="I12" i="6"/>
  <c r="I13" i="6"/>
  <c r="I14" i="6"/>
  <c r="J14" i="6" s="1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" i="1"/>
  <c r="I4" i="1"/>
  <c r="J5" i="1" s="1"/>
  <c r="K5" i="1" s="1"/>
  <c r="L5" i="1" s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J23" i="1" s="1"/>
  <c r="K23" i="1" s="1"/>
  <c r="L23" i="1" s="1"/>
  <c r="I22" i="1"/>
  <c r="I23" i="1"/>
  <c r="I24" i="1"/>
  <c r="I25" i="1"/>
  <c r="I26" i="1"/>
  <c r="I27" i="1"/>
  <c r="I28" i="1"/>
  <c r="J29" i="1" s="1"/>
  <c r="K29" i="1" s="1"/>
  <c r="L29" i="1" s="1"/>
  <c r="I29" i="1"/>
  <c r="I30" i="1"/>
  <c r="I31" i="1"/>
  <c r="I32" i="1"/>
  <c r="I6" i="8"/>
  <c r="E44" i="1"/>
  <c r="I3" i="8"/>
  <c r="I36" i="8" s="1"/>
  <c r="I25" i="8"/>
  <c r="I29" i="8"/>
  <c r="I28" i="8"/>
  <c r="I27" i="8"/>
  <c r="I26" i="8"/>
  <c r="I24" i="8"/>
  <c r="I23" i="8"/>
  <c r="I22" i="8"/>
  <c r="I21" i="8"/>
  <c r="J23" i="8" s="1"/>
  <c r="I20" i="8"/>
  <c r="I19" i="8"/>
  <c r="I18" i="8"/>
  <c r="J20" i="8" s="1"/>
  <c r="I17" i="8"/>
  <c r="I16" i="8"/>
  <c r="I15" i="8"/>
  <c r="I14" i="8"/>
  <c r="I13" i="8"/>
  <c r="I12" i="8"/>
  <c r="I8" i="8"/>
  <c r="I7" i="8"/>
  <c r="I5" i="8"/>
  <c r="I38" i="8" s="1"/>
  <c r="I4" i="8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J47" i="9"/>
  <c r="B47" i="9"/>
  <c r="B41" i="9"/>
  <c r="L41" i="10"/>
  <c r="J47" i="10"/>
  <c r="J47" i="11"/>
  <c r="B47" i="11"/>
  <c r="B41" i="11"/>
  <c r="J47" i="1"/>
  <c r="B47" i="1"/>
  <c r="B41" i="1"/>
  <c r="J47" i="6"/>
  <c r="B47" i="6"/>
  <c r="B41" i="6"/>
  <c r="B47" i="7"/>
  <c r="B41" i="7"/>
  <c r="L46" i="7"/>
  <c r="J47" i="16"/>
  <c r="B47" i="16"/>
  <c r="B41" i="16"/>
  <c r="J47" i="15"/>
  <c r="B47" i="15"/>
  <c r="B41" i="15"/>
  <c r="E50" i="15"/>
  <c r="J47" i="14"/>
  <c r="B47" i="14"/>
  <c r="B41" i="14"/>
  <c r="J47" i="13"/>
  <c r="B47" i="13"/>
  <c r="B41" i="13"/>
  <c r="J47" i="12"/>
  <c r="B47" i="12"/>
  <c r="B41" i="12"/>
  <c r="L41" i="8"/>
  <c r="J47" i="8"/>
  <c r="B47" i="8"/>
  <c r="B41" i="8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J17" i="13"/>
  <c r="J17" i="6"/>
  <c r="D42" i="1"/>
  <c r="J29" i="10"/>
  <c r="J17" i="10"/>
  <c r="F43" i="1"/>
  <c r="F43" i="6" s="1"/>
  <c r="F43" i="7" s="1"/>
  <c r="D43" i="1"/>
  <c r="J14" i="8"/>
  <c r="J8" i="15"/>
  <c r="J23" i="6"/>
  <c r="J17" i="7"/>
  <c r="G39" i="1"/>
  <c r="G44" i="1"/>
  <c r="G44" i="6" s="1"/>
  <c r="G44" i="7" s="1"/>
  <c r="E39" i="14"/>
  <c r="E41" i="14" s="1"/>
  <c r="J8" i="7"/>
  <c r="J29" i="15"/>
  <c r="J14" i="15"/>
  <c r="J5" i="14"/>
  <c r="J5" i="15"/>
  <c r="J32" i="8"/>
  <c r="J20" i="11"/>
  <c r="J17" i="11"/>
  <c r="E39" i="1"/>
  <c r="D39" i="1"/>
  <c r="D41" i="1" s="1"/>
  <c r="D44" i="1"/>
  <c r="D44" i="6" s="1"/>
  <c r="J29" i="6"/>
  <c r="K29" i="6" s="1"/>
  <c r="J11" i="6"/>
  <c r="E39" i="16"/>
  <c r="J29" i="13"/>
  <c r="J14" i="13"/>
  <c r="F42" i="1"/>
  <c r="F42" i="6" s="1"/>
  <c r="J8" i="14"/>
  <c r="F39" i="7"/>
  <c r="J32" i="10" l="1"/>
  <c r="G39" i="10"/>
  <c r="G41" i="10" s="1"/>
  <c r="I38" i="10"/>
  <c r="J8" i="10"/>
  <c r="I37" i="8"/>
  <c r="J38" i="8" s="1"/>
  <c r="J8" i="8"/>
  <c r="I37" i="13"/>
  <c r="J35" i="13"/>
  <c r="G39" i="13"/>
  <c r="G41" i="13" s="1"/>
  <c r="J32" i="13"/>
  <c r="I37" i="14"/>
  <c r="I36" i="14"/>
  <c r="J38" i="14" s="1"/>
  <c r="H39" i="16"/>
  <c r="H41" i="16" s="1"/>
  <c r="I38" i="16"/>
  <c r="G39" i="16"/>
  <c r="G36" i="19"/>
  <c r="I34" i="19"/>
  <c r="I33" i="19"/>
  <c r="I35" i="19"/>
  <c r="F39" i="15"/>
  <c r="F41" i="15" s="1"/>
  <c r="J38" i="15"/>
  <c r="K23" i="6"/>
  <c r="L23" i="6" s="1"/>
  <c r="I38" i="7"/>
  <c r="J29" i="8"/>
  <c r="C42" i="1"/>
  <c r="C42" i="6" s="1"/>
  <c r="C42" i="7" s="1"/>
  <c r="C42" i="16" s="1"/>
  <c r="I37" i="6"/>
  <c r="F37" i="19"/>
  <c r="J20" i="15"/>
  <c r="I37" i="11"/>
  <c r="D39" i="15"/>
  <c r="F39" i="13"/>
  <c r="F41" i="13" s="1"/>
  <c r="D39" i="11"/>
  <c r="D38" i="19"/>
  <c r="E37" i="19"/>
  <c r="D42" i="6"/>
  <c r="D42" i="7" s="1"/>
  <c r="D42" i="16" s="1"/>
  <c r="H38" i="19"/>
  <c r="C36" i="19"/>
  <c r="J17" i="8"/>
  <c r="J26" i="7"/>
  <c r="J26" i="14"/>
  <c r="J11" i="16"/>
  <c r="G38" i="19"/>
  <c r="I37" i="10"/>
  <c r="C39" i="11"/>
  <c r="J20" i="1"/>
  <c r="K20" i="1" s="1"/>
  <c r="L20" i="1" s="1"/>
  <c r="I36" i="10"/>
  <c r="J11" i="7"/>
  <c r="F44" i="6"/>
  <c r="J23" i="7"/>
  <c r="J5" i="7"/>
  <c r="I36" i="12"/>
  <c r="E39" i="13"/>
  <c r="E41" i="13" s="1"/>
  <c r="I37" i="15"/>
  <c r="J17" i="1"/>
  <c r="K17" i="1" s="1"/>
  <c r="L17" i="1" s="1"/>
  <c r="J11" i="11"/>
  <c r="J35" i="11"/>
  <c r="J32" i="12"/>
  <c r="D37" i="19"/>
  <c r="J26" i="6"/>
  <c r="K26" i="6" s="1"/>
  <c r="E39" i="15"/>
  <c r="F39" i="14"/>
  <c r="F41" i="14" s="1"/>
  <c r="J35" i="16"/>
  <c r="J11" i="8"/>
  <c r="I37" i="16"/>
  <c r="F38" i="19"/>
  <c r="G39" i="15"/>
  <c r="J5" i="6"/>
  <c r="J38" i="6" s="1"/>
  <c r="J35" i="7"/>
  <c r="C39" i="10"/>
  <c r="C41" i="10" s="1"/>
  <c r="J35" i="12"/>
  <c r="J17" i="12"/>
  <c r="J35" i="8"/>
  <c r="I37" i="7"/>
  <c r="J5" i="11"/>
  <c r="I36" i="11"/>
  <c r="J38" i="11" s="1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H39" i="10"/>
  <c r="H41" i="10" s="1"/>
  <c r="J5" i="10"/>
  <c r="F39" i="10"/>
  <c r="F41" i="10" s="1"/>
  <c r="J8" i="9"/>
  <c r="J11" i="9"/>
  <c r="J14" i="12"/>
  <c r="I38" i="12"/>
  <c r="J5" i="12"/>
  <c r="J23" i="12"/>
  <c r="I18" i="19"/>
  <c r="I6" i="19"/>
  <c r="D39" i="6"/>
  <c r="D41" i="6" s="1"/>
  <c r="C39" i="6"/>
  <c r="C41" i="6" s="1"/>
  <c r="F44" i="7"/>
  <c r="F44" i="16" s="1"/>
  <c r="F44" i="15" s="1"/>
  <c r="F44" i="14" s="1"/>
  <c r="F44" i="13" s="1"/>
  <c r="F44" i="12" s="1"/>
  <c r="F44" i="8" s="1"/>
  <c r="F44" i="9" s="1"/>
  <c r="F44" i="10" s="1"/>
  <c r="F44" i="11" s="1"/>
  <c r="I36" i="7"/>
  <c r="E39" i="7"/>
  <c r="E41" i="7" s="1"/>
  <c r="I36" i="16"/>
  <c r="C39" i="16"/>
  <c r="C39" i="15"/>
  <c r="C41" i="15" s="1"/>
  <c r="I36" i="15"/>
  <c r="H39" i="15"/>
  <c r="H41" i="15" s="1"/>
  <c r="H39" i="13"/>
  <c r="H41" i="13" s="1"/>
  <c r="I36" i="13"/>
  <c r="J38" i="13" s="1"/>
  <c r="D39" i="12"/>
  <c r="D41" i="12" s="1"/>
  <c r="G39" i="12"/>
  <c r="C39" i="12"/>
  <c r="C41" i="12" s="1"/>
  <c r="F39" i="8"/>
  <c r="F41" i="8" s="1"/>
  <c r="C39" i="9"/>
  <c r="D39" i="10"/>
  <c r="I37" i="12"/>
  <c r="F43" i="16"/>
  <c r="F43" i="15" s="1"/>
  <c r="F43" i="14" s="1"/>
  <c r="F43" i="13" s="1"/>
  <c r="F43" i="12" s="1"/>
  <c r="F43" i="8" s="1"/>
  <c r="F43" i="9" s="1"/>
  <c r="F43" i="10" s="1"/>
  <c r="F43" i="11" s="1"/>
  <c r="G44" i="16"/>
  <c r="G44" i="15" s="1"/>
  <c r="G44" i="14" s="1"/>
  <c r="G44" i="13" s="1"/>
  <c r="G44" i="12" s="1"/>
  <c r="G44" i="8" s="1"/>
  <c r="G44" i="9" s="1"/>
  <c r="G44" i="10" s="1"/>
  <c r="G44" i="11" s="1"/>
  <c r="G43" i="6"/>
  <c r="G43" i="7" s="1"/>
  <c r="G43" i="16" s="1"/>
  <c r="G43" i="15" s="1"/>
  <c r="G43" i="14" s="1"/>
  <c r="G43" i="13" s="1"/>
  <c r="G43" i="12" s="1"/>
  <c r="G43" i="8" s="1"/>
  <c r="G43" i="9" s="1"/>
  <c r="G43" i="10" s="1"/>
  <c r="G43" i="11" s="1"/>
  <c r="H44" i="6"/>
  <c r="H44" i="7" s="1"/>
  <c r="H44" i="16" s="1"/>
  <c r="H44" i="15" s="1"/>
  <c r="H44" i="14" s="1"/>
  <c r="H44" i="13" s="1"/>
  <c r="H44" i="12" s="1"/>
  <c r="H44" i="8" s="1"/>
  <c r="H44" i="9" s="1"/>
  <c r="H44" i="10" s="1"/>
  <c r="H44" i="11" s="1"/>
  <c r="K14" i="1"/>
  <c r="C43" i="6"/>
  <c r="C43" i="7" s="1"/>
  <c r="C43" i="16" s="1"/>
  <c r="C43" i="15" s="1"/>
  <c r="E42" i="6"/>
  <c r="E42" i="7" s="1"/>
  <c r="J32" i="1"/>
  <c r="K32" i="1" s="1"/>
  <c r="L32" i="1" s="1"/>
  <c r="J14" i="14"/>
  <c r="J32" i="11"/>
  <c r="F39" i="1"/>
  <c r="F41" i="1" s="1"/>
  <c r="J14" i="10"/>
  <c r="J17" i="15"/>
  <c r="J29" i="14"/>
  <c r="G39" i="8"/>
  <c r="G41" i="8" s="1"/>
  <c r="H39" i="12"/>
  <c r="H41" i="12" s="1"/>
  <c r="J11" i="10"/>
  <c r="E39" i="12"/>
  <c r="E41" i="12" s="1"/>
  <c r="J8" i="12"/>
  <c r="J29" i="11"/>
  <c r="F39" i="12"/>
  <c r="F41" i="12" s="1"/>
  <c r="D39" i="13"/>
  <c r="D41" i="13" s="1"/>
  <c r="J20" i="16"/>
  <c r="J11" i="12"/>
  <c r="J26" i="10"/>
  <c r="J26" i="8"/>
  <c r="E39" i="6"/>
  <c r="E41" i="6" s="1"/>
  <c r="E39" i="8"/>
  <c r="E41" i="8" s="1"/>
  <c r="J26" i="1"/>
  <c r="K26" i="1" s="1"/>
  <c r="L26" i="1" s="1"/>
  <c r="J17" i="16"/>
  <c r="J23" i="14"/>
  <c r="J23" i="10"/>
  <c r="G39" i="7"/>
  <c r="J11" i="13"/>
  <c r="J8" i="1"/>
  <c r="J38" i="1" s="1"/>
  <c r="J38" i="7"/>
  <c r="J26" i="15"/>
  <c r="J23" i="11"/>
  <c r="G39" i="14"/>
  <c r="G41" i="14" s="1"/>
  <c r="I38" i="1"/>
  <c r="D43" i="6"/>
  <c r="D43" i="7" s="1"/>
  <c r="D43" i="16" s="1"/>
  <c r="D43" i="15" s="1"/>
  <c r="D43" i="14" s="1"/>
  <c r="D43" i="13" s="1"/>
  <c r="D43" i="12" s="1"/>
  <c r="D43" i="8" s="1"/>
  <c r="D43" i="9" s="1"/>
  <c r="D43" i="10" s="1"/>
  <c r="D43" i="11" s="1"/>
  <c r="J20" i="10"/>
  <c r="J20" i="6"/>
  <c r="E43" i="6"/>
  <c r="E43" i="7" s="1"/>
  <c r="E43" i="16" s="1"/>
  <c r="E43" i="15" s="1"/>
  <c r="E43" i="14" s="1"/>
  <c r="E43" i="13" s="1"/>
  <c r="E43" i="12" s="1"/>
  <c r="E43" i="8" s="1"/>
  <c r="E43" i="9" s="1"/>
  <c r="E43" i="10" s="1"/>
  <c r="E43" i="11" s="1"/>
  <c r="G39" i="9"/>
  <c r="G41" i="9" s="1"/>
  <c r="F45" i="1"/>
  <c r="F47" i="1" s="1"/>
  <c r="I27" i="19"/>
  <c r="I31" i="19"/>
  <c r="E45" i="1"/>
  <c r="I36" i="1"/>
  <c r="J23" i="15"/>
  <c r="J26" i="16"/>
  <c r="E39" i="9"/>
  <c r="E41" i="9" s="1"/>
  <c r="C39" i="8"/>
  <c r="C41" i="8" s="1"/>
  <c r="F39" i="16"/>
  <c r="F41" i="16" s="1"/>
  <c r="I20" i="19"/>
  <c r="H43" i="6"/>
  <c r="H43" i="7" s="1"/>
  <c r="H43" i="16" s="1"/>
  <c r="H43" i="15" s="1"/>
  <c r="H43" i="14" s="1"/>
  <c r="H43" i="13" s="1"/>
  <c r="H43" i="12" s="1"/>
  <c r="H43" i="8" s="1"/>
  <c r="H43" i="9" s="1"/>
  <c r="H43" i="10" s="1"/>
  <c r="H43" i="11" s="1"/>
  <c r="F39" i="9"/>
  <c r="F41" i="9" s="1"/>
  <c r="D39" i="8"/>
  <c r="D41" i="8" s="1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D39" i="9"/>
  <c r="I21" i="19"/>
  <c r="K17" i="6"/>
  <c r="L17" i="6" s="1"/>
  <c r="G45" i="1"/>
  <c r="G42" i="6"/>
  <c r="D44" i="7"/>
  <c r="D44" i="16" s="1"/>
  <c r="D44" i="15" s="1"/>
  <c r="D44" i="14" s="1"/>
  <c r="D44" i="13" s="1"/>
  <c r="D44" i="12" s="1"/>
  <c r="H42" i="6"/>
  <c r="H45" i="1"/>
  <c r="H47" i="1" s="1"/>
  <c r="I43" i="1"/>
  <c r="K29" i="7"/>
  <c r="E42" i="16"/>
  <c r="K26" i="7"/>
  <c r="L26" i="7" s="1"/>
  <c r="K23" i="7"/>
  <c r="L23" i="7" s="1"/>
  <c r="K5" i="6"/>
  <c r="K8" i="1"/>
  <c r="L8" i="1" s="1"/>
  <c r="C44" i="15"/>
  <c r="I44" i="1"/>
  <c r="F42" i="7"/>
  <c r="F45" i="6"/>
  <c r="K20" i="6"/>
  <c r="L20" i="6" s="1"/>
  <c r="K11" i="6"/>
  <c r="L11" i="6" s="1"/>
  <c r="C41" i="16"/>
  <c r="J32" i="6"/>
  <c r="K32" i="6" s="1"/>
  <c r="L32" i="6" s="1"/>
  <c r="D39" i="14"/>
  <c r="D41" i="14" s="1"/>
  <c r="J17" i="14"/>
  <c r="I37" i="1"/>
  <c r="D39" i="7"/>
  <c r="J32" i="16"/>
  <c r="J20" i="12"/>
  <c r="I24" i="19"/>
  <c r="J14" i="11"/>
  <c r="J11" i="14"/>
  <c r="H39" i="1"/>
  <c r="H41" i="1" s="1"/>
  <c r="I12" i="19"/>
  <c r="J5" i="8"/>
  <c r="E44" i="6"/>
  <c r="E44" i="7" s="1"/>
  <c r="E44" i="16" s="1"/>
  <c r="E44" i="15" s="1"/>
  <c r="E44" i="14" s="1"/>
  <c r="E44" i="13" s="1"/>
  <c r="E44" i="12" s="1"/>
  <c r="E44" i="8" s="1"/>
  <c r="E44" i="9" s="1"/>
  <c r="E44" i="10" s="1"/>
  <c r="E44" i="11" s="1"/>
  <c r="I3" i="19"/>
  <c r="E41" i="11"/>
  <c r="J8" i="13"/>
  <c r="G39" i="11"/>
  <c r="C39" i="14"/>
  <c r="C41" i="14" s="1"/>
  <c r="H39" i="9"/>
  <c r="H41" i="9" s="1"/>
  <c r="H39" i="11"/>
  <c r="D45" i="1"/>
  <c r="J38" i="10" l="1"/>
  <c r="I38" i="19"/>
  <c r="I37" i="19"/>
  <c r="D39" i="19"/>
  <c r="D41" i="19" s="1"/>
  <c r="J38" i="12"/>
  <c r="I36" i="19"/>
  <c r="I39" i="16"/>
  <c r="I41" i="16" s="1"/>
  <c r="J29" i="19"/>
  <c r="L29" i="19" s="1"/>
  <c r="J35" i="19"/>
  <c r="L35" i="19" s="1"/>
  <c r="L35" i="7"/>
  <c r="K35" i="7"/>
  <c r="K14" i="6"/>
  <c r="I42" i="1"/>
  <c r="K35" i="16"/>
  <c r="K35" i="15" s="1"/>
  <c r="J32" i="19"/>
  <c r="C45" i="1"/>
  <c r="C47" i="1" s="1"/>
  <c r="D47" i="1"/>
  <c r="K5" i="7"/>
  <c r="L5" i="7" s="1"/>
  <c r="E39" i="19"/>
  <c r="E41" i="19" s="1"/>
  <c r="F39" i="19"/>
  <c r="F41" i="19" s="1"/>
  <c r="K26" i="16"/>
  <c r="I44" i="6"/>
  <c r="I39" i="6"/>
  <c r="I42" i="6"/>
  <c r="I42" i="7" s="1"/>
  <c r="I39" i="15"/>
  <c r="I39" i="13"/>
  <c r="I41" i="13" s="1"/>
  <c r="I39" i="10"/>
  <c r="I41" i="10" s="1"/>
  <c r="I39" i="7"/>
  <c r="D45" i="6"/>
  <c r="K38" i="1"/>
  <c r="K45" i="1"/>
  <c r="K14" i="7"/>
  <c r="I44" i="12"/>
  <c r="D44" i="8"/>
  <c r="D44" i="9" s="1"/>
  <c r="D44" i="10" s="1"/>
  <c r="C45" i="7"/>
  <c r="I39" i="12"/>
  <c r="I41" i="12" s="1"/>
  <c r="I39" i="14"/>
  <c r="I41" i="14" s="1"/>
  <c r="J20" i="19"/>
  <c r="L20" i="19" s="1"/>
  <c r="H39" i="19"/>
  <c r="H41" i="19" s="1"/>
  <c r="K17" i="7"/>
  <c r="L17" i="7" s="1"/>
  <c r="J11" i="19"/>
  <c r="L11" i="19" s="1"/>
  <c r="G39" i="19"/>
  <c r="G41" i="19" s="1"/>
  <c r="C45" i="6"/>
  <c r="I39" i="8"/>
  <c r="I41" i="8" s="1"/>
  <c r="I43" i="6"/>
  <c r="I43" i="7" s="1"/>
  <c r="K20" i="7"/>
  <c r="L20" i="7" s="1"/>
  <c r="J8" i="19"/>
  <c r="L8" i="19" s="1"/>
  <c r="J26" i="19"/>
  <c r="L26" i="19" s="1"/>
  <c r="J17" i="19"/>
  <c r="L17" i="19" s="1"/>
  <c r="C39" i="19"/>
  <c r="C41" i="19" s="1"/>
  <c r="J23" i="19"/>
  <c r="L23" i="19" s="1"/>
  <c r="J14" i="19"/>
  <c r="L14" i="19" s="1"/>
  <c r="F42" i="16"/>
  <c r="F45" i="7"/>
  <c r="K23" i="16"/>
  <c r="L23" i="16" s="1"/>
  <c r="K20" i="16"/>
  <c r="L20" i="16" s="1"/>
  <c r="C44" i="14"/>
  <c r="I44" i="14" s="1"/>
  <c r="I44" i="15"/>
  <c r="I44" i="16"/>
  <c r="E42" i="15"/>
  <c r="E45" i="16"/>
  <c r="G42" i="7"/>
  <c r="G45" i="6"/>
  <c r="E45" i="7"/>
  <c r="I44" i="7"/>
  <c r="K29" i="16"/>
  <c r="H42" i="7"/>
  <c r="H45" i="6"/>
  <c r="H47" i="6" s="1"/>
  <c r="E45" i="6"/>
  <c r="K32" i="7"/>
  <c r="L32" i="7" s="1"/>
  <c r="D45" i="7"/>
  <c r="C45" i="16"/>
  <c r="C42" i="15"/>
  <c r="K8" i="6"/>
  <c r="L8" i="6" s="1"/>
  <c r="D45" i="16"/>
  <c r="D42" i="15"/>
  <c r="I39" i="9"/>
  <c r="I41" i="9" s="1"/>
  <c r="K11" i="7"/>
  <c r="L11" i="7" s="1"/>
  <c r="I39" i="1"/>
  <c r="I39" i="11"/>
  <c r="I41" i="11" s="1"/>
  <c r="I43" i="15"/>
  <c r="I44" i="13"/>
  <c r="J5" i="19"/>
  <c r="C43" i="14"/>
  <c r="I43" i="16"/>
  <c r="L32" i="19" l="1"/>
  <c r="J38" i="19"/>
  <c r="L38" i="19" s="1"/>
  <c r="K35" i="14"/>
  <c r="K35" i="13" s="1"/>
  <c r="I45" i="1"/>
  <c r="K5" i="16"/>
  <c r="J14" i="9"/>
  <c r="J20" i="9"/>
  <c r="I39" i="19"/>
  <c r="I41" i="19" s="1"/>
  <c r="K32" i="16"/>
  <c r="K26" i="15"/>
  <c r="K14" i="16"/>
  <c r="I44" i="8"/>
  <c r="I45" i="6"/>
  <c r="K38" i="6"/>
  <c r="I44" i="9"/>
  <c r="K17" i="16"/>
  <c r="L17" i="16" s="1"/>
  <c r="H42" i="16"/>
  <c r="H45" i="7"/>
  <c r="H47" i="7" s="1"/>
  <c r="K20" i="15"/>
  <c r="L20" i="15" s="1"/>
  <c r="K23" i="15"/>
  <c r="L23" i="15" s="1"/>
  <c r="F42" i="15"/>
  <c r="F45" i="16"/>
  <c r="F47" i="16" s="1"/>
  <c r="C45" i="15"/>
  <c r="C42" i="14"/>
  <c r="G45" i="7"/>
  <c r="G42" i="16"/>
  <c r="L5" i="19"/>
  <c r="K29" i="15"/>
  <c r="K8" i="7"/>
  <c r="L8" i="7" s="1"/>
  <c r="K5" i="15"/>
  <c r="K11" i="16"/>
  <c r="L11" i="16" s="1"/>
  <c r="E45" i="15"/>
  <c r="E47" i="15" s="1"/>
  <c r="E42" i="14"/>
  <c r="C43" i="13"/>
  <c r="I43" i="14"/>
  <c r="K45" i="6"/>
  <c r="D44" i="11"/>
  <c r="I44" i="11" s="1"/>
  <c r="I44" i="10"/>
  <c r="D42" i="14"/>
  <c r="D45" i="15"/>
  <c r="D47" i="15" s="1"/>
  <c r="K35" i="12" l="1"/>
  <c r="K35" i="8" s="1"/>
  <c r="K29" i="14"/>
  <c r="K29" i="13" s="1"/>
  <c r="K32" i="15"/>
  <c r="I38" i="9"/>
  <c r="J17" i="9"/>
  <c r="K26" i="14"/>
  <c r="K14" i="15"/>
  <c r="I45" i="7"/>
  <c r="K38" i="7"/>
  <c r="K17" i="15"/>
  <c r="L17" i="15" s="1"/>
  <c r="H45" i="16"/>
  <c r="H47" i="16" s="1"/>
  <c r="H42" i="15"/>
  <c r="K8" i="16"/>
  <c r="L8" i="16" s="1"/>
  <c r="K45" i="7"/>
  <c r="C45" i="14"/>
  <c r="C42" i="13"/>
  <c r="K5" i="14"/>
  <c r="I43" i="13"/>
  <c r="C43" i="12"/>
  <c r="F45" i="15"/>
  <c r="F47" i="15" s="1"/>
  <c r="F42" i="14"/>
  <c r="C47" i="15"/>
  <c r="K23" i="14"/>
  <c r="L23" i="14" s="1"/>
  <c r="D42" i="13"/>
  <c r="D45" i="14"/>
  <c r="D47" i="14" s="1"/>
  <c r="G42" i="15"/>
  <c r="G45" i="16"/>
  <c r="I42" i="16"/>
  <c r="K20" i="14"/>
  <c r="L20" i="14" s="1"/>
  <c r="E42" i="13"/>
  <c r="E45" i="14"/>
  <c r="E47" i="14" s="1"/>
  <c r="K11" i="15"/>
  <c r="L11" i="15" s="1"/>
  <c r="K32" i="14" l="1"/>
  <c r="K29" i="12"/>
  <c r="J23" i="9"/>
  <c r="I37" i="9"/>
  <c r="K26" i="13"/>
  <c r="K14" i="14"/>
  <c r="L35" i="16"/>
  <c r="K38" i="16"/>
  <c r="K17" i="14"/>
  <c r="L17" i="14" s="1"/>
  <c r="I45" i="16"/>
  <c r="I47" i="16" s="1"/>
  <c r="C42" i="12"/>
  <c r="C45" i="13"/>
  <c r="K5" i="13"/>
  <c r="D42" i="12"/>
  <c r="D45" i="13"/>
  <c r="D47" i="13" s="1"/>
  <c r="C47" i="14"/>
  <c r="G42" i="14"/>
  <c r="G45" i="15"/>
  <c r="K11" i="14"/>
  <c r="L11" i="14" s="1"/>
  <c r="K23" i="13"/>
  <c r="L23" i="13" s="1"/>
  <c r="E45" i="13"/>
  <c r="E47" i="13" s="1"/>
  <c r="E42" i="12"/>
  <c r="K8" i="15"/>
  <c r="L8" i="15" s="1"/>
  <c r="K45" i="16"/>
  <c r="K47" i="16" s="1"/>
  <c r="I42" i="15"/>
  <c r="K20" i="13"/>
  <c r="L20" i="13" s="1"/>
  <c r="F45" i="14"/>
  <c r="F47" i="14" s="1"/>
  <c r="F42" i="13"/>
  <c r="H45" i="15"/>
  <c r="H47" i="15" s="1"/>
  <c r="H42" i="14"/>
  <c r="I43" i="12"/>
  <c r="C43" i="8"/>
  <c r="K32" i="13" l="1"/>
  <c r="L38" i="16"/>
  <c r="K38" i="15"/>
  <c r="L38" i="15" s="1"/>
  <c r="J26" i="9"/>
  <c r="K26" i="12"/>
  <c r="K14" i="13"/>
  <c r="K17" i="13"/>
  <c r="L17" i="13" s="1"/>
  <c r="K8" i="14"/>
  <c r="L8" i="14" s="1"/>
  <c r="K45" i="15"/>
  <c r="K47" i="15" s="1"/>
  <c r="H45" i="14"/>
  <c r="H47" i="14" s="1"/>
  <c r="H42" i="13"/>
  <c r="G45" i="14"/>
  <c r="G42" i="13"/>
  <c r="I42" i="14"/>
  <c r="I43" i="8"/>
  <c r="C43" i="9"/>
  <c r="D45" i="12"/>
  <c r="D47" i="12" s="1"/>
  <c r="D42" i="8"/>
  <c r="K23" i="12"/>
  <c r="L23" i="12" s="1"/>
  <c r="F42" i="12"/>
  <c r="F45" i="13"/>
  <c r="F47" i="13" s="1"/>
  <c r="E45" i="12"/>
  <c r="E42" i="8"/>
  <c r="C45" i="12"/>
  <c r="C42" i="8"/>
  <c r="K11" i="13"/>
  <c r="C47" i="13"/>
  <c r="K5" i="12"/>
  <c r="L5" i="12" s="1"/>
  <c r="K20" i="12"/>
  <c r="L20" i="12" s="1"/>
  <c r="G47" i="15"/>
  <c r="I45" i="15"/>
  <c r="I47" i="15" s="1"/>
  <c r="K32" i="12" l="1"/>
  <c r="K11" i="12"/>
  <c r="L11" i="12" s="1"/>
  <c r="L11" i="13"/>
  <c r="J29" i="9"/>
  <c r="J35" i="9"/>
  <c r="K35" i="9" s="1"/>
  <c r="K35" i="10" s="1"/>
  <c r="K29" i="8"/>
  <c r="K26" i="8"/>
  <c r="K14" i="12"/>
  <c r="K38" i="14"/>
  <c r="L38" i="14" s="1"/>
  <c r="K17" i="12"/>
  <c r="L17" i="12" s="1"/>
  <c r="D42" i="9"/>
  <c r="D45" i="8"/>
  <c r="D47" i="8" s="1"/>
  <c r="I43" i="9"/>
  <c r="C43" i="10"/>
  <c r="G45" i="13"/>
  <c r="G42" i="12"/>
  <c r="G47" i="14"/>
  <c r="I45" i="14"/>
  <c r="I47" i="14" s="1"/>
  <c r="K23" i="8"/>
  <c r="L23" i="8" s="1"/>
  <c r="K11" i="8"/>
  <c r="L11" i="8" s="1"/>
  <c r="I42" i="13"/>
  <c r="H42" i="12"/>
  <c r="H45" i="13"/>
  <c r="H47" i="13" s="1"/>
  <c r="K8" i="13"/>
  <c r="K45" i="14"/>
  <c r="K47" i="14" s="1"/>
  <c r="K5" i="8"/>
  <c r="F42" i="8"/>
  <c r="F45" i="12"/>
  <c r="F47" i="12" s="1"/>
  <c r="C45" i="8"/>
  <c r="C42" i="9"/>
  <c r="K20" i="8"/>
  <c r="L20" i="8" s="1"/>
  <c r="E42" i="9"/>
  <c r="E45" i="8"/>
  <c r="K5" i="9" l="1"/>
  <c r="K35" i="11"/>
  <c r="L35" i="11" s="1"/>
  <c r="L35" i="10"/>
  <c r="K32" i="8"/>
  <c r="K32" i="9" s="1"/>
  <c r="K32" i="10" s="1"/>
  <c r="I36" i="9"/>
  <c r="J38" i="9" s="1"/>
  <c r="K29" i="9"/>
  <c r="K29" i="10" s="1"/>
  <c r="K29" i="11" s="1"/>
  <c r="K26" i="9"/>
  <c r="K14" i="8"/>
  <c r="K38" i="13"/>
  <c r="L38" i="13" s="1"/>
  <c r="K17" i="8"/>
  <c r="L17" i="8" s="1"/>
  <c r="F45" i="8"/>
  <c r="F47" i="8" s="1"/>
  <c r="F42" i="9"/>
  <c r="E42" i="10"/>
  <c r="E45" i="9"/>
  <c r="K11" i="9"/>
  <c r="L11" i="9" s="1"/>
  <c r="I43" i="10"/>
  <c r="C43" i="11"/>
  <c r="I43" i="11" s="1"/>
  <c r="G42" i="8"/>
  <c r="G45" i="12"/>
  <c r="G47" i="12" s="1"/>
  <c r="D45" i="9"/>
  <c r="D47" i="9" s="1"/>
  <c r="D42" i="10"/>
  <c r="K23" i="9"/>
  <c r="L23" i="9" s="1"/>
  <c r="K20" i="9"/>
  <c r="L20" i="9" s="1"/>
  <c r="G47" i="13"/>
  <c r="I45" i="13"/>
  <c r="I47" i="13" s="1"/>
  <c r="K8" i="12"/>
  <c r="K45" i="13"/>
  <c r="K47" i="13" s="1"/>
  <c r="C45" i="9"/>
  <c r="C42" i="10"/>
  <c r="H45" i="12"/>
  <c r="H47" i="12" s="1"/>
  <c r="H42" i="8"/>
  <c r="I42" i="12"/>
  <c r="K32" i="11" l="1"/>
  <c r="L32" i="11" s="1"/>
  <c r="L32" i="10"/>
  <c r="L29" i="9"/>
  <c r="L29" i="10"/>
  <c r="K26" i="10"/>
  <c r="K14" i="9"/>
  <c r="K38" i="12"/>
  <c r="L38" i="12" s="1"/>
  <c r="K17" i="9"/>
  <c r="L17" i="9" s="1"/>
  <c r="K5" i="10"/>
  <c r="D45" i="10"/>
  <c r="D47" i="10" s="1"/>
  <c r="D42" i="11"/>
  <c r="D45" i="11" s="1"/>
  <c r="D47" i="11" s="1"/>
  <c r="G45" i="8"/>
  <c r="G42" i="9"/>
  <c r="K11" i="10"/>
  <c r="L11" i="10" s="1"/>
  <c r="K8" i="8"/>
  <c r="K45" i="12"/>
  <c r="K47" i="12" s="1"/>
  <c r="I45" i="12"/>
  <c r="I47" i="12" s="1"/>
  <c r="K23" i="10"/>
  <c r="L23" i="10" s="1"/>
  <c r="E45" i="10"/>
  <c r="E42" i="11"/>
  <c r="E45" i="11" s="1"/>
  <c r="E47" i="11" s="1"/>
  <c r="H45" i="8"/>
  <c r="H47" i="8" s="1"/>
  <c r="H42" i="9"/>
  <c r="I42" i="8"/>
  <c r="F42" i="10"/>
  <c r="F45" i="9"/>
  <c r="F47" i="9" s="1"/>
  <c r="K20" i="10"/>
  <c r="L20" i="10" s="1"/>
  <c r="C45" i="10"/>
  <c r="C42" i="11"/>
  <c r="C47" i="9"/>
  <c r="L29" i="11" l="1"/>
  <c r="K26" i="11"/>
  <c r="K14" i="10"/>
  <c r="L14" i="9"/>
  <c r="K38" i="8"/>
  <c r="L38" i="8" s="1"/>
  <c r="K17" i="10"/>
  <c r="L17" i="10" s="1"/>
  <c r="K20" i="11"/>
  <c r="L20" i="11" s="1"/>
  <c r="F45" i="10"/>
  <c r="F47" i="10" s="1"/>
  <c r="F42" i="11"/>
  <c r="F45" i="11" s="1"/>
  <c r="F47" i="11" s="1"/>
  <c r="K11" i="11"/>
  <c r="L11" i="11" s="1"/>
  <c r="K23" i="11"/>
  <c r="L23" i="11" s="1"/>
  <c r="K5" i="11"/>
  <c r="C47" i="10"/>
  <c r="H45" i="9"/>
  <c r="H47" i="9" s="1"/>
  <c r="H42" i="10"/>
  <c r="G47" i="8"/>
  <c r="I45" i="8"/>
  <c r="I47" i="8" s="1"/>
  <c r="K8" i="9"/>
  <c r="K45" i="8"/>
  <c r="K47" i="8" s="1"/>
  <c r="G42" i="10"/>
  <c r="G45" i="9"/>
  <c r="G47" i="9" s="1"/>
  <c r="I42" i="9"/>
  <c r="C45" i="11"/>
  <c r="C47" i="11" s="1"/>
  <c r="K14" i="11" l="1"/>
  <c r="L14" i="11" s="1"/>
  <c r="L14" i="10"/>
  <c r="K38" i="9"/>
  <c r="L38" i="9" s="1"/>
  <c r="K17" i="11"/>
  <c r="L17" i="11" s="1"/>
  <c r="G45" i="10"/>
  <c r="G42" i="11"/>
  <c r="I42" i="10"/>
  <c r="I45" i="9"/>
  <c r="I47" i="9" s="1"/>
  <c r="K8" i="10"/>
  <c r="K45" i="9"/>
  <c r="K47" i="9" s="1"/>
  <c r="H45" i="10"/>
  <c r="H47" i="10" s="1"/>
  <c r="H42" i="11"/>
  <c r="H45" i="11" s="1"/>
  <c r="H47" i="11" s="1"/>
  <c r="K38" i="10" l="1"/>
  <c r="L38" i="10" s="1"/>
  <c r="K8" i="11"/>
  <c r="K45" i="10"/>
  <c r="K47" i="10" s="1"/>
  <c r="G45" i="11"/>
  <c r="G47" i="11" s="1"/>
  <c r="I42" i="11"/>
  <c r="I45" i="11" s="1"/>
  <c r="I47" i="11" s="1"/>
  <c r="G47" i="10"/>
  <c r="I45" i="10"/>
  <c r="I47" i="10" s="1"/>
  <c r="K38" i="11" l="1"/>
  <c r="L38" i="11" s="1"/>
  <c r="K45" i="11"/>
  <c r="K47" i="11" s="1"/>
</calcChain>
</file>

<file path=xl/sharedStrings.xml><?xml version="1.0" encoding="utf-8"?>
<sst xmlns="http://schemas.openxmlformats.org/spreadsheetml/2006/main" count="1057" uniqueCount="75">
  <si>
    <t>卵　用　鶏</t>
  </si>
  <si>
    <t>肉　用　鶏</t>
  </si>
  <si>
    <t>累　　計</t>
  </si>
  <si>
    <t>仕出地域</t>
  </si>
  <si>
    <t>性別</t>
  </si>
  <si>
    <t>原種鶏</t>
  </si>
  <si>
    <t>種鶏</t>
  </si>
  <si>
    <t>採卵鶏</t>
  </si>
  <si>
    <t>肉用鶏</t>
  </si>
  <si>
    <t>計</t>
  </si>
  <si>
    <t>合計</t>
  </si>
  <si>
    <t>対前年比(%)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</si>
  <si>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</si>
  <si>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</si>
  <si>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</si>
  <si>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</si>
  <si>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</si>
  <si>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</si>
  <si>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</si>
  <si>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</si>
  <si>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</si>
  <si>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</si>
  <si>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</si>
  <si>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</si>
  <si>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</si>
  <si>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</si>
  <si>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ｵｰｽﾄﾗﾘｱ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</si>
  <si>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</si>
  <si>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</si>
  <si>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</si>
  <si>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</si>
  <si>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</si>
  <si>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</si>
  <si>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</si>
  <si>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</si>
  <si>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</si>
  <si>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</si>
  <si>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</si>
  <si>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</si>
  <si>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</si>
  <si>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</si>
  <si>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</si>
  <si>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</si>
  <si>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</si>
  <si>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</si>
  <si>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</si>
  <si>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</si>
  <si>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</si>
  <si>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</si>
  <si>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</si>
  <si>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</si>
  <si>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</si>
  <si>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</si>
  <si>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</si>
  <si>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</si>
  <si>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</si>
  <si>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</si>
  <si>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</si>
  <si>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ﾆｭｰｼﾞｰﾗﾝﾄﾞ</t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</si>
  <si>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</si>
  <si>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</si>
  <si>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前年同期累計</t>
    <phoneticPr fontId="2"/>
  </si>
  <si>
    <t>前年同期累計</t>
    <phoneticPr fontId="2"/>
  </si>
  <si>
    <t>前年同期合計</t>
    <phoneticPr fontId="2"/>
  </si>
  <si>
    <t>前年同期合計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</si>
  <si>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</si>
  <si>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</si>
  <si>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</si>
  <si>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前年同期合計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</si>
  <si>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</si>
  <si>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0%</t>
  </si>
  <si>
    <t>ブラジル</t>
    <phoneticPr fontId="2"/>
  </si>
  <si>
    <t>-</t>
    <phoneticPr fontId="2"/>
  </si>
  <si>
    <t>-</t>
  </si>
  <si>
    <t>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</si>
</sst>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</cellStyleXfs>
  <cellXfs count="16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38" fontId="4" fillId="2" borderId="6" xfId="2" applyFont="1" applyFill="1" applyBorder="1" applyAlignment="1">
      <alignment vertical="center"/>
    </xf>
    <xf numFmtId="10" fontId="4" fillId="2" borderId="7" xfId="1" applyNumberFormat="1" applyFont="1" applyFill="1" applyBorder="1" applyAlignment="1">
      <alignment vertical="center"/>
    </xf>
    <xf numFmtId="38" fontId="4" fillId="2" borderId="11" xfId="2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NumberFormat="1" applyFont="1" applyBorder="1" applyAlignment="1">
      <alignment vertical="center"/>
    </xf>
    <xf numFmtId="38" fontId="4" fillId="0" borderId="1" xfId="2" applyFont="1" applyFill="1" applyBorder="1" applyAlignment="1">
      <alignment vertical="center"/>
    </xf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3" fillId="0" borderId="0" xfId="2" applyFont="1" applyBorder="1" applyAlignment="1">
      <alignment vertical="center"/>
    </xf>
    <xf numFmtId="38" fontId="3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2" borderId="12" xfId="2" applyFont="1" applyFill="1" applyBorder="1" applyAlignment="1">
      <alignment vertical="center"/>
    </xf>
    <xf numFmtId="38" fontId="4" fillId="2" borderId="14" xfId="2" applyFont="1" applyFill="1" applyBorder="1" applyAlignment="1">
      <alignment vertical="center"/>
    </xf>
    <xf numFmtId="38" fontId="4" fillId="0" borderId="14" xfId="2" applyFont="1" applyFill="1" applyBorder="1" applyAlignment="1">
      <alignment vertical="center"/>
    </xf>
    <xf numFmtId="38" fontId="4" fillId="2" borderId="1" xfId="2" applyFont="1" applyFill="1" applyBorder="1" applyAlignment="1">
      <alignment vertical="center"/>
    </xf>
    <xf numFmtId="38" fontId="4" fillId="2" borderId="2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4" fillId="2" borderId="6" xfId="1" applyNumberFormat="1" applyFont="1" applyFill="1" applyBorder="1" applyAlignment="1">
      <alignment vertical="center"/>
    </xf>
    <xf numFmtId="38" fontId="0" fillId="0" borderId="1" xfId="2" applyFont="1" applyFill="1" applyBorder="1"/>
    <xf numFmtId="38" fontId="0" fillId="0" borderId="2" xfId="2" applyFont="1" applyFill="1" applyBorder="1"/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0" fontId="4" fillId="0" borderId="0" xfId="1" applyNumberFormat="1" applyFont="1" applyBorder="1" applyAlignment="1">
      <alignment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/>
    <xf numFmtId="3" fontId="4" fillId="0" borderId="1" xfId="0" applyNumberFormat="1" applyFont="1" applyBorder="1" applyAlignment="1">
      <alignment vertical="center"/>
    </xf>
    <xf numFmtId="10" fontId="4" fillId="0" borderId="0" xfId="1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38" fontId="4" fillId="0" borderId="2" xfId="2" applyFont="1" applyFill="1" applyBorder="1" applyAlignment="1">
      <alignment vertical="center"/>
    </xf>
    <xf numFmtId="38" fontId="4" fillId="0" borderId="13" xfId="2" applyFont="1" applyFill="1" applyBorder="1" applyAlignment="1">
      <alignment vertical="center"/>
    </xf>
    <xf numFmtId="38" fontId="4" fillId="0" borderId="1" xfId="2" applyFont="1" applyBorder="1"/>
    <xf numFmtId="38" fontId="4" fillId="0" borderId="0" xfId="2" applyFont="1"/>
    <xf numFmtId="38" fontId="4" fillId="0" borderId="0" xfId="0" applyNumberFormat="1" applyFont="1" applyAlignment="1">
      <alignment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4" fillId="2" borderId="0" xfId="0" applyFont="1" applyFill="1" applyAlignment="1">
      <alignment vertical="center" shrinkToFit="1"/>
    </xf>
    <xf numFmtId="176" fontId="4" fillId="0" borderId="1" xfId="2" applyNumberFormat="1" applyFont="1" applyFill="1" applyBorder="1" applyAlignment="1">
      <alignment vertical="center"/>
    </xf>
    <xf numFmtId="176" fontId="4" fillId="0" borderId="2" xfId="2" applyNumberFormat="1" applyFont="1" applyFill="1" applyBorder="1" applyAlignment="1">
      <alignment vertical="center"/>
    </xf>
    <xf numFmtId="176" fontId="4" fillId="0" borderId="6" xfId="2" applyNumberFormat="1" applyFont="1" applyFill="1" applyBorder="1" applyAlignment="1">
      <alignment vertical="center"/>
    </xf>
    <xf numFmtId="38" fontId="4" fillId="0" borderId="12" xfId="2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Border="1" applyAlignment="1">
      <alignment horizontal="center" vertical="center"/>
    </xf>
    <xf numFmtId="38" fontId="4" fillId="0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1" xfId="0" applyNumberFormat="1" applyFont="1" applyBorder="1"/>
    <xf numFmtId="0" fontId="4" fillId="0" borderId="2" xfId="0" applyNumberFormat="1" applyFont="1" applyBorder="1"/>
    <xf numFmtId="38" fontId="4" fillId="0" borderId="1" xfId="0" applyNumberFormat="1" applyFont="1" applyBorder="1"/>
    <xf numFmtId="38" fontId="4" fillId="0" borderId="2" xfId="0" applyNumberFormat="1" applyFont="1" applyBorder="1"/>
    <xf numFmtId="38" fontId="4" fillId="0" borderId="2" xfId="2" applyFont="1" applyBorder="1"/>
    <xf numFmtId="3" fontId="4" fillId="0" borderId="1" xfId="0" applyNumberFormat="1" applyFont="1" applyBorder="1"/>
    <xf numFmtId="3" fontId="4" fillId="0" borderId="2" xfId="0" applyNumberFormat="1" applyFont="1" applyBorder="1"/>
    <xf numFmtId="10" fontId="4" fillId="0" borderId="7" xfId="1" applyNumberFormat="1" applyFont="1" applyBorder="1" applyAlignment="1">
      <alignment horizontal="right" vertical="center"/>
    </xf>
    <xf numFmtId="176" fontId="4" fillId="0" borderId="7" xfId="1" applyNumberFormat="1" applyFont="1" applyBorder="1" applyAlignment="1">
      <alignment horizontal="right" vertical="center"/>
    </xf>
    <xf numFmtId="49" fontId="4" fillId="0" borderId="1" xfId="2" applyNumberFormat="1" applyFont="1" applyBorder="1" applyAlignment="1">
      <alignment horizontal="right" vertical="center"/>
    </xf>
    <xf numFmtId="49" fontId="4" fillId="0" borderId="2" xfId="2" applyNumberFormat="1" applyFont="1" applyBorder="1" applyAlignment="1">
      <alignment horizontal="right" vertical="center"/>
    </xf>
    <xf numFmtId="49" fontId="4" fillId="0" borderId="6" xfId="2" applyNumberFormat="1" applyFont="1" applyBorder="1" applyAlignment="1">
      <alignment horizontal="right" vertical="center"/>
    </xf>
    <xf numFmtId="38" fontId="4" fillId="0" borderId="11" xfId="2" applyFont="1" applyBorder="1" applyAlignment="1">
      <alignment horizontal="right" vertical="center"/>
    </xf>
    <xf numFmtId="38" fontId="4" fillId="0" borderId="12" xfId="2" applyFont="1" applyBorder="1" applyAlignment="1">
      <alignment horizontal="right" vertical="center"/>
    </xf>
    <xf numFmtId="38" fontId="4" fillId="2" borderId="6" xfId="2" applyFont="1" applyFill="1" applyBorder="1" applyAlignment="1">
      <alignment horizontal="right" vertical="center"/>
    </xf>
    <xf numFmtId="10" fontId="4" fillId="0" borderId="7" xfId="1" applyNumberFormat="1" applyFont="1" applyFill="1" applyBorder="1" applyAlignment="1">
      <alignment vertical="center"/>
    </xf>
    <xf numFmtId="49" fontId="4" fillId="0" borderId="7" xfId="1" applyNumberFormat="1" applyFont="1" applyBorder="1" applyAlignment="1">
      <alignment horizontal="right" vertical="center"/>
    </xf>
    <xf numFmtId="10" fontId="4" fillId="0" borderId="7" xfId="1" applyNumberFormat="1" applyFont="1" applyBorder="1" applyAlignment="1">
      <alignment horizontal="right"/>
    </xf>
    <xf numFmtId="38" fontId="4" fillId="2" borderId="0" xfId="2" applyFont="1" applyFill="1" applyBorder="1" applyAlignment="1">
      <alignment vertical="center"/>
    </xf>
    <xf numFmtId="38" fontId="4" fillId="0" borderId="7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38" fontId="3" fillId="0" borderId="13" xfId="2" applyFont="1" applyBorder="1" applyAlignment="1">
      <alignment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10" fontId="4" fillId="2" borderId="7" xfId="1" applyNumberFormat="1" applyFont="1" applyFill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7" xfId="1" applyNumberFormat="1" applyFont="1" applyBorder="1" applyAlignment="1">
      <alignment horizontal="right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9" fontId="4" fillId="0" borderId="7" xfId="1" quotePrefix="1" applyFont="1" applyBorder="1" applyAlignment="1">
      <alignment horizontal="right" vertical="center"/>
    </xf>
    <xf numFmtId="176" fontId="6" fillId="0" borderId="29" xfId="2" quotePrefix="1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38" fontId="4" fillId="2" borderId="5" xfId="2" applyFont="1" applyFill="1" applyBorder="1" applyAlignment="1">
      <alignment vertical="center"/>
    </xf>
    <xf numFmtId="10" fontId="4" fillId="0" borderId="5" xfId="1" applyNumberFormat="1" applyFont="1" applyBorder="1" applyAlignment="1">
      <alignment vertical="center"/>
    </xf>
    <xf numFmtId="176" fontId="6" fillId="0" borderId="7" xfId="2" quotePrefix="1" applyNumberFormat="1" applyFont="1" applyBorder="1" applyAlignment="1">
      <alignment horizontal="right" vertical="center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7"/>
  <sheetViews>
    <sheetView showZeros="0" zoomScaleNormal="100" workbookViewId="0">
      <pane xSplit="2" ySplit="2" topLeftCell="C12" activePane="bottomRight" state="frozen"/>
      <selection activeCell="C33" sqref="C33:H35"/>
      <selection pane="topRight" activeCell="C33" sqref="C33:H35"/>
      <selection pane="bottomLeft" activeCell="C33" sqref="C33:H35"/>
      <selection pane="bottomRight" activeCell="E47" sqref="E47:K47"/>
    </sheetView>
  </sheetViews>
  <sheetFormatPr defaultRowHeight="13.5" x14ac:dyDescent="0.15"/>
  <cols>
    <col min="1" max="1" width="14.75" style="70" customWidth="1"/>
    <col min="2" max="2" width="7.625" style="7" customWidth="1"/>
    <col min="3" max="10" width="10.625" style="7" customWidth="1"/>
    <col min="11" max="11" width="11" style="7" customWidth="1"/>
    <col min="12" max="12" width="11.5" style="39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31</v>
      </c>
      <c r="E1" s="6"/>
      <c r="F1" s="4"/>
      <c r="G1" s="5" t="s">
        <v>32</v>
      </c>
      <c r="H1" s="6"/>
      <c r="I1" s="3"/>
      <c r="J1" s="3"/>
      <c r="K1" s="12"/>
      <c r="L1" s="55"/>
    </row>
    <row r="2" spans="1:14" x14ac:dyDescent="0.15">
      <c r="A2" s="8" t="s">
        <v>34</v>
      </c>
      <c r="B2" s="8" t="s">
        <v>35</v>
      </c>
      <c r="C2" s="9" t="s">
        <v>36</v>
      </c>
      <c r="D2" s="9" t="s">
        <v>37</v>
      </c>
      <c r="E2" s="9" t="s">
        <v>38</v>
      </c>
      <c r="F2" s="9" t="s">
        <v>39</v>
      </c>
      <c r="G2" s="9" t="s">
        <v>37</v>
      </c>
      <c r="H2" s="9" t="s">
        <v>40</v>
      </c>
      <c r="I2" s="10" t="s">
        <v>49</v>
      </c>
      <c r="J2" s="8" t="s">
        <v>42</v>
      </c>
      <c r="K2" s="8" t="s">
        <v>33</v>
      </c>
      <c r="L2" s="34" t="s">
        <v>43</v>
      </c>
      <c r="M2" s="95" t="s">
        <v>60</v>
      </c>
      <c r="N2" s="95" t="s">
        <v>63</v>
      </c>
    </row>
    <row r="3" spans="1:14" x14ac:dyDescent="0.15">
      <c r="A3" s="11"/>
      <c r="B3" s="11" t="s">
        <v>44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10"/>
      <c r="B4" s="10" t="s">
        <v>45</v>
      </c>
      <c r="C4" s="19"/>
      <c r="D4" s="19"/>
      <c r="E4" s="19"/>
      <c r="F4" s="19"/>
      <c r="G4" s="19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4" x14ac:dyDescent="0.15">
      <c r="A5" s="8" t="s">
        <v>48</v>
      </c>
      <c r="B5" s="8" t="s">
        <v>46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</f>
        <v>0</v>
      </c>
      <c r="L5" s="37" t="str">
        <f>IF(ISERROR(K5/M5)," ",K5/M5)</f>
        <v xml:space="preserve"> </v>
      </c>
      <c r="M5" s="59">
        <v>0</v>
      </c>
      <c r="N5" s="56">
        <v>0</v>
      </c>
    </row>
    <row r="6" spans="1:14" x14ac:dyDescent="0.15">
      <c r="A6" s="11"/>
      <c r="B6" s="11" t="s">
        <v>44</v>
      </c>
      <c r="C6" s="15"/>
      <c r="D6" s="49"/>
      <c r="E6" s="15"/>
      <c r="F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45</v>
      </c>
      <c r="C7" s="19"/>
      <c r="D7" s="50"/>
      <c r="E7" s="19"/>
      <c r="F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47</v>
      </c>
      <c r="B8" s="8" t="s">
        <v>46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48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48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66</v>
      </c>
      <c r="B11" s="10" t="s">
        <v>14</v>
      </c>
      <c r="C11" s="19"/>
      <c r="D11" s="19"/>
      <c r="E11" s="19"/>
      <c r="F11" s="19"/>
      <c r="G11" s="48"/>
      <c r="H11" s="20"/>
      <c r="I11" s="19">
        <f>SUM(C11:H11)</f>
        <v>0</v>
      </c>
      <c r="J11" s="21">
        <f>SUM(I9:I11)</f>
        <v>0</v>
      </c>
      <c r="K11" s="19">
        <f>J11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44</v>
      </c>
      <c r="C12" s="15"/>
      <c r="D12" s="15"/>
      <c r="E12" s="15"/>
      <c r="F12" s="15"/>
      <c r="G12" s="116"/>
      <c r="H12" s="16"/>
      <c r="I12" s="15">
        <f>SUM(C12:H12)</f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45</v>
      </c>
      <c r="C13" s="19"/>
      <c r="D13" s="19"/>
      <c r="E13" s="19"/>
      <c r="F13" s="19"/>
      <c r="G13" s="117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23</v>
      </c>
      <c r="B14" s="8" t="s">
        <v>46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</f>
        <v>0</v>
      </c>
      <c r="L14" s="142" t="s">
        <v>70</v>
      </c>
      <c r="M14" s="59">
        <v>1082</v>
      </c>
      <c r="N14" s="56">
        <v>1082</v>
      </c>
    </row>
    <row r="15" spans="1:14" x14ac:dyDescent="0.15">
      <c r="A15" s="11"/>
      <c r="B15" s="11" t="s">
        <v>44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143"/>
      <c r="M15" s="18"/>
      <c r="N15" s="48"/>
    </row>
    <row r="16" spans="1:14" x14ac:dyDescent="0.15">
      <c r="A16" s="10"/>
      <c r="B16" s="10" t="s">
        <v>45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144"/>
      <c r="M16" s="18"/>
      <c r="N16" s="48"/>
    </row>
    <row r="17" spans="1:14" x14ac:dyDescent="0.15">
      <c r="A17" s="8" t="s">
        <v>24</v>
      </c>
      <c r="B17" s="8" t="s">
        <v>46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</f>
        <v>0</v>
      </c>
      <c r="L17" s="142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44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143"/>
      <c r="M18" s="18"/>
      <c r="N18" s="48"/>
    </row>
    <row r="19" spans="1:14" x14ac:dyDescent="0.15">
      <c r="A19" s="10"/>
      <c r="B19" s="10" t="s">
        <v>45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144"/>
      <c r="M19" s="18"/>
      <c r="N19" s="48"/>
    </row>
    <row r="20" spans="1:14" x14ac:dyDescent="0.15">
      <c r="A20" s="8" t="s">
        <v>25</v>
      </c>
      <c r="B20" s="8" t="s">
        <v>46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</f>
        <v>0</v>
      </c>
      <c r="L20" s="142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44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143"/>
      <c r="M21" s="18"/>
      <c r="N21" s="48"/>
    </row>
    <row r="22" spans="1:14" x14ac:dyDescent="0.15">
      <c r="A22" s="10"/>
      <c r="B22" s="10" t="s">
        <v>45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144"/>
      <c r="M22" s="18"/>
      <c r="N22" s="48"/>
    </row>
    <row r="23" spans="1:14" x14ac:dyDescent="0.15">
      <c r="A23" s="8" t="s">
        <v>26</v>
      </c>
      <c r="B23" s="8" t="s">
        <v>46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</f>
        <v>0</v>
      </c>
      <c r="L23" s="142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44</v>
      </c>
      <c r="C24" s="15"/>
      <c r="D24" s="80"/>
      <c r="E24" s="15"/>
      <c r="F24" s="15"/>
      <c r="G24" s="15"/>
      <c r="H24" s="16"/>
      <c r="I24" s="15">
        <f t="shared" si="0"/>
        <v>0</v>
      </c>
      <c r="J24" s="17"/>
      <c r="K24" s="15"/>
      <c r="L24" s="143"/>
      <c r="M24" s="18"/>
      <c r="N24" s="48"/>
    </row>
    <row r="25" spans="1:14" x14ac:dyDescent="0.15">
      <c r="A25" s="10"/>
      <c r="B25" s="10" t="s">
        <v>45</v>
      </c>
      <c r="C25" s="19"/>
      <c r="D25" s="81"/>
      <c r="E25" s="19"/>
      <c r="F25" s="19"/>
      <c r="G25" s="19"/>
      <c r="H25" s="20"/>
      <c r="I25" s="19">
        <f t="shared" si="0"/>
        <v>0</v>
      </c>
      <c r="J25" s="21"/>
      <c r="K25" s="19"/>
      <c r="L25" s="144"/>
      <c r="M25" s="18"/>
      <c r="N25" s="48"/>
    </row>
    <row r="26" spans="1:14" x14ac:dyDescent="0.15">
      <c r="A26" s="8" t="s">
        <v>27</v>
      </c>
      <c r="B26" s="8" t="s">
        <v>46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</f>
        <v>0</v>
      </c>
      <c r="L26" s="142" t="str">
        <f t="shared" ref="L26" si="6">IF(ISERROR(K26/M26)," ",K26/M26)</f>
        <v xml:space="preserve"> </v>
      </c>
      <c r="M26" s="59">
        <v>0</v>
      </c>
      <c r="N26" s="56">
        <v>0</v>
      </c>
    </row>
    <row r="27" spans="1:14" x14ac:dyDescent="0.15">
      <c r="A27" s="11"/>
      <c r="B27" s="11" t="s">
        <v>44</v>
      </c>
      <c r="C27" s="15"/>
      <c r="D27" s="15"/>
      <c r="E27" s="15"/>
      <c r="F27" s="15"/>
      <c r="G27" s="15"/>
      <c r="H27" s="16"/>
      <c r="I27" s="15">
        <f t="shared" si="0"/>
        <v>0</v>
      </c>
      <c r="J27" s="17"/>
      <c r="K27" s="15"/>
      <c r="L27" s="143"/>
      <c r="M27" s="18"/>
      <c r="N27" s="48"/>
    </row>
    <row r="28" spans="1:14" x14ac:dyDescent="0.15">
      <c r="A28" s="10"/>
      <c r="B28" s="10" t="s">
        <v>45</v>
      </c>
      <c r="C28" s="19"/>
      <c r="D28" s="19"/>
      <c r="E28" s="19"/>
      <c r="F28" s="19"/>
      <c r="G28" s="19"/>
      <c r="H28" s="20"/>
      <c r="I28" s="19">
        <f t="shared" si="0"/>
        <v>0</v>
      </c>
      <c r="J28" s="21"/>
      <c r="K28" s="19"/>
      <c r="L28" s="144"/>
      <c r="M28" s="18"/>
      <c r="N28" s="48"/>
    </row>
    <row r="29" spans="1:14" x14ac:dyDescent="0.15">
      <c r="A29" s="8" t="s">
        <v>28</v>
      </c>
      <c r="B29" s="8" t="s">
        <v>46</v>
      </c>
      <c r="C29" s="19"/>
      <c r="D29" s="19"/>
      <c r="E29" s="19"/>
      <c r="F29" s="19"/>
      <c r="G29" s="19"/>
      <c r="H29" s="20"/>
      <c r="I29" s="22">
        <f t="shared" si="0"/>
        <v>0</v>
      </c>
      <c r="J29" s="24">
        <f>SUM(I27:I29)</f>
        <v>0</v>
      </c>
      <c r="K29" s="22">
        <f>J29</f>
        <v>0</v>
      </c>
      <c r="L29" s="142" t="str">
        <f t="shared" ref="L29" si="7">IF(ISERROR(K29/M29)," ",K29/M29)</f>
        <v xml:space="preserve"> </v>
      </c>
      <c r="M29" s="59">
        <v>0</v>
      </c>
      <c r="N29" s="56">
        <v>0</v>
      </c>
    </row>
    <row r="30" spans="1:14" x14ac:dyDescent="0.15">
      <c r="A30" s="1"/>
      <c r="B30" s="11" t="s">
        <v>12</v>
      </c>
      <c r="C30" s="26"/>
      <c r="D30" s="26"/>
      <c r="E30" s="26"/>
      <c r="F30" s="26"/>
      <c r="G30" s="26"/>
      <c r="H30" s="27"/>
      <c r="I30" s="26">
        <f t="shared" ref="I30:I35" si="8">SUM(C30:H30)</f>
        <v>0</v>
      </c>
      <c r="J30" s="28"/>
      <c r="K30" s="26"/>
      <c r="L30" s="143"/>
      <c r="M30" s="18"/>
      <c r="N30" s="57"/>
    </row>
    <row r="31" spans="1:14" x14ac:dyDescent="0.15">
      <c r="A31" s="2"/>
      <c r="B31" s="10" t="s">
        <v>13</v>
      </c>
      <c r="C31" s="29"/>
      <c r="D31" s="29"/>
      <c r="E31" s="29"/>
      <c r="F31" s="29"/>
      <c r="G31" s="29"/>
      <c r="H31" s="30"/>
      <c r="I31" s="29">
        <f t="shared" si="8"/>
        <v>0</v>
      </c>
      <c r="J31" s="31"/>
      <c r="K31" s="29"/>
      <c r="L31" s="144"/>
      <c r="M31" s="18"/>
      <c r="N31" s="57"/>
    </row>
    <row r="32" spans="1:14" x14ac:dyDescent="0.15">
      <c r="A32" s="8" t="s">
        <v>58</v>
      </c>
      <c r="B32" s="8" t="s">
        <v>14</v>
      </c>
      <c r="C32" s="29"/>
      <c r="D32" s="29"/>
      <c r="E32" s="29"/>
      <c r="F32" s="29"/>
      <c r="G32" s="29"/>
      <c r="H32" s="30"/>
      <c r="I32" s="32">
        <f t="shared" si="8"/>
        <v>0</v>
      </c>
      <c r="J32" s="33">
        <f>SUM(I30:I32)</f>
        <v>0</v>
      </c>
      <c r="K32" s="33">
        <f>J32</f>
        <v>0</v>
      </c>
      <c r="L32" s="142" t="str">
        <f t="shared" ref="L32" si="9">IF(ISERROR(K32/M32)," ",K32/M32)</f>
        <v xml:space="preserve"> </v>
      </c>
      <c r="M32" s="59">
        <v>0</v>
      </c>
      <c r="N32" s="58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 t="shared" si="8"/>
        <v>0</v>
      </c>
      <c r="J33" s="28"/>
      <c r="K33" s="26"/>
      <c r="L33" s="143"/>
      <c r="M33" s="18"/>
      <c r="N33" s="5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 t="shared" si="8"/>
        <v>0</v>
      </c>
      <c r="J34" s="31"/>
      <c r="K34" s="29"/>
      <c r="L34" s="144"/>
      <c r="M34" s="18"/>
      <c r="N34" s="57"/>
    </row>
    <row r="35" spans="1:14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 s="30"/>
      <c r="I35" s="32">
        <f t="shared" si="8"/>
        <v>0</v>
      </c>
      <c r="J35" s="33">
        <f>SUM(I33:I35)</f>
        <v>0</v>
      </c>
      <c r="K35" s="33">
        <f>J35</f>
        <v>0</v>
      </c>
      <c r="L35" s="142" t="str">
        <f t="shared" ref="L35" si="10">IF(ISERROR(K35/M35)," ",K35/M35)</f>
        <v xml:space="preserve"> </v>
      </c>
      <c r="M35" s="59">
        <v>0</v>
      </c>
      <c r="N35" s="58">
        <v>0</v>
      </c>
    </row>
    <row r="36" spans="1:14" x14ac:dyDescent="0.15">
      <c r="A36" s="11"/>
      <c r="B36" s="11" t="s">
        <v>44</v>
      </c>
      <c r="C36" s="17">
        <f t="shared" ref="C36:I37" si="11">C3+C6+C9+C12+C15+C18+C21+C24+C27+C30</f>
        <v>0</v>
      </c>
      <c r="D36" s="17">
        <f t="shared" si="11"/>
        <v>0</v>
      </c>
      <c r="E36" s="17">
        <f t="shared" si="11"/>
        <v>0</v>
      </c>
      <c r="F36" s="17">
        <f t="shared" si="11"/>
        <v>0</v>
      </c>
      <c r="G36" s="17">
        <f t="shared" si="11"/>
        <v>0</v>
      </c>
      <c r="H36" s="17">
        <f t="shared" si="11"/>
        <v>0</v>
      </c>
      <c r="I36" s="17">
        <f t="shared" si="11"/>
        <v>0</v>
      </c>
      <c r="J36" s="17">
        <f>J3+J6+J12+J15+J18+J21+J24+J27+J30+J9+J33</f>
        <v>0</v>
      </c>
      <c r="K36" s="15"/>
      <c r="L36" s="143"/>
      <c r="M36" s="18"/>
      <c r="N36" s="48">
        <v>0</v>
      </c>
    </row>
    <row r="37" spans="1:14" x14ac:dyDescent="0.15">
      <c r="A37" s="10"/>
      <c r="B37" s="10" t="s">
        <v>45</v>
      </c>
      <c r="C37" s="21">
        <f t="shared" si="11"/>
        <v>0</v>
      </c>
      <c r="D37" s="21">
        <f t="shared" si="11"/>
        <v>0</v>
      </c>
      <c r="E37" s="21">
        <f t="shared" si="11"/>
        <v>0</v>
      </c>
      <c r="F37" s="21">
        <f t="shared" si="11"/>
        <v>0</v>
      </c>
      <c r="G37" s="21">
        <f t="shared" si="11"/>
        <v>0</v>
      </c>
      <c r="H37" s="21">
        <f t="shared" si="11"/>
        <v>0</v>
      </c>
      <c r="I37" s="21">
        <f t="shared" si="11"/>
        <v>0</v>
      </c>
      <c r="J37" s="21">
        <f>J4+J7+J13+J16+J19+J22+J25+J28+J31+J10+J34</f>
        <v>0</v>
      </c>
      <c r="K37" s="19"/>
      <c r="L37" s="144"/>
      <c r="M37" s="18"/>
      <c r="N37" s="48">
        <v>0</v>
      </c>
    </row>
    <row r="38" spans="1:14" x14ac:dyDescent="0.15">
      <c r="A38" s="10" t="s">
        <v>41</v>
      </c>
      <c r="B38" s="8" t="s">
        <v>46</v>
      </c>
      <c r="C38" s="24">
        <f t="shared" ref="C38:H38" si="12">C5+C8+C14+C17+C20+C23+C26+C29+C32+C11</f>
        <v>0</v>
      </c>
      <c r="D38" s="24">
        <f t="shared" si="12"/>
        <v>0</v>
      </c>
      <c r="E38" s="24">
        <f t="shared" si="12"/>
        <v>0</v>
      </c>
      <c r="F38" s="24">
        <f t="shared" si="12"/>
        <v>0</v>
      </c>
      <c r="G38" s="24">
        <f t="shared" si="12"/>
        <v>0</v>
      </c>
      <c r="H38" s="24">
        <f t="shared" si="12"/>
        <v>0</v>
      </c>
      <c r="I38" s="24">
        <f>I5+I8+I14+I17+I20+I23+I26+I29+I32+I11</f>
        <v>0</v>
      </c>
      <c r="J38" s="65">
        <f>J5+J8+J14+J17+J20+J23+J26+J29+J32+J11+J35</f>
        <v>0</v>
      </c>
      <c r="K38" s="22">
        <f>J38</f>
        <v>0</v>
      </c>
      <c r="L38" s="142" t="s">
        <v>70</v>
      </c>
      <c r="M38" s="56">
        <v>1082</v>
      </c>
      <c r="N38" s="56">
        <v>1082</v>
      </c>
    </row>
    <row r="39" spans="1:14" x14ac:dyDescent="0.15">
      <c r="A39" s="8"/>
      <c r="B39" s="9" t="s">
        <v>41</v>
      </c>
      <c r="C39" s="22">
        <f t="shared" ref="C39:H39" si="13">SUM(C36:C38)</f>
        <v>0</v>
      </c>
      <c r="D39" s="22">
        <f t="shared" si="13"/>
        <v>0</v>
      </c>
      <c r="E39" s="22">
        <f t="shared" si="13"/>
        <v>0</v>
      </c>
      <c r="F39" s="53">
        <f t="shared" si="13"/>
        <v>0</v>
      </c>
      <c r="G39" s="53">
        <f t="shared" si="13"/>
        <v>0</v>
      </c>
      <c r="H39" s="53">
        <f t="shared" si="13"/>
        <v>0</v>
      </c>
      <c r="I39" s="22">
        <f>SUM(C39:H39)</f>
        <v>0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0</v>
      </c>
      <c r="E40" s="41">
        <v>1066</v>
      </c>
      <c r="F40" s="41">
        <v>0</v>
      </c>
      <c r="G40" s="41">
        <v>16</v>
      </c>
      <c r="H40" s="41">
        <v>0</v>
      </c>
      <c r="I40" s="41">
        <v>1082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H41" si="14">IF(ISERROR(B39/B40)," ",B39/B40)</f>
        <v xml:space="preserve"> </v>
      </c>
      <c r="C41" s="38" t="str">
        <f t="shared" si="14"/>
        <v xml:space="preserve"> </v>
      </c>
      <c r="D41" s="38" t="str">
        <f t="shared" si="14"/>
        <v xml:space="preserve"> </v>
      </c>
      <c r="E41" s="140" t="s">
        <v>70</v>
      </c>
      <c r="F41" s="140" t="str">
        <f t="shared" si="14"/>
        <v xml:space="preserve"> </v>
      </c>
      <c r="G41" s="140" t="s">
        <v>70</v>
      </c>
      <c r="H41" s="140" t="str">
        <f t="shared" si="14"/>
        <v xml:space="preserve"> </v>
      </c>
      <c r="I41" s="140" t="s">
        <v>70</v>
      </c>
      <c r="J41" s="44"/>
      <c r="K41" s="44"/>
      <c r="L41" s="38"/>
    </row>
    <row r="42" spans="1:14" x14ac:dyDescent="0.15">
      <c r="A42" s="11"/>
      <c r="B42" s="11" t="s">
        <v>44</v>
      </c>
      <c r="C42" s="15">
        <f>C36</f>
        <v>0</v>
      </c>
      <c r="D42" s="15">
        <f t="shared" ref="D42:H42" si="15">D36</f>
        <v>0</v>
      </c>
      <c r="E42" s="15">
        <f t="shared" si="15"/>
        <v>0</v>
      </c>
      <c r="F42" s="15">
        <f t="shared" si="15"/>
        <v>0</v>
      </c>
      <c r="G42" s="15">
        <f t="shared" si="15"/>
        <v>0</v>
      </c>
      <c r="H42" s="15">
        <f t="shared" si="15"/>
        <v>0</v>
      </c>
      <c r="I42" s="15">
        <f>SUM(C42:H42)</f>
        <v>0</v>
      </c>
      <c r="J42" s="45"/>
      <c r="K42" s="66"/>
      <c r="L42" s="35"/>
    </row>
    <row r="43" spans="1:14" x14ac:dyDescent="0.15">
      <c r="A43" s="10"/>
      <c r="B43" s="10" t="s">
        <v>45</v>
      </c>
      <c r="C43" s="19">
        <f t="shared" ref="C43:H44" si="16">C37</f>
        <v>0</v>
      </c>
      <c r="D43" s="19">
        <f>D37</f>
        <v>0</v>
      </c>
      <c r="E43" s="19">
        <f t="shared" si="16"/>
        <v>0</v>
      </c>
      <c r="F43" s="19">
        <f t="shared" si="16"/>
        <v>0</v>
      </c>
      <c r="G43" s="19">
        <f t="shared" si="16"/>
        <v>0</v>
      </c>
      <c r="H43" s="19">
        <f t="shared" si="16"/>
        <v>0</v>
      </c>
      <c r="I43" s="19">
        <f t="shared" si="0"/>
        <v>0</v>
      </c>
      <c r="J43" s="63"/>
      <c r="K43" s="67"/>
      <c r="L43" s="36"/>
    </row>
    <row r="44" spans="1:14" x14ac:dyDescent="0.15">
      <c r="A44" s="10" t="s">
        <v>53</v>
      </c>
      <c r="B44" s="8" t="s">
        <v>46</v>
      </c>
      <c r="C44" s="22">
        <f>C38</f>
        <v>0</v>
      </c>
      <c r="D44" s="22">
        <f t="shared" si="16"/>
        <v>0</v>
      </c>
      <c r="E44" s="22">
        <f t="shared" si="16"/>
        <v>0</v>
      </c>
      <c r="F44" s="22">
        <f t="shared" si="16"/>
        <v>0</v>
      </c>
      <c r="G44" s="22">
        <f t="shared" si="16"/>
        <v>0</v>
      </c>
      <c r="H44" s="22">
        <f t="shared" si="16"/>
        <v>0</v>
      </c>
      <c r="I44" s="22">
        <f t="shared" si="0"/>
        <v>0</v>
      </c>
      <c r="J44" s="64"/>
      <c r="K44" s="43"/>
      <c r="L44" s="37"/>
    </row>
    <row r="45" spans="1:14" x14ac:dyDescent="0.15">
      <c r="A45" s="68"/>
      <c r="B45" s="9" t="s">
        <v>41</v>
      </c>
      <c r="C45" s="25">
        <f t="shared" ref="C45:H45" si="17">SUM(C42:C44)</f>
        <v>0</v>
      </c>
      <c r="D45" s="25">
        <f t="shared" si="17"/>
        <v>0</v>
      </c>
      <c r="E45" s="25">
        <f t="shared" si="17"/>
        <v>0</v>
      </c>
      <c r="F45" s="25">
        <f>SUM(F42:F44)</f>
        <v>0</v>
      </c>
      <c r="G45" s="25">
        <f t="shared" si="17"/>
        <v>0</v>
      </c>
      <c r="H45" s="25">
        <f t="shared" si="17"/>
        <v>0</v>
      </c>
      <c r="I45" s="25">
        <f>SUM(C45:H45)</f>
        <v>0</v>
      </c>
      <c r="J45" s="41"/>
      <c r="K45" s="25">
        <f>K5+K8+K14+K17+K20+K23+K26+K29+K32</f>
        <v>0</v>
      </c>
      <c r="L45" s="38"/>
    </row>
    <row r="46" spans="1:14" x14ac:dyDescent="0.15">
      <c r="A46" s="69" t="s">
        <v>55</v>
      </c>
      <c r="B46" s="40"/>
      <c r="C46" s="41">
        <v>0</v>
      </c>
      <c r="D46" s="41">
        <v>0</v>
      </c>
      <c r="E46" s="41">
        <v>1066</v>
      </c>
      <c r="F46" s="41">
        <v>0</v>
      </c>
      <c r="G46" s="41">
        <v>16</v>
      </c>
      <c r="H46" s="41">
        <v>0</v>
      </c>
      <c r="I46" s="41">
        <v>1082</v>
      </c>
      <c r="J46" s="41"/>
      <c r="K46" s="41">
        <v>1082</v>
      </c>
      <c r="L46" s="3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 t="str">
        <f t="shared" ref="C47:H47" si="18">IF(ISERROR(C45/C46)," ",C45/C46)</f>
        <v xml:space="preserve"> </v>
      </c>
      <c r="D47" s="38" t="str">
        <f t="shared" si="18"/>
        <v xml:space="preserve"> </v>
      </c>
      <c r="E47" s="140" t="s">
        <v>70</v>
      </c>
      <c r="F47" s="140" t="str">
        <f t="shared" si="18"/>
        <v xml:space="preserve"> </v>
      </c>
      <c r="G47" s="140" t="s">
        <v>70</v>
      </c>
      <c r="H47" s="140" t="str">
        <f t="shared" si="18"/>
        <v xml:space="preserve"> </v>
      </c>
      <c r="I47" s="140" t="s">
        <v>70</v>
      </c>
      <c r="J47" s="136" t="str">
        <f>IF(ISERROR(J45/J46)," ",J45/J46)</f>
        <v xml:space="preserve"> </v>
      </c>
      <c r="K47" s="140" t="s">
        <v>70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93" orientation="landscape" horizontalDpi="300" verticalDpi="300" r:id="rId1"/>
  <headerFooter alignWithMargins="0">
    <oddHeader>&amp;A</oddHeader>
    <oddFooter>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7"/>
  <sheetViews>
    <sheetView showZeros="0" zoomScaleNormal="100" workbookViewId="0">
      <pane xSplit="2" ySplit="2" topLeftCell="C15" activePane="bottomRight" state="frozen"/>
      <selection pane="topRight"/>
      <selection pane="bottomLeft"/>
      <selection pane="bottomRight" activeCell="F41" sqref="F41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7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7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61</v>
      </c>
      <c r="N2" s="95" t="s">
        <v>64</v>
      </c>
    </row>
    <row r="3" spans="1:17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7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7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J5+'１月'!K5</f>
        <v>0</v>
      </c>
      <c r="L5" s="142" t="s">
        <v>70</v>
      </c>
      <c r="M5" s="59">
        <v>27975</v>
      </c>
      <c r="N5" s="56">
        <v>27975</v>
      </c>
    </row>
    <row r="6" spans="1:17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143"/>
      <c r="M6" s="18"/>
      <c r="N6" s="48"/>
    </row>
    <row r="7" spans="1:17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144"/>
      <c r="M7" s="18"/>
      <c r="N7" s="48"/>
    </row>
    <row r="8" spans="1:17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J8+'１月'!K8</f>
        <v>0</v>
      </c>
      <c r="L8" s="142" t="str">
        <f t="shared" ref="L8" si="1">IF(ISERROR(K8/M8)," ",K8/M8)</f>
        <v xml:space="preserve"> </v>
      </c>
      <c r="M8" s="59">
        <v>0</v>
      </c>
      <c r="N8" s="56">
        <v>0</v>
      </c>
    </row>
    <row r="9" spans="1:17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143"/>
      <c r="M9" s="18"/>
      <c r="N9" s="48"/>
    </row>
    <row r="10" spans="1:17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144"/>
      <c r="M10" s="18"/>
      <c r="N10" s="48"/>
    </row>
    <row r="11" spans="1:17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J11+'１月'!K11</f>
        <v>0</v>
      </c>
      <c r="L11" s="142" t="str">
        <f t="shared" ref="L11" si="2">IF(ISERROR(K11/M11)," ",K11/M11)</f>
        <v xml:space="preserve"> </v>
      </c>
      <c r="M11" s="59">
        <v>0</v>
      </c>
      <c r="N11" s="56">
        <v>0</v>
      </c>
    </row>
    <row r="12" spans="1:17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143"/>
      <c r="M12" s="18"/>
      <c r="N12" s="54"/>
      <c r="Q12" s="75"/>
    </row>
    <row r="13" spans="1:17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144"/>
      <c r="M13" s="18"/>
      <c r="N13" s="48"/>
    </row>
    <row r="14" spans="1:17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J14+'１月'!K14</f>
        <v>0</v>
      </c>
      <c r="L14" s="142" t="s">
        <v>70</v>
      </c>
      <c r="M14" s="59">
        <v>9471</v>
      </c>
      <c r="N14" s="56">
        <v>8389</v>
      </c>
    </row>
    <row r="15" spans="1:17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7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J17+'１月'!K17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J20+'１月'!K20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J23+'１月'!K23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J26+'１月'!K26</f>
        <v>0</v>
      </c>
      <c r="L26" s="133"/>
      <c r="M26" s="59">
        <v>0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J29+'１月'!K29</f>
        <v>0</v>
      </c>
      <c r="L29" s="133"/>
      <c r="M29" s="59">
        <v>0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20"/>
      <c r="I30" s="15">
        <f t="shared" ref="I30:I35" si="6">SUM(C30:H30)</f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20"/>
      <c r="I31" s="19">
        <f t="shared" si="6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0"/>
      <c r="I32" s="19">
        <f t="shared" si="6"/>
        <v>0</v>
      </c>
      <c r="J32" s="21">
        <f>SUM(I30:I32)</f>
        <v>0</v>
      </c>
      <c r="K32" s="22">
        <f>J32+'１月'!K32</f>
        <v>0</v>
      </c>
      <c r="L32" s="37" t="str">
        <f t="shared" ref="L32" si="7">IF(ISERROR(K32/M32)," ",K32/M32)</f>
        <v xml:space="preserve"> </v>
      </c>
      <c r="M32" s="131">
        <v>0</v>
      </c>
      <c r="N32" s="129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 t="shared" si="6"/>
        <v>0</v>
      </c>
      <c r="J33" s="28"/>
      <c r="K33" s="15"/>
      <c r="L33" s="35"/>
      <c r="M33" s="78"/>
      <c r="N33" s="7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 t="shared" si="6"/>
        <v>0</v>
      </c>
      <c r="J34" s="31"/>
      <c r="K34" s="19"/>
      <c r="L34" s="36"/>
      <c r="M34" s="47"/>
      <c r="N34" s="47"/>
    </row>
    <row r="35" spans="1:14" x14ac:dyDescent="0.15">
      <c r="A35" s="8" t="s">
        <v>71</v>
      </c>
      <c r="B35" s="8" t="s">
        <v>14</v>
      </c>
      <c r="C35" s="32"/>
      <c r="D35" s="32"/>
      <c r="E35" s="32"/>
      <c r="F35" s="32"/>
      <c r="G35" s="32"/>
      <c r="H35" s="132"/>
      <c r="I35" s="32">
        <f t="shared" si="6"/>
        <v>0</v>
      </c>
      <c r="J35" s="33">
        <f>SUM(I33:I35)</f>
        <v>0</v>
      </c>
      <c r="K35" s="22">
        <f>J35+'１月'!K35</f>
        <v>0</v>
      </c>
      <c r="L35" s="37" t="str">
        <f t="shared" ref="L35" si="8">IF(ISERROR(K35/M35)," ",K35/M35)</f>
        <v xml:space="preserve"> </v>
      </c>
      <c r="M35" s="59">
        <v>0</v>
      </c>
      <c r="N35" s="56">
        <v>0</v>
      </c>
    </row>
    <row r="36" spans="1:14" x14ac:dyDescent="0.15">
      <c r="A36" s="10"/>
      <c r="B36" s="10" t="s">
        <v>12</v>
      </c>
      <c r="C36" s="19">
        <f>C3+C6+C9+C12+C15+C18+C21+C24+C27+C30+C33</f>
        <v>0</v>
      </c>
      <c r="D36" s="21">
        <f t="shared" ref="D36:H36" si="9">D3+D6+D9+D12+D15+D18+D21+D24+D27+D30+D33</f>
        <v>0</v>
      </c>
      <c r="E36" s="21">
        <f t="shared" si="9"/>
        <v>0</v>
      </c>
      <c r="F36" s="21">
        <f t="shared" si="9"/>
        <v>0</v>
      </c>
      <c r="G36" s="21">
        <f t="shared" si="9"/>
        <v>0</v>
      </c>
      <c r="H36" s="21">
        <f t="shared" si="9"/>
        <v>0</v>
      </c>
      <c r="I36" s="21">
        <f t="shared" ref="I36" si="10">I3+I6+I9+I12+I15+I18+I21+I24+I27+I30+I33</f>
        <v>0</v>
      </c>
      <c r="J36" s="21">
        <f>J3+J6+J9+J12+J15+J18+J21+J24+J27+J30</f>
        <v>0</v>
      </c>
      <c r="K36" s="19"/>
      <c r="L36" s="36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H38" si="11">C4+C7+C10+C13+C16+C19+C22+C25+C28+C31+C34</f>
        <v>0</v>
      </c>
      <c r="D37" s="21">
        <f t="shared" si="11"/>
        <v>0</v>
      </c>
      <c r="E37" s="21">
        <f t="shared" si="11"/>
        <v>0</v>
      </c>
      <c r="F37" s="21">
        <f t="shared" si="11"/>
        <v>0</v>
      </c>
      <c r="G37" s="21">
        <f t="shared" si="11"/>
        <v>0</v>
      </c>
      <c r="H37" s="21">
        <f t="shared" si="11"/>
        <v>0</v>
      </c>
      <c r="I37" s="21">
        <f t="shared" ref="I37" si="12">I4+I7+I10+I13+I16+I19+I22+I25+I28+I31+I34</f>
        <v>0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3" t="s">
        <v>9</v>
      </c>
      <c r="B38" s="8" t="s">
        <v>14</v>
      </c>
      <c r="C38" s="22">
        <f t="shared" si="11"/>
        <v>0</v>
      </c>
      <c r="D38" s="24">
        <f t="shared" si="11"/>
        <v>0</v>
      </c>
      <c r="E38" s="24">
        <f t="shared" si="11"/>
        <v>0</v>
      </c>
      <c r="F38" s="24">
        <f t="shared" si="11"/>
        <v>0</v>
      </c>
      <c r="G38" s="24">
        <f t="shared" si="11"/>
        <v>0</v>
      </c>
      <c r="H38" s="24">
        <f t="shared" si="11"/>
        <v>0</v>
      </c>
      <c r="I38" s="24">
        <f t="shared" ref="I38" si="13">I5+I8+I11+I14+I17+I20+I23+I26+I29+I32+I35</f>
        <v>0</v>
      </c>
      <c r="J38" s="24">
        <f>J5+J8+J14+J17+J20+J23+J26+J29+J32+J11</f>
        <v>0</v>
      </c>
      <c r="K38" s="22">
        <f>J38+'１月'!K38</f>
        <v>0</v>
      </c>
      <c r="L38" s="142" t="s">
        <v>70</v>
      </c>
      <c r="M38" s="59">
        <v>37446</v>
      </c>
      <c r="N38" s="56">
        <v>36364</v>
      </c>
    </row>
    <row r="39" spans="1:14" x14ac:dyDescent="0.15">
      <c r="A39" s="8"/>
      <c r="B39" s="9" t="s">
        <v>41</v>
      </c>
      <c r="C39" s="22">
        <f>SUM(C36:C38)</f>
        <v>0</v>
      </c>
      <c r="D39" s="22">
        <f t="shared" ref="D39:H39" si="14">SUM(D36:D38)</f>
        <v>0</v>
      </c>
      <c r="E39" s="22">
        <f t="shared" si="14"/>
        <v>0</v>
      </c>
      <c r="F39" s="53">
        <f>SUM(F36:F38)</f>
        <v>0</v>
      </c>
      <c r="G39" s="53">
        <f t="shared" si="14"/>
        <v>0</v>
      </c>
      <c r="H39" s="53">
        <f t="shared" si="14"/>
        <v>0</v>
      </c>
      <c r="I39" s="22">
        <f>SUM(C39:H39)</f>
        <v>0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0</v>
      </c>
      <c r="E40" s="41">
        <v>0</v>
      </c>
      <c r="F40" s="41">
        <v>27975</v>
      </c>
      <c r="G40" s="41">
        <v>8389</v>
      </c>
      <c r="H40" s="41">
        <v>0</v>
      </c>
      <c r="I40" s="41">
        <v>36364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H41" si="15">IF(ISERROR(B39/B40)," ",B39/B40)</f>
        <v xml:space="preserve"> </v>
      </c>
      <c r="C41" s="38" t="str">
        <f t="shared" si="15"/>
        <v xml:space="preserve"> </v>
      </c>
      <c r="D41" s="38" t="str">
        <f t="shared" si="15"/>
        <v xml:space="preserve"> </v>
      </c>
      <c r="E41" s="38" t="str">
        <f t="shared" si="15"/>
        <v xml:space="preserve"> </v>
      </c>
      <c r="F41" s="140" t="s">
        <v>70</v>
      </c>
      <c r="G41" s="140" t="s">
        <v>70</v>
      </c>
      <c r="H41" s="140" t="str">
        <f t="shared" si="15"/>
        <v xml:space="preserve"> </v>
      </c>
      <c r="I41" s="140" t="s">
        <v>70</v>
      </c>
      <c r="J41" s="44"/>
      <c r="K41" s="44"/>
      <c r="L41" s="38"/>
    </row>
    <row r="42" spans="1:14" x14ac:dyDescent="0.15">
      <c r="A42" s="3"/>
      <c r="B42" s="11" t="s">
        <v>12</v>
      </c>
      <c r="C42" s="15">
        <f>C36+'１月'!C42</f>
        <v>0</v>
      </c>
      <c r="D42" s="15">
        <f>D36+'１月'!D42</f>
        <v>0</v>
      </c>
      <c r="E42" s="15">
        <f>E36+'１月'!E42</f>
        <v>0</v>
      </c>
      <c r="F42" s="15">
        <f>F36+'１月'!F42</f>
        <v>0</v>
      </c>
      <c r="G42" s="15">
        <f>G36+'１月'!G42</f>
        <v>0</v>
      </c>
      <c r="H42" s="15">
        <f>H36+'１月'!H42</f>
        <v>0</v>
      </c>
      <c r="I42" s="15">
        <f>SUM(C42:H42)</f>
        <v>0</v>
      </c>
      <c r="J42" s="45"/>
      <c r="K42" s="66"/>
      <c r="L42" s="35"/>
      <c r="M42" s="18"/>
      <c r="N42" s="18"/>
    </row>
    <row r="43" spans="1:14" x14ac:dyDescent="0.15">
      <c r="A43" s="94"/>
      <c r="B43" s="10" t="s">
        <v>13</v>
      </c>
      <c r="C43" s="19">
        <f>C37+'１月'!C43</f>
        <v>0</v>
      </c>
      <c r="D43" s="19">
        <f>D37+'１月'!D43</f>
        <v>0</v>
      </c>
      <c r="E43" s="19">
        <f>E37+'１月'!E43</f>
        <v>0</v>
      </c>
      <c r="F43" s="19">
        <f>F37+'１月'!F43</f>
        <v>0</v>
      </c>
      <c r="G43" s="19">
        <f>G37+'１月'!G43</f>
        <v>0</v>
      </c>
      <c r="H43" s="19">
        <f>H37+'１月'!H43</f>
        <v>0</v>
      </c>
      <c r="I43" s="19">
        <f>SUM(C43:H43)</f>
        <v>0</v>
      </c>
      <c r="J43" s="63"/>
      <c r="K43" s="67"/>
      <c r="L43" s="36"/>
      <c r="M43" s="18"/>
      <c r="N43" s="18"/>
    </row>
    <row r="44" spans="1:14" x14ac:dyDescent="0.15">
      <c r="A44" s="93" t="s">
        <v>53</v>
      </c>
      <c r="B44" s="8" t="s">
        <v>14</v>
      </c>
      <c r="C44" s="22">
        <f>C38</f>
        <v>0</v>
      </c>
      <c r="D44" s="22">
        <f>D38+'１月'!D44</f>
        <v>0</v>
      </c>
      <c r="E44" s="22">
        <f>E38+'１月'!E44</f>
        <v>0</v>
      </c>
      <c r="F44" s="22">
        <f>F38+'１月'!F44</f>
        <v>0</v>
      </c>
      <c r="G44" s="22">
        <f>G38+'１月'!G44</f>
        <v>0</v>
      </c>
      <c r="H44" s="22">
        <f>H38+'１月'!H44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6">SUM(C42:C44)</f>
        <v>0</v>
      </c>
      <c r="D45" s="25">
        <f t="shared" si="16"/>
        <v>0</v>
      </c>
      <c r="E45" s="25">
        <f t="shared" si="16"/>
        <v>0</v>
      </c>
      <c r="F45" s="25">
        <f t="shared" si="16"/>
        <v>0</v>
      </c>
      <c r="G45" s="25">
        <f t="shared" si="16"/>
        <v>0</v>
      </c>
      <c r="H45" s="25">
        <f t="shared" si="16"/>
        <v>0</v>
      </c>
      <c r="I45" s="25">
        <f>SUM(C45:H45)</f>
        <v>0</v>
      </c>
      <c r="J45" s="41"/>
      <c r="K45" s="25">
        <f>K5+K8+K14+K17+K20+K23+K26+K29+K32</f>
        <v>0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0</v>
      </c>
      <c r="D46" s="41">
        <v>0</v>
      </c>
      <c r="E46" s="41">
        <v>1066</v>
      </c>
      <c r="F46" s="41">
        <v>27975</v>
      </c>
      <c r="G46" s="41">
        <v>8405</v>
      </c>
      <c r="H46" s="41">
        <v>0</v>
      </c>
      <c r="I46" s="41">
        <v>37446</v>
      </c>
      <c r="J46" s="41"/>
      <c r="K46" s="41">
        <v>37446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18"/>
      <c r="D47" s="118"/>
      <c r="E47" s="140" t="s">
        <v>70</v>
      </c>
      <c r="F47" s="140" t="s">
        <v>70</v>
      </c>
      <c r="G47" s="140" t="s">
        <v>70</v>
      </c>
      <c r="H47" s="38" t="str">
        <f t="shared" ref="H47:J47" si="17">IF(ISERROR(H45/H46)," ",H45/H46)</f>
        <v xml:space="preserve"> </v>
      </c>
      <c r="I47" s="140" t="s">
        <v>70</v>
      </c>
      <c r="J47" s="44" t="str">
        <f t="shared" si="17"/>
        <v xml:space="preserve"> </v>
      </c>
      <c r="K47" s="140" t="s">
        <v>70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7"/>
  <sheetViews>
    <sheetView showZeros="0" zoomScaleNormal="100" zoomScaleSheetLayoutView="100" workbookViewId="0">
      <pane xSplit="2" ySplit="2" topLeftCell="C9" activePane="bottomRight" state="frozen"/>
      <selection pane="topRight"/>
      <selection pane="bottomLeft"/>
      <selection pane="bottomRight" activeCell="L38" sqref="L38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2.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52"/>
      <c r="G3" s="15"/>
      <c r="H3" s="16"/>
      <c r="I3" s="15">
        <f>SUM(C3:H3)</f>
        <v>0</v>
      </c>
      <c r="J3" s="17"/>
      <c r="K3" s="16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82"/>
      <c r="G4" s="19"/>
      <c r="H4" s="20"/>
      <c r="I4" s="19">
        <f t="shared" ref="I4:I31" si="0">SUM(C4:H4)</f>
        <v>0</v>
      </c>
      <c r="J4" s="21"/>
      <c r="K4" s="20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53"/>
      <c r="G5" s="22"/>
      <c r="H5" s="23"/>
      <c r="I5" s="22">
        <f t="shared" si="0"/>
        <v>0</v>
      </c>
      <c r="J5" s="24">
        <f>SUM(I3:I5)</f>
        <v>0</v>
      </c>
      <c r="K5" s="23">
        <f>J5+'２月'!K5</f>
        <v>0</v>
      </c>
      <c r="L5" s="37">
        <f>IF(ISERROR(K5/M5)," ",K5/M5)</f>
        <v>0</v>
      </c>
      <c r="M5" s="56">
        <v>43848</v>
      </c>
      <c r="N5" s="56">
        <v>15873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6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20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3">
        <f>J8+'２月'!K8</f>
        <v>0</v>
      </c>
      <c r="L8" s="37" t="str">
        <f t="shared" ref="L8" si="1">IF(ISERROR(K8/M8)," ",K8/M8)</f>
        <v xml:space="preserve"> </v>
      </c>
      <c r="M8" s="56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20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20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20">
        <f>J11+'２月'!K11</f>
        <v>0</v>
      </c>
      <c r="L11" s="37" t="str">
        <f t="shared" ref="L11" si="2">IF(ISERROR(K11/M11)," ",K11/M11)</f>
        <v xml:space="preserve"> </v>
      </c>
      <c r="M11" s="56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6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20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3">
        <f>J14+'２月'!K14</f>
        <v>0</v>
      </c>
      <c r="L14" s="142" t="s">
        <v>70</v>
      </c>
      <c r="M14" s="56">
        <v>26617</v>
      </c>
      <c r="N14" s="56">
        <v>17146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6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20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19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3">
        <f>J17+'２月'!K17</f>
        <v>0</v>
      </c>
      <c r="L17" s="37" t="str">
        <f t="shared" ref="L17" si="3">IF(ISERROR(K17/M17)," ",K17/M17)</f>
        <v xml:space="preserve"> </v>
      </c>
      <c r="M17" s="56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6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20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3">
        <f>J20+'２月'!K20</f>
        <v>0</v>
      </c>
      <c r="L20" s="37" t="str">
        <f t="shared" ref="L20" si="4">IF(ISERROR(K20/M20)," ",K20/M20)</f>
        <v xml:space="preserve"> </v>
      </c>
      <c r="M20" s="56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6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20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3">
        <f>J23+'２月'!K23</f>
        <v>0</v>
      </c>
      <c r="L23" s="37" t="str">
        <f t="shared" ref="L23" si="5">IF(ISERROR(K23/M23)," ",K23/M23)</f>
        <v xml:space="preserve"> </v>
      </c>
      <c r="M23" s="56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6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20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3">
        <f>J26+'２月'!K26</f>
        <v>0</v>
      </c>
      <c r="L26" s="37" t="str">
        <f t="shared" ref="L26" si="6">IF(ISERROR(K26/M26)," ",K26/M26)</f>
        <v xml:space="preserve"> </v>
      </c>
      <c r="M26" s="56">
        <v>0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6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20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3">
        <f>J29+'２月'!K29</f>
        <v>0</v>
      </c>
      <c r="L29" s="142" t="s">
        <v>70</v>
      </c>
      <c r="M29" s="56">
        <v>10361</v>
      </c>
      <c r="N29" s="56">
        <v>10361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20"/>
      <c r="I30" s="15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20"/>
      <c r="I31" s="19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0"/>
      <c r="I32" s="19">
        <f>SUM(C32:H32)</f>
        <v>0</v>
      </c>
      <c r="J32" s="21">
        <f>SUM(I30:I32)</f>
        <v>0</v>
      </c>
      <c r="K32" s="22">
        <f>J32+'２月'!K32</f>
        <v>0</v>
      </c>
      <c r="L32" s="37" t="str">
        <f t="shared" ref="L32" si="7">IF(ISERROR(K32/M32)," ",K32/M32)</f>
        <v xml:space="preserve"> </v>
      </c>
      <c r="M32" s="131">
        <v>0</v>
      </c>
      <c r="N32" s="129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9"/>
      <c r="L33" s="35"/>
      <c r="M33" s="78"/>
      <c r="N33" s="7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19">
        <f>J35+'２月'!K35</f>
        <v>0</v>
      </c>
      <c r="L35" s="37" t="str">
        <f t="shared" ref="L35" si="8">IF(ISERROR(K35/M35)," ",K35/M35)</f>
        <v xml:space="preserve"> </v>
      </c>
      <c r="M35" s="59">
        <v>0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9">D3+D6+D9+D12+D15+D18+D21+D24+D27+D30+D33</f>
        <v>0</v>
      </c>
      <c r="E36" s="17">
        <f t="shared" si="9"/>
        <v>0</v>
      </c>
      <c r="F36" s="17">
        <f t="shared" si="9"/>
        <v>0</v>
      </c>
      <c r="G36" s="17">
        <f t="shared" si="9"/>
        <v>0</v>
      </c>
      <c r="H36" s="17">
        <f t="shared" si="9"/>
        <v>0</v>
      </c>
      <c r="I36" s="17">
        <f t="shared" si="9"/>
        <v>0</v>
      </c>
      <c r="J36" s="17">
        <f>J3+J6+J9+J12+J15+J18+J21+J24+J27+J30</f>
        <v>0</v>
      </c>
      <c r="K36" s="16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10">C4+C7+C10+C13+C16+C19+C22+C25+C28+C31+C34</f>
        <v>0</v>
      </c>
      <c r="D37" s="21">
        <f t="shared" si="10"/>
        <v>0</v>
      </c>
      <c r="E37" s="21">
        <f t="shared" si="10"/>
        <v>0</v>
      </c>
      <c r="F37" s="21">
        <f t="shared" si="10"/>
        <v>0</v>
      </c>
      <c r="G37" s="21">
        <f t="shared" si="10"/>
        <v>0</v>
      </c>
      <c r="H37" s="21">
        <f t="shared" si="10"/>
        <v>0</v>
      </c>
      <c r="I37" s="21">
        <f t="shared" si="10"/>
        <v>0</v>
      </c>
      <c r="J37" s="21">
        <f>J4+J7+J10+J13+J16+J19+J22+J25+J28+J31</f>
        <v>0</v>
      </c>
      <c r="K37" s="20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10"/>
        <v>0</v>
      </c>
      <c r="D38" s="24">
        <f t="shared" si="10"/>
        <v>0</v>
      </c>
      <c r="E38" s="24">
        <f t="shared" si="10"/>
        <v>0</v>
      </c>
      <c r="F38" s="24">
        <f t="shared" si="10"/>
        <v>0</v>
      </c>
      <c r="G38" s="24">
        <f t="shared" si="10"/>
        <v>0</v>
      </c>
      <c r="H38" s="24">
        <f t="shared" si="10"/>
        <v>0</v>
      </c>
      <c r="I38" s="24">
        <f t="shared" si="10"/>
        <v>0</v>
      </c>
      <c r="J38" s="24">
        <f>J5+J8+J14+J17+J20+J23+J26+J29+J32+J11</f>
        <v>0</v>
      </c>
      <c r="K38" s="23">
        <f>J38+'２月'!K38</f>
        <v>0</v>
      </c>
      <c r="L38" s="142" t="s">
        <v>70</v>
      </c>
      <c r="M38" s="56">
        <v>80826</v>
      </c>
      <c r="N38" s="56">
        <v>43380</v>
      </c>
    </row>
    <row r="39" spans="1:14" x14ac:dyDescent="0.15">
      <c r="A39" s="8"/>
      <c r="B39" s="9" t="s">
        <v>41</v>
      </c>
      <c r="C39" s="22">
        <f>SUM(C9:C32)</f>
        <v>0</v>
      </c>
      <c r="D39" s="22">
        <f>SUM(D36:D38)</f>
        <v>0</v>
      </c>
      <c r="E39" s="22">
        <f>SUM(E36:E38)</f>
        <v>0</v>
      </c>
      <c r="F39" s="22">
        <f>SUM(F36:F38)</f>
        <v>0</v>
      </c>
      <c r="G39" s="53">
        <f>SUM(G36:G38)</f>
        <v>0</v>
      </c>
      <c r="H39" s="53">
        <f>SUM(H36:H38)</f>
        <v>0</v>
      </c>
      <c r="I39" s="22">
        <f>SUM(C39:H39)</f>
        <v>0</v>
      </c>
      <c r="J39" s="66"/>
      <c r="K39" s="66"/>
      <c r="L39" s="36"/>
      <c r="M39" s="18"/>
      <c r="N39" s="18"/>
    </row>
    <row r="40" spans="1:14" x14ac:dyDescent="0.15">
      <c r="A40" s="40" t="s">
        <v>54</v>
      </c>
      <c r="B40" s="40"/>
      <c r="C40" s="41">
        <v>10361</v>
      </c>
      <c r="D40" s="41">
        <v>9559</v>
      </c>
      <c r="E40" s="41">
        <v>0</v>
      </c>
      <c r="F40" s="41">
        <v>15873</v>
      </c>
      <c r="G40" s="41">
        <v>7587</v>
      </c>
      <c r="H40" s="41">
        <v>0</v>
      </c>
      <c r="I40" s="41">
        <v>43380</v>
      </c>
      <c r="J40" s="67"/>
      <c r="K40" s="67"/>
      <c r="L40" s="36"/>
      <c r="M40" s="18"/>
      <c r="N40" s="18"/>
    </row>
    <row r="41" spans="1:14" s="39" customFormat="1" x14ac:dyDescent="0.15">
      <c r="A41" s="34" t="s">
        <v>69</v>
      </c>
      <c r="B41" s="38" t="str">
        <f t="shared" ref="B41:H41" si="11">IF(ISERROR(B39/B40)," ",B39/B40)</f>
        <v xml:space="preserve"> </v>
      </c>
      <c r="C41" s="140" t="s">
        <v>70</v>
      </c>
      <c r="D41" s="140" t="s">
        <v>70</v>
      </c>
      <c r="E41" s="140" t="str">
        <f t="shared" si="11"/>
        <v xml:space="preserve"> </v>
      </c>
      <c r="F41" s="140" t="s">
        <v>70</v>
      </c>
      <c r="G41" s="140" t="s">
        <v>70</v>
      </c>
      <c r="H41" s="140" t="str">
        <f t="shared" si="11"/>
        <v xml:space="preserve"> </v>
      </c>
      <c r="I41" s="140" t="s">
        <v>70</v>
      </c>
      <c r="J41" s="71"/>
      <c r="K41" s="71"/>
      <c r="L41" s="37"/>
    </row>
    <row r="42" spans="1:14" x14ac:dyDescent="0.15">
      <c r="A42" s="11"/>
      <c r="B42" s="11" t="s">
        <v>12</v>
      </c>
      <c r="C42" s="15">
        <f>C36+'２月'!C42</f>
        <v>0</v>
      </c>
      <c r="D42" s="15">
        <f>D36+'２月'!D42</f>
        <v>0</v>
      </c>
      <c r="E42" s="15">
        <f>E36+'２月'!E42</f>
        <v>0</v>
      </c>
      <c r="F42" s="15">
        <f>F36+'２月'!F42</f>
        <v>0</v>
      </c>
      <c r="G42" s="15">
        <f>G36+'２月'!G42</f>
        <v>0</v>
      </c>
      <c r="H42" s="15">
        <f>H36+'２月'!H42</f>
        <v>0</v>
      </c>
      <c r="I42" s="15">
        <f>I36+'２月'!I42</f>
        <v>0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C37+'２月'!C43</f>
        <v>0</v>
      </c>
      <c r="D43" s="19">
        <f>D37+'２月'!D43</f>
        <v>0</v>
      </c>
      <c r="E43" s="19">
        <f>E37+'２月'!E43</f>
        <v>0</v>
      </c>
      <c r="F43" s="19">
        <f>F37+'２月'!F43</f>
        <v>0</v>
      </c>
      <c r="G43" s="19">
        <f>G37+'２月'!G43</f>
        <v>0</v>
      </c>
      <c r="H43" s="19">
        <f>H37+'２月'!H43</f>
        <v>0</v>
      </c>
      <c r="I43" s="19">
        <f>I37+'２月'!I43</f>
        <v>0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D38+'２月'!D44</f>
        <v>0</v>
      </c>
      <c r="E44" s="22">
        <f>E38+'２月'!E44</f>
        <v>0</v>
      </c>
      <c r="F44" s="22">
        <f>F38+'２月'!F44</f>
        <v>0</v>
      </c>
      <c r="G44" s="22">
        <f>G38+'２月'!G44</f>
        <v>0</v>
      </c>
      <c r="H44" s="22">
        <f>H38+'２月'!H44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2">SUM(C42:C44)</f>
        <v>0</v>
      </c>
      <c r="D45" s="25">
        <f t="shared" si="12"/>
        <v>0</v>
      </c>
      <c r="E45" s="25">
        <f t="shared" si="12"/>
        <v>0</v>
      </c>
      <c r="F45" s="25">
        <f t="shared" si="12"/>
        <v>0</v>
      </c>
      <c r="G45" s="25">
        <f t="shared" si="12"/>
        <v>0</v>
      </c>
      <c r="H45" s="25">
        <f t="shared" si="12"/>
        <v>0</v>
      </c>
      <c r="I45" s="25">
        <f>SUM(C45:H45)</f>
        <v>0</v>
      </c>
      <c r="J45" s="41"/>
      <c r="K45" s="25">
        <f>K5+K8+K14+K17+K20+K23+K26+K29+K32</f>
        <v>0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10361</v>
      </c>
      <c r="D46" s="41">
        <v>9559</v>
      </c>
      <c r="E46" s="41">
        <v>1066</v>
      </c>
      <c r="F46" s="41">
        <v>43848</v>
      </c>
      <c r="G46" s="41">
        <v>15992</v>
      </c>
      <c r="H46" s="41">
        <v>0</v>
      </c>
      <c r="I46" s="41">
        <v>80826</v>
      </c>
      <c r="J46" s="41"/>
      <c r="K46" s="41">
        <v>80826</v>
      </c>
      <c r="L46" s="38" t="str">
        <f>IF(ISERROR(K48/M48)," ",K48/M48)</f>
        <v xml:space="preserve"> </v>
      </c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28" t="s">
        <v>70</v>
      </c>
      <c r="D47" s="128" t="s">
        <v>70</v>
      </c>
      <c r="E47" s="128" t="s">
        <v>70</v>
      </c>
      <c r="F47" s="141" t="s">
        <v>70</v>
      </c>
      <c r="G47" s="141" t="s">
        <v>70</v>
      </c>
      <c r="H47" s="38" t="str">
        <f t="shared" ref="H47" si="13">IF(ISERROR(H45/H46)," ",H45/H46)</f>
        <v xml:space="preserve"> </v>
      </c>
      <c r="I47" s="140" t="s">
        <v>70</v>
      </c>
      <c r="J47" s="44" t="str">
        <f>IF(ISERROR(J45/J46)," ",J45/J46)</f>
        <v xml:space="preserve"> </v>
      </c>
      <c r="K47" s="38" t="s">
        <v>70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47"/>
  <sheetViews>
    <sheetView showZeros="0" zoomScaleNormal="100" zoomScaleSheetLayoutView="85" workbookViewId="0">
      <pane xSplit="2" ySplit="2" topLeftCell="C3" activePane="bottomRight" state="frozen"/>
      <selection pane="topRight"/>
      <selection pane="bottomLeft"/>
      <selection pane="bottomRight" activeCell="G41" sqref="G41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1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91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91"/>
      <c r="G4" s="19"/>
      <c r="H4" s="20"/>
      <c r="I4" s="19">
        <f t="shared" ref="I4:I31" si="0">SUM(C4:H4)</f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J5+'３月'!K5</f>
        <v>0</v>
      </c>
      <c r="L5" s="142" t="s">
        <v>70</v>
      </c>
      <c r="M5" s="59">
        <v>69060</v>
      </c>
      <c r="N5" s="56">
        <v>25212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J8+'３月'!K8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48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48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48"/>
      <c r="H11" s="20"/>
      <c r="I11" s="19">
        <f>SUM(C11:H11)</f>
        <v>0</v>
      </c>
      <c r="J11" s="21">
        <f>SUM(I9:I11)</f>
        <v>0</v>
      </c>
      <c r="K11" s="19">
        <f>J11+'３月'!K11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13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14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51"/>
      <c r="H14" s="23"/>
      <c r="I14" s="22">
        <f t="shared" si="0"/>
        <v>0</v>
      </c>
      <c r="J14" s="24">
        <f>SUM(I12:I14)</f>
        <v>0</v>
      </c>
      <c r="K14" s="22">
        <f>J14+'３月'!K14</f>
        <v>0</v>
      </c>
      <c r="L14" s="138" t="s">
        <v>70</v>
      </c>
      <c r="M14" s="59">
        <v>42543</v>
      </c>
      <c r="N14" s="56">
        <v>15926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J17+'３月'!K17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J20+'３月'!K20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J23+'３月'!K23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J26+'３月'!K26</f>
        <v>0</v>
      </c>
      <c r="L26" s="139" t="s">
        <v>70</v>
      </c>
      <c r="M26" s="59">
        <v>4513</v>
      </c>
      <c r="N26" s="56">
        <v>4513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6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20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0"/>
      <c r="I29" s="22">
        <f t="shared" si="0"/>
        <v>0</v>
      </c>
      <c r="J29" s="24">
        <f>SUM(I27:I29)</f>
        <v>0</v>
      </c>
      <c r="K29" s="22">
        <f>J29+'３月'!K29</f>
        <v>0</v>
      </c>
      <c r="L29" s="142" t="s">
        <v>70</v>
      </c>
      <c r="M29" s="59">
        <v>10361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>
        <v>6070</v>
      </c>
      <c r="G30" s="20"/>
      <c r="H30" s="113"/>
      <c r="I30" s="17">
        <f t="shared" si="0"/>
        <v>6070</v>
      </c>
      <c r="J30" s="21"/>
      <c r="K30" s="15"/>
      <c r="L30" s="35"/>
      <c r="M30" s="77"/>
      <c r="N30" s="78"/>
    </row>
    <row r="31" spans="1:14" x14ac:dyDescent="0.15">
      <c r="A31" s="10"/>
      <c r="B31" s="13" t="s">
        <v>13</v>
      </c>
      <c r="C31" s="19"/>
      <c r="D31" s="19"/>
      <c r="E31" s="19"/>
      <c r="F31" s="19">
        <v>16433</v>
      </c>
      <c r="G31" s="20"/>
      <c r="H31" s="114"/>
      <c r="I31" s="21">
        <f t="shared" si="0"/>
        <v>16433</v>
      </c>
      <c r="J31" s="21"/>
      <c r="K31" s="19"/>
      <c r="L31" s="36"/>
      <c r="M31" s="79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20"/>
      <c r="H32" s="22"/>
      <c r="I32" s="24">
        <f>SUM(C32:H32)</f>
        <v>0</v>
      </c>
      <c r="J32" s="21">
        <f>SUM(I30:I32)</f>
        <v>22503</v>
      </c>
      <c r="K32" s="19">
        <f>J32+'３月'!K32</f>
        <v>22503</v>
      </c>
      <c r="L32" s="137" t="s">
        <v>73</v>
      </c>
      <c r="M32" s="59">
        <v>0</v>
      </c>
      <c r="N32" s="56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30"/>
      <c r="I33" s="26">
        <f>SUM(C33:H33)</f>
        <v>0</v>
      </c>
      <c r="J33" s="28"/>
      <c r="K33" s="15"/>
      <c r="L33" s="35"/>
      <c r="M33" s="77"/>
      <c r="N33" s="7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79"/>
      <c r="N34" s="47"/>
    </row>
    <row r="35" spans="1:14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J35+'３月'!K35</f>
        <v>0</v>
      </c>
      <c r="L35" s="37" t="str">
        <f t="shared" ref="L35" si="6">IF(ISERROR(K35/M35)," ",K35/M35)</f>
        <v xml:space="preserve"> </v>
      </c>
      <c r="M35" s="59">
        <v>0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7">D3+D6+D9+D12+D15+D18+D21+D24+D27+D30+D33</f>
        <v>0</v>
      </c>
      <c r="E36" s="17">
        <f t="shared" si="7"/>
        <v>0</v>
      </c>
      <c r="F36" s="17">
        <f t="shared" si="7"/>
        <v>6070</v>
      </c>
      <c r="G36" s="17">
        <f t="shared" si="7"/>
        <v>0</v>
      </c>
      <c r="H36" s="17">
        <f t="shared" si="7"/>
        <v>0</v>
      </c>
      <c r="I36" s="17">
        <f t="shared" si="7"/>
        <v>6070</v>
      </c>
      <c r="J36" s="17">
        <f>J3+J6+J9+J12+J15+J18+J21+J24+J27+J30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8">C4+C7+C10+C13+C16+C19+C22+C25+C28+C31+C34</f>
        <v>0</v>
      </c>
      <c r="D37" s="21">
        <f t="shared" si="8"/>
        <v>0</v>
      </c>
      <c r="E37" s="21">
        <f t="shared" si="8"/>
        <v>0</v>
      </c>
      <c r="F37" s="21">
        <f t="shared" si="8"/>
        <v>16433</v>
      </c>
      <c r="G37" s="21">
        <f t="shared" si="8"/>
        <v>0</v>
      </c>
      <c r="H37" s="21">
        <f t="shared" si="8"/>
        <v>0</v>
      </c>
      <c r="I37" s="21">
        <f t="shared" si="8"/>
        <v>16433</v>
      </c>
      <c r="J37" s="21">
        <f>J4+J7+J10+J13+J16+J19+J22+J25+J28+J31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8"/>
        <v>0</v>
      </c>
      <c r="D38" s="24">
        <f t="shared" si="8"/>
        <v>0</v>
      </c>
      <c r="E38" s="24">
        <f t="shared" si="8"/>
        <v>0</v>
      </c>
      <c r="F38" s="24">
        <f t="shared" si="8"/>
        <v>0</v>
      </c>
      <c r="G38" s="24">
        <f t="shared" si="8"/>
        <v>0</v>
      </c>
      <c r="H38" s="24">
        <f t="shared" si="8"/>
        <v>0</v>
      </c>
      <c r="I38" s="24">
        <f t="shared" si="8"/>
        <v>0</v>
      </c>
      <c r="J38" s="24">
        <f>J5+J8+J14+J17+J20+J23+J26+J29+J32+J11+J35</f>
        <v>22503</v>
      </c>
      <c r="K38" s="22">
        <f>J38+'３月'!K38</f>
        <v>22503</v>
      </c>
      <c r="L38" s="37">
        <f t="shared" ref="L38" si="9">IF(ISERROR(K38/M38)," ",K38/M38)</f>
        <v>0.17792167745914278</v>
      </c>
      <c r="M38" s="59">
        <v>126477</v>
      </c>
      <c r="N38" s="56">
        <v>45651</v>
      </c>
    </row>
    <row r="39" spans="1:14" x14ac:dyDescent="0.15">
      <c r="A39" s="8"/>
      <c r="B39" s="9" t="s">
        <v>41</v>
      </c>
      <c r="C39" s="22">
        <f t="shared" ref="C39:H39" si="10">SUM(C36:C38)</f>
        <v>0</v>
      </c>
      <c r="D39" s="22">
        <f t="shared" si="10"/>
        <v>0</v>
      </c>
      <c r="E39" s="22">
        <f t="shared" si="10"/>
        <v>0</v>
      </c>
      <c r="F39" s="53">
        <f t="shared" si="10"/>
        <v>22503</v>
      </c>
      <c r="G39" s="53">
        <f t="shared" si="10"/>
        <v>0</v>
      </c>
      <c r="H39" s="53">
        <f t="shared" si="10"/>
        <v>0</v>
      </c>
      <c r="I39" s="22">
        <f>SUM(C39:H39)</f>
        <v>22503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4513</v>
      </c>
      <c r="E40" s="41">
        <v>12432</v>
      </c>
      <c r="F40" s="41">
        <v>25212</v>
      </c>
      <c r="G40" s="41">
        <v>3494</v>
      </c>
      <c r="H40" s="41">
        <v>0</v>
      </c>
      <c r="I40" s="41">
        <v>45651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1">IF(ISERROR(B39/B40)," ",B39/B40)</f>
        <v xml:space="preserve"> </v>
      </c>
      <c r="C41" s="118" t="str">
        <f t="shared" si="11"/>
        <v xml:space="preserve"> </v>
      </c>
      <c r="D41" s="118" t="s">
        <v>70</v>
      </c>
      <c r="E41" s="118" t="s">
        <v>70</v>
      </c>
      <c r="F41" s="118">
        <f t="shared" si="11"/>
        <v>0.89255116611137553</v>
      </c>
      <c r="G41" s="118" t="s">
        <v>70</v>
      </c>
      <c r="H41" s="118" t="str">
        <f t="shared" si="11"/>
        <v xml:space="preserve"> </v>
      </c>
      <c r="I41" s="118">
        <f t="shared" si="11"/>
        <v>0.49293553262798184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C36+'３月'!C42</f>
        <v>0</v>
      </c>
      <c r="D42" s="15">
        <f>D36+'３月'!D42</f>
        <v>0</v>
      </c>
      <c r="E42" s="15">
        <f>E36+'３月'!E42</f>
        <v>0</v>
      </c>
      <c r="F42" s="15">
        <f>F36+'３月'!F42</f>
        <v>6070</v>
      </c>
      <c r="G42" s="15">
        <f>G36+'３月'!G42</f>
        <v>0</v>
      </c>
      <c r="H42" s="15">
        <f>H36+'３月'!H42</f>
        <v>0</v>
      </c>
      <c r="I42" s="15">
        <f>SUM(C42:H42)</f>
        <v>6070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C37+'３月'!C43</f>
        <v>0</v>
      </c>
      <c r="D43" s="19">
        <f>D37+'３月'!D43</f>
        <v>0</v>
      </c>
      <c r="E43" s="19">
        <f>E37+'３月'!E43</f>
        <v>0</v>
      </c>
      <c r="F43" s="19">
        <f>F37+'３月'!F43</f>
        <v>16433</v>
      </c>
      <c r="G43" s="19">
        <f>G37+'３月'!G43</f>
        <v>0</v>
      </c>
      <c r="H43" s="19">
        <f>H37+'３月'!H43</f>
        <v>0</v>
      </c>
      <c r="I43" s="19">
        <f>SUM(C43:H43)</f>
        <v>16433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D38+'３月'!D44</f>
        <v>0</v>
      </c>
      <c r="E44" s="22">
        <f>E38+'３月'!E44</f>
        <v>0</v>
      </c>
      <c r="F44" s="22">
        <f>F38+'３月'!F44</f>
        <v>0</v>
      </c>
      <c r="G44" s="22">
        <f>G38+'３月'!G44</f>
        <v>0</v>
      </c>
      <c r="H44" s="22">
        <f>H38+'３月'!H44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2">SUM(C42:C44)</f>
        <v>0</v>
      </c>
      <c r="D45" s="25">
        <f t="shared" si="12"/>
        <v>0</v>
      </c>
      <c r="E45" s="25">
        <f t="shared" si="12"/>
        <v>0</v>
      </c>
      <c r="F45" s="25">
        <f t="shared" si="12"/>
        <v>22503</v>
      </c>
      <c r="G45" s="25">
        <f t="shared" si="12"/>
        <v>0</v>
      </c>
      <c r="H45" s="25">
        <f t="shared" si="12"/>
        <v>0</v>
      </c>
      <c r="I45" s="25">
        <f>SUM(C45:H45)</f>
        <v>22503</v>
      </c>
      <c r="J45" s="41"/>
      <c r="K45" s="25">
        <f>K5+K8+K14+K17+K20+K23+K26+K29+K32</f>
        <v>22503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10361</v>
      </c>
      <c r="D46" s="41">
        <v>14072</v>
      </c>
      <c r="E46" s="41">
        <v>13498</v>
      </c>
      <c r="F46" s="41">
        <v>69060</v>
      </c>
      <c r="G46" s="41">
        <v>19486</v>
      </c>
      <c r="H46" s="41">
        <v>0</v>
      </c>
      <c r="I46" s="41">
        <v>126477</v>
      </c>
      <c r="J46" s="41"/>
      <c r="K46" s="41">
        <v>126477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18" t="s">
        <v>70</v>
      </c>
      <c r="D47" s="38" t="s">
        <v>70</v>
      </c>
      <c r="E47" s="118" t="s">
        <v>70</v>
      </c>
      <c r="F47" s="38">
        <f t="shared" ref="F47:I47" si="13">IF(ISERROR(F45/F46)," ",F45/F46)</f>
        <v>0.32584708948740226</v>
      </c>
      <c r="G47" s="38" t="s">
        <v>70</v>
      </c>
      <c r="H47" s="38" t="str">
        <f t="shared" si="13"/>
        <v xml:space="preserve"> </v>
      </c>
      <c r="I47" s="38">
        <f t="shared" si="13"/>
        <v>0.17792167745914278</v>
      </c>
      <c r="J47" s="44" t="str">
        <f>IF(ISERROR(J45/J46)," ",J45/J46)</f>
        <v xml:space="preserve"> </v>
      </c>
      <c r="K47" s="38">
        <f>IF(ISERROR(K45/K46)," ",K45/K46)</f>
        <v>0.17792167745914278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51"/>
  <sheetViews>
    <sheetView showZeros="0" topLeftCell="A19" zoomScaleNormal="100" workbookViewId="0">
      <selection activeCell="K35" sqref="K35"/>
    </sheetView>
  </sheetViews>
  <sheetFormatPr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ref="I4:I32" si="0">SUM(C4:H4)</f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J5+'４月'!K5</f>
        <v>0</v>
      </c>
      <c r="L5" s="142" t="s">
        <v>70</v>
      </c>
      <c r="M5" s="59">
        <v>69060</v>
      </c>
      <c r="N5" s="56">
        <v>0</v>
      </c>
    </row>
    <row r="6" spans="1:14" x14ac:dyDescent="0.15">
      <c r="A6" s="11"/>
      <c r="B6" s="11" t="s">
        <v>12</v>
      </c>
      <c r="C6" s="15"/>
      <c r="D6" s="15"/>
      <c r="E6" s="17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21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J8+'４月'!K8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J11+'４月'!K11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J14+'４月'!K14</f>
        <v>0</v>
      </c>
      <c r="L14" s="142" t="s">
        <v>70</v>
      </c>
      <c r="M14" s="59">
        <v>42543</v>
      </c>
      <c r="N14" s="56">
        <v>0</v>
      </c>
    </row>
    <row r="15" spans="1:14" x14ac:dyDescent="0.15">
      <c r="A15" s="11"/>
      <c r="B15" s="11" t="s">
        <v>12</v>
      </c>
      <c r="C15" s="72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73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53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J17+'４月'!K17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J20+'４月'!K20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J23+'４月'!K23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J26+'４月'!K26</f>
        <v>0</v>
      </c>
      <c r="L26" s="142" t="s">
        <v>70</v>
      </c>
      <c r="M26" s="59">
        <v>4513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J29+'４月'!K29</f>
        <v>0</v>
      </c>
      <c r="L29" s="142" t="s">
        <v>70</v>
      </c>
      <c r="M29" s="59">
        <v>10361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7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21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4">
        <f t="shared" si="0"/>
        <v>0</v>
      </c>
      <c r="J32" s="21"/>
      <c r="K32" s="22">
        <f>J32+'４月'!K32</f>
        <v>22503</v>
      </c>
      <c r="L32" s="142" t="s">
        <v>73</v>
      </c>
      <c r="M32" s="59">
        <v>0</v>
      </c>
      <c r="N32" s="56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>
        <v>1206</v>
      </c>
      <c r="H33" s="27"/>
      <c r="I33" s="26">
        <f>SUM(C33:H33)</f>
        <v>1206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>
        <v>5841</v>
      </c>
      <c r="H34" s="30"/>
      <c r="I34" s="29">
        <f>SUM(C34:H34)</f>
        <v>5841</v>
      </c>
      <c r="J34" s="31"/>
      <c r="K34" s="19"/>
      <c r="L34" s="36"/>
      <c r="M34" s="47"/>
      <c r="N34" s="47"/>
    </row>
    <row r="35" spans="1:14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/>
      <c r="I35" s="32">
        <f>SUM(C35:H35)</f>
        <v>0</v>
      </c>
      <c r="J35" s="33">
        <f>SUM(I33:I35)</f>
        <v>7047</v>
      </c>
      <c r="K35" s="22">
        <f>J35+'４月'!K35</f>
        <v>7047</v>
      </c>
      <c r="L35" s="142" t="s">
        <v>73</v>
      </c>
      <c r="M35" s="59">
        <v>0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6">D3+D6+D9+D12+D15+D18+D21+D24+D27+D30+D33</f>
        <v>0</v>
      </c>
      <c r="E36" s="17">
        <f t="shared" si="6"/>
        <v>0</v>
      </c>
      <c r="F36" s="17">
        <f t="shared" si="6"/>
        <v>0</v>
      </c>
      <c r="G36" s="17">
        <f t="shared" si="6"/>
        <v>1206</v>
      </c>
      <c r="H36" s="17">
        <f t="shared" si="6"/>
        <v>0</v>
      </c>
      <c r="I36" s="17">
        <f t="shared" si="6"/>
        <v>1206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7">C4+C7+C10+C13+C16+C19+C22+C25+C28+C31+C34</f>
        <v>0</v>
      </c>
      <c r="D37" s="21">
        <f t="shared" si="7"/>
        <v>0</v>
      </c>
      <c r="E37" s="21">
        <f t="shared" si="7"/>
        <v>0</v>
      </c>
      <c r="F37" s="21">
        <f t="shared" si="7"/>
        <v>0</v>
      </c>
      <c r="G37" s="21">
        <f t="shared" si="7"/>
        <v>5841</v>
      </c>
      <c r="H37" s="21">
        <f t="shared" si="7"/>
        <v>0</v>
      </c>
      <c r="I37" s="21">
        <f t="shared" si="7"/>
        <v>5841</v>
      </c>
      <c r="J37" s="21">
        <f>J4+J7+J10+J13+J16+J19+J22+J25+J28+J31+J34</f>
        <v>0</v>
      </c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7"/>
        <v>0</v>
      </c>
      <c r="D38" s="24">
        <f t="shared" si="7"/>
        <v>0</v>
      </c>
      <c r="E38" s="24">
        <f t="shared" si="7"/>
        <v>0</v>
      </c>
      <c r="F38" s="24">
        <f t="shared" si="7"/>
        <v>0</v>
      </c>
      <c r="G38" s="24">
        <f t="shared" si="7"/>
        <v>0</v>
      </c>
      <c r="H38" s="24">
        <f t="shared" si="7"/>
        <v>0</v>
      </c>
      <c r="I38" s="24">
        <f t="shared" si="7"/>
        <v>0</v>
      </c>
      <c r="J38" s="24">
        <f>J5+J8+J14+J17+J20+J23+J26+J29+J32+J11+J35</f>
        <v>7047</v>
      </c>
      <c r="K38" s="22">
        <f>J38+'４月'!K38</f>
        <v>29550</v>
      </c>
      <c r="L38" s="37">
        <f t="shared" ref="L38" si="8">IF(ISERROR(K38/M38)," ",K38/M38)</f>
        <v>0.23363931782063141</v>
      </c>
      <c r="M38" s="59">
        <v>126477</v>
      </c>
      <c r="N38" s="56">
        <v>0</v>
      </c>
    </row>
    <row r="39" spans="1:14" x14ac:dyDescent="0.15">
      <c r="A39" s="8"/>
      <c r="B39" s="9" t="s">
        <v>41</v>
      </c>
      <c r="C39" s="22">
        <f t="shared" ref="C39:H39" si="9">SUM(C36:C38)</f>
        <v>0</v>
      </c>
      <c r="D39" s="22">
        <f t="shared" si="9"/>
        <v>0</v>
      </c>
      <c r="E39" s="22">
        <f t="shared" si="9"/>
        <v>0</v>
      </c>
      <c r="F39" s="53">
        <f t="shared" si="9"/>
        <v>0</v>
      </c>
      <c r="G39" s="53">
        <f t="shared" si="9"/>
        <v>7047</v>
      </c>
      <c r="H39" s="53">
        <f t="shared" si="9"/>
        <v>0</v>
      </c>
      <c r="I39" s="22">
        <f>SUM(C39:H39)</f>
        <v>7047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H41" si="10">IF(ISERROR(B39/B40)," ",B39/B40)</f>
        <v xml:space="preserve"> </v>
      </c>
      <c r="C41" s="38" t="str">
        <f t="shared" si="10"/>
        <v xml:space="preserve"> </v>
      </c>
      <c r="D41" s="140"/>
      <c r="E41" s="140"/>
      <c r="F41" s="38" t="str">
        <f t="shared" si="10"/>
        <v xml:space="preserve"> </v>
      </c>
      <c r="G41" s="142" t="s">
        <v>73</v>
      </c>
      <c r="H41" s="38" t="str">
        <f t="shared" si="10"/>
        <v xml:space="preserve"> </v>
      </c>
      <c r="I41" s="142" t="s">
        <v>73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C36+'４月'!C42</f>
        <v>0</v>
      </c>
      <c r="D42" s="15">
        <f>D36+'４月'!D42</f>
        <v>0</v>
      </c>
      <c r="E42" s="15">
        <f>E36+'４月'!E42</f>
        <v>0</v>
      </c>
      <c r="F42" s="15">
        <f>F36+'４月'!F42</f>
        <v>6070</v>
      </c>
      <c r="G42" s="15">
        <f>G36+'４月'!G42</f>
        <v>1206</v>
      </c>
      <c r="H42" s="15">
        <f>H36+'４月'!H42</f>
        <v>0</v>
      </c>
      <c r="I42" s="15">
        <f>SUM(C42:H42)</f>
        <v>7276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C37+'４月'!C43</f>
        <v>0</v>
      </c>
      <c r="D43" s="19">
        <f>D37+'４月'!D43</f>
        <v>0</v>
      </c>
      <c r="E43" s="19">
        <f>E37+'４月'!E43</f>
        <v>0</v>
      </c>
      <c r="F43" s="19">
        <f>F37+'４月'!F43</f>
        <v>16433</v>
      </c>
      <c r="G43" s="19">
        <f>G37+'４月'!G43</f>
        <v>5841</v>
      </c>
      <c r="H43" s="19">
        <f>H37+'４月'!H43</f>
        <v>0</v>
      </c>
      <c r="I43" s="19">
        <f>SUM(C43:H43)</f>
        <v>22274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19">
        <f>C38+'４月'!C44</f>
        <v>0</v>
      </c>
      <c r="D44" s="22">
        <f>D38+'４月'!D44</f>
        <v>0</v>
      </c>
      <c r="E44" s="22">
        <f>E38+'４月'!E44</f>
        <v>0</v>
      </c>
      <c r="F44" s="19">
        <f>F38+'４月'!F44</f>
        <v>0</v>
      </c>
      <c r="G44" s="22">
        <f>G38+'４月'!G44</f>
        <v>0</v>
      </c>
      <c r="H44" s="22">
        <f>H38+'４月'!H44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1">SUM(C42:C44)</f>
        <v>0</v>
      </c>
      <c r="D45" s="25">
        <f t="shared" si="11"/>
        <v>0</v>
      </c>
      <c r="E45" s="25">
        <f t="shared" si="11"/>
        <v>0</v>
      </c>
      <c r="F45" s="25">
        <f t="shared" si="11"/>
        <v>22503</v>
      </c>
      <c r="G45" s="25">
        <f t="shared" si="11"/>
        <v>7047</v>
      </c>
      <c r="H45" s="25">
        <f t="shared" si="11"/>
        <v>0</v>
      </c>
      <c r="I45" s="25">
        <f>SUM(C45:H45)</f>
        <v>29550</v>
      </c>
      <c r="J45" s="41"/>
      <c r="K45" s="25">
        <f>K5+K8+K14+K17+K20+K23+K26+K29+K32</f>
        <v>22503</v>
      </c>
      <c r="L45" s="38"/>
      <c r="N45" s="18"/>
    </row>
    <row r="46" spans="1:14" x14ac:dyDescent="0.15">
      <c r="A46" s="69" t="s">
        <v>55</v>
      </c>
      <c r="B46" s="40"/>
      <c r="C46" s="41">
        <v>10361</v>
      </c>
      <c r="D46" s="41">
        <v>14072</v>
      </c>
      <c r="E46" s="41">
        <v>13498</v>
      </c>
      <c r="F46" s="41">
        <v>69060</v>
      </c>
      <c r="G46" s="41">
        <v>19486</v>
      </c>
      <c r="H46" s="41">
        <v>0</v>
      </c>
      <c r="I46" s="41">
        <v>126477</v>
      </c>
      <c r="J46" s="41"/>
      <c r="K46" s="41">
        <v>126477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18">
        <f>IF(ISERROR(C45/C46)," ",C45/C46)</f>
        <v>0</v>
      </c>
      <c r="D47" s="38">
        <f t="shared" ref="D47:I47" si="12">IF(ISERROR(D45/D46)," ",D45/D46)</f>
        <v>0</v>
      </c>
      <c r="E47" s="128">
        <f t="shared" si="12"/>
        <v>0</v>
      </c>
      <c r="F47" s="38">
        <f t="shared" si="12"/>
        <v>0.32584708948740226</v>
      </c>
      <c r="G47" s="38">
        <f t="shared" si="12"/>
        <v>0.36164425741558043</v>
      </c>
      <c r="H47" s="38" t="str">
        <f t="shared" si="12"/>
        <v xml:space="preserve"> </v>
      </c>
      <c r="I47" s="38">
        <f t="shared" si="12"/>
        <v>0.23363931782063141</v>
      </c>
      <c r="J47" s="44" t="str">
        <f>IF(ISERROR(J45/J46)," ",J45/J46)</f>
        <v xml:space="preserve"> </v>
      </c>
      <c r="K47" s="38">
        <f>IF(ISERROR(K45/K46)," ",K45/K46)</f>
        <v>0.17792167745914278</v>
      </c>
      <c r="L47" s="38"/>
    </row>
    <row r="49" spans="4:6" x14ac:dyDescent="0.15">
      <c r="D49" s="75"/>
      <c r="E49" s="75"/>
      <c r="F49" s="75"/>
    </row>
    <row r="50" spans="4:6" x14ac:dyDescent="0.15">
      <c r="D50" s="75"/>
      <c r="E50" s="76" t="str">
        <f>IF(ISERROR(E48/E49)," ",E48/E49)</f>
        <v xml:space="preserve"> </v>
      </c>
      <c r="F50" s="75"/>
    </row>
    <row r="51" spans="4:6" x14ac:dyDescent="0.15">
      <c r="D51" s="75"/>
      <c r="E51" s="75"/>
      <c r="F51" s="75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&amp;C&amp;A</oddHeader>
    <oddFooter>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47"/>
  <sheetViews>
    <sheetView showZeros="0" zoomScaleNormal="100" workbookViewId="0">
      <pane xSplit="2" ySplit="2" topLeftCell="C18" activePane="bottomRight" state="frozen"/>
      <selection pane="topRight"/>
      <selection pane="bottomLeft"/>
      <selection pane="bottomRight" activeCell="L32" sqref="L32"/>
    </sheetView>
  </sheetViews>
  <sheetFormatPr defaultColWidth="13" defaultRowHeight="13.5" x14ac:dyDescent="0.15"/>
  <cols>
    <col min="1" max="1" width="14.75" style="70" customWidth="1"/>
    <col min="2" max="2" width="7.625" style="7" customWidth="1"/>
    <col min="3" max="11" width="10.625" style="7" customWidth="1"/>
    <col min="12" max="12" width="10.625" style="39" customWidth="1"/>
    <col min="13" max="14" width="9.875" style="7" customWidth="1"/>
    <col min="15" max="16384" width="13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68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J5+'５月'!K5</f>
        <v>0</v>
      </c>
      <c r="L5" s="142" t="s">
        <v>70</v>
      </c>
      <c r="M5" s="59">
        <v>97368</v>
      </c>
      <c r="N5" s="56">
        <v>28308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/>
      <c r="J8" s="24">
        <f>SUM(I6:I8)</f>
        <v>0</v>
      </c>
      <c r="K8" s="22">
        <f>J8+'５月'!K8</f>
        <v>0</v>
      </c>
      <c r="L8" s="37" t="str">
        <f t="shared" ref="L8" si="1">IF(ISERROR(K8/M8)," ",K8/M8)</f>
        <v xml:space="preserve"> 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J11+'５月'!K11</f>
        <v>0</v>
      </c>
      <c r="L11" s="37" t="str">
        <f t="shared" ref="L11" si="2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J14+'５月'!K14</f>
        <v>0</v>
      </c>
      <c r="L14" s="142" t="s">
        <v>70</v>
      </c>
      <c r="M14" s="59">
        <v>65603</v>
      </c>
      <c r="N14" s="56">
        <v>23060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J17+'５月'!K17</f>
        <v>0</v>
      </c>
      <c r="L17" s="37" t="str">
        <f t="shared" ref="L17" si="3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J20+'５月'!K20</f>
        <v>0</v>
      </c>
      <c r="L20" s="37" t="str">
        <f t="shared" ref="L20" si="4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J23+'５月'!K23</f>
        <v>0</v>
      </c>
      <c r="L23" s="37" t="str">
        <f t="shared" ref="L23" si="5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J26+'５月'!K26</f>
        <v>0</v>
      </c>
      <c r="L26" s="142" t="s">
        <v>70</v>
      </c>
      <c r="M26" s="59">
        <v>4513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J29+'５月'!K29</f>
        <v>0</v>
      </c>
      <c r="L29" s="142" t="s">
        <v>70</v>
      </c>
      <c r="M29" s="59">
        <v>10361</v>
      </c>
      <c r="N29" s="56">
        <v>0</v>
      </c>
    </row>
    <row r="30" spans="1:14" x14ac:dyDescent="0.15">
      <c r="A30" s="10"/>
      <c r="B30" s="13" t="s">
        <v>12</v>
      </c>
      <c r="C30" s="19"/>
      <c r="D30" s="19">
        <v>518</v>
      </c>
      <c r="E30" s="19"/>
      <c r="F30" s="19">
        <v>12203</v>
      </c>
      <c r="G30" s="19"/>
      <c r="H30" s="19"/>
      <c r="I30" s="17">
        <f t="shared" si="0"/>
        <v>12721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>
        <v>5183</v>
      </c>
      <c r="E31" s="19"/>
      <c r="F31" s="19">
        <v>32850</v>
      </c>
      <c r="G31" s="19"/>
      <c r="H31" s="19"/>
      <c r="I31" s="21">
        <f t="shared" si="0"/>
        <v>38033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4">
        <f t="shared" si="0"/>
        <v>0</v>
      </c>
      <c r="J32" s="24">
        <f>SUM(I30:I32)</f>
        <v>50754</v>
      </c>
      <c r="K32" s="22">
        <f>J32+'５月'!K32</f>
        <v>73257</v>
      </c>
      <c r="L32" s="142" t="s">
        <v>73</v>
      </c>
      <c r="M32" s="59">
        <v>0</v>
      </c>
      <c r="N32" s="56"/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4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J35+'５月'!K35</f>
        <v>7047</v>
      </c>
      <c r="L35" s="142" t="s">
        <v>73</v>
      </c>
      <c r="M35" s="59">
        <v>0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6">D3+D6+D9+D12+D15+D18+D21+D24+D27+D30+D33</f>
        <v>518</v>
      </c>
      <c r="E36" s="17">
        <f t="shared" si="6"/>
        <v>0</v>
      </c>
      <c r="F36" s="17">
        <f t="shared" si="6"/>
        <v>12203</v>
      </c>
      <c r="G36" s="17">
        <f t="shared" si="6"/>
        <v>0</v>
      </c>
      <c r="H36" s="17">
        <f t="shared" si="6"/>
        <v>0</v>
      </c>
      <c r="I36" s="17">
        <f t="shared" si="6"/>
        <v>12721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7">C4+C7+C10+C13+C16+C19+C22+C25+C28+C31+C34</f>
        <v>0</v>
      </c>
      <c r="D37" s="21">
        <f t="shared" si="7"/>
        <v>5183</v>
      </c>
      <c r="E37" s="21">
        <f t="shared" si="7"/>
        <v>0</v>
      </c>
      <c r="F37" s="21">
        <f t="shared" si="7"/>
        <v>32850</v>
      </c>
      <c r="G37" s="21">
        <f t="shared" si="7"/>
        <v>0</v>
      </c>
      <c r="H37" s="21">
        <f t="shared" si="7"/>
        <v>0</v>
      </c>
      <c r="I37" s="21">
        <f t="shared" si="7"/>
        <v>38033</v>
      </c>
      <c r="J37" s="31"/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7"/>
        <v>0</v>
      </c>
      <c r="D38" s="24">
        <f t="shared" si="7"/>
        <v>0</v>
      </c>
      <c r="E38" s="24">
        <f t="shared" si="7"/>
        <v>0</v>
      </c>
      <c r="F38" s="24">
        <f t="shared" si="7"/>
        <v>0</v>
      </c>
      <c r="G38" s="24">
        <f t="shared" si="7"/>
        <v>0</v>
      </c>
      <c r="H38" s="24">
        <f t="shared" si="7"/>
        <v>0</v>
      </c>
      <c r="I38" s="24">
        <f t="shared" si="7"/>
        <v>0</v>
      </c>
      <c r="J38" s="24">
        <f>SUM(I36:I38)</f>
        <v>50754</v>
      </c>
      <c r="K38" s="22">
        <f>J38+'５月'!K38</f>
        <v>80304</v>
      </c>
      <c r="L38" s="37">
        <f>IF(ISERROR(K38/M38)," ",K38/M38)</f>
        <v>0.45153926171666336</v>
      </c>
      <c r="M38" s="59">
        <v>177845</v>
      </c>
      <c r="N38" s="56">
        <v>51368</v>
      </c>
    </row>
    <row r="39" spans="1:14" x14ac:dyDescent="0.15">
      <c r="A39" s="8"/>
      <c r="B39" s="9" t="s">
        <v>41</v>
      </c>
      <c r="C39" s="22">
        <f t="shared" ref="C39:H39" si="8">SUM(C36:C38)</f>
        <v>0</v>
      </c>
      <c r="D39" s="22">
        <f t="shared" si="8"/>
        <v>5701</v>
      </c>
      <c r="E39" s="22">
        <f t="shared" si="8"/>
        <v>0</v>
      </c>
      <c r="F39" s="53">
        <f t="shared" si="8"/>
        <v>45053</v>
      </c>
      <c r="G39" s="53">
        <f t="shared" si="8"/>
        <v>0</v>
      </c>
      <c r="H39" s="53">
        <f t="shared" si="8"/>
        <v>0</v>
      </c>
      <c r="I39" s="22">
        <f>SUM(C39:H39)</f>
        <v>50754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23060</v>
      </c>
      <c r="E40" s="41">
        <v>0</v>
      </c>
      <c r="F40" s="41">
        <v>28308</v>
      </c>
      <c r="G40" s="41">
        <v>0</v>
      </c>
      <c r="H40" s="41">
        <v>0</v>
      </c>
      <c r="I40" s="41">
        <v>51368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9">IF(ISERROR(B39/B40)," ",B39/B40)</f>
        <v xml:space="preserve"> </v>
      </c>
      <c r="C41" s="38" t="str">
        <f t="shared" si="9"/>
        <v xml:space="preserve"> </v>
      </c>
      <c r="D41" s="38">
        <f t="shared" si="9"/>
        <v>0.24722463139635734</v>
      </c>
      <c r="E41" s="38" t="str">
        <f t="shared" si="9"/>
        <v xml:space="preserve"> </v>
      </c>
      <c r="F41" s="38">
        <f t="shared" si="9"/>
        <v>1.5915288964250389</v>
      </c>
      <c r="G41" s="38" t="str">
        <f t="shared" si="9"/>
        <v xml:space="preserve"> </v>
      </c>
      <c r="H41" s="38" t="str">
        <f t="shared" si="9"/>
        <v xml:space="preserve"> </v>
      </c>
      <c r="I41" s="38">
        <f t="shared" si="9"/>
        <v>0.98804703317240306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C36+'５月'!C42</f>
        <v>0</v>
      </c>
      <c r="D42" s="15">
        <f>D36+'５月'!D42</f>
        <v>518</v>
      </c>
      <c r="E42" s="15">
        <f>E36+'５月'!E42</f>
        <v>0</v>
      </c>
      <c r="F42" s="15">
        <f>F36+'５月'!F42</f>
        <v>18273</v>
      </c>
      <c r="G42" s="15">
        <f>G36+'５月'!G42</f>
        <v>1206</v>
      </c>
      <c r="H42" s="15">
        <f>H36+'５月'!H42</f>
        <v>0</v>
      </c>
      <c r="I42" s="15">
        <f t="shared" si="0"/>
        <v>19997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C37+'５月'!C43</f>
        <v>0</v>
      </c>
      <c r="D43" s="19">
        <f>D37+'５月'!D43</f>
        <v>5183</v>
      </c>
      <c r="E43" s="19">
        <f>E37+'５月'!E43</f>
        <v>0</v>
      </c>
      <c r="F43" s="19">
        <f>F37+'５月'!F43</f>
        <v>49283</v>
      </c>
      <c r="G43" s="19">
        <f>G37+'５月'!G43</f>
        <v>5841</v>
      </c>
      <c r="H43" s="19">
        <f>H37+'５月'!H43</f>
        <v>0</v>
      </c>
      <c r="I43" s="19">
        <f t="shared" si="0"/>
        <v>60307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19">
        <f>C38+'５月'!C44</f>
        <v>0</v>
      </c>
      <c r="D44" s="22">
        <f>D38+'５月'!D44</f>
        <v>0</v>
      </c>
      <c r="E44" s="22">
        <f>E38+'５月'!E44</f>
        <v>0</v>
      </c>
      <c r="F44" s="22">
        <f>F38+'５月'!F44</f>
        <v>0</v>
      </c>
      <c r="G44" s="22">
        <f>G38+'５月'!G44</f>
        <v>0</v>
      </c>
      <c r="H44" s="22">
        <f>H38+'５月'!H44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0">SUM(C42:C44)</f>
        <v>0</v>
      </c>
      <c r="D45" s="25">
        <f t="shared" si="10"/>
        <v>5701</v>
      </c>
      <c r="E45" s="25">
        <f t="shared" si="10"/>
        <v>0</v>
      </c>
      <c r="F45" s="25">
        <f t="shared" si="10"/>
        <v>67556</v>
      </c>
      <c r="G45" s="25">
        <f t="shared" si="10"/>
        <v>7047</v>
      </c>
      <c r="H45" s="25">
        <f t="shared" si="10"/>
        <v>0</v>
      </c>
      <c r="I45" s="25">
        <f>SUM(C45:H45)</f>
        <v>80304</v>
      </c>
      <c r="J45" s="41"/>
      <c r="K45" s="25">
        <f>K5+K8+K14+K17+K20+K23+K26+K29+K32</f>
        <v>73257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10361</v>
      </c>
      <c r="D46" s="41">
        <v>37132</v>
      </c>
      <c r="E46" s="41">
        <v>13498</v>
      </c>
      <c r="F46" s="41">
        <v>97368</v>
      </c>
      <c r="G46" s="41">
        <v>19486</v>
      </c>
      <c r="H46" s="41">
        <v>0</v>
      </c>
      <c r="I46" s="41">
        <v>177845</v>
      </c>
      <c r="J46" s="41"/>
      <c r="K46" s="41">
        <v>177845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</v>
      </c>
      <c r="D47" s="38">
        <f t="shared" ref="D47:I47" si="11">IF(ISERROR(D45/D46)," ",D45/D46)</f>
        <v>0.15353334051491974</v>
      </c>
      <c r="E47" s="118">
        <f t="shared" si="11"/>
        <v>0</v>
      </c>
      <c r="F47" s="38">
        <f t="shared" si="11"/>
        <v>0.69382137868704297</v>
      </c>
      <c r="G47" s="38">
        <f t="shared" si="11"/>
        <v>0.36164425741558043</v>
      </c>
      <c r="H47" s="38" t="str">
        <f t="shared" si="11"/>
        <v xml:space="preserve"> </v>
      </c>
      <c r="I47" s="38">
        <f t="shared" si="11"/>
        <v>0.45153926171666336</v>
      </c>
      <c r="J47" s="44" t="str">
        <f>IF(ISERROR(J45/J46)," ",J45/J46)</f>
        <v xml:space="preserve"> </v>
      </c>
      <c r="K47" s="38">
        <f>IF(ISERROR(K45/K46)," ",K45/K46)</f>
        <v>0.41191486968989849</v>
      </c>
      <c r="L47" s="38"/>
    </row>
  </sheetData>
  <phoneticPr fontId="2"/>
  <printOptions horizontalCentered="1"/>
  <pageMargins left="0.28999999999999998" right="0.26" top="0.59055118110236227" bottom="0.59055118110236227" header="0.39370078740157483" footer="0.39370078740157483"/>
  <pageSetup paperSize="9" scale="95" orientation="landscape" r:id="rId1"/>
  <headerFooter alignWithMargins="0">
    <oddHeader>&amp;A</oddHeader>
    <oddFooter>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47"/>
  <sheetViews>
    <sheetView showZeros="0" zoomScaleNormal="100" workbookViewId="0">
      <pane xSplit="2" ySplit="2" topLeftCell="C3" activePane="bottomRight" state="frozen"/>
      <selection pane="topRight"/>
      <selection pane="bottomLeft"/>
      <selection pane="bottomRight" activeCell="J19" sqref="J19"/>
    </sheetView>
  </sheetViews>
  <sheetFormatPr defaultRowHeight="13.5" customHeight="1" x14ac:dyDescent="0.15"/>
  <cols>
    <col min="1" max="1" width="14.75" style="70" customWidth="1"/>
    <col min="2" max="2" width="9" style="7"/>
    <col min="3" max="11" width="10.625" style="7" customWidth="1"/>
    <col min="12" max="12" width="11.5" style="39" customWidth="1"/>
    <col min="13" max="13" width="9.875" style="7" customWidth="1"/>
    <col min="14" max="14" width="9.5" style="7" customWidth="1"/>
    <col min="15" max="16384" width="9" style="7"/>
  </cols>
  <sheetData>
    <row r="1" spans="1:17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7" ht="13.5" customHeight="1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7" ht="13.5" customHeight="1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7" ht="13.5" customHeight="1" x14ac:dyDescent="0.15">
      <c r="A4" s="61"/>
      <c r="B4" s="10" t="s">
        <v>13</v>
      </c>
      <c r="C4" s="19"/>
      <c r="D4" s="19"/>
      <c r="E4" s="19"/>
      <c r="F4" s="19"/>
      <c r="G4" s="121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7" ht="13.5" customHeight="1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J5+'６月'!K5</f>
        <v>0</v>
      </c>
      <c r="L5" s="142" t="s">
        <v>70</v>
      </c>
      <c r="M5" s="59">
        <v>97368</v>
      </c>
      <c r="N5" s="56">
        <v>0</v>
      </c>
    </row>
    <row r="6" spans="1:17" ht="13.5" customHeight="1" x14ac:dyDescent="0.15">
      <c r="A6" s="11"/>
      <c r="B6" s="11" t="s">
        <v>12</v>
      </c>
      <c r="C6" s="15"/>
      <c r="D6" s="15">
        <v>2434</v>
      </c>
      <c r="E6" s="15"/>
      <c r="F6" s="15"/>
      <c r="G6" s="15"/>
      <c r="H6" s="16"/>
      <c r="I6" s="15">
        <f t="shared" si="0"/>
        <v>2434</v>
      </c>
      <c r="J6" s="17"/>
      <c r="K6" s="15"/>
      <c r="L6" s="35"/>
      <c r="M6" s="18"/>
      <c r="N6" s="48"/>
    </row>
    <row r="7" spans="1:17" ht="13.5" customHeight="1" x14ac:dyDescent="0.15">
      <c r="A7" s="10"/>
      <c r="B7" s="10" t="s">
        <v>13</v>
      </c>
      <c r="C7" s="19"/>
      <c r="D7" s="19">
        <v>24199</v>
      </c>
      <c r="E7" s="19"/>
      <c r="F7" s="19"/>
      <c r="G7" s="19"/>
      <c r="H7" s="20"/>
      <c r="I7" s="19">
        <f t="shared" si="0"/>
        <v>24199</v>
      </c>
      <c r="J7" s="21"/>
      <c r="K7" s="19"/>
      <c r="L7" s="36"/>
      <c r="M7" s="18"/>
      <c r="N7" s="48"/>
    </row>
    <row r="8" spans="1:17" ht="13.5" customHeight="1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26633</v>
      </c>
      <c r="K8" s="22">
        <f>J8+'６月'!K8</f>
        <v>26633</v>
      </c>
      <c r="L8" s="142" t="s">
        <v>73</v>
      </c>
      <c r="M8" s="59">
        <v>0</v>
      </c>
      <c r="N8" s="56">
        <v>0</v>
      </c>
    </row>
    <row r="9" spans="1:17" ht="13.5" customHeight="1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7" ht="13.5" customHeight="1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7" ht="13.5" customHeight="1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J11+'６月'!K11</f>
        <v>0</v>
      </c>
      <c r="L11" s="37" t="str">
        <f t="shared" ref="L11" si="1">IF(ISERROR(K11/M11)," ",K11/M11)</f>
        <v xml:space="preserve"> </v>
      </c>
      <c r="M11" s="59">
        <v>0</v>
      </c>
      <c r="N11" s="56">
        <v>0</v>
      </c>
    </row>
    <row r="12" spans="1:17" ht="13.5" customHeight="1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7" ht="13.5" customHeight="1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7" ht="13.5" customHeight="1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J14+'６月'!K14</f>
        <v>0</v>
      </c>
      <c r="L14" s="142" t="s">
        <v>70</v>
      </c>
      <c r="M14" s="59">
        <v>65603</v>
      </c>
      <c r="N14" s="56">
        <v>0</v>
      </c>
      <c r="Q14" s="75"/>
    </row>
    <row r="15" spans="1:17" ht="13.5" customHeight="1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7" ht="13.5" customHeight="1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ht="13.5" customHeight="1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J17+'６月'!K17</f>
        <v>0</v>
      </c>
      <c r="L17" s="37" t="str">
        <f t="shared" ref="L17" si="2">IF(ISERROR(K17/M17)," ",K17/M17)</f>
        <v xml:space="preserve"> </v>
      </c>
      <c r="M17" s="59">
        <v>0</v>
      </c>
      <c r="N17" s="56">
        <v>0</v>
      </c>
    </row>
    <row r="18" spans="1:14" ht="13.5" customHeight="1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ht="13.5" customHeight="1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ht="13.5" customHeight="1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J20+'６月'!K20</f>
        <v>0</v>
      </c>
      <c r="L20" s="37" t="str">
        <f t="shared" ref="L20" si="3">IF(ISERROR(K20/M20)," ",K20/M20)</f>
        <v xml:space="preserve"> </v>
      </c>
      <c r="M20" s="59">
        <v>0</v>
      </c>
      <c r="N20" s="56">
        <v>0</v>
      </c>
    </row>
    <row r="21" spans="1:14" ht="13.5" customHeight="1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ht="13.5" customHeight="1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ht="13.5" customHeight="1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J23+'６月'!K23</f>
        <v>0</v>
      </c>
      <c r="L23" s="37" t="str">
        <f t="shared" ref="L23" si="4">IF(ISERROR(K23/M23)," ",K23/M23)</f>
        <v xml:space="preserve"> </v>
      </c>
      <c r="M23" s="59">
        <v>0</v>
      </c>
      <c r="N23" s="56">
        <v>0</v>
      </c>
    </row>
    <row r="24" spans="1:14" ht="13.5" customHeight="1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ht="13.5" customHeight="1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ht="13.5" customHeight="1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J26+'６月'!K26</f>
        <v>0</v>
      </c>
      <c r="L26" s="142" t="s">
        <v>70</v>
      </c>
      <c r="M26" s="59">
        <v>4513</v>
      </c>
      <c r="N26" s="56">
        <v>0</v>
      </c>
    </row>
    <row r="27" spans="1:14" ht="13.5" customHeight="1" x14ac:dyDescent="0.15">
      <c r="A27" s="11"/>
      <c r="B27" s="11" t="s">
        <v>12</v>
      </c>
      <c r="C27" s="120"/>
      <c r="D27" s="120"/>
      <c r="E27" s="15"/>
      <c r="F27" s="15"/>
      <c r="G27" s="15"/>
      <c r="H27" s="15"/>
      <c r="I27" s="15">
        <f t="shared" si="0"/>
        <v>0</v>
      </c>
      <c r="J27" s="123"/>
      <c r="K27" s="15"/>
      <c r="L27" s="35"/>
      <c r="M27" s="18"/>
      <c r="N27" s="48"/>
    </row>
    <row r="28" spans="1:14" ht="13.5" customHeight="1" x14ac:dyDescent="0.15">
      <c r="A28" s="10"/>
      <c r="B28" s="10" t="s">
        <v>13</v>
      </c>
      <c r="C28" s="121"/>
      <c r="D28" s="121"/>
      <c r="E28" s="19"/>
      <c r="F28" s="19"/>
      <c r="G28" s="19"/>
      <c r="H28" s="19"/>
      <c r="I28" s="19">
        <f t="shared" si="0"/>
        <v>0</v>
      </c>
      <c r="J28" s="124"/>
      <c r="K28" s="19"/>
      <c r="L28" s="36"/>
      <c r="M28" s="18"/>
      <c r="N28" s="48"/>
    </row>
    <row r="29" spans="1:14" ht="13.5" customHeight="1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J29+'６月'!K29</f>
        <v>0</v>
      </c>
      <c r="L29" s="142" t="s">
        <v>70</v>
      </c>
      <c r="M29" s="59">
        <v>22480</v>
      </c>
      <c r="N29" s="56">
        <v>12119</v>
      </c>
    </row>
    <row r="30" spans="1:14" ht="13.5" customHeight="1" x14ac:dyDescent="0.15">
      <c r="A30" s="10"/>
      <c r="B30" s="13" t="s">
        <v>12</v>
      </c>
      <c r="C30" s="19"/>
      <c r="D30" s="19"/>
      <c r="E30" s="19"/>
      <c r="F30" s="19">
        <v>6091</v>
      </c>
      <c r="G30" s="19"/>
      <c r="H30" s="19"/>
      <c r="I30" s="15">
        <f t="shared" si="0"/>
        <v>6091</v>
      </c>
      <c r="J30" s="21"/>
      <c r="K30" s="15"/>
      <c r="L30" s="35"/>
      <c r="M30" s="47"/>
      <c r="N30" s="47"/>
    </row>
    <row r="31" spans="1:14" ht="13.5" customHeight="1" x14ac:dyDescent="0.15">
      <c r="A31" s="10"/>
      <c r="B31" s="13" t="s">
        <v>13</v>
      </c>
      <c r="C31" s="19"/>
      <c r="D31" s="19"/>
      <c r="E31" s="19"/>
      <c r="F31" s="19">
        <v>16355</v>
      </c>
      <c r="G31" s="19"/>
      <c r="H31" s="19"/>
      <c r="I31" s="19">
        <f t="shared" si="0"/>
        <v>16355</v>
      </c>
      <c r="J31" s="21"/>
      <c r="K31" s="19"/>
      <c r="L31" s="36"/>
      <c r="M31" s="47"/>
      <c r="N31" s="47"/>
    </row>
    <row r="32" spans="1:14" ht="13.5" customHeight="1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2">
        <f t="shared" si="0"/>
        <v>0</v>
      </c>
      <c r="J32" s="24">
        <f>SUM(I30:I32)</f>
        <v>22446</v>
      </c>
      <c r="K32" s="22">
        <f>J32+'６月'!K32</f>
        <v>95703</v>
      </c>
      <c r="L32" s="142" t="s">
        <v>73</v>
      </c>
      <c r="M32" s="59">
        <v>0</v>
      </c>
      <c r="N32" s="56">
        <v>0</v>
      </c>
    </row>
    <row r="33" spans="1:14" ht="13.5" customHeight="1" x14ac:dyDescent="0.15">
      <c r="A33" s="1"/>
      <c r="B33" s="11" t="s">
        <v>12</v>
      </c>
      <c r="C33" s="26"/>
      <c r="D33" s="26"/>
      <c r="E33" s="26"/>
      <c r="F33" s="15"/>
      <c r="G33" s="15">
        <v>658</v>
      </c>
      <c r="H33" s="16"/>
      <c r="I33" s="15">
        <f>SUM(C33:H33)</f>
        <v>658</v>
      </c>
      <c r="J33" s="17"/>
      <c r="K33" s="15"/>
      <c r="L33" s="35"/>
      <c r="M33" s="47"/>
      <c r="N33" s="47"/>
    </row>
    <row r="34" spans="1:14" ht="13.5" customHeight="1" x14ac:dyDescent="0.15">
      <c r="A34" s="2"/>
      <c r="B34" s="10" t="s">
        <v>13</v>
      </c>
      <c r="C34" s="29"/>
      <c r="D34" s="29"/>
      <c r="E34" s="29"/>
      <c r="F34" s="19"/>
      <c r="G34" s="19">
        <v>5266</v>
      </c>
      <c r="H34" s="20"/>
      <c r="I34" s="19">
        <f>SUM(C34:H34)</f>
        <v>5266</v>
      </c>
      <c r="J34" s="21"/>
      <c r="K34" s="19"/>
      <c r="L34" s="36"/>
      <c r="M34" s="47"/>
      <c r="N34" s="47"/>
    </row>
    <row r="35" spans="1:14" ht="13.5" customHeight="1" x14ac:dyDescent="0.15">
      <c r="A35" s="8" t="s">
        <v>71</v>
      </c>
      <c r="B35" s="8" t="s">
        <v>14</v>
      </c>
      <c r="C35" s="29"/>
      <c r="D35" s="29"/>
      <c r="E35" s="29"/>
      <c r="F35" s="19"/>
      <c r="G35" s="19"/>
      <c r="H35" s="20"/>
      <c r="I35" s="22">
        <f>SUM(C35:H35)</f>
        <v>0</v>
      </c>
      <c r="J35" s="24">
        <f>SUM(I33:I35)</f>
        <v>5924</v>
      </c>
      <c r="K35" s="22">
        <f>J35+'６月'!K35</f>
        <v>12971</v>
      </c>
      <c r="L35" s="142" t="s">
        <v>73</v>
      </c>
      <c r="M35" s="59">
        <v>0</v>
      </c>
      <c r="N35" s="56">
        <v>0</v>
      </c>
    </row>
    <row r="36" spans="1:14" ht="13.5" customHeight="1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5">D3+D6+D9+D12+D15+D18+D21+D24+D27+D30+D33</f>
        <v>2434</v>
      </c>
      <c r="E36" s="17">
        <f t="shared" si="5"/>
        <v>0</v>
      </c>
      <c r="F36" s="17">
        <f t="shared" si="5"/>
        <v>6091</v>
      </c>
      <c r="G36" s="17">
        <f t="shared" si="5"/>
        <v>658</v>
      </c>
      <c r="H36" s="17">
        <f t="shared" si="5"/>
        <v>0</v>
      </c>
      <c r="I36" s="17">
        <f t="shared" si="5"/>
        <v>9183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ht="13.5" customHeight="1" x14ac:dyDescent="0.15">
      <c r="A37" s="10"/>
      <c r="B37" s="10" t="s">
        <v>13</v>
      </c>
      <c r="C37" s="19">
        <f t="shared" ref="C37:I38" si="6">C4+C7+C10+C13+C16+C19+C22+C25+C28+C31+C34</f>
        <v>0</v>
      </c>
      <c r="D37" s="21">
        <f t="shared" si="6"/>
        <v>24199</v>
      </c>
      <c r="E37" s="21">
        <f t="shared" si="6"/>
        <v>0</v>
      </c>
      <c r="F37" s="21">
        <f t="shared" si="6"/>
        <v>16355</v>
      </c>
      <c r="G37" s="21">
        <f t="shared" si="6"/>
        <v>5266</v>
      </c>
      <c r="H37" s="21">
        <f t="shared" si="6"/>
        <v>0</v>
      </c>
      <c r="I37" s="21">
        <f t="shared" si="6"/>
        <v>45820</v>
      </c>
      <c r="J37" s="21"/>
      <c r="K37" s="19"/>
      <c r="L37" s="36"/>
      <c r="M37" s="18"/>
      <c r="N37" s="48">
        <v>0</v>
      </c>
    </row>
    <row r="38" spans="1:14" ht="13.5" customHeight="1" x14ac:dyDescent="0.15">
      <c r="A38" s="10" t="s">
        <v>9</v>
      </c>
      <c r="B38" s="8" t="s">
        <v>14</v>
      </c>
      <c r="C38" s="22">
        <f t="shared" si="6"/>
        <v>0</v>
      </c>
      <c r="D38" s="24">
        <f t="shared" si="6"/>
        <v>0</v>
      </c>
      <c r="E38" s="24">
        <f t="shared" si="6"/>
        <v>0</v>
      </c>
      <c r="F38" s="24">
        <f t="shared" si="6"/>
        <v>0</v>
      </c>
      <c r="G38" s="24">
        <f t="shared" si="6"/>
        <v>0</v>
      </c>
      <c r="H38" s="24">
        <f t="shared" si="6"/>
        <v>0</v>
      </c>
      <c r="I38" s="24">
        <f t="shared" si="6"/>
        <v>0</v>
      </c>
      <c r="J38" s="24">
        <f>SUM(I36:I38)</f>
        <v>55003</v>
      </c>
      <c r="K38" s="22">
        <f>J38+'６月'!K38</f>
        <v>135307</v>
      </c>
      <c r="L38" s="37">
        <f t="shared" ref="L38" si="7">IF(ISERROR(K38/M38)," ",K38/M38)</f>
        <v>0.7122770630224674</v>
      </c>
      <c r="M38" s="59">
        <v>189964</v>
      </c>
      <c r="N38" s="56">
        <v>12119</v>
      </c>
    </row>
    <row r="39" spans="1:14" ht="13.5" customHeight="1" x14ac:dyDescent="0.15">
      <c r="A39" s="8"/>
      <c r="B39" s="9" t="s">
        <v>41</v>
      </c>
      <c r="C39" s="122"/>
      <c r="D39" s="22">
        <f>SUM(D36:D38)</f>
        <v>26633</v>
      </c>
      <c r="E39" s="22">
        <f>SUM(E36:E38)</f>
        <v>0</v>
      </c>
      <c r="F39" s="53">
        <f>SUM(F36:F38)</f>
        <v>22446</v>
      </c>
      <c r="G39" s="53">
        <f>SUM(G36:G38)</f>
        <v>5924</v>
      </c>
      <c r="H39" s="53">
        <f>SUM(H36:H38)</f>
        <v>0</v>
      </c>
      <c r="I39" s="22">
        <f>SUM(C39:H39)</f>
        <v>55003</v>
      </c>
      <c r="J39" s="41"/>
      <c r="K39" s="41"/>
      <c r="L39" s="38"/>
      <c r="M39" s="18"/>
      <c r="N39" s="18"/>
    </row>
    <row r="40" spans="1:14" ht="13.5" customHeight="1" x14ac:dyDescent="0.15">
      <c r="A40" s="40" t="s">
        <v>54</v>
      </c>
      <c r="B40" s="40"/>
      <c r="C40" s="125"/>
      <c r="D40" s="43">
        <v>0</v>
      </c>
      <c r="E40" s="43">
        <v>0</v>
      </c>
      <c r="F40" s="43">
        <v>0</v>
      </c>
      <c r="G40" s="43">
        <v>12119</v>
      </c>
      <c r="H40" s="43">
        <v>0</v>
      </c>
      <c r="I40" s="41">
        <v>12119</v>
      </c>
      <c r="J40" s="41"/>
      <c r="K40" s="41"/>
      <c r="L40" s="38"/>
      <c r="M40" s="18"/>
      <c r="N40" s="18"/>
    </row>
    <row r="41" spans="1:14" s="39" customFormat="1" ht="13.5" customHeight="1" x14ac:dyDescent="0.15">
      <c r="A41" s="34" t="s">
        <v>69</v>
      </c>
      <c r="B41" s="38" t="str">
        <f>IF(ISERROR(B39/B40)," ",B39/B40)</f>
        <v xml:space="preserve"> </v>
      </c>
      <c r="C41" s="118" t="str">
        <f t="shared" ref="C41:I41" si="8">IF(ISERROR(C39/C40)," ",C39/C40)</f>
        <v xml:space="preserve"> </v>
      </c>
      <c r="D41" s="118" t="str">
        <f t="shared" si="8"/>
        <v xml:space="preserve"> </v>
      </c>
      <c r="E41" s="118" t="str">
        <f t="shared" si="8"/>
        <v xml:space="preserve"> </v>
      </c>
      <c r="F41" s="118" t="str">
        <f t="shared" si="8"/>
        <v xml:space="preserve"> </v>
      </c>
      <c r="G41" s="118">
        <f t="shared" si="8"/>
        <v>0.48881920950573482</v>
      </c>
      <c r="H41" s="118" t="str">
        <f t="shared" si="8"/>
        <v xml:space="preserve"> </v>
      </c>
      <c r="I41" s="118">
        <f t="shared" si="8"/>
        <v>4.5385757900816897</v>
      </c>
      <c r="J41" s="44"/>
      <c r="K41" s="44"/>
      <c r="L41" s="38"/>
    </row>
    <row r="42" spans="1:14" ht="13.5" customHeight="1" x14ac:dyDescent="0.15">
      <c r="A42" s="11"/>
      <c r="B42" s="11" t="s">
        <v>12</v>
      </c>
      <c r="C42" s="15">
        <f>C36+'６月'!C42</f>
        <v>0</v>
      </c>
      <c r="D42" s="15">
        <f>D36+'６月'!D42</f>
        <v>2952</v>
      </c>
      <c r="E42" s="15">
        <f>E36+'６月'!E42</f>
        <v>0</v>
      </c>
      <c r="F42" s="15">
        <f>F36+'６月'!F42</f>
        <v>24364</v>
      </c>
      <c r="G42" s="15">
        <f>G36+'６月'!G42</f>
        <v>1864</v>
      </c>
      <c r="H42" s="15">
        <f>H36+'６月'!H42</f>
        <v>0</v>
      </c>
      <c r="I42" s="15">
        <f t="shared" si="0"/>
        <v>29180</v>
      </c>
      <c r="J42" s="45"/>
      <c r="K42" s="66"/>
      <c r="L42" s="35"/>
      <c r="M42" s="18"/>
      <c r="N42" s="18"/>
    </row>
    <row r="43" spans="1:14" ht="13.5" customHeight="1" x14ac:dyDescent="0.15">
      <c r="A43" s="10"/>
      <c r="B43" s="10" t="s">
        <v>13</v>
      </c>
      <c r="C43" s="19">
        <f>C37+'６月'!C43</f>
        <v>0</v>
      </c>
      <c r="D43" s="19">
        <f>D37+'６月'!D43</f>
        <v>29382</v>
      </c>
      <c r="E43" s="19">
        <f>E37+'６月'!E43</f>
        <v>0</v>
      </c>
      <c r="F43" s="19">
        <f>F37+'６月'!F43</f>
        <v>65638</v>
      </c>
      <c r="G43" s="19">
        <f>G37+'６月'!G43</f>
        <v>11107</v>
      </c>
      <c r="H43" s="19">
        <f>H37+'６月'!H43</f>
        <v>0</v>
      </c>
      <c r="I43" s="19">
        <f t="shared" si="0"/>
        <v>106127</v>
      </c>
      <c r="J43" s="63"/>
      <c r="K43" s="67"/>
      <c r="L43" s="36"/>
      <c r="M43" s="18"/>
      <c r="N43" s="18"/>
    </row>
    <row r="44" spans="1:14" ht="13.5" customHeight="1" x14ac:dyDescent="0.15">
      <c r="A44" s="10" t="s">
        <v>53</v>
      </c>
      <c r="B44" s="8" t="s">
        <v>14</v>
      </c>
      <c r="C44" s="22">
        <f>C38</f>
        <v>0</v>
      </c>
      <c r="D44" s="22">
        <f>D38+'６月'!D44</f>
        <v>0</v>
      </c>
      <c r="E44" s="22">
        <f>E38+'６月'!E44</f>
        <v>0</v>
      </c>
      <c r="F44" s="22">
        <f>F38+'６月'!F44</f>
        <v>0</v>
      </c>
      <c r="G44" s="22">
        <f>G38+'６月'!G44</f>
        <v>0</v>
      </c>
      <c r="H44" s="22">
        <f>H38+'６月'!H44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ht="13.5" customHeight="1" x14ac:dyDescent="0.15">
      <c r="A45" s="68"/>
      <c r="B45" s="9" t="s">
        <v>41</v>
      </c>
      <c r="C45" s="25">
        <f t="shared" ref="C45:H45" si="9">SUM(C42:C44)</f>
        <v>0</v>
      </c>
      <c r="D45" s="25">
        <f t="shared" si="9"/>
        <v>32334</v>
      </c>
      <c r="E45" s="25">
        <f t="shared" si="9"/>
        <v>0</v>
      </c>
      <c r="F45" s="25">
        <f t="shared" si="9"/>
        <v>90002</v>
      </c>
      <c r="G45" s="25">
        <f t="shared" si="9"/>
        <v>12971</v>
      </c>
      <c r="H45" s="25">
        <f t="shared" si="9"/>
        <v>0</v>
      </c>
      <c r="I45" s="25">
        <f>SUM(C45:H45)</f>
        <v>135307</v>
      </c>
      <c r="J45" s="41"/>
      <c r="K45" s="25">
        <f>K5+K8+K14+K17+K20+K23+K26+K29+K32</f>
        <v>122336</v>
      </c>
      <c r="L45" s="38"/>
      <c r="M45" s="18"/>
      <c r="N45" s="18"/>
    </row>
    <row r="46" spans="1:14" ht="13.5" customHeight="1" x14ac:dyDescent="0.15">
      <c r="A46" s="69" t="s">
        <v>55</v>
      </c>
      <c r="B46" s="40"/>
      <c r="C46" s="43">
        <v>10361</v>
      </c>
      <c r="D46" s="43">
        <v>37132</v>
      </c>
      <c r="E46" s="43">
        <v>13498</v>
      </c>
      <c r="F46" s="43">
        <v>97368</v>
      </c>
      <c r="G46" s="43">
        <v>31605</v>
      </c>
      <c r="H46" s="43">
        <v>0</v>
      </c>
      <c r="I46" s="41">
        <v>189964</v>
      </c>
      <c r="J46" s="41"/>
      <c r="K46" s="41">
        <v>189964</v>
      </c>
      <c r="L46" s="126"/>
      <c r="M46" s="18"/>
      <c r="N46" s="18"/>
    </row>
    <row r="47" spans="1:14" s="39" customFormat="1" ht="13.5" customHeigh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</v>
      </c>
      <c r="D47" s="38">
        <f t="shared" ref="D47:I47" si="10">IF(ISERROR(D45/D46)," ",D45/D46)</f>
        <v>0.87078530647420016</v>
      </c>
      <c r="E47" s="38">
        <f t="shared" si="10"/>
        <v>0</v>
      </c>
      <c r="F47" s="38">
        <f t="shared" si="10"/>
        <v>0.92434886204913314</v>
      </c>
      <c r="G47" s="38">
        <f t="shared" si="10"/>
        <v>0.41040974529346624</v>
      </c>
      <c r="H47" s="38" t="str">
        <f t="shared" si="10"/>
        <v xml:space="preserve"> </v>
      </c>
      <c r="I47" s="38">
        <f t="shared" si="10"/>
        <v>0.7122770630224674</v>
      </c>
      <c r="J47" s="44" t="str">
        <f>IF(ISERROR(J45/J46)," ",J45/J46)</f>
        <v xml:space="preserve"> </v>
      </c>
      <c r="K47" s="38">
        <f>IF(ISERROR(K45/K46)," ",K45/K46)</f>
        <v>0.64399570444926402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47"/>
  <sheetViews>
    <sheetView showZeros="0" zoomScaleNormal="100" workbookViewId="0">
      <pane xSplit="2" ySplit="2" topLeftCell="C15" activePane="bottomRight" state="frozen"/>
      <selection pane="topRight"/>
      <selection pane="bottomLeft"/>
      <selection pane="bottomRight" activeCell="L8" sqref="L8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ref="I4:I44" si="0">SUM(C4:H4)</f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J5+'７月'!K5</f>
        <v>0</v>
      </c>
      <c r="L5" s="37">
        <f>IF(ISERROR(K5/M5)," ",K5/M5)</f>
        <v>0</v>
      </c>
      <c r="M5" s="59">
        <v>113061</v>
      </c>
      <c r="N5" s="56">
        <v>15693</v>
      </c>
    </row>
    <row r="6" spans="1:14" x14ac:dyDescent="0.15">
      <c r="A6" s="11"/>
      <c r="B6" s="11" t="s">
        <v>12</v>
      </c>
      <c r="C6" s="15"/>
      <c r="D6" s="15">
        <v>621</v>
      </c>
      <c r="E6" s="15"/>
      <c r="F6" s="15"/>
      <c r="G6" s="15"/>
      <c r="H6" s="16"/>
      <c r="I6" s="15">
        <f t="shared" si="0"/>
        <v>621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>
        <v>6125</v>
      </c>
      <c r="E7" s="19"/>
      <c r="F7" s="19"/>
      <c r="G7" s="19"/>
      <c r="H7" s="20"/>
      <c r="I7" s="19">
        <f t="shared" si="0"/>
        <v>6125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6746</v>
      </c>
      <c r="K8" s="22">
        <f>J8+'７月'!K8</f>
        <v>33379</v>
      </c>
      <c r="L8" s="142" t="s">
        <v>73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J11+'７月'!K11</f>
        <v>0</v>
      </c>
      <c r="L11" s="37" t="str">
        <f t="shared" ref="L11" si="1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J14+'７月'!K14</f>
        <v>0</v>
      </c>
      <c r="L14" s="140" t="s">
        <v>70</v>
      </c>
      <c r="M14" s="59">
        <v>65603</v>
      </c>
      <c r="N14" s="56">
        <v>0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J17+'７月'!K17</f>
        <v>0</v>
      </c>
      <c r="L17" s="37" t="str">
        <f t="shared" ref="L17" si="2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J20+'７月'!K20</f>
        <v>0</v>
      </c>
      <c r="L20" s="37" t="str">
        <f t="shared" ref="L20" si="3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J23+'７月'!K23</f>
        <v>0</v>
      </c>
      <c r="L23" s="37" t="str">
        <f t="shared" ref="L23" si="4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J26+'７月'!K26</f>
        <v>0</v>
      </c>
      <c r="L26" s="140" t="s">
        <v>70</v>
      </c>
      <c r="M26" s="59">
        <v>4513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J29+'７月'!K29</f>
        <v>0</v>
      </c>
      <c r="L29" s="140" t="s">
        <v>70</v>
      </c>
      <c r="M29" s="59">
        <v>31785</v>
      </c>
      <c r="N29" s="56">
        <v>9305</v>
      </c>
    </row>
    <row r="30" spans="1:14" x14ac:dyDescent="0.15">
      <c r="A30" s="10"/>
      <c r="B30" s="13" t="s">
        <v>12</v>
      </c>
      <c r="C30" s="19"/>
      <c r="D30" s="19"/>
      <c r="E30" s="19"/>
      <c r="F30" s="19">
        <v>4095</v>
      </c>
      <c r="G30" s="19"/>
      <c r="H30" s="19"/>
      <c r="I30" s="15">
        <f t="shared" si="0"/>
        <v>4095</v>
      </c>
      <c r="J30" s="17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>
        <v>11470</v>
      </c>
      <c r="G31" s="19"/>
      <c r="H31" s="19"/>
      <c r="I31" s="19">
        <f t="shared" si="0"/>
        <v>11470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22">
        <f t="shared" si="0"/>
        <v>0</v>
      </c>
      <c r="J32" s="24">
        <f>SUM(I30:I32)</f>
        <v>15565</v>
      </c>
      <c r="K32" s="22">
        <f>J32+'７月'!K32</f>
        <v>111268</v>
      </c>
      <c r="L32" s="37">
        <f>IF(ISERROR(K32/M32)," ",K32/M32)</f>
        <v>19.961966271977037</v>
      </c>
      <c r="M32" s="59">
        <v>5574</v>
      </c>
      <c r="N32" s="56">
        <v>5574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15">
        <f t="shared" si="0"/>
        <v>0</v>
      </c>
      <c r="J33" s="28"/>
      <c r="K33" s="15"/>
      <c r="L33" s="35"/>
      <c r="M33" s="47"/>
      <c r="N33" s="47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19">
        <f t="shared" si="0"/>
        <v>0</v>
      </c>
      <c r="J34" s="31"/>
      <c r="K34" s="19"/>
      <c r="L34" s="36"/>
      <c r="M34" s="47"/>
      <c r="N34" s="47"/>
    </row>
    <row r="35" spans="1:14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 s="30"/>
      <c r="I35" s="22">
        <f t="shared" si="0"/>
        <v>0</v>
      </c>
      <c r="J35" s="33">
        <f>SUM(I33:I35)</f>
        <v>0</v>
      </c>
      <c r="K35" s="22">
        <f>J35+'７月'!K35</f>
        <v>12971</v>
      </c>
      <c r="L35" s="142" t="s">
        <v>73</v>
      </c>
      <c r="M35" s="59">
        <v>0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5">D3+D6+D9+D12+D15+D18+D21+D24+D27+D30+D33</f>
        <v>621</v>
      </c>
      <c r="E36" s="17">
        <f t="shared" si="5"/>
        <v>0</v>
      </c>
      <c r="F36" s="17">
        <f t="shared" si="5"/>
        <v>4095</v>
      </c>
      <c r="G36" s="17">
        <f t="shared" si="5"/>
        <v>0</v>
      </c>
      <c r="H36" s="17">
        <f t="shared" si="5"/>
        <v>0</v>
      </c>
      <c r="I36" s="17">
        <f t="shared" si="5"/>
        <v>4716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 t="shared" ref="C37:I38" si="6">C4+C7+C10+C13+C16+C19+C22+C25+C28+C31+C34</f>
        <v>0</v>
      </c>
      <c r="D37" s="21">
        <f t="shared" si="6"/>
        <v>6125</v>
      </c>
      <c r="E37" s="21">
        <f t="shared" si="6"/>
        <v>0</v>
      </c>
      <c r="F37" s="21">
        <f t="shared" si="6"/>
        <v>11470</v>
      </c>
      <c r="G37" s="21">
        <f t="shared" si="6"/>
        <v>0</v>
      </c>
      <c r="H37" s="21">
        <f t="shared" si="6"/>
        <v>0</v>
      </c>
      <c r="I37" s="21">
        <f t="shared" si="6"/>
        <v>17595</v>
      </c>
      <c r="J37" s="31"/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6"/>
        <v>0</v>
      </c>
      <c r="D38" s="24">
        <f t="shared" si="6"/>
        <v>0</v>
      </c>
      <c r="E38" s="24">
        <f t="shared" si="6"/>
        <v>0</v>
      </c>
      <c r="F38" s="24">
        <f t="shared" si="6"/>
        <v>0</v>
      </c>
      <c r="G38" s="24">
        <f t="shared" si="6"/>
        <v>0</v>
      </c>
      <c r="H38" s="24">
        <f t="shared" si="6"/>
        <v>0</v>
      </c>
      <c r="I38" s="24">
        <f t="shared" si="6"/>
        <v>0</v>
      </c>
      <c r="J38" s="33">
        <f>SUM(I36:I38)</f>
        <v>22311</v>
      </c>
      <c r="K38" s="22">
        <f>J38+'７月'!K38</f>
        <v>157618</v>
      </c>
      <c r="L38" s="37">
        <f t="shared" ref="L38" si="7">IF(ISERROR(K38/M38)," ",K38/M38)</f>
        <v>0.71470417528204011</v>
      </c>
      <c r="M38" s="59">
        <v>220536</v>
      </c>
      <c r="N38" s="56">
        <v>30572</v>
      </c>
    </row>
    <row r="39" spans="1:14" x14ac:dyDescent="0.15">
      <c r="A39" s="8"/>
      <c r="B39" s="9" t="s">
        <v>41</v>
      </c>
      <c r="C39" s="22">
        <f t="shared" ref="C39:H39" si="8">SUM(C36:C38)</f>
        <v>0</v>
      </c>
      <c r="D39" s="22">
        <f t="shared" si="8"/>
        <v>6746</v>
      </c>
      <c r="E39" s="22">
        <f t="shared" si="8"/>
        <v>0</v>
      </c>
      <c r="F39" s="53">
        <f t="shared" si="8"/>
        <v>15565</v>
      </c>
      <c r="G39" s="53">
        <f t="shared" si="8"/>
        <v>0</v>
      </c>
      <c r="H39" s="53">
        <f t="shared" si="8"/>
        <v>0</v>
      </c>
      <c r="I39" s="22">
        <f>SUM(C39:H39)</f>
        <v>22311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5574</v>
      </c>
      <c r="E40" s="41">
        <v>0</v>
      </c>
      <c r="F40" s="41">
        <v>15693</v>
      </c>
      <c r="G40" s="41">
        <v>9305</v>
      </c>
      <c r="H40" s="41">
        <v>0</v>
      </c>
      <c r="I40" s="41">
        <v>30572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9">IF(ISERROR(B39/B40)," ",B39/B40)</f>
        <v xml:space="preserve"> </v>
      </c>
      <c r="C41" s="127" t="str">
        <f t="shared" si="9"/>
        <v xml:space="preserve"> </v>
      </c>
      <c r="D41" s="118">
        <f t="shared" si="9"/>
        <v>1.2102619303911015</v>
      </c>
      <c r="E41" s="38" t="str">
        <f t="shared" si="9"/>
        <v xml:space="preserve"> </v>
      </c>
      <c r="F41" s="118">
        <f t="shared" si="9"/>
        <v>0.99184349710061814</v>
      </c>
      <c r="G41" s="140" t="s">
        <v>70</v>
      </c>
      <c r="H41" s="38" t="str">
        <f t="shared" si="9"/>
        <v xml:space="preserve"> </v>
      </c>
      <c r="I41" s="38">
        <f t="shared" si="9"/>
        <v>0.72978542457150331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C36+'７月'!C42</f>
        <v>0</v>
      </c>
      <c r="D42" s="15">
        <f>D36+'７月'!D42</f>
        <v>3573</v>
      </c>
      <c r="E42" s="15">
        <f>E36+'７月'!E42</f>
        <v>0</v>
      </c>
      <c r="F42" s="15">
        <f>F36+'７月'!F42</f>
        <v>28459</v>
      </c>
      <c r="G42" s="15">
        <f>G36+'７月'!G42</f>
        <v>1864</v>
      </c>
      <c r="H42" s="15">
        <f>H36+'７月'!H42</f>
        <v>0</v>
      </c>
      <c r="I42" s="15">
        <f t="shared" si="0"/>
        <v>33896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C37+'７月'!C43</f>
        <v>0</v>
      </c>
      <c r="D43" s="19">
        <f>D37+'７月'!D43</f>
        <v>35507</v>
      </c>
      <c r="E43" s="19">
        <f>E37+'７月'!E43</f>
        <v>0</v>
      </c>
      <c r="F43" s="19">
        <f>F37+'７月'!F43</f>
        <v>77108</v>
      </c>
      <c r="G43" s="19">
        <f>G37+'７月'!G43</f>
        <v>11107</v>
      </c>
      <c r="H43" s="19">
        <f>H37+'７月'!H43</f>
        <v>0</v>
      </c>
      <c r="I43" s="19">
        <f t="shared" si="0"/>
        <v>123722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D38+'７月'!D44</f>
        <v>0</v>
      </c>
      <c r="E44" s="22">
        <f>E38+'７月'!E44</f>
        <v>0</v>
      </c>
      <c r="F44" s="22">
        <f>F38+'７月'!F44</f>
        <v>0</v>
      </c>
      <c r="G44" s="22">
        <f>G38+'７月'!G44</f>
        <v>0</v>
      </c>
      <c r="H44" s="22">
        <f>H38+'７月'!H44</f>
        <v>0</v>
      </c>
      <c r="I44" s="22">
        <f t="shared" si="0"/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0">SUM(C42:C44)</f>
        <v>0</v>
      </c>
      <c r="D45" s="25">
        <f t="shared" si="10"/>
        <v>39080</v>
      </c>
      <c r="E45" s="25">
        <f t="shared" si="10"/>
        <v>0</v>
      </c>
      <c r="F45" s="25">
        <f t="shared" si="10"/>
        <v>105567</v>
      </c>
      <c r="G45" s="25">
        <f t="shared" si="10"/>
        <v>12971</v>
      </c>
      <c r="H45" s="25">
        <f t="shared" si="10"/>
        <v>0</v>
      </c>
      <c r="I45" s="25">
        <f>SUM(C45:H45)</f>
        <v>157618</v>
      </c>
      <c r="J45" s="41"/>
      <c r="K45" s="25">
        <f>K5+K8+K14+K17+K20+K23+K26+K29+K32</f>
        <v>144647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10361</v>
      </c>
      <c r="D46" s="41">
        <v>42706</v>
      </c>
      <c r="E46" s="41">
        <v>13498</v>
      </c>
      <c r="F46" s="41">
        <v>113061</v>
      </c>
      <c r="G46" s="41">
        <v>40910</v>
      </c>
      <c r="H46" s="41">
        <v>0</v>
      </c>
      <c r="I46" s="41">
        <v>220536</v>
      </c>
      <c r="J46" s="41"/>
      <c r="K46" s="41">
        <v>220536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140" t="s">
        <v>70</v>
      </c>
      <c r="D47" s="38">
        <f t="shared" ref="D47:I47" si="11">IF(ISERROR(D45/D46)," ",D45/D46)</f>
        <v>0.91509389781295369</v>
      </c>
      <c r="E47" s="140" t="s">
        <v>70</v>
      </c>
      <c r="F47" s="38">
        <f t="shared" si="11"/>
        <v>0.93371719691140176</v>
      </c>
      <c r="G47" s="38">
        <f t="shared" si="11"/>
        <v>0.317061843070154</v>
      </c>
      <c r="H47" s="38" t="str">
        <f t="shared" si="11"/>
        <v xml:space="preserve"> </v>
      </c>
      <c r="I47" s="38">
        <f t="shared" si="11"/>
        <v>0.71470417528204011</v>
      </c>
      <c r="J47" s="44" t="str">
        <f>IF(ISERROR(J45/J46)," ",J45/J46)</f>
        <v xml:space="preserve"> </v>
      </c>
      <c r="K47" s="38">
        <f>IF(ISERROR(K45/K46)," ",K45/K46)</f>
        <v>0.65588838103529579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47"/>
  <sheetViews>
    <sheetView showZeros="0" zoomScaleNormal="100" workbookViewId="0">
      <pane xSplit="2" ySplit="2" topLeftCell="C15" activePane="bottomRight" state="frozen"/>
      <selection pane="topRight"/>
      <selection pane="bottomLeft"/>
      <selection pane="bottomRight" activeCell="C47" sqref="C47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55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 t="shared" ref="I3:I32" si="0"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si="0"/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J5+'８月'!K5</f>
        <v>0</v>
      </c>
      <c r="L5" s="140" t="s">
        <v>70</v>
      </c>
      <c r="M5" s="59">
        <v>113061</v>
      </c>
      <c r="N5" s="56">
        <v>0</v>
      </c>
    </row>
    <row r="6" spans="1:14" x14ac:dyDescent="0.15">
      <c r="A6" s="11"/>
      <c r="B6" s="11" t="s">
        <v>12</v>
      </c>
      <c r="C6" s="15"/>
      <c r="D6" s="15">
        <v>2280</v>
      </c>
      <c r="E6" s="15"/>
      <c r="F6" s="15"/>
      <c r="G6" s="15"/>
      <c r="H6" s="16"/>
      <c r="I6" s="15">
        <f t="shared" si="0"/>
        <v>2280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>
        <v>22598</v>
      </c>
      <c r="E7" s="19"/>
      <c r="F7" s="19"/>
      <c r="G7" s="19"/>
      <c r="H7" s="20"/>
      <c r="I7" s="19">
        <f t="shared" si="0"/>
        <v>22598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24878</v>
      </c>
      <c r="K8" s="22">
        <f>J8+'８月'!K8</f>
        <v>58257</v>
      </c>
      <c r="L8" s="142" t="s">
        <v>73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J11+'８月'!K11</f>
        <v>0</v>
      </c>
      <c r="L11" s="37" t="str">
        <f t="shared" ref="L11" si="1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0</v>
      </c>
      <c r="K14" s="22">
        <f>J14+'８月'!K14</f>
        <v>0</v>
      </c>
      <c r="L14" s="140" t="s">
        <v>70</v>
      </c>
      <c r="M14" s="59">
        <v>65603</v>
      </c>
      <c r="N14" s="56">
        <v>0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J17+'８月'!K17</f>
        <v>0</v>
      </c>
      <c r="L17" s="37" t="str">
        <f t="shared" ref="L17" si="2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J20+'８月'!K20</f>
        <v>0</v>
      </c>
      <c r="L20" s="37" t="str">
        <f t="shared" ref="L20" si="3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J23+'８月'!K23</f>
        <v>0</v>
      </c>
      <c r="L23" s="37" t="str">
        <f t="shared" ref="L23" si="4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J26+'８月'!K26</f>
        <v>0</v>
      </c>
      <c r="L26" s="140" t="s">
        <v>70</v>
      </c>
      <c r="M26" s="59">
        <v>4513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15"/>
      <c r="G27" s="15"/>
      <c r="H27" s="15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19"/>
      <c r="G28" s="19"/>
      <c r="H28" s="1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>
        <f t="shared" si="0"/>
        <v>0</v>
      </c>
      <c r="J29" s="24">
        <f>SUM(I27:I29)</f>
        <v>0</v>
      </c>
      <c r="K29" s="22">
        <f>J29+'８月'!K29</f>
        <v>0</v>
      </c>
      <c r="L29" s="140" t="s">
        <v>70</v>
      </c>
      <c r="M29" s="59">
        <v>31785</v>
      </c>
      <c r="N29" s="56">
        <v>0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7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21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22"/>
      <c r="I32" s="19">
        <f t="shared" si="0"/>
        <v>0</v>
      </c>
      <c r="J32" s="24">
        <f>SUM(I30:I32)</f>
        <v>0</v>
      </c>
      <c r="K32" s="22">
        <f>J32+'８月'!K32</f>
        <v>111268</v>
      </c>
      <c r="L32" s="37">
        <f t="shared" ref="L32" si="5">IF(ISERROR(K32/M32)," ",K32/M32)</f>
        <v>19.961966271977037</v>
      </c>
      <c r="M32" s="59">
        <v>5574</v>
      </c>
      <c r="N32" s="56">
        <v>0</v>
      </c>
    </row>
    <row r="33" spans="1:17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35"/>
      <c r="M33" s="47"/>
      <c r="N33" s="47"/>
    </row>
    <row r="34" spans="1:17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36"/>
      <c r="M34" s="47"/>
      <c r="N34" s="47"/>
    </row>
    <row r="35" spans="1:17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J35+'８月'!K35</f>
        <v>12971</v>
      </c>
      <c r="L35" s="142" t="s">
        <v>73</v>
      </c>
      <c r="M35" s="59">
        <v>0</v>
      </c>
      <c r="N35" s="56">
        <v>0</v>
      </c>
    </row>
    <row r="36" spans="1:17" x14ac:dyDescent="0.15">
      <c r="A36" s="11"/>
      <c r="B36" s="11" t="s">
        <v>12</v>
      </c>
      <c r="C36" s="15">
        <f>C3+C6+C9+C12+C15+C18+C21+C24+C27+C30+C33</f>
        <v>0</v>
      </c>
      <c r="D36" s="17">
        <f t="shared" ref="C36:I38" si="6">D3+D6+D9+D12+D15+D18+D21+D24+D27+D30+D33</f>
        <v>2280</v>
      </c>
      <c r="E36" s="17">
        <f t="shared" si="6"/>
        <v>0</v>
      </c>
      <c r="F36" s="17">
        <f t="shared" si="6"/>
        <v>0</v>
      </c>
      <c r="G36" s="17">
        <f t="shared" si="6"/>
        <v>0</v>
      </c>
      <c r="H36" s="17">
        <f t="shared" si="6"/>
        <v>0</v>
      </c>
      <c r="I36" s="17">
        <f t="shared" si="6"/>
        <v>2280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7" x14ac:dyDescent="0.15">
      <c r="A37" s="10"/>
      <c r="B37" s="10" t="s">
        <v>13</v>
      </c>
      <c r="C37" s="19">
        <f>C4+C7+C10+C13+C16+C19+C22+C25+C28+C31+C34</f>
        <v>0</v>
      </c>
      <c r="D37" s="21">
        <f t="shared" si="6"/>
        <v>22598</v>
      </c>
      <c r="E37" s="21">
        <f t="shared" si="6"/>
        <v>0</v>
      </c>
      <c r="F37" s="21">
        <f t="shared" si="6"/>
        <v>0</v>
      </c>
      <c r="G37" s="21">
        <f t="shared" si="6"/>
        <v>0</v>
      </c>
      <c r="H37" s="21">
        <f t="shared" si="6"/>
        <v>0</v>
      </c>
      <c r="I37" s="21">
        <f t="shared" si="6"/>
        <v>22598</v>
      </c>
      <c r="J37" s="31"/>
      <c r="K37" s="19"/>
      <c r="L37" s="36"/>
      <c r="N37" s="48">
        <v>0</v>
      </c>
    </row>
    <row r="38" spans="1:17" x14ac:dyDescent="0.15">
      <c r="A38" s="10" t="s">
        <v>9</v>
      </c>
      <c r="B38" s="8" t="s">
        <v>14</v>
      </c>
      <c r="C38" s="22">
        <f t="shared" si="6"/>
        <v>0</v>
      </c>
      <c r="D38" s="24">
        <f t="shared" si="6"/>
        <v>0</v>
      </c>
      <c r="E38" s="24">
        <f t="shared" si="6"/>
        <v>0</v>
      </c>
      <c r="F38" s="24">
        <f t="shared" si="6"/>
        <v>0</v>
      </c>
      <c r="G38" s="24">
        <f t="shared" si="6"/>
        <v>0</v>
      </c>
      <c r="H38" s="24">
        <f t="shared" si="6"/>
        <v>0</v>
      </c>
      <c r="I38" s="24">
        <f t="shared" si="6"/>
        <v>0</v>
      </c>
      <c r="J38" s="33">
        <f>SUM(I36:I38)</f>
        <v>24878</v>
      </c>
      <c r="K38" s="22">
        <f>J38+'８月'!K38</f>
        <v>182496</v>
      </c>
      <c r="L38" s="37">
        <f t="shared" ref="L38" si="7">IF(ISERROR(K38/M38)," ",K38/M38)</f>
        <v>0.82751115464141911</v>
      </c>
      <c r="M38" s="59">
        <v>220536</v>
      </c>
      <c r="N38" s="56">
        <v>0</v>
      </c>
      <c r="O38" s="92"/>
    </row>
    <row r="39" spans="1:17" x14ac:dyDescent="0.15">
      <c r="A39" s="8"/>
      <c r="B39" s="9" t="s">
        <v>41</v>
      </c>
      <c r="C39" s="22">
        <f t="shared" ref="C39:H39" si="8">SUM(C36:C38)</f>
        <v>0</v>
      </c>
      <c r="D39" s="22">
        <f t="shared" si="8"/>
        <v>24878</v>
      </c>
      <c r="E39" s="22">
        <f t="shared" si="8"/>
        <v>0</v>
      </c>
      <c r="F39" s="53">
        <f t="shared" si="8"/>
        <v>0</v>
      </c>
      <c r="G39" s="53">
        <f t="shared" si="8"/>
        <v>0</v>
      </c>
      <c r="H39" s="53">
        <f t="shared" si="8"/>
        <v>0</v>
      </c>
      <c r="I39" s="22">
        <f>SUM(C39:H39)</f>
        <v>24878</v>
      </c>
      <c r="J39" s="41"/>
      <c r="K39" s="41"/>
      <c r="L39" s="38"/>
      <c r="M39" s="18"/>
      <c r="N39" s="18"/>
    </row>
    <row r="40" spans="1:17" x14ac:dyDescent="0.15">
      <c r="A40" s="40" t="s">
        <v>54</v>
      </c>
      <c r="B40" s="40"/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5">
        <v>0</v>
      </c>
      <c r="J40" s="41"/>
      <c r="K40" s="41"/>
      <c r="L40" s="38"/>
      <c r="M40" s="18"/>
      <c r="N40" s="18"/>
    </row>
    <row r="41" spans="1:17" s="39" customFormat="1" x14ac:dyDescent="0.15">
      <c r="A41" s="34" t="s">
        <v>69</v>
      </c>
      <c r="B41" s="38" t="str">
        <f t="shared" ref="B41:I41" si="9">IF(ISERROR(B39/B40)," ",B39/B40)</f>
        <v xml:space="preserve"> </v>
      </c>
      <c r="C41" s="118" t="str">
        <f t="shared" si="9"/>
        <v xml:space="preserve"> </v>
      </c>
      <c r="D41" s="118" t="str">
        <f t="shared" si="9"/>
        <v xml:space="preserve"> </v>
      </c>
      <c r="E41" s="118" t="str">
        <f t="shared" si="9"/>
        <v xml:space="preserve"> </v>
      </c>
      <c r="F41" s="118" t="str">
        <f t="shared" si="9"/>
        <v xml:space="preserve"> </v>
      </c>
      <c r="G41" s="118" t="str">
        <f t="shared" si="9"/>
        <v xml:space="preserve"> </v>
      </c>
      <c r="H41" s="118" t="str">
        <f t="shared" si="9"/>
        <v xml:space="preserve"> </v>
      </c>
      <c r="I41" s="118" t="str">
        <f t="shared" si="9"/>
        <v xml:space="preserve"> </v>
      </c>
      <c r="J41" s="44"/>
      <c r="K41" s="44"/>
      <c r="L41" s="37" t="str">
        <f>IF(ISERROR(K41/M41)," ",K41/M41)</f>
        <v xml:space="preserve"> </v>
      </c>
    </row>
    <row r="42" spans="1:17" x14ac:dyDescent="0.15">
      <c r="A42" s="11"/>
      <c r="B42" s="11" t="s">
        <v>12</v>
      </c>
      <c r="C42" s="15">
        <f>C36+'８月'!C42</f>
        <v>0</v>
      </c>
      <c r="D42" s="15">
        <f>D36+'８月'!D42</f>
        <v>5853</v>
      </c>
      <c r="E42" s="15">
        <f>E36+'８月'!E42</f>
        <v>0</v>
      </c>
      <c r="F42" s="15">
        <f>F36+'８月'!F42</f>
        <v>28459</v>
      </c>
      <c r="G42" s="15">
        <f>G36+'８月'!G42</f>
        <v>1864</v>
      </c>
      <c r="H42" s="15">
        <f>H36+'８月'!H42</f>
        <v>0</v>
      </c>
      <c r="I42" s="15">
        <f>SUM(C42:H42)</f>
        <v>36176</v>
      </c>
      <c r="J42" s="45"/>
      <c r="K42" s="66"/>
      <c r="L42" s="35"/>
      <c r="M42" s="18"/>
      <c r="N42" s="18"/>
    </row>
    <row r="43" spans="1:17" x14ac:dyDescent="0.15">
      <c r="A43" s="10"/>
      <c r="B43" s="10" t="s">
        <v>13</v>
      </c>
      <c r="C43" s="19">
        <f>C37+'８月'!C43</f>
        <v>0</v>
      </c>
      <c r="D43" s="19">
        <f>D37+'８月'!D43</f>
        <v>58105</v>
      </c>
      <c r="E43" s="19">
        <f>E37+'８月'!E43</f>
        <v>0</v>
      </c>
      <c r="F43" s="19">
        <f>F37+'８月'!F43</f>
        <v>77108</v>
      </c>
      <c r="G43" s="19">
        <f>G37+'８月'!G43</f>
        <v>11107</v>
      </c>
      <c r="H43" s="19">
        <f>H37+'８月'!H43</f>
        <v>0</v>
      </c>
      <c r="I43" s="19">
        <f>SUM(C43:H43)</f>
        <v>146320</v>
      </c>
      <c r="J43" s="63"/>
      <c r="K43" s="67"/>
      <c r="L43" s="36"/>
      <c r="M43" s="18"/>
      <c r="Q43" s="18"/>
    </row>
    <row r="44" spans="1:17" x14ac:dyDescent="0.15">
      <c r="A44" s="10" t="s">
        <v>53</v>
      </c>
      <c r="B44" s="8" t="s">
        <v>14</v>
      </c>
      <c r="C44" s="22">
        <f>C38</f>
        <v>0</v>
      </c>
      <c r="D44" s="22">
        <f>D38+'８月'!D44</f>
        <v>0</v>
      </c>
      <c r="E44" s="22">
        <f>E38+'８月'!E44</f>
        <v>0</v>
      </c>
      <c r="F44" s="22">
        <f>F38+'８月'!F44</f>
        <v>0</v>
      </c>
      <c r="G44" s="22">
        <f>G38+'８月'!G44</f>
        <v>0</v>
      </c>
      <c r="H44" s="22">
        <f>H38+'８月'!H44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7" x14ac:dyDescent="0.15">
      <c r="A45" s="68"/>
      <c r="B45" s="9" t="s">
        <v>41</v>
      </c>
      <c r="C45" s="25">
        <f t="shared" ref="C45:H45" si="10">SUM(C42:C44)</f>
        <v>0</v>
      </c>
      <c r="D45" s="25">
        <f t="shared" si="10"/>
        <v>63958</v>
      </c>
      <c r="E45" s="25">
        <f t="shared" si="10"/>
        <v>0</v>
      </c>
      <c r="F45" s="25">
        <f t="shared" si="10"/>
        <v>105567</v>
      </c>
      <c r="G45" s="25">
        <f t="shared" si="10"/>
        <v>12971</v>
      </c>
      <c r="H45" s="25">
        <f t="shared" si="10"/>
        <v>0</v>
      </c>
      <c r="I45" s="17">
        <f>SUM(C45:H45)</f>
        <v>182496</v>
      </c>
      <c r="J45" s="41"/>
      <c r="K45" s="25">
        <f>K5+K8+K14+K17+K20+K23+K26+K29+K32</f>
        <v>169525</v>
      </c>
      <c r="L45" s="38"/>
      <c r="M45" s="18"/>
      <c r="N45" s="18"/>
    </row>
    <row r="46" spans="1:17" x14ac:dyDescent="0.15">
      <c r="A46" s="69" t="s">
        <v>55</v>
      </c>
      <c r="B46" s="40"/>
      <c r="C46" s="41">
        <v>10361</v>
      </c>
      <c r="D46" s="41">
        <v>42706</v>
      </c>
      <c r="E46" s="41">
        <v>13498</v>
      </c>
      <c r="F46" s="41">
        <v>113061</v>
      </c>
      <c r="G46" s="41">
        <v>40910</v>
      </c>
      <c r="H46" s="41">
        <v>0</v>
      </c>
      <c r="I46" s="41">
        <v>220536</v>
      </c>
      <c r="J46" s="41"/>
      <c r="K46" s="41">
        <v>220536</v>
      </c>
      <c r="L46" s="38"/>
      <c r="M46" s="18"/>
      <c r="N46" s="18"/>
    </row>
    <row r="47" spans="1:17" s="39" customFormat="1" x14ac:dyDescent="0.15">
      <c r="A47" s="34" t="s">
        <v>56</v>
      </c>
      <c r="B47" s="38" t="str">
        <f>IF(ISERROR(B45/B46)," ",B45/B46)</f>
        <v xml:space="preserve"> </v>
      </c>
      <c r="C47" s="145" t="s">
        <v>74</v>
      </c>
      <c r="D47" s="38">
        <f t="shared" ref="D47:I47" si="11">IF(ISERROR(D45/D46)," ",D45/D46)</f>
        <v>1.4976349927410668</v>
      </c>
      <c r="E47" s="145" t="s">
        <v>74</v>
      </c>
      <c r="F47" s="38">
        <f t="shared" si="11"/>
        <v>0.93371719691140176</v>
      </c>
      <c r="G47" s="38">
        <f t="shared" si="11"/>
        <v>0.317061843070154</v>
      </c>
      <c r="H47" s="38" t="str">
        <f t="shared" si="11"/>
        <v xml:space="preserve"> </v>
      </c>
      <c r="I47" s="38">
        <f t="shared" si="11"/>
        <v>0.82751115464141911</v>
      </c>
      <c r="J47" s="44" t="str">
        <f>IF(ISERROR(J45/J46)," ",J45/J46)</f>
        <v xml:space="preserve"> </v>
      </c>
      <c r="K47" s="38">
        <f>IF(ISERROR(K45/K46)," ",K45/K46)</f>
        <v>0.76869536039467479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N47"/>
  <sheetViews>
    <sheetView showZeros="0" zoomScaleNormal="100" zoomScaleSheetLayoutView="100" workbookViewId="0">
      <pane xSplit="2" ySplit="2" topLeftCell="C9" activePane="bottomRight" state="frozen"/>
      <selection pane="topRight"/>
      <selection pane="bottomLeft"/>
      <selection pane="bottomRight" activeCell="D41" sqref="D41"/>
    </sheetView>
  </sheetViews>
  <sheetFormatPr defaultColWidth="7.125" defaultRowHeight="13.5" x14ac:dyDescent="0.15"/>
  <cols>
    <col min="1" max="1" width="14.75" style="70" customWidth="1"/>
    <col min="2" max="2" width="8.625" style="7" customWidth="1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7.125" style="7"/>
  </cols>
  <sheetData>
    <row r="1" spans="1:14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15"/>
      <c r="H3" s="16"/>
      <c r="I3" s="15">
        <f t="shared" ref="I3:I35" si="0"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19"/>
      <c r="H4" s="20"/>
      <c r="I4" s="19">
        <f t="shared" si="0"/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J5+'９月'!K5</f>
        <v>0</v>
      </c>
      <c r="L5" s="145" t="s">
        <v>74</v>
      </c>
      <c r="M5" s="59">
        <v>138396</v>
      </c>
      <c r="N5" s="56">
        <v>25335</v>
      </c>
    </row>
    <row r="6" spans="1:14" x14ac:dyDescent="0.15">
      <c r="A6" s="11"/>
      <c r="B6" s="11" t="s">
        <v>12</v>
      </c>
      <c r="C6" s="15"/>
      <c r="D6" s="15"/>
      <c r="E6" s="15"/>
      <c r="F6" s="15"/>
      <c r="G6" s="15"/>
      <c r="H6" s="16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19"/>
      <c r="G7" s="19"/>
      <c r="H7" s="20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0</v>
      </c>
      <c r="K8" s="22">
        <f>J8+'９月'!K8</f>
        <v>58257</v>
      </c>
      <c r="L8" s="142" t="s">
        <v>72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5">
        <f t="shared" si="0"/>
        <v>0</v>
      </c>
      <c r="J9" s="17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 t="shared" si="0"/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22">
        <f t="shared" si="0"/>
        <v>0</v>
      </c>
      <c r="J11" s="24">
        <f>SUM(I9:I11)</f>
        <v>0</v>
      </c>
      <c r="K11" s="19">
        <f>J11+'９月'!K11</f>
        <v>0</v>
      </c>
      <c r="L11" s="37" t="str">
        <f t="shared" ref="L11" si="1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15">
        <v>84</v>
      </c>
      <c r="G12" s="15">
        <v>2590</v>
      </c>
      <c r="H12" s="16"/>
      <c r="I12" s="15">
        <f t="shared" si="0"/>
        <v>2674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19">
        <v>564</v>
      </c>
      <c r="G13" s="19">
        <v>18059</v>
      </c>
      <c r="H13" s="20"/>
      <c r="I13" s="19">
        <f t="shared" si="0"/>
        <v>18623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 t="shared" si="0"/>
        <v>0</v>
      </c>
      <c r="J14" s="24">
        <f>SUM(I12:I14)</f>
        <v>21297</v>
      </c>
      <c r="K14" s="22">
        <f>J14+'９月'!K14</f>
        <v>21297</v>
      </c>
      <c r="L14" s="37">
        <f>IF(ISERROR(K14/M14)," ",K14/M14)</f>
        <v>0.32463454415194426</v>
      </c>
      <c r="M14" s="59">
        <v>65603</v>
      </c>
      <c r="N14" s="56">
        <v>0</v>
      </c>
    </row>
    <row r="15" spans="1:14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J17+'９月'!K17</f>
        <v>0</v>
      </c>
      <c r="L17" s="37" t="str">
        <f t="shared" ref="L17" si="2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J20+'９月'!K20</f>
        <v>0</v>
      </c>
      <c r="L20" s="37" t="str">
        <f t="shared" ref="L20" si="3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J23+'９月'!K23</f>
        <v>0</v>
      </c>
      <c r="L23" s="37" t="str">
        <f t="shared" ref="L23" si="4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J26+'９月'!K26</f>
        <v>0</v>
      </c>
      <c r="L26" s="145" t="s">
        <v>74</v>
      </c>
      <c r="M26" s="59">
        <v>4513</v>
      </c>
      <c r="N26" s="56">
        <v>0</v>
      </c>
    </row>
    <row r="27" spans="1:14" x14ac:dyDescent="0.15">
      <c r="A27" s="11"/>
      <c r="B27" s="11" t="s">
        <v>12</v>
      </c>
      <c r="C27" s="15">
        <v>2429</v>
      </c>
      <c r="D27" s="83"/>
      <c r="E27" s="15"/>
      <c r="F27" s="15"/>
      <c r="G27" s="15"/>
      <c r="H27" s="15"/>
      <c r="I27" s="15">
        <f t="shared" si="0"/>
        <v>2429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>
        <v>10515</v>
      </c>
      <c r="D28" s="19"/>
      <c r="E28" s="19"/>
      <c r="F28" s="19"/>
      <c r="G28" s="19"/>
      <c r="H28" s="19"/>
      <c r="I28" s="19">
        <f t="shared" si="0"/>
        <v>10515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22"/>
      <c r="D29" s="22"/>
      <c r="E29" s="22"/>
      <c r="F29" s="22"/>
      <c r="G29" s="22"/>
      <c r="H29" s="22"/>
      <c r="I29" s="22"/>
      <c r="J29" s="24">
        <f>SUM(I27:I29)</f>
        <v>12944</v>
      </c>
      <c r="K29" s="22">
        <f>J29+'９月'!K29</f>
        <v>12944</v>
      </c>
      <c r="L29" s="37">
        <f t="shared" ref="L29" si="5">IF(ISERROR(K29/M29)," ",K29/M29)</f>
        <v>0.36791541128986416</v>
      </c>
      <c r="M29" s="59">
        <v>35182</v>
      </c>
      <c r="N29" s="56">
        <v>3397</v>
      </c>
    </row>
    <row r="30" spans="1:14" x14ac:dyDescent="0.15">
      <c r="A30" s="10"/>
      <c r="B30" s="13" t="s">
        <v>12</v>
      </c>
      <c r="C30" s="19"/>
      <c r="D30" s="19"/>
      <c r="E30" s="19"/>
      <c r="F30" s="19"/>
      <c r="G30" s="19"/>
      <c r="H30" s="19"/>
      <c r="I30" s="15">
        <f t="shared" si="0"/>
        <v>0</v>
      </c>
      <c r="J30" s="21"/>
      <c r="K30" s="15"/>
      <c r="L30" s="35"/>
      <c r="M30" s="47"/>
      <c r="N30" s="47"/>
    </row>
    <row r="31" spans="1:14" x14ac:dyDescent="0.15">
      <c r="A31" s="10"/>
      <c r="B31" s="13" t="s">
        <v>13</v>
      </c>
      <c r="C31" s="19"/>
      <c r="D31" s="19"/>
      <c r="E31" s="19"/>
      <c r="F31" s="19"/>
      <c r="G31" s="19"/>
      <c r="H31" s="19"/>
      <c r="I31" s="19">
        <f t="shared" si="0"/>
        <v>0</v>
      </c>
      <c r="J31" s="21"/>
      <c r="K31" s="19"/>
      <c r="L31" s="36"/>
      <c r="M31" s="47"/>
      <c r="N31" s="47"/>
    </row>
    <row r="32" spans="1:14" x14ac:dyDescent="0.15">
      <c r="A32" s="10" t="s">
        <v>58</v>
      </c>
      <c r="B32" s="13" t="s">
        <v>14</v>
      </c>
      <c r="C32" s="19"/>
      <c r="D32" s="19"/>
      <c r="E32" s="19"/>
      <c r="F32" s="19"/>
      <c r="G32" s="19"/>
      <c r="H32" s="19"/>
      <c r="I32" s="22">
        <f t="shared" si="0"/>
        <v>0</v>
      </c>
      <c r="J32" s="21"/>
      <c r="K32" s="22">
        <f>J32+'９月'!K32</f>
        <v>111268</v>
      </c>
      <c r="L32" s="133" t="s">
        <v>72</v>
      </c>
      <c r="M32" s="59">
        <v>5574</v>
      </c>
      <c r="N32" s="56"/>
    </row>
    <row r="33" spans="1:14" x14ac:dyDescent="0.15">
      <c r="A33" s="1"/>
      <c r="B33" s="11" t="s">
        <v>12</v>
      </c>
      <c r="C33" s="15"/>
      <c r="D33" s="15"/>
      <c r="E33" s="15"/>
      <c r="F33" s="15"/>
      <c r="G33" s="15"/>
      <c r="H33" s="16"/>
      <c r="I33" s="15">
        <f t="shared" si="0"/>
        <v>0</v>
      </c>
      <c r="J33" s="17"/>
      <c r="K33" s="15"/>
      <c r="L33" s="134"/>
      <c r="M33" s="47"/>
      <c r="N33" s="47"/>
    </row>
    <row r="34" spans="1:14" x14ac:dyDescent="0.15">
      <c r="A34" s="2"/>
      <c r="B34" s="10" t="s">
        <v>13</v>
      </c>
      <c r="C34" s="19"/>
      <c r="D34" s="19"/>
      <c r="E34" s="19"/>
      <c r="F34" s="19"/>
      <c r="G34" s="19"/>
      <c r="H34" s="20"/>
      <c r="I34" s="19">
        <f t="shared" si="0"/>
        <v>0</v>
      </c>
      <c r="J34" s="21"/>
      <c r="K34" s="19"/>
      <c r="L34" s="135"/>
      <c r="M34" s="47"/>
      <c r="N34" s="47"/>
    </row>
    <row r="35" spans="1:14" x14ac:dyDescent="0.15">
      <c r="A35" s="8" t="s">
        <v>71</v>
      </c>
      <c r="B35" s="8" t="s">
        <v>14</v>
      </c>
      <c r="C35" s="19"/>
      <c r="D35" s="19"/>
      <c r="E35" s="19"/>
      <c r="F35" s="19"/>
      <c r="G35" s="19"/>
      <c r="H35" s="20"/>
      <c r="I35" s="22">
        <f t="shared" si="0"/>
        <v>0</v>
      </c>
      <c r="J35" s="24">
        <f>SUM(I33:I35)</f>
        <v>0</v>
      </c>
      <c r="K35" s="22">
        <f>J35+'９月'!K35</f>
        <v>12971</v>
      </c>
      <c r="L35" s="133" t="s">
        <v>72</v>
      </c>
      <c r="M35" s="59">
        <v>11157</v>
      </c>
      <c r="N35" s="56">
        <v>11157</v>
      </c>
    </row>
    <row r="36" spans="1:14" x14ac:dyDescent="0.15">
      <c r="A36" s="11"/>
      <c r="B36" s="11" t="s">
        <v>12</v>
      </c>
      <c r="C36" s="15">
        <f>C3+C6+C9+C12+C15+C18+C21+C24+C27+C30+C33</f>
        <v>2429</v>
      </c>
      <c r="D36" s="17">
        <f t="shared" ref="C36:I38" si="6">D3+D6+D9+D12+D15+D18+D21+D24+D27+D30+D33</f>
        <v>0</v>
      </c>
      <c r="E36" s="17">
        <f t="shared" si="6"/>
        <v>0</v>
      </c>
      <c r="F36" s="17">
        <f t="shared" si="6"/>
        <v>84</v>
      </c>
      <c r="G36" s="17">
        <f t="shared" si="6"/>
        <v>2590</v>
      </c>
      <c r="H36" s="17">
        <f t="shared" si="6"/>
        <v>0</v>
      </c>
      <c r="I36" s="17">
        <f t="shared" si="6"/>
        <v>5103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>C4+C7+C10+C13+C16+C19+C22+C25+C28+C31+C34</f>
        <v>10515</v>
      </c>
      <c r="D37" s="21">
        <f t="shared" si="6"/>
        <v>0</v>
      </c>
      <c r="E37" s="21">
        <f t="shared" si="6"/>
        <v>0</v>
      </c>
      <c r="F37" s="21">
        <f t="shared" si="6"/>
        <v>564</v>
      </c>
      <c r="G37" s="21">
        <f t="shared" si="6"/>
        <v>18059</v>
      </c>
      <c r="H37" s="21">
        <f t="shared" si="6"/>
        <v>0</v>
      </c>
      <c r="I37" s="21">
        <f t="shared" si="6"/>
        <v>29138</v>
      </c>
      <c r="J37" s="31"/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6"/>
        <v>0</v>
      </c>
      <c r="D38" s="24">
        <f t="shared" si="6"/>
        <v>0</v>
      </c>
      <c r="E38" s="24">
        <f t="shared" si="6"/>
        <v>0</v>
      </c>
      <c r="F38" s="24">
        <f t="shared" si="6"/>
        <v>0</v>
      </c>
      <c r="G38" s="24">
        <f t="shared" si="6"/>
        <v>0</v>
      </c>
      <c r="H38" s="24">
        <f t="shared" si="6"/>
        <v>0</v>
      </c>
      <c r="I38" s="24">
        <f>I5+I8+I11+I14+I17+I20+I23+I26+I29+I32+I35</f>
        <v>0</v>
      </c>
      <c r="J38" s="33">
        <f>SUM(I36:I38)</f>
        <v>34241</v>
      </c>
      <c r="K38" s="22">
        <f>J38+'９月'!K38</f>
        <v>216737</v>
      </c>
      <c r="L38" s="37">
        <f t="shared" ref="L38" si="7">IF(ISERROR(K38/M38)," ",K38/M38)</f>
        <v>0.86949387807500356</v>
      </c>
      <c r="M38" s="59">
        <v>249268</v>
      </c>
      <c r="N38" s="56">
        <v>28732</v>
      </c>
    </row>
    <row r="39" spans="1:14" x14ac:dyDescent="0.15">
      <c r="A39" s="8"/>
      <c r="B39" s="9" t="s">
        <v>41</v>
      </c>
      <c r="C39" s="25">
        <f>SUM(C36:C38)</f>
        <v>12944</v>
      </c>
      <c r="D39" s="25">
        <f t="shared" ref="D39:H39" si="8">SUM(D36:D38)</f>
        <v>0</v>
      </c>
      <c r="E39" s="25">
        <f t="shared" si="8"/>
        <v>0</v>
      </c>
      <c r="F39" s="130">
        <f t="shared" si="8"/>
        <v>648</v>
      </c>
      <c r="G39" s="130">
        <f t="shared" si="8"/>
        <v>20649</v>
      </c>
      <c r="H39" s="130">
        <f t="shared" si="8"/>
        <v>0</v>
      </c>
      <c r="I39" s="25">
        <f>SUM(C39:H39)</f>
        <v>34241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11157</v>
      </c>
      <c r="E40" s="41">
        <v>0</v>
      </c>
      <c r="F40" s="41">
        <v>25335</v>
      </c>
      <c r="G40" s="41">
        <v>3397</v>
      </c>
      <c r="H40" s="41">
        <v>0</v>
      </c>
      <c r="I40" s="41">
        <v>39889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9">IF(ISERROR(B39/B40)," ",B39/B40)</f>
        <v xml:space="preserve"> </v>
      </c>
      <c r="C41" s="142" t="s">
        <v>72</v>
      </c>
      <c r="D41" s="145" t="s">
        <v>74</v>
      </c>
      <c r="E41" s="38" t="str">
        <f t="shared" si="9"/>
        <v xml:space="preserve"> </v>
      </c>
      <c r="F41" s="38">
        <f t="shared" si="9"/>
        <v>2.5577264653641209E-2</v>
      </c>
      <c r="G41" s="38">
        <f t="shared" si="9"/>
        <v>6.0785987636149548</v>
      </c>
      <c r="H41" s="38" t="str">
        <f t="shared" si="9"/>
        <v xml:space="preserve"> </v>
      </c>
      <c r="I41" s="38">
        <f t="shared" si="9"/>
        <v>0.8584070796460177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C36+'９月'!C42</f>
        <v>2429</v>
      </c>
      <c r="D42" s="15">
        <f>D36+'９月'!D42</f>
        <v>5853</v>
      </c>
      <c r="E42" s="15">
        <f>E36+'９月'!E42</f>
        <v>0</v>
      </c>
      <c r="F42" s="15">
        <f>F36+'９月'!F42</f>
        <v>28543</v>
      </c>
      <c r="G42" s="15">
        <f>G36+'９月'!G42</f>
        <v>4454</v>
      </c>
      <c r="H42" s="15">
        <f>H36+'９月'!H42</f>
        <v>0</v>
      </c>
      <c r="I42" s="15">
        <f>SUM(C42:H42)</f>
        <v>41279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C37+'９月'!C43</f>
        <v>10515</v>
      </c>
      <c r="D43" s="19">
        <f>D37+'９月'!D43</f>
        <v>58105</v>
      </c>
      <c r="E43" s="19">
        <f>E37+'９月'!E43</f>
        <v>0</v>
      </c>
      <c r="F43" s="19">
        <f>F37+'９月'!F43</f>
        <v>77672</v>
      </c>
      <c r="G43" s="19">
        <f>G37+'９月'!G43</f>
        <v>29166</v>
      </c>
      <c r="H43" s="19">
        <f>H37+'９月'!H43</f>
        <v>0</v>
      </c>
      <c r="I43" s="19">
        <f>SUM(C43:H43)</f>
        <v>175458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D38+'９月'!D44</f>
        <v>0</v>
      </c>
      <c r="E44" s="22">
        <f>E38+'９月'!E44</f>
        <v>0</v>
      </c>
      <c r="F44" s="22">
        <f>F38+'９月'!F44</f>
        <v>0</v>
      </c>
      <c r="G44" s="22">
        <f>G38+'９月'!G44</f>
        <v>0</v>
      </c>
      <c r="H44" s="22">
        <f>H38+'９月'!H44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H45" si="10">SUM(C42:C44)</f>
        <v>12944</v>
      </c>
      <c r="D45" s="25">
        <f t="shared" si="10"/>
        <v>63958</v>
      </c>
      <c r="E45" s="25">
        <f t="shared" si="10"/>
        <v>0</v>
      </c>
      <c r="F45" s="25">
        <f t="shared" si="10"/>
        <v>106215</v>
      </c>
      <c r="G45" s="25">
        <f t="shared" si="10"/>
        <v>33620</v>
      </c>
      <c r="H45" s="25">
        <f t="shared" si="10"/>
        <v>0</v>
      </c>
      <c r="I45" s="25">
        <f>SUM(C45:H45)</f>
        <v>216737</v>
      </c>
      <c r="J45" s="41"/>
      <c r="K45" s="25">
        <f>K5+K8+K14+K17+K20+K23+K26+K29+K32</f>
        <v>203766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10361</v>
      </c>
      <c r="D46" s="41">
        <v>53863</v>
      </c>
      <c r="E46" s="41">
        <v>13498</v>
      </c>
      <c r="F46" s="41">
        <v>138396</v>
      </c>
      <c r="G46" s="41">
        <v>44307</v>
      </c>
      <c r="H46" s="41">
        <v>0</v>
      </c>
      <c r="I46" s="41">
        <v>260425</v>
      </c>
      <c r="J46" s="41"/>
      <c r="K46" s="41">
        <v>249268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1.2493002605926069</v>
      </c>
      <c r="D47" s="38">
        <f t="shared" ref="D47:I47" si="11">IF(ISERROR(D45/D46)," ",D45/D46)</f>
        <v>1.1874199357629542</v>
      </c>
      <c r="E47" s="145" t="s">
        <v>74</v>
      </c>
      <c r="F47" s="38">
        <f t="shared" si="11"/>
        <v>0.76747160322552677</v>
      </c>
      <c r="G47" s="38">
        <f t="shared" si="11"/>
        <v>0.75879657841876003</v>
      </c>
      <c r="H47" s="38" t="str">
        <f t="shared" si="11"/>
        <v xml:space="preserve"> </v>
      </c>
      <c r="I47" s="38">
        <f t="shared" si="11"/>
        <v>0.83224344820965734</v>
      </c>
      <c r="J47" s="44" t="str">
        <f>IF(ISERROR(J45/J46)," ",J45/J46)</f>
        <v xml:space="preserve"> </v>
      </c>
      <c r="K47" s="38">
        <f>IF(ISERROR(K45/K46)," ",K45/K46)</f>
        <v>0.81745751560569346</v>
      </c>
      <c r="L47" s="38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7" orientation="landscape" r:id="rId1"/>
  <headerFooter alignWithMargins="0">
    <oddHeader>&amp;A</oddHeader>
    <oddFooter>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47"/>
  <sheetViews>
    <sheetView showZeros="0" zoomScaleNormal="100" workbookViewId="0">
      <pane xSplit="2" ySplit="2" topLeftCell="C6" activePane="bottomRight" state="frozen"/>
      <selection pane="topRight"/>
      <selection pane="bottomLeft"/>
      <selection pane="bottomRight" activeCell="L8" sqref="L8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1.5" style="39" customWidth="1"/>
    <col min="13" max="13" width="9.875" style="7" customWidth="1"/>
    <col min="14" max="14" width="9.125" style="7" customWidth="1"/>
    <col min="15" max="16384" width="9" style="7"/>
  </cols>
  <sheetData>
    <row r="1" spans="1:15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3"/>
      <c r="J1" s="3"/>
      <c r="K1" s="12"/>
      <c r="L1" s="74"/>
    </row>
    <row r="2" spans="1:15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5" x14ac:dyDescent="0.15">
      <c r="A3" s="62"/>
      <c r="B3" s="11" t="s">
        <v>12</v>
      </c>
      <c r="C3" s="15"/>
      <c r="D3" s="15"/>
      <c r="E3" s="15"/>
      <c r="F3" s="16"/>
      <c r="G3" s="15"/>
      <c r="H3" s="16"/>
      <c r="I3" s="15">
        <f>SUM(C3:H3)</f>
        <v>0</v>
      </c>
      <c r="J3" s="17"/>
      <c r="K3" s="15"/>
      <c r="L3" s="35"/>
      <c r="M3" s="18"/>
      <c r="N3" s="48"/>
      <c r="O3" s="75"/>
    </row>
    <row r="4" spans="1:15" x14ac:dyDescent="0.15">
      <c r="A4" s="61"/>
      <c r="B4" s="10" t="s">
        <v>13</v>
      </c>
      <c r="C4" s="19"/>
      <c r="D4" s="19"/>
      <c r="E4" s="19"/>
      <c r="F4" s="20"/>
      <c r="G4" s="19"/>
      <c r="H4" s="20"/>
      <c r="I4" s="19">
        <f t="shared" ref="I4:I43" si="0">SUM(C4:H4)</f>
        <v>0</v>
      </c>
      <c r="J4" s="21"/>
      <c r="K4" s="19"/>
      <c r="L4" s="36"/>
      <c r="M4" s="18"/>
      <c r="N4" s="48"/>
      <c r="O4" s="75"/>
    </row>
    <row r="5" spans="1:15" x14ac:dyDescent="0.15">
      <c r="A5" s="60" t="s">
        <v>15</v>
      </c>
      <c r="B5" s="8" t="s">
        <v>14</v>
      </c>
      <c r="C5" s="22"/>
      <c r="D5" s="22"/>
      <c r="E5" s="22"/>
      <c r="F5" s="22"/>
      <c r="G5" s="22"/>
      <c r="H5" s="23"/>
      <c r="I5" s="22">
        <f t="shared" si="0"/>
        <v>0</v>
      </c>
      <c r="J5" s="24">
        <f>SUM(I3:I5)</f>
        <v>0</v>
      </c>
      <c r="K5" s="22">
        <f>J5+'１０月'!K5</f>
        <v>0</v>
      </c>
      <c r="L5" s="142" t="s">
        <v>70</v>
      </c>
      <c r="M5" s="59">
        <v>161092</v>
      </c>
      <c r="N5" s="56">
        <v>22696</v>
      </c>
      <c r="O5" s="75"/>
    </row>
    <row r="6" spans="1:15" x14ac:dyDescent="0.15">
      <c r="A6" s="11"/>
      <c r="B6" s="11" t="s">
        <v>12</v>
      </c>
      <c r="C6" s="15"/>
      <c r="D6" s="15">
        <v>260</v>
      </c>
      <c r="E6" s="15"/>
      <c r="F6" s="15"/>
      <c r="G6" s="15"/>
      <c r="H6" s="16"/>
      <c r="I6" s="15">
        <f t="shared" si="0"/>
        <v>260</v>
      </c>
      <c r="J6" s="17"/>
      <c r="K6" s="15"/>
      <c r="L6" s="35"/>
      <c r="M6" s="18"/>
      <c r="N6" s="48"/>
      <c r="O6" s="75"/>
    </row>
    <row r="7" spans="1:15" x14ac:dyDescent="0.15">
      <c r="A7" s="10"/>
      <c r="B7" s="10" t="s">
        <v>13</v>
      </c>
      <c r="C7" s="19"/>
      <c r="D7" s="19">
        <v>2548</v>
      </c>
      <c r="E7" s="19"/>
      <c r="F7" s="19"/>
      <c r="G7" s="19"/>
      <c r="H7" s="20"/>
      <c r="I7" s="19">
        <f t="shared" si="0"/>
        <v>2548</v>
      </c>
      <c r="J7" s="21"/>
      <c r="K7" s="19"/>
      <c r="L7" s="36"/>
      <c r="M7" s="18"/>
      <c r="N7" s="48"/>
      <c r="O7" s="75"/>
    </row>
    <row r="8" spans="1:15" x14ac:dyDescent="0.15">
      <c r="A8" s="8" t="s">
        <v>16</v>
      </c>
      <c r="B8" s="8" t="s">
        <v>14</v>
      </c>
      <c r="C8" s="22"/>
      <c r="D8" s="22"/>
      <c r="E8" s="22"/>
      <c r="F8" s="22"/>
      <c r="G8" s="22"/>
      <c r="H8" s="23"/>
      <c r="I8" s="22">
        <f t="shared" si="0"/>
        <v>0</v>
      </c>
      <c r="J8" s="24">
        <f>SUM(I6:I8)</f>
        <v>2808</v>
      </c>
      <c r="K8" s="22">
        <f>J8+'１０月'!K8</f>
        <v>61065</v>
      </c>
      <c r="L8" s="142" t="s">
        <v>72</v>
      </c>
      <c r="M8" s="59">
        <v>0</v>
      </c>
      <c r="N8" s="56">
        <v>0</v>
      </c>
      <c r="O8" s="75"/>
    </row>
    <row r="9" spans="1:15" x14ac:dyDescent="0.15">
      <c r="A9" s="10"/>
      <c r="B9" s="10" t="s">
        <v>12</v>
      </c>
      <c r="C9" s="19"/>
      <c r="D9" s="19"/>
      <c r="E9" s="19"/>
      <c r="F9" s="19"/>
      <c r="G9" s="19"/>
      <c r="H9" s="20"/>
      <c r="I9" s="19">
        <f>SUM(C9:H9)</f>
        <v>0</v>
      </c>
      <c r="J9" s="21"/>
      <c r="K9" s="19"/>
      <c r="L9" s="35"/>
      <c r="M9" s="18"/>
      <c r="N9" s="48"/>
      <c r="O9" s="75"/>
    </row>
    <row r="10" spans="1:15" x14ac:dyDescent="0.15">
      <c r="A10" s="10"/>
      <c r="B10" s="10" t="s">
        <v>13</v>
      </c>
      <c r="C10" s="19"/>
      <c r="D10" s="19"/>
      <c r="E10" s="19"/>
      <c r="F10" s="19"/>
      <c r="G10" s="19"/>
      <c r="H10" s="20"/>
      <c r="I10" s="19">
        <f>SUM(C10:H10)</f>
        <v>0</v>
      </c>
      <c r="J10" s="21"/>
      <c r="K10" s="19"/>
      <c r="L10" s="36"/>
      <c r="M10" s="18"/>
      <c r="N10" s="48"/>
      <c r="O10" s="75"/>
    </row>
    <row r="11" spans="1:15" x14ac:dyDescent="0.15">
      <c r="A11" s="10" t="s">
        <v>67</v>
      </c>
      <c r="B11" s="10" t="s">
        <v>14</v>
      </c>
      <c r="C11" s="19"/>
      <c r="D11" s="19"/>
      <c r="E11" s="19"/>
      <c r="F11" s="19"/>
      <c r="G11" s="19"/>
      <c r="H11" s="20"/>
      <c r="I11" s="19">
        <f>SUM(C11:H11)</f>
        <v>0</v>
      </c>
      <c r="J11" s="21">
        <f>SUM(I9:I11)</f>
        <v>0</v>
      </c>
      <c r="K11" s="19">
        <f>J11+'１０月'!K11</f>
        <v>0</v>
      </c>
      <c r="L11" s="37" t="str">
        <f t="shared" ref="L11" si="1">IF(ISERROR(K11/M11)," ",K11/M11)</f>
        <v xml:space="preserve"> </v>
      </c>
      <c r="M11" s="59">
        <v>0</v>
      </c>
      <c r="N11" s="56">
        <v>0</v>
      </c>
      <c r="O11" s="75"/>
    </row>
    <row r="12" spans="1:15" x14ac:dyDescent="0.15">
      <c r="A12" s="11"/>
      <c r="B12" s="11" t="s">
        <v>12</v>
      </c>
      <c r="C12" s="15"/>
      <c r="D12" s="15"/>
      <c r="E12" s="15"/>
      <c r="F12" s="15"/>
      <c r="G12" s="15"/>
      <c r="H12" s="16"/>
      <c r="I12" s="15">
        <f t="shared" si="0"/>
        <v>0</v>
      </c>
      <c r="J12" s="17"/>
      <c r="K12" s="15"/>
      <c r="L12" s="35"/>
      <c r="M12" s="18"/>
      <c r="N12" s="54"/>
      <c r="O12" s="75"/>
    </row>
    <row r="13" spans="1:15" x14ac:dyDescent="0.15">
      <c r="A13" s="10"/>
      <c r="B13" s="10" t="s">
        <v>13</v>
      </c>
      <c r="C13" s="19"/>
      <c r="D13" s="19"/>
      <c r="E13" s="19"/>
      <c r="F13" s="19"/>
      <c r="G13" s="19"/>
      <c r="H13" s="20"/>
      <c r="I13" s="19">
        <f t="shared" si="0"/>
        <v>0</v>
      </c>
      <c r="J13" s="21"/>
      <c r="K13" s="19"/>
      <c r="L13" s="36"/>
      <c r="M13" s="18"/>
      <c r="N13" s="48"/>
      <c r="O13" s="75"/>
    </row>
    <row r="14" spans="1:15" x14ac:dyDescent="0.15">
      <c r="A14" s="8" t="s">
        <v>17</v>
      </c>
      <c r="B14" s="8" t="s">
        <v>14</v>
      </c>
      <c r="C14" s="22"/>
      <c r="D14" s="22"/>
      <c r="E14" s="22"/>
      <c r="F14" s="22"/>
      <c r="G14" s="22"/>
      <c r="H14" s="23"/>
      <c r="I14" s="22">
        <f>SUM(C14:H14)</f>
        <v>0</v>
      </c>
      <c r="J14" s="24">
        <f>SUM(I12:I14)</f>
        <v>0</v>
      </c>
      <c r="K14" s="22">
        <f>J14+'１０月'!K14</f>
        <v>21297</v>
      </c>
      <c r="L14" s="37">
        <f>IF(ISERROR(K14/M14)," ",K14/M14)</f>
        <v>0.32463454415194426</v>
      </c>
      <c r="M14" s="59">
        <v>65603</v>
      </c>
      <c r="N14" s="56">
        <v>0</v>
      </c>
      <c r="O14" s="75"/>
    </row>
    <row r="15" spans="1:15" x14ac:dyDescent="0.15">
      <c r="A15" s="11"/>
      <c r="B15" s="11" t="s">
        <v>12</v>
      </c>
      <c r="C15" s="15"/>
      <c r="D15" s="15"/>
      <c r="E15" s="15"/>
      <c r="F15" s="15"/>
      <c r="G15" s="15"/>
      <c r="H15" s="16"/>
      <c r="I15" s="15">
        <f t="shared" si="0"/>
        <v>0</v>
      </c>
      <c r="J15" s="17"/>
      <c r="K15" s="15"/>
      <c r="L15" s="35"/>
      <c r="M15" s="18"/>
      <c r="N15" s="48"/>
      <c r="O15" s="75"/>
    </row>
    <row r="16" spans="1:15" x14ac:dyDescent="0.15">
      <c r="A16" s="10"/>
      <c r="B16" s="10" t="s">
        <v>13</v>
      </c>
      <c r="C16" s="19"/>
      <c r="D16" s="19"/>
      <c r="E16" s="19"/>
      <c r="F16" s="19"/>
      <c r="G16" s="19"/>
      <c r="H16" s="20"/>
      <c r="I16" s="19">
        <f t="shared" si="0"/>
        <v>0</v>
      </c>
      <c r="J16" s="21"/>
      <c r="K16" s="19"/>
      <c r="L16" s="36"/>
      <c r="M16" s="18"/>
      <c r="N16" s="48"/>
      <c r="O16" s="75"/>
    </row>
    <row r="17" spans="1:15" x14ac:dyDescent="0.15">
      <c r="A17" s="8" t="s">
        <v>18</v>
      </c>
      <c r="B17" s="8" t="s">
        <v>14</v>
      </c>
      <c r="C17" s="22"/>
      <c r="D17" s="22"/>
      <c r="E17" s="22"/>
      <c r="F17" s="22"/>
      <c r="G17" s="22"/>
      <c r="H17" s="23"/>
      <c r="I17" s="22">
        <f t="shared" si="0"/>
        <v>0</v>
      </c>
      <c r="J17" s="24">
        <f>SUM(I15:I17)</f>
        <v>0</v>
      </c>
      <c r="K17" s="22">
        <f>J17+'１０月'!K17</f>
        <v>0</v>
      </c>
      <c r="L17" s="37" t="str">
        <f t="shared" ref="L17" si="2">IF(ISERROR(K17/M17)," ",K17/M17)</f>
        <v xml:space="preserve"> </v>
      </c>
      <c r="M17" s="59">
        <v>0</v>
      </c>
      <c r="N17" s="56">
        <v>0</v>
      </c>
      <c r="O17" s="75"/>
    </row>
    <row r="18" spans="1:15" x14ac:dyDescent="0.15">
      <c r="A18" s="11"/>
      <c r="B18" s="11" t="s">
        <v>12</v>
      </c>
      <c r="C18" s="15"/>
      <c r="D18" s="15"/>
      <c r="E18" s="15"/>
      <c r="F18" s="15"/>
      <c r="G18" s="15"/>
      <c r="H18" s="16"/>
      <c r="I18" s="15">
        <f t="shared" si="0"/>
        <v>0</v>
      </c>
      <c r="J18" s="17"/>
      <c r="K18" s="15"/>
      <c r="L18" s="35"/>
      <c r="M18" s="18"/>
      <c r="N18" s="48"/>
      <c r="O18" s="75"/>
    </row>
    <row r="19" spans="1:15" x14ac:dyDescent="0.15">
      <c r="A19" s="10"/>
      <c r="B19" s="10" t="s">
        <v>13</v>
      </c>
      <c r="C19" s="19"/>
      <c r="D19" s="19"/>
      <c r="E19" s="19"/>
      <c r="F19" s="19"/>
      <c r="G19" s="19"/>
      <c r="H19" s="20"/>
      <c r="I19" s="19">
        <f t="shared" si="0"/>
        <v>0</v>
      </c>
      <c r="J19" s="21"/>
      <c r="K19" s="19"/>
      <c r="L19" s="36"/>
      <c r="M19" s="18"/>
      <c r="N19" s="48"/>
      <c r="O19" s="75"/>
    </row>
    <row r="20" spans="1:15" x14ac:dyDescent="0.15">
      <c r="A20" s="8" t="s">
        <v>19</v>
      </c>
      <c r="B20" s="8" t="s">
        <v>14</v>
      </c>
      <c r="C20" s="22"/>
      <c r="D20" s="22"/>
      <c r="E20" s="22"/>
      <c r="F20" s="22"/>
      <c r="G20" s="22"/>
      <c r="H20" s="23"/>
      <c r="I20" s="22">
        <f t="shared" si="0"/>
        <v>0</v>
      </c>
      <c r="J20" s="24">
        <f>SUM(I18:I20)</f>
        <v>0</v>
      </c>
      <c r="K20" s="22">
        <f>J20+'１０月'!K20</f>
        <v>0</v>
      </c>
      <c r="L20" s="37" t="str">
        <f t="shared" ref="L20" si="3">IF(ISERROR(K20/M20)," ",K20/M20)</f>
        <v xml:space="preserve"> </v>
      </c>
      <c r="M20" s="59">
        <v>0</v>
      </c>
      <c r="N20" s="56">
        <v>0</v>
      </c>
      <c r="O20" s="75"/>
    </row>
    <row r="21" spans="1:15" x14ac:dyDescent="0.15">
      <c r="A21" s="11"/>
      <c r="B21" s="11" t="s">
        <v>12</v>
      </c>
      <c r="C21" s="15"/>
      <c r="D21" s="15"/>
      <c r="E21" s="15"/>
      <c r="F21" s="15"/>
      <c r="G21" s="15"/>
      <c r="H21" s="16"/>
      <c r="I21" s="15">
        <f t="shared" si="0"/>
        <v>0</v>
      </c>
      <c r="J21" s="17"/>
      <c r="K21" s="15"/>
      <c r="L21" s="35"/>
      <c r="M21" s="18"/>
      <c r="N21" s="48"/>
      <c r="O21" s="75"/>
    </row>
    <row r="22" spans="1:15" x14ac:dyDescent="0.15">
      <c r="A22" s="10"/>
      <c r="B22" s="10" t="s">
        <v>13</v>
      </c>
      <c r="C22" s="19"/>
      <c r="D22" s="19"/>
      <c r="E22" s="19"/>
      <c r="F22" s="19"/>
      <c r="G22" s="19"/>
      <c r="H22" s="20"/>
      <c r="I22" s="19">
        <f t="shared" si="0"/>
        <v>0</v>
      </c>
      <c r="J22" s="21"/>
      <c r="K22" s="19"/>
      <c r="L22" s="36"/>
      <c r="M22" s="18"/>
      <c r="N22" s="48"/>
      <c r="O22" s="75"/>
    </row>
    <row r="23" spans="1:15" x14ac:dyDescent="0.15">
      <c r="A23" s="8" t="s">
        <v>26</v>
      </c>
      <c r="B23" s="8" t="s">
        <v>14</v>
      </c>
      <c r="C23" s="22"/>
      <c r="D23" s="22"/>
      <c r="E23" s="22"/>
      <c r="F23" s="22"/>
      <c r="G23" s="22"/>
      <c r="H23" s="23"/>
      <c r="I23" s="22">
        <f t="shared" si="0"/>
        <v>0</v>
      </c>
      <c r="J23" s="24">
        <f>SUM(I21:I23)</f>
        <v>0</v>
      </c>
      <c r="K23" s="22">
        <f>J23+'１０月'!K23</f>
        <v>0</v>
      </c>
      <c r="L23" s="37" t="str">
        <f t="shared" ref="L23" si="4">IF(ISERROR(K23/M23)," ",K23/M23)</f>
        <v xml:space="preserve"> </v>
      </c>
      <c r="M23" s="59">
        <v>0</v>
      </c>
      <c r="N23" s="56">
        <v>0</v>
      </c>
      <c r="O23" s="75"/>
    </row>
    <row r="24" spans="1:15" x14ac:dyDescent="0.15">
      <c r="A24" s="11"/>
      <c r="B24" s="11" t="s">
        <v>12</v>
      </c>
      <c r="C24" s="15"/>
      <c r="D24" s="15"/>
      <c r="E24" s="15"/>
      <c r="F24" s="15"/>
      <c r="G24" s="15"/>
      <c r="H24" s="16"/>
      <c r="I24" s="15">
        <f t="shared" si="0"/>
        <v>0</v>
      </c>
      <c r="J24" s="17"/>
      <c r="K24" s="15"/>
      <c r="L24" s="35"/>
      <c r="M24" s="18"/>
      <c r="N24" s="48"/>
      <c r="O24" s="75"/>
    </row>
    <row r="25" spans="1:15" x14ac:dyDescent="0.15">
      <c r="A25" s="10"/>
      <c r="B25" s="10" t="s">
        <v>13</v>
      </c>
      <c r="C25" s="19"/>
      <c r="D25" s="19"/>
      <c r="E25" s="19"/>
      <c r="F25" s="19"/>
      <c r="G25" s="19"/>
      <c r="H25" s="20"/>
      <c r="I25" s="19">
        <f t="shared" si="0"/>
        <v>0</v>
      </c>
      <c r="J25" s="21"/>
      <c r="K25" s="19"/>
      <c r="L25" s="36"/>
      <c r="M25" s="18"/>
      <c r="N25" s="48"/>
      <c r="O25" s="75"/>
    </row>
    <row r="26" spans="1:15" x14ac:dyDescent="0.15">
      <c r="A26" s="8" t="s">
        <v>21</v>
      </c>
      <c r="B26" s="8" t="s">
        <v>14</v>
      </c>
      <c r="C26" s="22"/>
      <c r="D26" s="22"/>
      <c r="E26" s="22"/>
      <c r="F26" s="22"/>
      <c r="G26" s="22"/>
      <c r="H26" s="23"/>
      <c r="I26" s="22">
        <f t="shared" si="0"/>
        <v>0</v>
      </c>
      <c r="J26" s="24">
        <f>SUM(I24:I26)</f>
        <v>0</v>
      </c>
      <c r="K26" s="22">
        <f>J26+'１０月'!K26</f>
        <v>0</v>
      </c>
      <c r="L26" s="142" t="s">
        <v>70</v>
      </c>
      <c r="M26" s="59">
        <v>4513</v>
      </c>
      <c r="N26" s="56">
        <v>0</v>
      </c>
      <c r="O26" s="75"/>
    </row>
    <row r="27" spans="1:15" x14ac:dyDescent="0.15">
      <c r="A27" s="11"/>
      <c r="B27" s="11" t="s">
        <v>12</v>
      </c>
      <c r="C27" s="15"/>
      <c r="D27" s="15"/>
      <c r="E27" s="15"/>
      <c r="F27" s="120"/>
      <c r="G27" s="15"/>
      <c r="H27" s="16"/>
      <c r="I27" s="15">
        <f t="shared" si="0"/>
        <v>0</v>
      </c>
      <c r="J27" s="17"/>
      <c r="K27" s="15"/>
      <c r="L27" s="35"/>
      <c r="M27" s="18"/>
      <c r="N27" s="48"/>
      <c r="O27" s="75"/>
    </row>
    <row r="28" spans="1:15" x14ac:dyDescent="0.15">
      <c r="A28" s="10"/>
      <c r="B28" s="10" t="s">
        <v>13</v>
      </c>
      <c r="C28" s="19"/>
      <c r="D28" s="19"/>
      <c r="E28" s="19"/>
      <c r="F28" s="121"/>
      <c r="G28" s="19"/>
      <c r="H28" s="20"/>
      <c r="I28" s="19">
        <f t="shared" si="0"/>
        <v>0</v>
      </c>
      <c r="J28" s="21"/>
      <c r="K28" s="19"/>
      <c r="L28" s="36"/>
      <c r="M28" s="18"/>
      <c r="N28" s="48"/>
      <c r="O28" s="75"/>
    </row>
    <row r="29" spans="1:15" x14ac:dyDescent="0.15">
      <c r="A29" s="8" t="s">
        <v>22</v>
      </c>
      <c r="B29" s="8" t="s">
        <v>14</v>
      </c>
      <c r="C29" s="19"/>
      <c r="D29" s="19"/>
      <c r="E29" s="19"/>
      <c r="F29" s="19"/>
      <c r="G29" s="19"/>
      <c r="H29" s="20"/>
      <c r="I29" s="22">
        <f t="shared" si="0"/>
        <v>0</v>
      </c>
      <c r="J29" s="24">
        <f>SUM(I27:I29)</f>
        <v>0</v>
      </c>
      <c r="K29" s="22">
        <f>J29+'１０月'!K29</f>
        <v>12944</v>
      </c>
      <c r="L29" s="37">
        <f t="shared" ref="L29" si="5">IF(ISERROR(K29/M29)," ",K29/M29)</f>
        <v>0.36791541128986416</v>
      </c>
      <c r="M29" s="59">
        <v>35182</v>
      </c>
      <c r="N29" s="56">
        <v>0</v>
      </c>
      <c r="O29" s="75"/>
    </row>
    <row r="30" spans="1:15" x14ac:dyDescent="0.15">
      <c r="A30" s="11"/>
      <c r="B30" s="11" t="s">
        <v>12</v>
      </c>
      <c r="C30" s="15"/>
      <c r="D30" s="15"/>
      <c r="E30" s="15"/>
      <c r="F30" s="15">
        <v>4389</v>
      </c>
      <c r="G30" s="15"/>
      <c r="H30" s="16"/>
      <c r="I30" s="15">
        <f t="shared" ref="I30:I35" si="6">SUM(C30:H30)</f>
        <v>4389</v>
      </c>
      <c r="J30" s="17"/>
      <c r="K30" s="15"/>
      <c r="L30" s="35"/>
      <c r="M30" s="18"/>
      <c r="N30" s="48"/>
      <c r="O30" s="75"/>
    </row>
    <row r="31" spans="1:15" x14ac:dyDescent="0.15">
      <c r="A31" s="10"/>
      <c r="B31" s="10" t="s">
        <v>13</v>
      </c>
      <c r="C31" s="19"/>
      <c r="D31" s="19"/>
      <c r="E31" s="19"/>
      <c r="F31" s="19">
        <v>20012</v>
      </c>
      <c r="G31" s="19"/>
      <c r="H31" s="20"/>
      <c r="I31" s="19">
        <f t="shared" si="6"/>
        <v>20012</v>
      </c>
      <c r="J31" s="21"/>
      <c r="K31" s="19"/>
      <c r="L31" s="36"/>
      <c r="M31" s="18"/>
      <c r="N31" s="48"/>
      <c r="O31" s="75"/>
    </row>
    <row r="32" spans="1:15" x14ac:dyDescent="0.15">
      <c r="A32" s="8" t="s">
        <v>58</v>
      </c>
      <c r="B32" s="8" t="s">
        <v>14</v>
      </c>
      <c r="C32" s="19"/>
      <c r="D32" s="19"/>
      <c r="E32" s="19"/>
      <c r="F32" s="19"/>
      <c r="G32" s="19"/>
      <c r="H32" s="20"/>
      <c r="I32" s="22">
        <f t="shared" si="6"/>
        <v>0</v>
      </c>
      <c r="J32" s="24">
        <f>SUM(I30:I32)</f>
        <v>24401</v>
      </c>
      <c r="K32" s="22">
        <f>J32+'１０月'!K32</f>
        <v>135669</v>
      </c>
      <c r="L32" s="37">
        <f t="shared" ref="L32" si="7">IF(ISERROR(K32/M32)," ",K32/M32)</f>
        <v>24.33961248654467</v>
      </c>
      <c r="M32" s="59">
        <v>5574</v>
      </c>
      <c r="N32" s="56">
        <v>0</v>
      </c>
      <c r="O32" s="75"/>
    </row>
    <row r="33" spans="1:15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 t="shared" si="6"/>
        <v>0</v>
      </c>
      <c r="J33" s="28"/>
      <c r="K33" s="15"/>
      <c r="L33" s="134"/>
      <c r="M33" s="18"/>
      <c r="N33" s="48"/>
      <c r="O33" s="75"/>
    </row>
    <row r="34" spans="1:15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 t="shared" si="6"/>
        <v>0</v>
      </c>
      <c r="J34" s="31"/>
      <c r="K34" s="19"/>
      <c r="L34" s="135"/>
      <c r="M34" s="18"/>
      <c r="N34" s="48"/>
      <c r="O34" s="75"/>
    </row>
    <row r="35" spans="1:15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 s="30"/>
      <c r="I35" s="32">
        <f t="shared" si="6"/>
        <v>0</v>
      </c>
      <c r="J35" s="33">
        <f>SUM(I33:I35)</f>
        <v>0</v>
      </c>
      <c r="K35" s="22">
        <f>J35+'１０月'!K35</f>
        <v>12971</v>
      </c>
      <c r="L35" s="37">
        <f t="shared" ref="L35" si="8">IF(ISERROR(K35/M35)," ",K35/M35)</f>
        <v>1.1625885094559469</v>
      </c>
      <c r="M35" s="59">
        <v>11157</v>
      </c>
      <c r="N35" s="56">
        <v>0</v>
      </c>
      <c r="O35" s="75"/>
    </row>
    <row r="36" spans="1:15" x14ac:dyDescent="0.15">
      <c r="A36" s="11"/>
      <c r="B36" s="11" t="s">
        <v>12</v>
      </c>
      <c r="C36" s="15">
        <f>C3+C6+C9+C12+C15+C18+C21+C24+C27+C30+C33</f>
        <v>0</v>
      </c>
      <c r="D36" s="17">
        <f t="shared" ref="C36:I38" si="9">D3+D6+D9+D12+D15+D18+D21+D24+D27+D30+D33</f>
        <v>260</v>
      </c>
      <c r="E36" s="17">
        <f t="shared" si="9"/>
        <v>0</v>
      </c>
      <c r="F36" s="17">
        <f t="shared" si="9"/>
        <v>4389</v>
      </c>
      <c r="G36" s="17">
        <f t="shared" si="9"/>
        <v>0</v>
      </c>
      <c r="H36" s="17">
        <f t="shared" si="9"/>
        <v>0</v>
      </c>
      <c r="I36" s="17">
        <f t="shared" si="9"/>
        <v>4649</v>
      </c>
      <c r="J36" s="17">
        <f>J3+J6+J9+J12+J15+J18+J21+J24+J27+J30+J33</f>
        <v>0</v>
      </c>
      <c r="K36" s="15"/>
      <c r="L36" s="35"/>
      <c r="M36" s="18"/>
      <c r="N36" s="48">
        <v>0</v>
      </c>
      <c r="O36" s="75"/>
    </row>
    <row r="37" spans="1:15" x14ac:dyDescent="0.15">
      <c r="A37" s="10"/>
      <c r="B37" s="10" t="s">
        <v>13</v>
      </c>
      <c r="C37" s="19">
        <f>C4+C7+C10+C13+C16+C19+C22+C25+C28+C31+C34</f>
        <v>0</v>
      </c>
      <c r="D37" s="21">
        <f t="shared" si="9"/>
        <v>2548</v>
      </c>
      <c r="E37" s="21">
        <f t="shared" si="9"/>
        <v>0</v>
      </c>
      <c r="F37" s="21">
        <f t="shared" si="9"/>
        <v>20012</v>
      </c>
      <c r="G37" s="21">
        <f t="shared" si="9"/>
        <v>0</v>
      </c>
      <c r="H37" s="21">
        <f t="shared" si="9"/>
        <v>0</v>
      </c>
      <c r="I37" s="21">
        <f t="shared" si="9"/>
        <v>22560</v>
      </c>
      <c r="J37" s="31"/>
      <c r="K37" s="19"/>
      <c r="L37" s="36"/>
      <c r="M37" s="18"/>
      <c r="N37" s="48">
        <v>0</v>
      </c>
      <c r="O37" s="75"/>
    </row>
    <row r="38" spans="1:15" x14ac:dyDescent="0.15">
      <c r="A38" s="10" t="s">
        <v>9</v>
      </c>
      <c r="B38" s="8" t="s">
        <v>14</v>
      </c>
      <c r="C38" s="22">
        <f t="shared" si="9"/>
        <v>0</v>
      </c>
      <c r="D38" s="24">
        <f t="shared" si="9"/>
        <v>0</v>
      </c>
      <c r="E38" s="24">
        <f t="shared" si="9"/>
        <v>0</v>
      </c>
      <c r="F38" s="24">
        <f t="shared" si="9"/>
        <v>0</v>
      </c>
      <c r="G38" s="24">
        <f t="shared" si="9"/>
        <v>0</v>
      </c>
      <c r="H38" s="24">
        <f t="shared" si="9"/>
        <v>0</v>
      </c>
      <c r="I38" s="24">
        <f t="shared" si="9"/>
        <v>0</v>
      </c>
      <c r="J38" s="33">
        <f>SUM(I36:I38)</f>
        <v>27209</v>
      </c>
      <c r="K38" s="22">
        <f>J38+'１０月'!K38</f>
        <v>243946</v>
      </c>
      <c r="L38" s="37">
        <f t="shared" ref="L38" si="10">IF(ISERROR(K38/M38)," ",K38/M38)</f>
        <v>0.8969790119280493</v>
      </c>
      <c r="M38" s="59">
        <v>271964</v>
      </c>
      <c r="N38" s="56">
        <v>22696</v>
      </c>
      <c r="O38" s="75"/>
    </row>
    <row r="39" spans="1:15" x14ac:dyDescent="0.15">
      <c r="A39" s="8"/>
      <c r="B39" s="9" t="s">
        <v>41</v>
      </c>
      <c r="C39" s="22">
        <f t="shared" ref="C39:H39" si="11">SUM(C36:C38)</f>
        <v>0</v>
      </c>
      <c r="D39" s="22">
        <f t="shared" si="11"/>
        <v>2808</v>
      </c>
      <c r="E39" s="22">
        <f t="shared" si="11"/>
        <v>0</v>
      </c>
      <c r="F39" s="53">
        <f t="shared" si="11"/>
        <v>24401</v>
      </c>
      <c r="G39" s="53">
        <f t="shared" si="11"/>
        <v>0</v>
      </c>
      <c r="H39" s="53">
        <f t="shared" si="11"/>
        <v>0</v>
      </c>
      <c r="I39" s="22">
        <f>SUM(C39:H39)</f>
        <v>27209</v>
      </c>
      <c r="J39" s="41"/>
      <c r="K39" s="41"/>
      <c r="L39" s="38"/>
      <c r="M39" s="18"/>
      <c r="N39" s="47"/>
    </row>
    <row r="40" spans="1:15" x14ac:dyDescent="0.15">
      <c r="A40" s="40" t="s">
        <v>54</v>
      </c>
      <c r="B40" s="40"/>
      <c r="C40" s="41">
        <v>0</v>
      </c>
      <c r="D40" s="41">
        <v>0</v>
      </c>
      <c r="E40" s="41">
        <v>0</v>
      </c>
      <c r="F40" s="41">
        <v>22696</v>
      </c>
      <c r="G40" s="41">
        <v>0</v>
      </c>
      <c r="H40" s="41">
        <v>0</v>
      </c>
      <c r="I40" s="41">
        <v>22696</v>
      </c>
      <c r="J40" s="41"/>
      <c r="K40" s="41"/>
      <c r="L40" s="38"/>
      <c r="M40" s="18"/>
      <c r="N40" s="47"/>
    </row>
    <row r="41" spans="1:15" s="39" customFormat="1" x14ac:dyDescent="0.15">
      <c r="A41" s="34" t="s">
        <v>69</v>
      </c>
      <c r="B41" s="34"/>
      <c r="C41" s="38" t="str">
        <f t="shared" ref="C41:I41" si="12">IF(ISERROR(C39/C40)," ",C39/C40)</f>
        <v xml:space="preserve"> </v>
      </c>
      <c r="D41" s="146" t="s">
        <v>72</v>
      </c>
      <c r="E41" s="38" t="str">
        <f t="shared" si="12"/>
        <v xml:space="preserve"> </v>
      </c>
      <c r="F41" s="38">
        <f t="shared" si="12"/>
        <v>1.0751233697567852</v>
      </c>
      <c r="G41" s="38" t="str">
        <f t="shared" si="12"/>
        <v xml:space="preserve"> </v>
      </c>
      <c r="H41" s="38" t="str">
        <f t="shared" si="12"/>
        <v xml:space="preserve"> </v>
      </c>
      <c r="I41" s="38">
        <f t="shared" si="12"/>
        <v>1.1988456115615087</v>
      </c>
      <c r="J41" s="44"/>
      <c r="K41" s="44"/>
      <c r="L41" s="37" t="str">
        <f>IF(ISERROR(K41/M41)," ",K41/M41)</f>
        <v xml:space="preserve"> </v>
      </c>
      <c r="N41" s="84"/>
    </row>
    <row r="42" spans="1:15" x14ac:dyDescent="0.15">
      <c r="A42" s="11"/>
      <c r="B42" s="11" t="s">
        <v>12</v>
      </c>
      <c r="C42" s="15">
        <f>C36+'１０月'!C42</f>
        <v>2429</v>
      </c>
      <c r="D42" s="15">
        <f>D36+'１０月'!D42</f>
        <v>6113</v>
      </c>
      <c r="E42" s="15">
        <f>E36+'１０月'!E42</f>
        <v>0</v>
      </c>
      <c r="F42" s="15">
        <f>F36+'１０月'!F42</f>
        <v>32932</v>
      </c>
      <c r="G42" s="15">
        <f>G36+'１０月'!G42</f>
        <v>4454</v>
      </c>
      <c r="H42" s="15">
        <f>H36+'１０月'!H42</f>
        <v>0</v>
      </c>
      <c r="I42" s="15">
        <f t="shared" si="0"/>
        <v>45928</v>
      </c>
      <c r="J42" s="45"/>
      <c r="K42" s="66"/>
      <c r="L42" s="35"/>
      <c r="M42" s="18"/>
      <c r="N42" s="47"/>
    </row>
    <row r="43" spans="1:15" x14ac:dyDescent="0.15">
      <c r="A43" s="10"/>
      <c r="B43" s="10" t="s">
        <v>13</v>
      </c>
      <c r="C43" s="19">
        <f>C37+'１０月'!C43</f>
        <v>10515</v>
      </c>
      <c r="D43" s="19">
        <f>D37+'１０月'!D43</f>
        <v>60653</v>
      </c>
      <c r="E43" s="19">
        <f>E37+'１０月'!E43</f>
        <v>0</v>
      </c>
      <c r="F43" s="19">
        <f>F37+'１０月'!F43</f>
        <v>97684</v>
      </c>
      <c r="G43" s="19">
        <f>G37+'１０月'!G43</f>
        <v>29166</v>
      </c>
      <c r="H43" s="19">
        <f>H37+'１０月'!H43</f>
        <v>0</v>
      </c>
      <c r="I43" s="19">
        <f t="shared" si="0"/>
        <v>198018</v>
      </c>
      <c r="J43" s="63"/>
      <c r="K43" s="67"/>
      <c r="L43" s="36"/>
      <c r="M43" s="18"/>
      <c r="N43" s="47"/>
    </row>
    <row r="44" spans="1:15" x14ac:dyDescent="0.15">
      <c r="A44" s="10" t="s">
        <v>53</v>
      </c>
      <c r="B44" s="8" t="s">
        <v>14</v>
      </c>
      <c r="C44" s="22">
        <f>C38</f>
        <v>0</v>
      </c>
      <c r="D44" s="22">
        <f>D38+'１０月'!D44</f>
        <v>0</v>
      </c>
      <c r="E44" s="22">
        <f>E38+'１０月'!E44</f>
        <v>0</v>
      </c>
      <c r="F44" s="22">
        <f>F38+'１０月'!F44</f>
        <v>0</v>
      </c>
      <c r="G44" s="22">
        <f>G38+'１０月'!G44</f>
        <v>0</v>
      </c>
      <c r="H44" s="22">
        <f>H38+'１０月'!H44</f>
        <v>0</v>
      </c>
      <c r="I44" s="22">
        <f>SUM(C44:H44)</f>
        <v>0</v>
      </c>
      <c r="J44" s="64"/>
      <c r="K44" s="43"/>
      <c r="L44" s="37"/>
      <c r="M44" s="18"/>
      <c r="N44" s="47"/>
    </row>
    <row r="45" spans="1:15" x14ac:dyDescent="0.15">
      <c r="A45" s="68"/>
      <c r="B45" s="9" t="s">
        <v>41</v>
      </c>
      <c r="C45" s="25">
        <f t="shared" ref="C45:H45" si="13">SUM(C42:C44)</f>
        <v>12944</v>
      </c>
      <c r="D45" s="25">
        <f t="shared" si="13"/>
        <v>66766</v>
      </c>
      <c r="E45" s="25">
        <f t="shared" si="13"/>
        <v>0</v>
      </c>
      <c r="F45" s="25">
        <f t="shared" si="13"/>
        <v>130616</v>
      </c>
      <c r="G45" s="25">
        <f t="shared" si="13"/>
        <v>33620</v>
      </c>
      <c r="H45" s="25">
        <f t="shared" si="13"/>
        <v>0</v>
      </c>
      <c r="I45" s="25">
        <f>SUM(C45:H45)</f>
        <v>243946</v>
      </c>
      <c r="J45" s="41"/>
      <c r="K45" s="25">
        <f>K5+K8+K14+K17+K20+K23+K26+K29+K32</f>
        <v>230975</v>
      </c>
      <c r="L45" s="38"/>
      <c r="M45" s="18"/>
      <c r="N45" s="47"/>
    </row>
    <row r="46" spans="1:15" x14ac:dyDescent="0.15">
      <c r="A46" s="69" t="s">
        <v>55</v>
      </c>
      <c r="B46" s="40"/>
      <c r="C46" s="41">
        <v>10361</v>
      </c>
      <c r="D46" s="41">
        <v>53863</v>
      </c>
      <c r="E46" s="41">
        <v>13498</v>
      </c>
      <c r="F46" s="41">
        <v>161092</v>
      </c>
      <c r="G46" s="41">
        <v>44307</v>
      </c>
      <c r="H46" s="41">
        <v>0</v>
      </c>
      <c r="I46" s="41">
        <v>283121</v>
      </c>
      <c r="J46" s="41"/>
      <c r="K46" s="41">
        <v>271964</v>
      </c>
      <c r="L46" s="38"/>
      <c r="M46" s="18"/>
      <c r="N46" s="47"/>
    </row>
    <row r="47" spans="1:15" s="39" customFormat="1" x14ac:dyDescent="0.15">
      <c r="A47" s="34" t="s">
        <v>56</v>
      </c>
      <c r="B47" s="34"/>
      <c r="C47" s="38">
        <f>IF(ISERROR(C45/C46)," ",C45/C46)</f>
        <v>1.2493002605926069</v>
      </c>
      <c r="D47" s="38">
        <f t="shared" ref="D47:I47" si="14">IF(ISERROR(D45/D46)," ",D45/D46)</f>
        <v>1.2395521972411487</v>
      </c>
      <c r="E47" s="145" t="s">
        <v>74</v>
      </c>
      <c r="F47" s="38">
        <f t="shared" si="14"/>
        <v>0.81081617957440466</v>
      </c>
      <c r="G47" s="38">
        <f t="shared" si="14"/>
        <v>0.75879657841876003</v>
      </c>
      <c r="H47" s="38" t="str">
        <f t="shared" si="14"/>
        <v xml:space="preserve"> </v>
      </c>
      <c r="I47" s="38">
        <f t="shared" si="14"/>
        <v>0.86163159921023169</v>
      </c>
      <c r="J47" s="44" t="str">
        <f>IF(ISERROR(J45/J46)," ",J45/J46)</f>
        <v xml:space="preserve"> </v>
      </c>
      <c r="K47" s="38">
        <f>IF(ISERROR(K45/K46)," ",K45/K46)</f>
        <v>0.84928519951170012</v>
      </c>
      <c r="L47" s="38"/>
      <c r="N47" s="84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51"/>
  <sheetViews>
    <sheetView showZeros="0" tabSelected="1" zoomScaleNormal="100" workbookViewId="0">
      <pane xSplit="2" ySplit="2" topLeftCell="C3" activePane="bottomRight" state="frozen"/>
      <selection pane="topRight"/>
      <selection pane="bottomLeft"/>
      <selection pane="bottomRight" activeCell="H20" sqref="H20"/>
    </sheetView>
  </sheetViews>
  <sheetFormatPr defaultRowHeight="13.5" x14ac:dyDescent="0.15"/>
  <cols>
    <col min="1" max="1" width="14.75" style="70" customWidth="1"/>
    <col min="2" max="2" width="9" style="7"/>
    <col min="3" max="11" width="10.625" style="7" customWidth="1"/>
    <col min="12" max="12" width="10.625" style="39" customWidth="1"/>
    <col min="13" max="13" width="9.875" style="7" customWidth="1"/>
    <col min="14" max="14" width="9.5" style="7" customWidth="1"/>
    <col min="15" max="16384" width="9" style="7"/>
  </cols>
  <sheetData>
    <row r="1" spans="1:14" ht="13.5" customHeight="1" x14ac:dyDescent="0.15">
      <c r="A1" s="11"/>
      <c r="B1" s="3"/>
      <c r="C1" s="4"/>
      <c r="D1" s="5" t="s">
        <v>0</v>
      </c>
      <c r="E1" s="6"/>
      <c r="F1" s="85"/>
      <c r="G1" s="86" t="s">
        <v>1</v>
      </c>
      <c r="H1" s="87"/>
      <c r="I1" s="3"/>
      <c r="J1" s="3"/>
      <c r="K1" s="12"/>
      <c r="L1" s="74"/>
    </row>
    <row r="2" spans="1:14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9" t="s">
        <v>5</v>
      </c>
      <c r="G2" s="9" t="s">
        <v>6</v>
      </c>
      <c r="H2" s="9" t="s">
        <v>8</v>
      </c>
      <c r="I2" s="10" t="s">
        <v>49</v>
      </c>
      <c r="J2" s="8" t="s">
        <v>10</v>
      </c>
      <c r="K2" s="8" t="s">
        <v>2</v>
      </c>
      <c r="L2" s="34" t="s">
        <v>11</v>
      </c>
      <c r="M2" s="95" t="s">
        <v>62</v>
      </c>
      <c r="N2" s="95" t="s">
        <v>65</v>
      </c>
    </row>
    <row r="3" spans="1:14" x14ac:dyDescent="0.15">
      <c r="A3" s="62"/>
      <c r="B3" s="11" t="s">
        <v>12</v>
      </c>
      <c r="C3" s="15"/>
      <c r="D3" s="15"/>
      <c r="E3" s="15"/>
      <c r="F3" s="15"/>
      <c r="G3" s="52"/>
      <c r="H3" s="77"/>
      <c r="I3" s="15">
        <f t="shared" ref="I3:I32" si="0">SUM(C3:H3)</f>
        <v>0</v>
      </c>
      <c r="J3" s="17"/>
      <c r="K3" s="15"/>
      <c r="L3" s="35"/>
      <c r="M3" s="18"/>
      <c r="N3" s="48"/>
    </row>
    <row r="4" spans="1:14" x14ac:dyDescent="0.15">
      <c r="A4" s="61"/>
      <c r="B4" s="10" t="s">
        <v>13</v>
      </c>
      <c r="C4" s="19"/>
      <c r="D4" s="19"/>
      <c r="E4" s="19"/>
      <c r="F4" s="19"/>
      <c r="G4" s="88"/>
      <c r="H4" s="79"/>
      <c r="I4" s="19">
        <f t="shared" si="0"/>
        <v>0</v>
      </c>
      <c r="J4" s="21"/>
      <c r="K4" s="19"/>
      <c r="L4" s="36"/>
      <c r="M4" s="18"/>
      <c r="N4" s="48"/>
    </row>
    <row r="5" spans="1:14" x14ac:dyDescent="0.15">
      <c r="A5" s="60" t="s">
        <v>15</v>
      </c>
      <c r="B5" s="8" t="s">
        <v>14</v>
      </c>
      <c r="C5" s="22"/>
      <c r="D5" s="22"/>
      <c r="E5" s="22"/>
      <c r="F5" s="53"/>
      <c r="G5" s="53"/>
      <c r="H5" s="89"/>
      <c r="I5" s="22">
        <f t="shared" si="0"/>
        <v>0</v>
      </c>
      <c r="J5" s="24">
        <f>SUM(I3:I5)</f>
        <v>0</v>
      </c>
      <c r="K5" s="22">
        <f>J5+'１１月'!K5</f>
        <v>0</v>
      </c>
      <c r="L5" s="142" t="s">
        <v>70</v>
      </c>
      <c r="M5" s="59">
        <v>186563</v>
      </c>
      <c r="N5" s="56">
        <v>25471</v>
      </c>
    </row>
    <row r="6" spans="1:14" x14ac:dyDescent="0.15">
      <c r="A6" s="11"/>
      <c r="B6" s="11" t="s">
        <v>12</v>
      </c>
      <c r="C6" s="15"/>
      <c r="D6" s="15"/>
      <c r="E6" s="15"/>
      <c r="F6" s="52"/>
      <c r="G6" s="52"/>
      <c r="H6" s="77"/>
      <c r="I6" s="15">
        <f t="shared" si="0"/>
        <v>0</v>
      </c>
      <c r="J6" s="17"/>
      <c r="K6" s="15"/>
      <c r="L6" s="35"/>
      <c r="M6" s="18"/>
      <c r="N6" s="48"/>
    </row>
    <row r="7" spans="1:14" x14ac:dyDescent="0.15">
      <c r="A7" s="10"/>
      <c r="B7" s="10" t="s">
        <v>13</v>
      </c>
      <c r="C7" s="19"/>
      <c r="D7" s="19"/>
      <c r="E7" s="19"/>
      <c r="F7" s="88"/>
      <c r="G7" s="88"/>
      <c r="H7" s="79"/>
      <c r="I7" s="19">
        <f t="shared" si="0"/>
        <v>0</v>
      </c>
      <c r="J7" s="21"/>
      <c r="K7" s="19"/>
      <c r="L7" s="36"/>
      <c r="M7" s="18"/>
      <c r="N7" s="48"/>
    </row>
    <row r="8" spans="1:14" x14ac:dyDescent="0.15">
      <c r="A8" s="8" t="s">
        <v>16</v>
      </c>
      <c r="B8" s="8" t="s">
        <v>14</v>
      </c>
      <c r="C8" s="22"/>
      <c r="D8" s="22"/>
      <c r="E8" s="22"/>
      <c r="F8" s="53"/>
      <c r="G8" s="53"/>
      <c r="H8" s="89"/>
      <c r="I8" s="22">
        <f t="shared" si="0"/>
        <v>0</v>
      </c>
      <c r="J8" s="24">
        <f>SUM(I6:I8)</f>
        <v>0</v>
      </c>
      <c r="K8" s="22">
        <f>J8+'１１月'!K8</f>
        <v>61065</v>
      </c>
      <c r="L8" s="142" t="s">
        <v>72</v>
      </c>
      <c r="M8" s="59">
        <v>0</v>
      </c>
      <c r="N8" s="56">
        <v>0</v>
      </c>
    </row>
    <row r="9" spans="1:14" x14ac:dyDescent="0.15">
      <c r="A9" s="10"/>
      <c r="B9" s="10" t="s">
        <v>12</v>
      </c>
      <c r="C9" s="19"/>
      <c r="D9" s="19"/>
      <c r="E9" s="19"/>
      <c r="F9" s="88"/>
      <c r="G9" s="99"/>
      <c r="H9" s="47"/>
      <c r="I9" s="19">
        <f t="shared" si="0"/>
        <v>0</v>
      </c>
      <c r="J9" s="21"/>
      <c r="K9" s="19"/>
      <c r="L9" s="35"/>
      <c r="M9" s="18"/>
      <c r="N9" s="48"/>
    </row>
    <row r="10" spans="1:14" x14ac:dyDescent="0.15">
      <c r="A10" s="10"/>
      <c r="B10" s="10" t="s">
        <v>13</v>
      </c>
      <c r="C10" s="19"/>
      <c r="D10" s="19"/>
      <c r="E10" s="19"/>
      <c r="F10" s="88"/>
      <c r="G10" s="99"/>
      <c r="H10" s="47"/>
      <c r="I10" s="19">
        <f t="shared" si="0"/>
        <v>0</v>
      </c>
      <c r="J10" s="21"/>
      <c r="K10" s="19"/>
      <c r="L10" s="36"/>
      <c r="M10" s="18"/>
      <c r="N10" s="48"/>
    </row>
    <row r="11" spans="1:14" x14ac:dyDescent="0.15">
      <c r="A11" s="10" t="s">
        <v>67</v>
      </c>
      <c r="B11" s="10" t="s">
        <v>14</v>
      </c>
      <c r="C11" s="19"/>
      <c r="D11" s="19"/>
      <c r="E11" s="19"/>
      <c r="F11" s="88"/>
      <c r="G11" s="99"/>
      <c r="H11" s="47"/>
      <c r="I11" s="19">
        <f t="shared" si="0"/>
        <v>0</v>
      </c>
      <c r="J11" s="21">
        <f>SUM(I9:I11)</f>
        <v>0</v>
      </c>
      <c r="K11" s="19">
        <f>J11+'１１月'!K11</f>
        <v>0</v>
      </c>
      <c r="L11" s="37" t="str">
        <f t="shared" ref="L11" si="1">IF(ISERROR(K11/M11)," ",K11/M11)</f>
        <v xml:space="preserve"> </v>
      </c>
      <c r="M11" s="59">
        <v>0</v>
      </c>
      <c r="N11" s="56">
        <v>0</v>
      </c>
    </row>
    <row r="12" spans="1:14" x14ac:dyDescent="0.15">
      <c r="A12" s="11"/>
      <c r="B12" s="11" t="s">
        <v>12</v>
      </c>
      <c r="C12" s="15"/>
      <c r="D12" s="15"/>
      <c r="E12" s="15"/>
      <c r="F12" s="90"/>
      <c r="G12" s="90"/>
      <c r="H12" s="111"/>
      <c r="I12" s="15">
        <f t="shared" si="0"/>
        <v>0</v>
      </c>
      <c r="J12" s="17"/>
      <c r="K12" s="15"/>
      <c r="L12" s="35"/>
      <c r="M12" s="18"/>
      <c r="N12" s="54"/>
    </row>
    <row r="13" spans="1:14" x14ac:dyDescent="0.15">
      <c r="A13" s="10"/>
      <c r="B13" s="10" t="s">
        <v>13</v>
      </c>
      <c r="C13" s="19"/>
      <c r="D13" s="19"/>
      <c r="E13" s="19"/>
      <c r="F13" s="88"/>
      <c r="G13" s="115"/>
      <c r="H13" s="112"/>
      <c r="I13" s="19">
        <f t="shared" si="0"/>
        <v>0</v>
      </c>
      <c r="J13" s="21"/>
      <c r="K13" s="19"/>
      <c r="L13" s="36"/>
      <c r="M13" s="18"/>
      <c r="N13" s="48"/>
    </row>
    <row r="14" spans="1:14" x14ac:dyDescent="0.15">
      <c r="A14" s="8" t="s">
        <v>17</v>
      </c>
      <c r="B14" s="8" t="s">
        <v>14</v>
      </c>
      <c r="C14" s="22"/>
      <c r="D14" s="22"/>
      <c r="E14" s="22"/>
      <c r="F14" s="53"/>
      <c r="G14" s="53"/>
      <c r="H14" s="53"/>
      <c r="I14" s="22">
        <f t="shared" si="0"/>
        <v>0</v>
      </c>
      <c r="J14" s="24">
        <f>SUM(I12:I14)</f>
        <v>0</v>
      </c>
      <c r="K14" s="22">
        <f>J14+'１１月'!K14</f>
        <v>21297</v>
      </c>
      <c r="L14" s="37">
        <f>IF(ISERROR(K14/M14)," ",K14/M14)</f>
        <v>0.32463454415194426</v>
      </c>
      <c r="M14" s="59">
        <v>65603</v>
      </c>
      <c r="N14" s="56">
        <v>0</v>
      </c>
    </row>
    <row r="15" spans="1:14" x14ac:dyDescent="0.15">
      <c r="A15" s="11"/>
      <c r="B15" s="11" t="s">
        <v>12</v>
      </c>
      <c r="C15" s="15"/>
      <c r="D15" s="15"/>
      <c r="E15" s="15"/>
      <c r="F15" s="52"/>
      <c r="G15" s="52"/>
      <c r="H15" s="77"/>
      <c r="I15" s="15">
        <f t="shared" si="0"/>
        <v>0</v>
      </c>
      <c r="J15" s="17"/>
      <c r="K15" s="15"/>
      <c r="L15" s="35"/>
      <c r="M15" s="18"/>
      <c r="N15" s="48"/>
    </row>
    <row r="16" spans="1:14" x14ac:dyDescent="0.15">
      <c r="A16" s="10"/>
      <c r="B16" s="10" t="s">
        <v>13</v>
      </c>
      <c r="C16" s="19"/>
      <c r="D16" s="19"/>
      <c r="E16" s="19"/>
      <c r="F16" s="88"/>
      <c r="G16" s="88"/>
      <c r="H16" s="79"/>
      <c r="I16" s="19">
        <f t="shared" si="0"/>
        <v>0</v>
      </c>
      <c r="J16" s="21"/>
      <c r="K16" s="19"/>
      <c r="L16" s="36"/>
      <c r="M16" s="18"/>
      <c r="N16" s="48"/>
    </row>
    <row r="17" spans="1:14" x14ac:dyDescent="0.15">
      <c r="A17" s="8" t="s">
        <v>18</v>
      </c>
      <c r="B17" s="8" t="s">
        <v>14</v>
      </c>
      <c r="C17" s="22"/>
      <c r="D17" s="22"/>
      <c r="E17" s="22"/>
      <c r="F17" s="53"/>
      <c r="G17" s="53"/>
      <c r="H17" s="89"/>
      <c r="I17" s="22">
        <f t="shared" si="0"/>
        <v>0</v>
      </c>
      <c r="J17" s="24">
        <f>SUM(I15:I17)</f>
        <v>0</v>
      </c>
      <c r="K17" s="22">
        <f>J17+'１１月'!K17</f>
        <v>0</v>
      </c>
      <c r="L17" s="37" t="str">
        <f t="shared" ref="L17" si="2">IF(ISERROR(K17/M17)," ",K17/M17)</f>
        <v xml:space="preserve"> </v>
      </c>
      <c r="M17" s="59">
        <v>0</v>
      </c>
      <c r="N17" s="56">
        <v>0</v>
      </c>
    </row>
    <row r="18" spans="1:14" x14ac:dyDescent="0.15">
      <c r="A18" s="11"/>
      <c r="B18" s="11" t="s">
        <v>12</v>
      </c>
      <c r="C18" s="15"/>
      <c r="D18" s="15"/>
      <c r="E18" s="15"/>
      <c r="F18" s="52"/>
      <c r="G18" s="52"/>
      <c r="H18" s="77"/>
      <c r="I18" s="15">
        <f t="shared" si="0"/>
        <v>0</v>
      </c>
      <c r="J18" s="17"/>
      <c r="K18" s="15"/>
      <c r="L18" s="35"/>
      <c r="M18" s="18"/>
      <c r="N18" s="48"/>
    </row>
    <row r="19" spans="1:14" x14ac:dyDescent="0.15">
      <c r="A19" s="10"/>
      <c r="B19" s="10" t="s">
        <v>13</v>
      </c>
      <c r="C19" s="19"/>
      <c r="D19" s="19"/>
      <c r="E19" s="19"/>
      <c r="F19" s="88"/>
      <c r="G19" s="88"/>
      <c r="H19" s="79"/>
      <c r="I19" s="19">
        <f t="shared" si="0"/>
        <v>0</v>
      </c>
      <c r="J19" s="21"/>
      <c r="K19" s="19"/>
      <c r="L19" s="36"/>
      <c r="M19" s="18"/>
      <c r="N19" s="48"/>
    </row>
    <row r="20" spans="1:14" x14ac:dyDescent="0.15">
      <c r="A20" s="8" t="s">
        <v>19</v>
      </c>
      <c r="B20" s="8" t="s">
        <v>14</v>
      </c>
      <c r="C20" s="22"/>
      <c r="D20" s="22"/>
      <c r="E20" s="22"/>
      <c r="F20" s="53"/>
      <c r="G20" s="53"/>
      <c r="H20" s="89"/>
      <c r="I20" s="22">
        <f t="shared" si="0"/>
        <v>0</v>
      </c>
      <c r="J20" s="24">
        <f>SUM(I18:I20)</f>
        <v>0</v>
      </c>
      <c r="K20" s="22">
        <f>J20+'１１月'!K20</f>
        <v>0</v>
      </c>
      <c r="L20" s="37" t="str">
        <f t="shared" ref="L20" si="3">IF(ISERROR(K20/M20)," ",K20/M20)</f>
        <v xml:space="preserve"> </v>
      </c>
      <c r="M20" s="59">
        <v>0</v>
      </c>
      <c r="N20" s="56">
        <v>0</v>
      </c>
    </row>
    <row r="21" spans="1:14" x14ac:dyDescent="0.15">
      <c r="A21" s="11"/>
      <c r="B21" s="11" t="s">
        <v>12</v>
      </c>
      <c r="C21" s="15"/>
      <c r="D21" s="15"/>
      <c r="E21" s="15"/>
      <c r="F21" s="52"/>
      <c r="G21" s="52"/>
      <c r="H21" s="77"/>
      <c r="I21" s="15">
        <f t="shared" si="0"/>
        <v>0</v>
      </c>
      <c r="J21" s="17"/>
      <c r="K21" s="15"/>
      <c r="L21" s="35"/>
      <c r="M21" s="18"/>
      <c r="N21" s="48"/>
    </row>
    <row r="22" spans="1:14" x14ac:dyDescent="0.15">
      <c r="A22" s="10"/>
      <c r="B22" s="10" t="s">
        <v>13</v>
      </c>
      <c r="C22" s="19"/>
      <c r="D22" s="19"/>
      <c r="E22" s="19"/>
      <c r="F22" s="88"/>
      <c r="G22" s="88"/>
      <c r="H22" s="79"/>
      <c r="I22" s="19">
        <f t="shared" si="0"/>
        <v>0</v>
      </c>
      <c r="J22" s="21"/>
      <c r="K22" s="19"/>
      <c r="L22" s="36"/>
      <c r="M22" s="18"/>
      <c r="N22" s="48"/>
    </row>
    <row r="23" spans="1:14" x14ac:dyDescent="0.15">
      <c r="A23" s="8" t="s">
        <v>20</v>
      </c>
      <c r="B23" s="8" t="s">
        <v>14</v>
      </c>
      <c r="C23" s="22"/>
      <c r="D23" s="22"/>
      <c r="E23" s="22"/>
      <c r="F23" s="53"/>
      <c r="G23" s="53"/>
      <c r="H23" s="89"/>
      <c r="I23" s="22">
        <f t="shared" si="0"/>
        <v>0</v>
      </c>
      <c r="J23" s="24">
        <f>SUM(I21:I23)</f>
        <v>0</v>
      </c>
      <c r="K23" s="22">
        <f>J23+'１１月'!K23</f>
        <v>0</v>
      </c>
      <c r="L23" s="37" t="str">
        <f t="shared" ref="L23" si="4">IF(ISERROR(K23/M23)," ",K23/M23)</f>
        <v xml:space="preserve"> </v>
      </c>
      <c r="M23" s="59">
        <v>0</v>
      </c>
      <c r="N23" s="56">
        <v>0</v>
      </c>
    </row>
    <row r="24" spans="1:14" x14ac:dyDescent="0.15">
      <c r="A24" s="11"/>
      <c r="B24" s="11" t="s">
        <v>12</v>
      </c>
      <c r="C24" s="15"/>
      <c r="D24" s="15"/>
      <c r="E24" s="15"/>
      <c r="F24" s="52"/>
      <c r="G24" s="52"/>
      <c r="H24" s="77"/>
      <c r="I24" s="15">
        <f t="shared" si="0"/>
        <v>0</v>
      </c>
      <c r="J24" s="17"/>
      <c r="K24" s="15"/>
      <c r="L24" s="35"/>
      <c r="M24" s="18"/>
      <c r="N24" s="48"/>
    </row>
    <row r="25" spans="1:14" x14ac:dyDescent="0.15">
      <c r="A25" s="10"/>
      <c r="B25" s="10" t="s">
        <v>13</v>
      </c>
      <c r="C25" s="19"/>
      <c r="D25" s="19"/>
      <c r="E25" s="19"/>
      <c r="F25" s="88"/>
      <c r="G25" s="88"/>
      <c r="H25" s="79"/>
      <c r="I25" s="19">
        <f t="shared" si="0"/>
        <v>0</v>
      </c>
      <c r="J25" s="21"/>
      <c r="K25" s="19"/>
      <c r="L25" s="36"/>
      <c r="M25" s="18"/>
      <c r="N25" s="48"/>
    </row>
    <row r="26" spans="1:14" x14ac:dyDescent="0.15">
      <c r="A26" s="8" t="s">
        <v>21</v>
      </c>
      <c r="B26" s="8" t="s">
        <v>14</v>
      </c>
      <c r="C26" s="22"/>
      <c r="D26" s="22"/>
      <c r="E26" s="22"/>
      <c r="F26" s="53"/>
      <c r="G26" s="53"/>
      <c r="H26" s="89"/>
      <c r="I26" s="22">
        <f t="shared" si="0"/>
        <v>0</v>
      </c>
      <c r="J26" s="24">
        <f>SUM(I24:I26)</f>
        <v>0</v>
      </c>
      <c r="K26" s="22">
        <f>J26+'１１月'!K26</f>
        <v>0</v>
      </c>
      <c r="L26" s="142" t="s">
        <v>70</v>
      </c>
      <c r="M26" s="59">
        <v>4513</v>
      </c>
      <c r="N26" s="56">
        <v>0</v>
      </c>
    </row>
    <row r="27" spans="1:14" x14ac:dyDescent="0.15">
      <c r="A27" s="11"/>
      <c r="B27" s="11" t="s">
        <v>12</v>
      </c>
      <c r="C27" s="15"/>
      <c r="D27" s="15"/>
      <c r="E27" s="15"/>
      <c r="F27" s="52"/>
      <c r="G27" s="52"/>
      <c r="H27" s="77"/>
      <c r="I27" s="15">
        <f t="shared" si="0"/>
        <v>0</v>
      </c>
      <c r="J27" s="17"/>
      <c r="K27" s="15"/>
      <c r="L27" s="35"/>
      <c r="M27" s="18"/>
      <c r="N27" s="48"/>
    </row>
    <row r="28" spans="1:14" x14ac:dyDescent="0.15">
      <c r="A28" s="10"/>
      <c r="B28" s="10" t="s">
        <v>13</v>
      </c>
      <c r="C28" s="19"/>
      <c r="D28" s="19"/>
      <c r="E28" s="19"/>
      <c r="F28" s="88"/>
      <c r="G28" s="88"/>
      <c r="H28" s="79"/>
      <c r="I28" s="19">
        <f t="shared" si="0"/>
        <v>0</v>
      </c>
      <c r="J28" s="21"/>
      <c r="K28" s="19"/>
      <c r="L28" s="36"/>
      <c r="M28" s="18"/>
      <c r="N28" s="48"/>
    </row>
    <row r="29" spans="1:14" x14ac:dyDescent="0.15">
      <c r="A29" s="8" t="s">
        <v>22</v>
      </c>
      <c r="B29" s="8" t="s">
        <v>14</v>
      </c>
      <c r="C29" s="19"/>
      <c r="D29" s="19"/>
      <c r="E29" s="19"/>
      <c r="F29" s="88"/>
      <c r="G29" s="88"/>
      <c r="H29" s="79"/>
      <c r="I29" s="22">
        <f t="shared" si="0"/>
        <v>0</v>
      </c>
      <c r="J29" s="24">
        <f>SUM(I27:I28)</f>
        <v>0</v>
      </c>
      <c r="K29" s="22">
        <f>J29+'１１月'!K29</f>
        <v>12944</v>
      </c>
      <c r="L29" s="37">
        <f t="shared" ref="L29" si="5">IF(ISERROR(K29/M29)," ",K29/M29)</f>
        <v>0.36791541128986416</v>
      </c>
      <c r="M29" s="59">
        <v>35182</v>
      </c>
      <c r="N29" s="56">
        <v>0</v>
      </c>
    </row>
    <row r="30" spans="1:14" x14ac:dyDescent="0.15">
      <c r="A30" s="11"/>
      <c r="B30" s="11" t="s">
        <v>12</v>
      </c>
      <c r="C30" s="15"/>
      <c r="D30" s="15"/>
      <c r="E30" s="15"/>
      <c r="F30" s="15"/>
      <c r="G30" s="15">
        <v>11220</v>
      </c>
      <c r="H30" s="16"/>
      <c r="I30" s="15">
        <f t="shared" si="0"/>
        <v>11220</v>
      </c>
      <c r="J30" s="17"/>
      <c r="K30" s="15"/>
      <c r="L30" s="35"/>
      <c r="M30" s="18"/>
      <c r="N30" s="48"/>
    </row>
    <row r="31" spans="1:14" x14ac:dyDescent="0.15">
      <c r="A31" s="10"/>
      <c r="B31" s="10" t="s">
        <v>13</v>
      </c>
      <c r="C31" s="19"/>
      <c r="D31" s="19"/>
      <c r="E31" s="19"/>
      <c r="F31" s="19"/>
      <c r="G31" s="19"/>
      <c r="H31" s="20"/>
      <c r="I31" s="19">
        <f t="shared" si="0"/>
        <v>0</v>
      </c>
      <c r="J31" s="21"/>
      <c r="K31" s="19"/>
      <c r="L31" s="36"/>
      <c r="M31" s="18"/>
      <c r="N31" s="48"/>
    </row>
    <row r="32" spans="1:14" x14ac:dyDescent="0.15">
      <c r="A32" s="8" t="s">
        <v>58</v>
      </c>
      <c r="B32" s="8" t="s">
        <v>14</v>
      </c>
      <c r="C32" s="19"/>
      <c r="D32" s="19"/>
      <c r="E32" s="19"/>
      <c r="F32" s="19"/>
      <c r="G32" s="19"/>
      <c r="H32" s="20"/>
      <c r="I32" s="22">
        <f t="shared" si="0"/>
        <v>0</v>
      </c>
      <c r="J32" s="24">
        <f>SUM(I30:I32)</f>
        <v>11220</v>
      </c>
      <c r="K32" s="22">
        <f>J32+'１１月'!K32</f>
        <v>146889</v>
      </c>
      <c r="L32" s="37">
        <f t="shared" ref="L32" si="6">IF(ISERROR(K32/M32)," ",K32/M32)</f>
        <v>26.352529601722281</v>
      </c>
      <c r="M32" s="59">
        <v>5574</v>
      </c>
      <c r="N32" s="56">
        <v>0</v>
      </c>
    </row>
    <row r="33" spans="1:14" x14ac:dyDescent="0.15">
      <c r="A33" s="1"/>
      <c r="B33" s="11" t="s">
        <v>12</v>
      </c>
      <c r="C33" s="26"/>
      <c r="D33" s="26"/>
      <c r="E33" s="26"/>
      <c r="F33" s="26"/>
      <c r="G33" s="26"/>
      <c r="H33" s="27"/>
      <c r="I33" s="26">
        <f>SUM(C33:H33)</f>
        <v>0</v>
      </c>
      <c r="J33" s="28"/>
      <c r="K33" s="15"/>
      <c r="L33" s="134"/>
      <c r="M33" s="18"/>
      <c r="N33" s="48"/>
    </row>
    <row r="34" spans="1:14" x14ac:dyDescent="0.15">
      <c r="A34" s="2"/>
      <c r="B34" s="10" t="s">
        <v>13</v>
      </c>
      <c r="C34" s="29"/>
      <c r="D34" s="29"/>
      <c r="E34" s="29"/>
      <c r="F34" s="29"/>
      <c r="G34" s="29"/>
      <c r="H34" s="30"/>
      <c r="I34" s="29">
        <f>SUM(C34:H34)</f>
        <v>0</v>
      </c>
      <c r="J34" s="31"/>
      <c r="K34" s="19"/>
      <c r="L34" s="135"/>
      <c r="M34" s="18"/>
      <c r="N34" s="48"/>
    </row>
    <row r="35" spans="1:14" x14ac:dyDescent="0.15">
      <c r="A35" s="8" t="s">
        <v>71</v>
      </c>
      <c r="B35" s="8" t="s">
        <v>14</v>
      </c>
      <c r="C35" s="29"/>
      <c r="D35" s="29"/>
      <c r="E35" s="29"/>
      <c r="F35" s="29"/>
      <c r="G35" s="29"/>
      <c r="H35" s="30"/>
      <c r="I35" s="32">
        <f>SUM(C35:H35)</f>
        <v>0</v>
      </c>
      <c r="J35" s="33">
        <f>SUM(I33:I35)</f>
        <v>0</v>
      </c>
      <c r="K35" s="22">
        <f>J35+'１１月'!K35</f>
        <v>12971</v>
      </c>
      <c r="L35" s="37">
        <f t="shared" ref="L35" si="7">IF(ISERROR(K35/M35)," ",K35/M35)</f>
        <v>1.1625885094559469</v>
      </c>
      <c r="M35" s="59">
        <v>11157</v>
      </c>
      <c r="N35" s="56">
        <v>0</v>
      </c>
    </row>
    <row r="36" spans="1:14" x14ac:dyDescent="0.15">
      <c r="A36" s="11"/>
      <c r="B36" s="11" t="s">
        <v>12</v>
      </c>
      <c r="C36" s="15">
        <f>C3+C6+C9+C12+C15+C18+C21+C24+C27+C30+C33</f>
        <v>0</v>
      </c>
      <c r="D36" s="17">
        <f t="shared" ref="D36:I36" si="8">D3+D6+D9+D12+D15+D18+D21+D24+D27+D30+D33</f>
        <v>0</v>
      </c>
      <c r="E36" s="17">
        <f t="shared" si="8"/>
        <v>0</v>
      </c>
      <c r="F36" s="17">
        <f t="shared" si="8"/>
        <v>0</v>
      </c>
      <c r="G36" s="17">
        <f t="shared" si="8"/>
        <v>11220</v>
      </c>
      <c r="H36" s="17">
        <f t="shared" si="8"/>
        <v>0</v>
      </c>
      <c r="I36" s="17">
        <f t="shared" si="8"/>
        <v>11220</v>
      </c>
      <c r="J36" s="17">
        <f>J3+J6+J9+J12+J15+J18+J21+J24+J27+J30+J33</f>
        <v>0</v>
      </c>
      <c r="K36" s="15"/>
      <c r="L36" s="35"/>
      <c r="M36" s="18"/>
      <c r="N36" s="48">
        <v>0</v>
      </c>
    </row>
    <row r="37" spans="1:14" x14ac:dyDescent="0.15">
      <c r="A37" s="10"/>
      <c r="B37" s="10" t="s">
        <v>13</v>
      </c>
      <c r="C37" s="19">
        <f>C4+C7+C10+C13+C16+C19+C22+C25+C28+C31+C34</f>
        <v>0</v>
      </c>
      <c r="D37" s="21">
        <f t="shared" ref="C37:I38" si="9">D4+D7+D10+D13+D16+D19+D22+D25+D28+D31+D34</f>
        <v>0</v>
      </c>
      <c r="E37" s="21">
        <f t="shared" si="9"/>
        <v>0</v>
      </c>
      <c r="F37" s="21">
        <f t="shared" si="9"/>
        <v>0</v>
      </c>
      <c r="G37" s="21">
        <f t="shared" si="9"/>
        <v>0</v>
      </c>
      <c r="H37" s="21">
        <f t="shared" si="9"/>
        <v>0</v>
      </c>
      <c r="I37" s="21">
        <f t="shared" si="9"/>
        <v>0</v>
      </c>
      <c r="J37" s="31"/>
      <c r="K37" s="19"/>
      <c r="L37" s="36"/>
      <c r="M37" s="18"/>
      <c r="N37" s="48">
        <v>0</v>
      </c>
    </row>
    <row r="38" spans="1:14" x14ac:dyDescent="0.15">
      <c r="A38" s="10" t="s">
        <v>9</v>
      </c>
      <c r="B38" s="8" t="s">
        <v>14</v>
      </c>
      <c r="C38" s="22">
        <f t="shared" si="9"/>
        <v>0</v>
      </c>
      <c r="D38" s="24">
        <f t="shared" si="9"/>
        <v>0</v>
      </c>
      <c r="E38" s="24">
        <f t="shared" si="9"/>
        <v>0</v>
      </c>
      <c r="F38" s="24">
        <f t="shared" si="9"/>
        <v>0</v>
      </c>
      <c r="G38" s="24">
        <f t="shared" si="9"/>
        <v>0</v>
      </c>
      <c r="H38" s="24">
        <f t="shared" si="9"/>
        <v>0</v>
      </c>
      <c r="I38" s="24">
        <f t="shared" si="9"/>
        <v>0</v>
      </c>
      <c r="J38" s="33">
        <f>SUM(I36:I38)</f>
        <v>11220</v>
      </c>
      <c r="K38" s="22">
        <f>J38+'１１月'!K38</f>
        <v>255166</v>
      </c>
      <c r="L38" s="37">
        <f t="shared" ref="L38" si="10">IF(ISERROR(K38/M38)," ",K38/M38)</f>
        <v>0.85788827811118396</v>
      </c>
      <c r="M38" s="59">
        <v>297435</v>
      </c>
      <c r="N38" s="56">
        <v>25471</v>
      </c>
    </row>
    <row r="39" spans="1:14" x14ac:dyDescent="0.15">
      <c r="A39" s="8"/>
      <c r="B39" s="9" t="s">
        <v>41</v>
      </c>
      <c r="C39" s="22">
        <f t="shared" ref="C39:H39" si="11">SUM(C36:C38)</f>
        <v>0</v>
      </c>
      <c r="D39" s="22">
        <f t="shared" si="11"/>
        <v>0</v>
      </c>
      <c r="E39" s="22">
        <f t="shared" si="11"/>
        <v>0</v>
      </c>
      <c r="F39" s="53">
        <f t="shared" si="11"/>
        <v>0</v>
      </c>
      <c r="G39" s="53">
        <f t="shared" si="11"/>
        <v>11220</v>
      </c>
      <c r="H39" s="53">
        <f t="shared" si="11"/>
        <v>0</v>
      </c>
      <c r="I39" s="22">
        <f>SUM(C39:H39)</f>
        <v>11220</v>
      </c>
      <c r="J39" s="41"/>
      <c r="K39" s="41"/>
      <c r="L39" s="38"/>
      <c r="M39" s="18"/>
      <c r="N39" s="18"/>
    </row>
    <row r="40" spans="1:14" x14ac:dyDescent="0.15">
      <c r="A40" s="40" t="s">
        <v>54</v>
      </c>
      <c r="B40" s="40"/>
      <c r="C40" s="41">
        <v>0</v>
      </c>
      <c r="D40" s="41">
        <v>43826</v>
      </c>
      <c r="E40" s="41">
        <v>0</v>
      </c>
      <c r="F40" s="41">
        <v>25471</v>
      </c>
      <c r="G40" s="41">
        <v>0</v>
      </c>
      <c r="H40" s="160">
        <v>0</v>
      </c>
      <c r="I40" s="41">
        <v>25471</v>
      </c>
      <c r="J40" s="41"/>
      <c r="K40" s="41"/>
      <c r="L40" s="38"/>
      <c r="M40" s="18"/>
      <c r="N40" s="18"/>
    </row>
    <row r="41" spans="1:14" s="39" customFormat="1" x14ac:dyDescent="0.15">
      <c r="A41" s="34" t="s">
        <v>69</v>
      </c>
      <c r="B41" s="38" t="str">
        <f t="shared" ref="B41:I41" si="12">IF(ISERROR(B39/B40)," ",B39/B40)</f>
        <v xml:space="preserve"> </v>
      </c>
      <c r="C41" s="38" t="str">
        <f t="shared" si="12"/>
        <v xml:space="preserve"> </v>
      </c>
      <c r="D41" s="145" t="s">
        <v>74</v>
      </c>
      <c r="E41" s="38" t="str">
        <f t="shared" si="12"/>
        <v xml:space="preserve"> </v>
      </c>
      <c r="F41" s="145" t="s">
        <v>74</v>
      </c>
      <c r="G41" s="162" t="s">
        <v>72</v>
      </c>
      <c r="H41" s="161" t="str">
        <f t="shared" si="12"/>
        <v xml:space="preserve"> </v>
      </c>
      <c r="I41" s="38">
        <f t="shared" si="12"/>
        <v>0.44050096187821441</v>
      </c>
      <c r="J41" s="44"/>
      <c r="K41" s="44"/>
      <c r="L41" s="38"/>
    </row>
    <row r="42" spans="1:14" x14ac:dyDescent="0.15">
      <c r="A42" s="11"/>
      <c r="B42" s="11" t="s">
        <v>12</v>
      </c>
      <c r="C42" s="15">
        <f>C36+'１１月'!C42</f>
        <v>2429</v>
      </c>
      <c r="D42" s="15">
        <f>D36+'１１月'!D42</f>
        <v>6113</v>
      </c>
      <c r="E42" s="15">
        <f>E36+'１１月'!E42</f>
        <v>0</v>
      </c>
      <c r="F42" s="15">
        <f>F36+'１１月'!F42</f>
        <v>32932</v>
      </c>
      <c r="G42" s="15">
        <f>G36+'１１月'!G42</f>
        <v>15674</v>
      </c>
      <c r="H42" s="15">
        <f>H36+'１１月'!H42</f>
        <v>0</v>
      </c>
      <c r="I42" s="15">
        <f>SUM(C42:H42)</f>
        <v>57148</v>
      </c>
      <c r="J42" s="45"/>
      <c r="K42" s="66"/>
      <c r="L42" s="35"/>
      <c r="M42" s="18"/>
      <c r="N42" s="18"/>
    </row>
    <row r="43" spans="1:14" x14ac:dyDescent="0.15">
      <c r="A43" s="10"/>
      <c r="B43" s="10" t="s">
        <v>13</v>
      </c>
      <c r="C43" s="19">
        <f>C37+'１１月'!C43</f>
        <v>10515</v>
      </c>
      <c r="D43" s="19">
        <f>D37+'１１月'!D43</f>
        <v>60653</v>
      </c>
      <c r="E43" s="19">
        <f>E37+'１１月'!E43</f>
        <v>0</v>
      </c>
      <c r="F43" s="19">
        <f>F37+'１１月'!F43</f>
        <v>97684</v>
      </c>
      <c r="G43" s="19">
        <f>G37+'１１月'!G43</f>
        <v>29166</v>
      </c>
      <c r="H43" s="19">
        <f>H37+'１１月'!H43</f>
        <v>0</v>
      </c>
      <c r="I43" s="19">
        <f>SUM(C43:H43)</f>
        <v>198018</v>
      </c>
      <c r="J43" s="63"/>
      <c r="K43" s="67"/>
      <c r="L43" s="36"/>
      <c r="M43" s="18"/>
      <c r="N43" s="18"/>
    </row>
    <row r="44" spans="1:14" x14ac:dyDescent="0.15">
      <c r="A44" s="10" t="s">
        <v>53</v>
      </c>
      <c r="B44" s="8" t="s">
        <v>14</v>
      </c>
      <c r="C44" s="22">
        <f>C38</f>
        <v>0</v>
      </c>
      <c r="D44" s="22">
        <f>D38+'１１月'!D44</f>
        <v>0</v>
      </c>
      <c r="E44" s="22">
        <f>E38+'１１月'!E44</f>
        <v>0</v>
      </c>
      <c r="F44" s="22">
        <f>F38+'１１月'!F44</f>
        <v>0</v>
      </c>
      <c r="G44" s="22">
        <f>G38+'１１月'!G44</f>
        <v>0</v>
      </c>
      <c r="H44" s="22">
        <f>H38+'１１月'!H44</f>
        <v>0</v>
      </c>
      <c r="I44" s="22">
        <f>SUM(C44:H44)</f>
        <v>0</v>
      </c>
      <c r="J44" s="64"/>
      <c r="K44" s="43"/>
      <c r="L44" s="37"/>
      <c r="M44" s="18"/>
      <c r="N44" s="18"/>
    </row>
    <row r="45" spans="1:14" x14ac:dyDescent="0.15">
      <c r="A45" s="68"/>
      <c r="B45" s="9" t="s">
        <v>41</v>
      </c>
      <c r="C45" s="25">
        <f t="shared" ref="C45:I45" si="13">SUM(C42:C44)</f>
        <v>12944</v>
      </c>
      <c r="D45" s="25">
        <f t="shared" si="13"/>
        <v>66766</v>
      </c>
      <c r="E45" s="25">
        <f t="shared" si="13"/>
        <v>0</v>
      </c>
      <c r="F45" s="25">
        <f t="shared" si="13"/>
        <v>130616</v>
      </c>
      <c r="G45" s="25">
        <f t="shared" si="13"/>
        <v>44840</v>
      </c>
      <c r="H45" s="25">
        <f t="shared" si="13"/>
        <v>0</v>
      </c>
      <c r="I45" s="25">
        <f t="shared" si="13"/>
        <v>255166</v>
      </c>
      <c r="J45" s="41"/>
      <c r="K45" s="25">
        <f>K5+K8+K14+K17+K20+K23+K26+K29+K32</f>
        <v>242195</v>
      </c>
      <c r="L45" s="38"/>
      <c r="M45" s="18"/>
      <c r="N45" s="18"/>
    </row>
    <row r="46" spans="1:14" x14ac:dyDescent="0.15">
      <c r="A46" s="69" t="s">
        <v>55</v>
      </c>
      <c r="B46" s="40"/>
      <c r="C46" s="41">
        <v>25109</v>
      </c>
      <c r="D46" s="41">
        <v>160682</v>
      </c>
      <c r="E46" s="41">
        <v>521</v>
      </c>
      <c r="F46" s="41">
        <v>186563</v>
      </c>
      <c r="G46" s="41">
        <v>44307</v>
      </c>
      <c r="H46" s="41">
        <v>0</v>
      </c>
      <c r="I46" s="41">
        <v>308592</v>
      </c>
      <c r="J46" s="41"/>
      <c r="K46" s="41">
        <v>297435</v>
      </c>
      <c r="L46" s="38"/>
      <c r="M46" s="18"/>
      <c r="N46" s="18"/>
    </row>
    <row r="47" spans="1:14" s="39" customFormat="1" x14ac:dyDescent="0.15">
      <c r="A47" s="34" t="s">
        <v>56</v>
      </c>
      <c r="B47" s="38" t="str">
        <f>IF(ISERROR(B45/B46)," ",B45/B46)</f>
        <v xml:space="preserve"> </v>
      </c>
      <c r="C47" s="38">
        <f>IF(ISERROR(C45/C46)," ",C45/C46)</f>
        <v>0.5155123660838743</v>
      </c>
      <c r="D47" s="38">
        <f t="shared" ref="D47:I47" si="14">IF(ISERROR(D45/D46)," ",D45/D46)</f>
        <v>0.41551636150906762</v>
      </c>
      <c r="E47" s="118">
        <f t="shared" si="14"/>
        <v>0</v>
      </c>
      <c r="F47" s="118">
        <f t="shared" si="14"/>
        <v>0.70011738662006939</v>
      </c>
      <c r="G47" s="38">
        <f t="shared" si="14"/>
        <v>1.0120297018529802</v>
      </c>
      <c r="H47" s="38" t="str">
        <f t="shared" si="14"/>
        <v xml:space="preserve"> </v>
      </c>
      <c r="I47" s="38">
        <f t="shared" si="14"/>
        <v>0.82687172707004719</v>
      </c>
      <c r="J47" s="44" t="str">
        <f>IF(ISERROR(J45/J46)," ",J45/J46)</f>
        <v xml:space="preserve"> </v>
      </c>
      <c r="K47" s="38">
        <f>IF(ISERROR(K45/K46)," ",K45/K46)</f>
        <v>0.81427874997898697</v>
      </c>
      <c r="L47" s="38"/>
    </row>
    <row r="51" spans="9:9" x14ac:dyDescent="0.15">
      <c r="I51" s="92"/>
    </row>
  </sheetData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80" orientation="landscape" r:id="rId1"/>
  <headerFooter alignWithMargins="0">
    <oddHeader>&amp;A</oddHeader>
    <oddFooter>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K36" sqref="K36"/>
    </sheetView>
  </sheetViews>
  <sheetFormatPr defaultRowHeight="13.5" x14ac:dyDescent="0.15"/>
  <cols>
    <col min="1" max="1" width="12.625" style="70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110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85"/>
      <c r="G1" s="86" t="s">
        <v>1</v>
      </c>
      <c r="H1" s="87"/>
      <c r="I1" s="147" t="s">
        <v>29</v>
      </c>
      <c r="J1" s="148"/>
      <c r="K1" s="3"/>
      <c r="L1" s="158" t="s">
        <v>59</v>
      </c>
    </row>
    <row r="2" spans="1:13" x14ac:dyDescent="0.15">
      <c r="A2" s="8" t="s">
        <v>3</v>
      </c>
      <c r="B2" s="8" t="s">
        <v>4</v>
      </c>
      <c r="C2" s="9" t="s">
        <v>5</v>
      </c>
      <c r="D2" s="9" t="s">
        <v>6</v>
      </c>
      <c r="E2" s="9" t="s">
        <v>7</v>
      </c>
      <c r="F2" s="100" t="s">
        <v>5</v>
      </c>
      <c r="G2" s="100" t="s">
        <v>6</v>
      </c>
      <c r="H2" s="100" t="s">
        <v>8</v>
      </c>
      <c r="I2" s="10" t="s">
        <v>49</v>
      </c>
      <c r="J2" s="8" t="s">
        <v>30</v>
      </c>
      <c r="K2" s="42" t="s">
        <v>51</v>
      </c>
      <c r="L2" s="159"/>
    </row>
    <row r="3" spans="1:13" x14ac:dyDescent="0.15">
      <c r="A3" s="62"/>
      <c r="B3" s="11" t="s">
        <v>12</v>
      </c>
      <c r="C3" s="15">
        <f>SUM('１月:１２月'!C3)</f>
        <v>0</v>
      </c>
      <c r="D3" s="15">
        <f>SUM('１月:１２月'!D3)</f>
        <v>0</v>
      </c>
      <c r="E3" s="15">
        <f>SUM('１月:１２月'!E3)</f>
        <v>0</v>
      </c>
      <c r="F3" s="15">
        <f>SUM('１月:１２月'!F3)</f>
        <v>0</v>
      </c>
      <c r="G3" s="15">
        <f>SUM('１月:１２月'!G3)</f>
        <v>0</v>
      </c>
      <c r="H3" s="15">
        <f>SUM('１月:１２月'!H3)</f>
        <v>0</v>
      </c>
      <c r="I3" s="15">
        <f t="shared" ref="I3:I29" si="0">SUM(C3:H3)</f>
        <v>0</v>
      </c>
      <c r="J3" s="17"/>
      <c r="K3" s="15"/>
      <c r="L3" s="96"/>
    </row>
    <row r="4" spans="1:13" x14ac:dyDescent="0.15">
      <c r="A4" s="61"/>
      <c r="B4" s="101" t="s">
        <v>13</v>
      </c>
      <c r="C4" s="102">
        <f>SUM('１月:１２月'!C4)</f>
        <v>0</v>
      </c>
      <c r="D4" s="102">
        <f>SUM('１月:１２月'!D4)</f>
        <v>0</v>
      </c>
      <c r="E4" s="102">
        <f>SUM('１月:１２月'!E4)</f>
        <v>0</v>
      </c>
      <c r="F4" s="102">
        <f>SUM('１月:１２月'!F4)</f>
        <v>0</v>
      </c>
      <c r="G4" s="102">
        <f>SUM('１月:１２月'!G4)</f>
        <v>0</v>
      </c>
      <c r="H4" s="102">
        <f>SUM('１月:１２月'!H4)</f>
        <v>0</v>
      </c>
      <c r="I4" s="102">
        <f t="shared" si="0"/>
        <v>0</v>
      </c>
      <c r="J4" s="21"/>
      <c r="K4" s="19"/>
      <c r="L4" s="97"/>
    </row>
    <row r="5" spans="1:13" x14ac:dyDescent="0.15">
      <c r="A5" s="60" t="s">
        <v>15</v>
      </c>
      <c r="B5" s="8" t="s">
        <v>14</v>
      </c>
      <c r="C5" s="19">
        <f>SUM('１月:１２月'!C5)</f>
        <v>0</v>
      </c>
      <c r="D5" s="19">
        <f>SUM('１月:１２月'!D5)</f>
        <v>0</v>
      </c>
      <c r="E5" s="19">
        <f>SUM('１月:１２月'!E5)</f>
        <v>0</v>
      </c>
      <c r="F5" s="19">
        <f>SUM('１月:１２月'!F5)</f>
        <v>0</v>
      </c>
      <c r="G5" s="19">
        <f>SUM('１月:１２月'!G5)</f>
        <v>0</v>
      </c>
      <c r="H5" s="19">
        <f>SUM('１月:１２月'!H5)</f>
        <v>0</v>
      </c>
      <c r="I5" s="19">
        <f t="shared" si="0"/>
        <v>0</v>
      </c>
      <c r="J5" s="24">
        <f>SUM(I3:I5)</f>
        <v>0</v>
      </c>
      <c r="K5" s="43">
        <v>186563</v>
      </c>
      <c r="L5" s="98">
        <f>IF(ISERROR(J5/K5), " ",(J5/K5))</f>
        <v>0</v>
      </c>
    </row>
    <row r="6" spans="1:13" x14ac:dyDescent="0.15">
      <c r="A6" s="11"/>
      <c r="B6" s="11" t="s">
        <v>12</v>
      </c>
      <c r="C6" s="15">
        <f>SUM('１月:１２月'!C6)</f>
        <v>0</v>
      </c>
      <c r="D6" s="15">
        <f>SUM('１月:１２月'!D6)</f>
        <v>5595</v>
      </c>
      <c r="E6" s="15">
        <f>SUM('１月:１２月'!E6)</f>
        <v>0</v>
      </c>
      <c r="F6" s="15">
        <f>SUM('１月:１２月'!F6)</f>
        <v>0</v>
      </c>
      <c r="G6" s="15">
        <f>SUM('１月:１２月'!G6)</f>
        <v>0</v>
      </c>
      <c r="H6" s="15">
        <f>SUM('１月:１２月'!H6)</f>
        <v>0</v>
      </c>
      <c r="I6" s="15">
        <f t="shared" si="0"/>
        <v>5595</v>
      </c>
      <c r="J6" s="17"/>
      <c r="K6" s="15"/>
      <c r="L6" s="96"/>
    </row>
    <row r="7" spans="1:13" x14ac:dyDescent="0.15">
      <c r="A7" s="10"/>
      <c r="B7" s="101" t="s">
        <v>13</v>
      </c>
      <c r="C7" s="102">
        <f>SUM('１月:１２月'!C7)</f>
        <v>0</v>
      </c>
      <c r="D7" s="102">
        <f>SUM('１月:１２月'!D7)</f>
        <v>55470</v>
      </c>
      <c r="E7" s="102">
        <f>SUM('１月:１２月'!E7)</f>
        <v>0</v>
      </c>
      <c r="F7" s="102">
        <f>SUM('１月:１２月'!F7)</f>
        <v>0</v>
      </c>
      <c r="G7" s="102">
        <f>SUM('１月:１２月'!G7)</f>
        <v>0</v>
      </c>
      <c r="H7" s="102">
        <f>SUM('１月:１２月'!H7)</f>
        <v>0</v>
      </c>
      <c r="I7" s="102">
        <f t="shared" si="0"/>
        <v>55470</v>
      </c>
      <c r="J7" s="21"/>
      <c r="K7" s="19"/>
      <c r="L7" s="97"/>
    </row>
    <row r="8" spans="1:13" x14ac:dyDescent="0.15">
      <c r="A8" s="8" t="s">
        <v>16</v>
      </c>
      <c r="B8" s="8" t="s">
        <v>14</v>
      </c>
      <c r="C8" s="19">
        <f>SUM('１月:１２月'!C8)</f>
        <v>0</v>
      </c>
      <c r="D8" s="19">
        <f>SUM('１月:１２月'!D8)</f>
        <v>0</v>
      </c>
      <c r="E8" s="19">
        <f>SUM('１月:１２月'!E8)</f>
        <v>0</v>
      </c>
      <c r="F8" s="19">
        <f>SUM('１月:１２月'!F8)</f>
        <v>0</v>
      </c>
      <c r="G8" s="19">
        <f>SUM('１月:１２月'!G8)</f>
        <v>0</v>
      </c>
      <c r="H8" s="19">
        <f>SUM('１月:１２月'!H8)</f>
        <v>0</v>
      </c>
      <c r="I8" s="19">
        <f t="shared" si="0"/>
        <v>0</v>
      </c>
      <c r="J8" s="24">
        <f>SUM(I6:I8)</f>
        <v>61065</v>
      </c>
      <c r="K8" s="43">
        <v>0</v>
      </c>
      <c r="L8" s="98" t="str">
        <f>IF(ISERROR(J8/K8), " ",(J8/K8))</f>
        <v xml:space="preserve"> </v>
      </c>
    </row>
    <row r="9" spans="1:13" x14ac:dyDescent="0.15">
      <c r="A9" s="10"/>
      <c r="B9" s="11" t="s">
        <v>12</v>
      </c>
      <c r="C9" s="15">
        <f>SUM('１月:１２月'!C9)</f>
        <v>0</v>
      </c>
      <c r="D9" s="15">
        <f>SUM('１月:１２月'!D9)</f>
        <v>0</v>
      </c>
      <c r="E9" s="15">
        <f>SUM('１月:１２月'!E9)</f>
        <v>0</v>
      </c>
      <c r="F9" s="15">
        <f>SUM('１月:１２月'!F9)</f>
        <v>0</v>
      </c>
      <c r="G9" s="15">
        <f>SUM('１月:１２月'!G9)</f>
        <v>0</v>
      </c>
      <c r="H9" s="15">
        <f>SUM('１月:１２月'!H9)</f>
        <v>0</v>
      </c>
      <c r="I9" s="15">
        <f>SUM(C9:H9)</f>
        <v>0</v>
      </c>
      <c r="J9" s="17"/>
      <c r="K9" s="15"/>
      <c r="L9" s="97"/>
    </row>
    <row r="10" spans="1:13" x14ac:dyDescent="0.15">
      <c r="A10" s="10"/>
      <c r="B10" s="101" t="s">
        <v>13</v>
      </c>
      <c r="C10" s="102">
        <f>SUM('１月:１２月'!C10)</f>
        <v>0</v>
      </c>
      <c r="D10" s="102">
        <f>SUM('１月:１２月'!D10)</f>
        <v>0</v>
      </c>
      <c r="E10" s="102">
        <f>SUM('１月:１２月'!E10)</f>
        <v>0</v>
      </c>
      <c r="F10" s="102">
        <f>SUM('１月:１２月'!F10)</f>
        <v>0</v>
      </c>
      <c r="G10" s="102">
        <f>SUM('１月:１２月'!G10)</f>
        <v>0</v>
      </c>
      <c r="H10" s="102">
        <f>SUM('１月:１２月'!H10)</f>
        <v>0</v>
      </c>
      <c r="I10" s="102">
        <f>SUM(C10:H10)</f>
        <v>0</v>
      </c>
      <c r="J10" s="21"/>
      <c r="K10" s="19"/>
      <c r="L10" s="97"/>
    </row>
    <row r="11" spans="1:13" x14ac:dyDescent="0.15">
      <c r="A11" s="10" t="s">
        <v>67</v>
      </c>
      <c r="B11" s="8" t="s">
        <v>14</v>
      </c>
      <c r="C11" s="19">
        <f>SUM('１月:１２月'!C11)</f>
        <v>0</v>
      </c>
      <c r="D11" s="19">
        <f>SUM('１月:１２月'!D11)</f>
        <v>0</v>
      </c>
      <c r="E11" s="19">
        <f>SUM('１月:１２月'!E11)</f>
        <v>0</v>
      </c>
      <c r="F11" s="19">
        <f>SUM('１月:１２月'!F11)</f>
        <v>0</v>
      </c>
      <c r="G11" s="19">
        <f>SUM('１月:１２月'!G11)</f>
        <v>0</v>
      </c>
      <c r="H11" s="19">
        <f>SUM('１月:１２月'!H11)</f>
        <v>0</v>
      </c>
      <c r="I11" s="19">
        <f>SUM(C11:H11)</f>
        <v>0</v>
      </c>
      <c r="J11" s="24">
        <f>SUM(I9:I11)</f>
        <v>0</v>
      </c>
      <c r="K11" s="43">
        <v>0</v>
      </c>
      <c r="L11" s="98" t="str">
        <f>IF(ISERROR(J11/K11), " ",(J11/K11))</f>
        <v xml:space="preserve"> </v>
      </c>
      <c r="M11" s="103"/>
    </row>
    <row r="12" spans="1:13" x14ac:dyDescent="0.15">
      <c r="A12" s="11"/>
      <c r="B12" s="11" t="s">
        <v>12</v>
      </c>
      <c r="C12" s="15">
        <f>SUM('１月:１２月'!C12)</f>
        <v>0</v>
      </c>
      <c r="D12" s="15">
        <f>SUM('１月:１２月'!D12)</f>
        <v>0</v>
      </c>
      <c r="E12" s="15">
        <f>SUM('１月:１２月'!E12)</f>
        <v>0</v>
      </c>
      <c r="F12" s="15">
        <f>SUM('１月:１２月'!F12)</f>
        <v>84</v>
      </c>
      <c r="G12" s="15">
        <f>SUM('１月:１２月'!G12)</f>
        <v>2590</v>
      </c>
      <c r="H12" s="15">
        <f>SUM('１月:１２月'!H12)</f>
        <v>0</v>
      </c>
      <c r="I12" s="15">
        <f t="shared" si="0"/>
        <v>2674</v>
      </c>
      <c r="J12" s="17"/>
      <c r="K12" s="15"/>
      <c r="L12" s="96"/>
      <c r="M12" s="103"/>
    </row>
    <row r="13" spans="1:13" x14ac:dyDescent="0.15">
      <c r="A13" s="10"/>
      <c r="B13" s="101" t="s">
        <v>13</v>
      </c>
      <c r="C13" s="102">
        <f>SUM('１月:１２月'!C13)</f>
        <v>0</v>
      </c>
      <c r="D13" s="102">
        <f>SUM('１月:１２月'!D13)</f>
        <v>0</v>
      </c>
      <c r="E13" s="102">
        <f>SUM('１月:１２月'!E13)</f>
        <v>0</v>
      </c>
      <c r="F13" s="102">
        <f>SUM('１月:１２月'!F13)</f>
        <v>564</v>
      </c>
      <c r="G13" s="102">
        <f>SUM('１月:１２月'!G13)</f>
        <v>18059</v>
      </c>
      <c r="H13" s="102">
        <f>SUM('１月:１２月'!H13)</f>
        <v>0</v>
      </c>
      <c r="I13" s="102">
        <f t="shared" si="0"/>
        <v>18623</v>
      </c>
      <c r="J13" s="21"/>
      <c r="K13" s="19"/>
      <c r="L13" s="97"/>
    </row>
    <row r="14" spans="1:13" x14ac:dyDescent="0.15">
      <c r="A14" s="8" t="s">
        <v>17</v>
      </c>
      <c r="B14" s="8" t="s">
        <v>14</v>
      </c>
      <c r="C14" s="19">
        <f>SUM('１月:１２月'!C14)</f>
        <v>0</v>
      </c>
      <c r="D14" s="19">
        <f>SUM('１月:１２月'!D14)</f>
        <v>0</v>
      </c>
      <c r="E14" s="19">
        <f>SUM('１月:１２月'!E14)</f>
        <v>0</v>
      </c>
      <c r="F14" s="19">
        <f>SUM('１月:１２月'!F14)</f>
        <v>0</v>
      </c>
      <c r="G14" s="19">
        <f>SUM('１月:１２月'!G14)</f>
        <v>0</v>
      </c>
      <c r="H14" s="19">
        <f>SUM('１月:１２月'!H14)</f>
        <v>0</v>
      </c>
      <c r="I14" s="19">
        <f t="shared" si="0"/>
        <v>0</v>
      </c>
      <c r="J14" s="24">
        <f>SUM(I12:I14)</f>
        <v>21297</v>
      </c>
      <c r="K14" s="43">
        <v>65603</v>
      </c>
      <c r="L14" s="98">
        <f>IF(ISERROR(J14/K14), " ",(J14/K14))</f>
        <v>0.32463454415194426</v>
      </c>
    </row>
    <row r="15" spans="1:13" x14ac:dyDescent="0.15">
      <c r="A15" s="11"/>
      <c r="B15" s="11" t="s">
        <v>12</v>
      </c>
      <c r="C15" s="15">
        <f>SUM('１月:１２月'!C15)</f>
        <v>0</v>
      </c>
      <c r="D15" s="15">
        <f>SUM('１月:１２月'!D15)</f>
        <v>0</v>
      </c>
      <c r="E15" s="15">
        <f>SUM('１月:１２月'!E15)</f>
        <v>0</v>
      </c>
      <c r="F15" s="15">
        <f>SUM('１月:１２月'!F15)</f>
        <v>0</v>
      </c>
      <c r="G15" s="15">
        <f>SUM('１月:１２月'!G15)</f>
        <v>0</v>
      </c>
      <c r="H15" s="15">
        <f>SUM('１月:１２月'!H15)</f>
        <v>0</v>
      </c>
      <c r="I15" s="15">
        <f t="shared" si="0"/>
        <v>0</v>
      </c>
      <c r="J15" s="15"/>
      <c r="K15" s="15"/>
      <c r="L15" s="96"/>
    </row>
    <row r="16" spans="1:13" x14ac:dyDescent="0.15">
      <c r="A16" s="10"/>
      <c r="B16" s="101" t="s">
        <v>13</v>
      </c>
      <c r="C16" s="102">
        <f>SUM('１月:１２月'!C16)</f>
        <v>0</v>
      </c>
      <c r="D16" s="102">
        <f>SUM('１月:１２月'!D16)</f>
        <v>0</v>
      </c>
      <c r="E16" s="102">
        <f>SUM('１月:１２月'!E16)</f>
        <v>0</v>
      </c>
      <c r="F16" s="102">
        <f>SUM('１月:１２月'!F16)</f>
        <v>0</v>
      </c>
      <c r="G16" s="102">
        <f>SUM('１月:１２月'!G16)</f>
        <v>0</v>
      </c>
      <c r="H16" s="102">
        <f>SUM('１月:１２月'!H16)</f>
        <v>0</v>
      </c>
      <c r="I16" s="102">
        <f t="shared" si="0"/>
        <v>0</v>
      </c>
      <c r="J16" s="19"/>
      <c r="K16" s="19"/>
      <c r="L16" s="97"/>
    </row>
    <row r="17" spans="1:12" x14ac:dyDescent="0.15">
      <c r="A17" s="8" t="s">
        <v>18</v>
      </c>
      <c r="B17" s="8" t="s">
        <v>14</v>
      </c>
      <c r="C17" s="19">
        <f>SUM('１月:１２月'!C17)</f>
        <v>0</v>
      </c>
      <c r="D17" s="19">
        <f>SUM('１月:１２月'!D17)</f>
        <v>0</v>
      </c>
      <c r="E17" s="19">
        <f>SUM('１月:１２月'!E17)</f>
        <v>0</v>
      </c>
      <c r="F17" s="19">
        <f>SUM('１月:１２月'!F17)</f>
        <v>0</v>
      </c>
      <c r="G17" s="19">
        <f>SUM('１月:１２月'!G17)</f>
        <v>0</v>
      </c>
      <c r="H17" s="19">
        <f>SUM('１月:１２月'!H17)</f>
        <v>0</v>
      </c>
      <c r="I17" s="19">
        <f t="shared" si="0"/>
        <v>0</v>
      </c>
      <c r="J17" s="22">
        <f>SUM(I15:I17)</f>
        <v>0</v>
      </c>
      <c r="K17" s="43">
        <v>0</v>
      </c>
      <c r="L17" s="98" t="str">
        <f>IF(ISERROR(J17/K17), " ",(J17/K17))</f>
        <v xml:space="preserve"> </v>
      </c>
    </row>
    <row r="18" spans="1:12" x14ac:dyDescent="0.15">
      <c r="A18" s="11"/>
      <c r="B18" s="11" t="s">
        <v>12</v>
      </c>
      <c r="C18" s="15">
        <f>SUM('１月:１２月'!C18)</f>
        <v>0</v>
      </c>
      <c r="D18" s="15">
        <f>SUM('１月:１２月'!D18)</f>
        <v>0</v>
      </c>
      <c r="E18" s="15">
        <f>SUM('１月:１２月'!E18)</f>
        <v>0</v>
      </c>
      <c r="F18" s="15">
        <f>SUM('１月:１２月'!F18)</f>
        <v>0</v>
      </c>
      <c r="G18" s="15">
        <f>SUM('１月:１２月'!G18)</f>
        <v>0</v>
      </c>
      <c r="H18" s="15">
        <f>SUM('１月:１２月'!H18)</f>
        <v>0</v>
      </c>
      <c r="I18" s="15">
        <f t="shared" si="0"/>
        <v>0</v>
      </c>
      <c r="J18" s="17"/>
      <c r="K18" s="15"/>
      <c r="L18" s="96"/>
    </row>
    <row r="19" spans="1:12" x14ac:dyDescent="0.15">
      <c r="A19" s="10"/>
      <c r="B19" s="101" t="s">
        <v>13</v>
      </c>
      <c r="C19" s="102">
        <f>SUM('１月:１２月'!C19)</f>
        <v>0</v>
      </c>
      <c r="D19" s="102">
        <f>SUM('１月:１２月'!D19)</f>
        <v>0</v>
      </c>
      <c r="E19" s="102">
        <f>SUM('１月:１２月'!E19)</f>
        <v>0</v>
      </c>
      <c r="F19" s="102">
        <f>SUM('１月:１２月'!F19)</f>
        <v>0</v>
      </c>
      <c r="G19" s="102">
        <f>SUM('１月:１２月'!G19)</f>
        <v>0</v>
      </c>
      <c r="H19" s="102">
        <f>SUM('１月:１２月'!H19)</f>
        <v>0</v>
      </c>
      <c r="I19" s="102">
        <f t="shared" si="0"/>
        <v>0</v>
      </c>
      <c r="J19" s="21"/>
      <c r="K19" s="19"/>
      <c r="L19" s="97"/>
    </row>
    <row r="20" spans="1:12" x14ac:dyDescent="0.15">
      <c r="A20" s="8" t="s">
        <v>19</v>
      </c>
      <c r="B20" s="8" t="s">
        <v>14</v>
      </c>
      <c r="C20" s="19">
        <f>SUM('１月:１２月'!C20)</f>
        <v>0</v>
      </c>
      <c r="D20" s="19">
        <f>SUM('１月:１２月'!D20)</f>
        <v>0</v>
      </c>
      <c r="E20" s="19">
        <f>SUM('１月:１２月'!E20)</f>
        <v>0</v>
      </c>
      <c r="F20" s="19">
        <f>SUM('１月:１２月'!F20)</f>
        <v>0</v>
      </c>
      <c r="G20" s="19">
        <f>SUM('１月:１２月'!G20)</f>
        <v>0</v>
      </c>
      <c r="H20" s="19">
        <f>SUM('１月:１２月'!H20)</f>
        <v>0</v>
      </c>
      <c r="I20" s="19">
        <f t="shared" si="0"/>
        <v>0</v>
      </c>
      <c r="J20" s="24">
        <f>SUM(I18:I20)</f>
        <v>0</v>
      </c>
      <c r="K20" s="43">
        <v>0</v>
      </c>
      <c r="L20" s="98" t="str">
        <f>IF(ISERROR(J20/K20), " ",(J20/K20))</f>
        <v xml:space="preserve"> </v>
      </c>
    </row>
    <row r="21" spans="1:12" x14ac:dyDescent="0.15">
      <c r="A21" s="11"/>
      <c r="B21" s="11" t="s">
        <v>12</v>
      </c>
      <c r="C21" s="15">
        <f>SUM('１月:１２月'!C21)</f>
        <v>0</v>
      </c>
      <c r="D21" s="15">
        <f>SUM('１月:１２月'!D21)</f>
        <v>0</v>
      </c>
      <c r="E21" s="15">
        <f>SUM('１月:１２月'!E21)</f>
        <v>0</v>
      </c>
      <c r="F21" s="15">
        <f>SUM('１月:１２月'!F21)</f>
        <v>0</v>
      </c>
      <c r="G21" s="15">
        <f>SUM('１月:１２月'!G21)</f>
        <v>0</v>
      </c>
      <c r="H21" s="15">
        <f>SUM('１月:１２月'!H21)</f>
        <v>0</v>
      </c>
      <c r="I21" s="15">
        <f t="shared" si="0"/>
        <v>0</v>
      </c>
      <c r="J21" s="17"/>
      <c r="K21" s="15"/>
      <c r="L21" s="96"/>
    </row>
    <row r="22" spans="1:12" x14ac:dyDescent="0.15">
      <c r="A22" s="10"/>
      <c r="B22" s="101" t="s">
        <v>13</v>
      </c>
      <c r="C22" s="102">
        <f>SUM('１月:１２月'!C22)</f>
        <v>0</v>
      </c>
      <c r="D22" s="102">
        <f>SUM('１月:１２月'!D22)</f>
        <v>0</v>
      </c>
      <c r="E22" s="102">
        <f>SUM('１月:１２月'!E22)</f>
        <v>0</v>
      </c>
      <c r="F22" s="102">
        <f>SUM('１月:１２月'!F22)</f>
        <v>0</v>
      </c>
      <c r="G22" s="102">
        <f>SUM('１月:１２月'!G22)</f>
        <v>0</v>
      </c>
      <c r="H22" s="102">
        <f>SUM('１月:１２月'!H22)</f>
        <v>0</v>
      </c>
      <c r="I22" s="102">
        <f t="shared" si="0"/>
        <v>0</v>
      </c>
      <c r="J22" s="21"/>
      <c r="K22" s="19"/>
      <c r="L22" s="97"/>
    </row>
    <row r="23" spans="1:12" x14ac:dyDescent="0.15">
      <c r="A23" s="8" t="s">
        <v>20</v>
      </c>
      <c r="B23" s="8" t="s">
        <v>14</v>
      </c>
      <c r="C23" s="19">
        <f>SUM('１月:１２月'!C23)</f>
        <v>0</v>
      </c>
      <c r="D23" s="19">
        <f>SUM('１月:１２月'!D23)</f>
        <v>0</v>
      </c>
      <c r="E23" s="19">
        <f>SUM('１月:１２月'!E23)</f>
        <v>0</v>
      </c>
      <c r="F23" s="19">
        <f>SUM('１月:１２月'!F23)</f>
        <v>0</v>
      </c>
      <c r="G23" s="19">
        <f>SUM('１月:１２月'!G23)</f>
        <v>0</v>
      </c>
      <c r="H23" s="19">
        <f>SUM('１月:１２月'!H23)</f>
        <v>0</v>
      </c>
      <c r="I23" s="19">
        <f t="shared" si="0"/>
        <v>0</v>
      </c>
      <c r="J23" s="24">
        <f>SUM(I21:I23)</f>
        <v>0</v>
      </c>
      <c r="K23" s="43">
        <v>0</v>
      </c>
      <c r="L23" s="98" t="str">
        <f>IF(ISERROR(J23/K23), " ",(J23/K23))</f>
        <v xml:space="preserve"> </v>
      </c>
    </row>
    <row r="24" spans="1:12" x14ac:dyDescent="0.15">
      <c r="A24" s="11"/>
      <c r="B24" s="11" t="s">
        <v>12</v>
      </c>
      <c r="C24" s="15">
        <f>SUM('１月:１２月'!C24)</f>
        <v>0</v>
      </c>
      <c r="D24" s="15">
        <f>SUM('１月:１２月'!D24)</f>
        <v>0</v>
      </c>
      <c r="E24" s="15">
        <f>SUM('１月:１２月'!E24)</f>
        <v>0</v>
      </c>
      <c r="F24" s="15">
        <f>SUM('１月:１２月'!F24)</f>
        <v>0</v>
      </c>
      <c r="G24" s="15">
        <f>SUM('１月:１２月'!G24)</f>
        <v>0</v>
      </c>
      <c r="H24" s="15">
        <f>SUM('１月:１２月'!H24)</f>
        <v>0</v>
      </c>
      <c r="I24" s="15">
        <f t="shared" si="0"/>
        <v>0</v>
      </c>
      <c r="J24" s="17"/>
      <c r="K24" s="15"/>
      <c r="L24" s="96"/>
    </row>
    <row r="25" spans="1:12" x14ac:dyDescent="0.15">
      <c r="A25" s="10"/>
      <c r="B25" s="101" t="s">
        <v>13</v>
      </c>
      <c r="C25" s="102">
        <f>SUM('１月:１２月'!C25)</f>
        <v>0</v>
      </c>
      <c r="D25" s="102">
        <f>SUM('１月:１２月'!D25)</f>
        <v>0</v>
      </c>
      <c r="E25" s="102">
        <f>SUM('１月:１２月'!E25)</f>
        <v>0</v>
      </c>
      <c r="F25" s="102">
        <f>SUM('１月:１２月'!F25)</f>
        <v>0</v>
      </c>
      <c r="G25" s="102">
        <f>SUM('１月:１２月'!G25)</f>
        <v>0</v>
      </c>
      <c r="H25" s="102">
        <f>SUM('１月:１２月'!H25)</f>
        <v>0</v>
      </c>
      <c r="I25" s="102">
        <f t="shared" si="0"/>
        <v>0</v>
      </c>
      <c r="J25" s="21"/>
      <c r="K25" s="19"/>
      <c r="L25" s="97"/>
    </row>
    <row r="26" spans="1:12" x14ac:dyDescent="0.15">
      <c r="A26" s="8" t="s">
        <v>21</v>
      </c>
      <c r="B26" s="8" t="s">
        <v>14</v>
      </c>
      <c r="C26" s="19">
        <f>SUM('１月:１２月'!C26)</f>
        <v>0</v>
      </c>
      <c r="D26" s="19">
        <f>SUM('１月:１２月'!D26)</f>
        <v>0</v>
      </c>
      <c r="E26" s="19">
        <f>SUM('１月:１２月'!E26)</f>
        <v>0</v>
      </c>
      <c r="F26" s="19">
        <f>SUM('１月:１２月'!F26)</f>
        <v>0</v>
      </c>
      <c r="G26" s="19">
        <f>SUM('１月:１２月'!G26)</f>
        <v>0</v>
      </c>
      <c r="H26" s="19">
        <f>SUM('１月:１２月'!H26)</f>
        <v>0</v>
      </c>
      <c r="I26" s="19">
        <f t="shared" si="0"/>
        <v>0</v>
      </c>
      <c r="J26" s="24">
        <f>SUM(I24:I26)</f>
        <v>0</v>
      </c>
      <c r="K26" s="43">
        <v>4513</v>
      </c>
      <c r="L26" s="98">
        <f>IF(ISERROR(J26/K26), " ",(J26/K26))</f>
        <v>0</v>
      </c>
    </row>
    <row r="27" spans="1:12" x14ac:dyDescent="0.15">
      <c r="A27" s="11"/>
      <c r="B27" s="11" t="s">
        <v>12</v>
      </c>
      <c r="C27" s="15">
        <f>SUM('１月:１２月'!C27)</f>
        <v>2429</v>
      </c>
      <c r="D27" s="15">
        <f>SUM('１月:１２月'!D27)</f>
        <v>0</v>
      </c>
      <c r="E27" s="15">
        <f>SUM('１月:１２月'!E27)</f>
        <v>0</v>
      </c>
      <c r="F27" s="15">
        <f>SUM('１月:１２月'!F27)</f>
        <v>0</v>
      </c>
      <c r="G27" s="15">
        <f>SUM('１月:１２月'!G27)</f>
        <v>0</v>
      </c>
      <c r="H27" s="15">
        <f>SUM('１月:１２月'!H27)</f>
        <v>0</v>
      </c>
      <c r="I27" s="15">
        <f t="shared" si="0"/>
        <v>2429</v>
      </c>
      <c r="J27" s="17"/>
      <c r="K27" s="15"/>
      <c r="L27" s="96"/>
    </row>
    <row r="28" spans="1:12" x14ac:dyDescent="0.15">
      <c r="A28" s="10"/>
      <c r="B28" s="101" t="s">
        <v>13</v>
      </c>
      <c r="C28" s="102">
        <f>SUM('１月:１２月'!C28)</f>
        <v>10515</v>
      </c>
      <c r="D28" s="102">
        <f>SUM('１月:１２月'!D28)</f>
        <v>0</v>
      </c>
      <c r="E28" s="102">
        <f>SUM('１月:１２月'!E28)</f>
        <v>0</v>
      </c>
      <c r="F28" s="102">
        <f>SUM('１月:１２月'!F28)</f>
        <v>0</v>
      </c>
      <c r="G28" s="102">
        <f>SUM('１月:１２月'!G28)</f>
        <v>0</v>
      </c>
      <c r="H28" s="102">
        <f>SUM('１月:１２月'!H28)</f>
        <v>0</v>
      </c>
      <c r="I28" s="102">
        <f t="shared" si="0"/>
        <v>10515</v>
      </c>
      <c r="J28" s="21"/>
      <c r="K28" s="19"/>
      <c r="L28" s="97"/>
    </row>
    <row r="29" spans="1:12" x14ac:dyDescent="0.15">
      <c r="A29" s="8" t="s">
        <v>22</v>
      </c>
      <c r="B29" s="8" t="s">
        <v>14</v>
      </c>
      <c r="C29" s="19">
        <f>SUM('１月:１２月'!C29)</f>
        <v>0</v>
      </c>
      <c r="D29" s="19">
        <f>SUM('１月:１２月'!D29)</f>
        <v>0</v>
      </c>
      <c r="E29" s="19">
        <f>SUM('１月:１２月'!E29)</f>
        <v>0</v>
      </c>
      <c r="F29" s="19">
        <f>SUM('１月:１２月'!F29)</f>
        <v>0</v>
      </c>
      <c r="G29" s="19">
        <f>SUM('１月:１２月'!G29)</f>
        <v>0</v>
      </c>
      <c r="H29" s="19">
        <f>SUM('１月:１２月'!H29)</f>
        <v>0</v>
      </c>
      <c r="I29" s="19">
        <f t="shared" si="0"/>
        <v>0</v>
      </c>
      <c r="J29" s="24">
        <f>SUM(I27:I29)</f>
        <v>12944</v>
      </c>
      <c r="K29" s="43">
        <v>35182</v>
      </c>
      <c r="L29" s="98">
        <f>IF(ISERROR(J29/K29), " ",(J29/K29))</f>
        <v>0.36791541128986416</v>
      </c>
    </row>
    <row r="30" spans="1:12" x14ac:dyDescent="0.15">
      <c r="A30" s="11"/>
      <c r="B30" s="11" t="s">
        <v>12</v>
      </c>
      <c r="C30" s="15">
        <f>SUM('１月:１２月'!C30)</f>
        <v>0</v>
      </c>
      <c r="D30" s="15">
        <f>SUM('１月:１２月'!D30)</f>
        <v>518</v>
      </c>
      <c r="E30" s="15">
        <f>SUM('１月:１２月'!E30)</f>
        <v>0</v>
      </c>
      <c r="F30" s="15">
        <f>SUM('１月:１２月'!F30)</f>
        <v>32848</v>
      </c>
      <c r="G30" s="15">
        <f>SUM('１月:１２月'!G30)</f>
        <v>11220</v>
      </c>
      <c r="H30" s="15">
        <f>SUM('１月:１２月'!H30)</f>
        <v>0</v>
      </c>
      <c r="I30" s="15">
        <f t="shared" ref="I30:I35" si="1">SUM(C30:H30)</f>
        <v>44586</v>
      </c>
      <c r="J30" s="17"/>
      <c r="K30" s="52"/>
      <c r="L30" s="96"/>
    </row>
    <row r="31" spans="1:12" x14ac:dyDescent="0.15">
      <c r="A31" s="10"/>
      <c r="B31" s="101" t="s">
        <v>13</v>
      </c>
      <c r="C31" s="102">
        <f>SUM('１月:１２月'!C31)</f>
        <v>0</v>
      </c>
      <c r="D31" s="102">
        <f>SUM('１月:１２月'!D31)</f>
        <v>5183</v>
      </c>
      <c r="E31" s="102">
        <f>SUM('１月:１２月'!E31)</f>
        <v>0</v>
      </c>
      <c r="F31" s="102">
        <f>SUM('１月:１２月'!F31)</f>
        <v>97120</v>
      </c>
      <c r="G31" s="102">
        <f>SUM('１月:１２月'!G31)</f>
        <v>0</v>
      </c>
      <c r="H31" s="102">
        <f>SUM('１月:１２月'!H31)</f>
        <v>0</v>
      </c>
      <c r="I31" s="102">
        <f t="shared" si="1"/>
        <v>102303</v>
      </c>
      <c r="J31" s="21"/>
      <c r="K31" s="88"/>
      <c r="L31" s="97"/>
    </row>
    <row r="32" spans="1:12" x14ac:dyDescent="0.15">
      <c r="A32" s="8" t="s">
        <v>57</v>
      </c>
      <c r="B32" s="8" t="s">
        <v>14</v>
      </c>
      <c r="C32" s="19">
        <f>SUM('１月:１２月'!C32)</f>
        <v>0</v>
      </c>
      <c r="D32" s="19">
        <f>SUM('１月:１２月'!D32)</f>
        <v>0</v>
      </c>
      <c r="E32" s="19">
        <f>SUM('１月:１２月'!E32)</f>
        <v>0</v>
      </c>
      <c r="F32" s="19">
        <f>SUM('１月:１２月'!F32)</f>
        <v>0</v>
      </c>
      <c r="G32" s="19">
        <f>SUM('１月:１２月'!G32)</f>
        <v>0</v>
      </c>
      <c r="H32" s="19">
        <f>SUM('１月:１２月'!H32)</f>
        <v>0</v>
      </c>
      <c r="I32" s="19">
        <f t="shared" si="1"/>
        <v>0</v>
      </c>
      <c r="J32" s="24">
        <f>SUM(I30:I32)</f>
        <v>146889</v>
      </c>
      <c r="K32" s="43">
        <v>5574</v>
      </c>
      <c r="L32" s="98">
        <f>IF(ISERROR(J32/K32), " ",(J32/K32))</f>
        <v>26.352529601722281</v>
      </c>
    </row>
    <row r="33" spans="1:13" x14ac:dyDescent="0.15">
      <c r="A33" s="11"/>
      <c r="B33" s="11" t="s">
        <v>12</v>
      </c>
      <c r="C33" s="15">
        <f>SUM('１月:１２月'!C33)</f>
        <v>0</v>
      </c>
      <c r="D33" s="15">
        <f>SUM('１月:１２月'!D33)</f>
        <v>0</v>
      </c>
      <c r="E33" s="15">
        <f>SUM('１月:１２月'!E33)</f>
        <v>0</v>
      </c>
      <c r="F33" s="15">
        <f>SUM('１月:１２月'!F33)</f>
        <v>0</v>
      </c>
      <c r="G33" s="15">
        <f>SUM('１月:１２月'!G33)</f>
        <v>1864</v>
      </c>
      <c r="H33" s="15">
        <f>SUM('１月:１２月'!H33)</f>
        <v>0</v>
      </c>
      <c r="I33" s="15">
        <f t="shared" si="1"/>
        <v>1864</v>
      </c>
      <c r="J33" s="17"/>
      <c r="K33" s="88"/>
      <c r="L33" s="96"/>
    </row>
    <row r="34" spans="1:13" x14ac:dyDescent="0.15">
      <c r="A34" s="10"/>
      <c r="B34" s="101" t="s">
        <v>13</v>
      </c>
      <c r="C34" s="102">
        <f>SUM('１月:１２月'!C34)</f>
        <v>0</v>
      </c>
      <c r="D34" s="102">
        <f>SUM('１月:１２月'!D34)</f>
        <v>0</v>
      </c>
      <c r="E34" s="102">
        <f>SUM('１月:１２月'!E34)</f>
        <v>0</v>
      </c>
      <c r="F34" s="102">
        <f>SUM('１月:１２月'!F34)</f>
        <v>0</v>
      </c>
      <c r="G34" s="102">
        <f>SUM('１月:１２月'!G34)</f>
        <v>11107</v>
      </c>
      <c r="H34" s="102">
        <f>SUM('１月:１２月'!H34)</f>
        <v>0</v>
      </c>
      <c r="I34" s="102">
        <f t="shared" si="1"/>
        <v>11107</v>
      </c>
      <c r="J34" s="21"/>
      <c r="K34" s="88"/>
      <c r="L34" s="97"/>
    </row>
    <row r="35" spans="1:13" x14ac:dyDescent="0.15">
      <c r="A35" s="8" t="s">
        <v>71</v>
      </c>
      <c r="B35" s="8" t="s">
        <v>14</v>
      </c>
      <c r="C35" s="19">
        <f>SUM('１月:１２月'!C35)</f>
        <v>0</v>
      </c>
      <c r="D35" s="19">
        <f>SUM('１月:１２月'!D35)</f>
        <v>0</v>
      </c>
      <c r="E35" s="19">
        <f>SUM('１月:１２月'!E35)</f>
        <v>0</v>
      </c>
      <c r="F35" s="19">
        <f>SUM('１月:１２月'!F35)</f>
        <v>0</v>
      </c>
      <c r="G35" s="19">
        <f>SUM('１月:１２月'!G35)</f>
        <v>0</v>
      </c>
      <c r="H35" s="19">
        <f>SUM('１月:１２月'!H35)</f>
        <v>0</v>
      </c>
      <c r="I35" s="19">
        <f t="shared" si="1"/>
        <v>0</v>
      </c>
      <c r="J35" s="24">
        <f>SUM(I33:I35)</f>
        <v>12971</v>
      </c>
      <c r="K35" s="67">
        <v>11157</v>
      </c>
      <c r="L35" s="98">
        <f>IF(ISERROR(J35/K35), " ",(J35/K35))</f>
        <v>1.1625885094559469</v>
      </c>
    </row>
    <row r="36" spans="1:13" x14ac:dyDescent="0.15">
      <c r="A36" s="11"/>
      <c r="B36" s="11" t="s">
        <v>12</v>
      </c>
      <c r="C36" s="15">
        <f>C3+C6+C9+C12+C15+C18+C21+C24+C27+C30+C33</f>
        <v>2429</v>
      </c>
      <c r="D36" s="15">
        <f t="shared" ref="D36:H36" si="2">D3+D6+D9+D12+D15+D18+D21+D24+D27+D30+D33</f>
        <v>6113</v>
      </c>
      <c r="E36" s="15">
        <f t="shared" si="2"/>
        <v>0</v>
      </c>
      <c r="F36" s="15">
        <f t="shared" si="2"/>
        <v>32932</v>
      </c>
      <c r="G36" s="15">
        <f t="shared" si="2"/>
        <v>15674</v>
      </c>
      <c r="H36" s="15">
        <f t="shared" si="2"/>
        <v>0</v>
      </c>
      <c r="I36" s="15">
        <f>I3+I6+I9+I12+I15+I18+I21+I24+I27+I30+I33</f>
        <v>57148</v>
      </c>
      <c r="J36" s="17">
        <f>J3+J6+J9+J12+J15+J18+J21+J24+J27+J30+J33</f>
        <v>0</v>
      </c>
      <c r="K36" s="15">
        <v>0</v>
      </c>
      <c r="L36" s="96"/>
    </row>
    <row r="37" spans="1:13" x14ac:dyDescent="0.15">
      <c r="A37" s="10"/>
      <c r="B37" s="101" t="s">
        <v>13</v>
      </c>
      <c r="C37" s="102">
        <f t="shared" ref="C37:H38" si="3">C4+C7+C10+C13+C16+C19+C22+C25+C28+C31+C34</f>
        <v>10515</v>
      </c>
      <c r="D37" s="102">
        <f t="shared" si="3"/>
        <v>60653</v>
      </c>
      <c r="E37" s="102">
        <f t="shared" si="3"/>
        <v>0</v>
      </c>
      <c r="F37" s="102">
        <f t="shared" si="3"/>
        <v>97684</v>
      </c>
      <c r="G37" s="102">
        <f t="shared" si="3"/>
        <v>29166</v>
      </c>
      <c r="H37" s="102">
        <f t="shared" si="3"/>
        <v>0</v>
      </c>
      <c r="I37" s="104">
        <f>I4+I7+I10+I13+I16+I19+I22+I25+I28+I31+I34</f>
        <v>198018</v>
      </c>
      <c r="J37" s="21">
        <f>J4+J7+J10+J13+J16+J19+J22+J25+J28+J31+J34</f>
        <v>0</v>
      </c>
      <c r="K37" s="19">
        <v>0</v>
      </c>
      <c r="L37" s="97"/>
    </row>
    <row r="38" spans="1:13" x14ac:dyDescent="0.15">
      <c r="A38" s="10" t="s">
        <v>9</v>
      </c>
      <c r="B38" s="8" t="s">
        <v>14</v>
      </c>
      <c r="C38" s="22">
        <f t="shared" si="3"/>
        <v>0</v>
      </c>
      <c r="D38" s="22">
        <f t="shared" si="3"/>
        <v>0</v>
      </c>
      <c r="E38" s="22">
        <f t="shared" si="3"/>
        <v>0</v>
      </c>
      <c r="F38" s="22">
        <f t="shared" si="3"/>
        <v>0</v>
      </c>
      <c r="G38" s="22">
        <f t="shared" si="3"/>
        <v>0</v>
      </c>
      <c r="H38" s="22">
        <f t="shared" si="3"/>
        <v>0</v>
      </c>
      <c r="I38" s="24">
        <f>I5+I8+I14+I17+I20+I23+I26+I29+I32+I11+I35</f>
        <v>0</v>
      </c>
      <c r="J38" s="24">
        <f>J5+J8+J14+J17+J20+J23+J26+J29+J32+J11+J35</f>
        <v>255166</v>
      </c>
      <c r="K38" s="43">
        <v>308592</v>
      </c>
      <c r="L38" s="98">
        <f>IF(ISERROR(J38/K38), " ",(J38/K38))</f>
        <v>0.82687172707004719</v>
      </c>
    </row>
    <row r="39" spans="1:13" x14ac:dyDescent="0.15">
      <c r="A39" s="8"/>
      <c r="B39" s="9" t="s">
        <v>41</v>
      </c>
      <c r="C39" s="22">
        <f t="shared" ref="C39:H39" si="4">SUM(C36:C38)</f>
        <v>12944</v>
      </c>
      <c r="D39" s="22">
        <f t="shared" si="4"/>
        <v>66766</v>
      </c>
      <c r="E39" s="22">
        <f t="shared" si="4"/>
        <v>0</v>
      </c>
      <c r="F39" s="53">
        <f t="shared" si="4"/>
        <v>130616</v>
      </c>
      <c r="G39" s="53">
        <f t="shared" si="4"/>
        <v>44840</v>
      </c>
      <c r="H39" s="53">
        <f t="shared" si="4"/>
        <v>0</v>
      </c>
      <c r="I39" s="25">
        <f>SUM(C39:H39)</f>
        <v>255166</v>
      </c>
      <c r="J39" s="149"/>
      <c r="K39" s="150"/>
      <c r="L39" s="151"/>
    </row>
    <row r="40" spans="1:13" x14ac:dyDescent="0.15">
      <c r="A40" s="40" t="s">
        <v>50</v>
      </c>
      <c r="B40" s="40"/>
      <c r="C40" s="41">
        <v>10361</v>
      </c>
      <c r="D40" s="41">
        <v>53863</v>
      </c>
      <c r="E40" s="41">
        <v>13498</v>
      </c>
      <c r="F40" s="41">
        <v>186563</v>
      </c>
      <c r="G40" s="41">
        <v>44307</v>
      </c>
      <c r="H40" s="41">
        <v>0</v>
      </c>
      <c r="I40" s="41">
        <v>308592</v>
      </c>
      <c r="J40" s="152"/>
      <c r="K40" s="153"/>
      <c r="L40" s="154"/>
    </row>
    <row r="41" spans="1:13" s="39" customFormat="1" ht="40.5" x14ac:dyDescent="0.15">
      <c r="A41" s="105" t="s">
        <v>52</v>
      </c>
      <c r="B41" s="38" t="str">
        <f>IF(ISERROR(#REF!/B40)," ",#REF!/B40)</f>
        <v xml:space="preserve"> </v>
      </c>
      <c r="C41" s="46">
        <f t="shared" ref="C41:I41" si="5">IF(ISERROR(C39/C40), "   ",(C39/C40))</f>
        <v>1.2493002605926069</v>
      </c>
      <c r="D41" s="46">
        <f t="shared" si="5"/>
        <v>1.2395521972411487</v>
      </c>
      <c r="E41" s="119">
        <f>IF(ISERROR(E39/E40), "－",(E39/E40))</f>
        <v>0</v>
      </c>
      <c r="F41" s="46">
        <f t="shared" si="5"/>
        <v>0.70011738662006939</v>
      </c>
      <c r="G41" s="46">
        <f t="shared" si="5"/>
        <v>1.0120297018529802</v>
      </c>
      <c r="H41" s="46" t="str">
        <f t="shared" si="5"/>
        <v xml:space="preserve">   </v>
      </c>
      <c r="I41" s="46">
        <f t="shared" si="5"/>
        <v>0.82687172707004719</v>
      </c>
      <c r="J41" s="155"/>
      <c r="K41" s="156"/>
      <c r="L41" s="157"/>
    </row>
    <row r="42" spans="1:13" x14ac:dyDescent="0.15">
      <c r="A42" s="106"/>
      <c r="J42" s="107"/>
      <c r="K42" s="107"/>
      <c r="L42" s="107"/>
      <c r="M42" s="107"/>
    </row>
    <row r="43" spans="1:13" x14ac:dyDescent="0.15">
      <c r="A43" s="108"/>
      <c r="J43" s="107"/>
      <c r="K43" s="107"/>
      <c r="L43" s="107"/>
      <c r="M43" s="107"/>
    </row>
    <row r="44" spans="1:13" x14ac:dyDescent="0.15">
      <c r="A44" s="108"/>
      <c r="C44" s="92">
        <f>C38</f>
        <v>0</v>
      </c>
      <c r="J44" s="107"/>
      <c r="K44" s="107"/>
      <c r="L44" s="107"/>
      <c r="M44" s="107"/>
    </row>
    <row r="45" spans="1:13" x14ac:dyDescent="0.15">
      <c r="A45" s="108"/>
      <c r="C45" s="7">
        <f>SUM(C42:C44)</f>
        <v>0</v>
      </c>
      <c r="I45" s="7">
        <f>SUM(C45:H45)</f>
        <v>0</v>
      </c>
      <c r="J45" s="107"/>
      <c r="K45" s="109"/>
      <c r="L45" s="107"/>
      <c r="M45" s="107"/>
    </row>
    <row r="46" spans="1:13" x14ac:dyDescent="0.15">
      <c r="A46" s="108"/>
      <c r="J46" s="107"/>
      <c r="K46" s="107"/>
      <c r="L46" s="107"/>
      <c r="M46" s="107"/>
    </row>
    <row r="47" spans="1:13" x14ac:dyDescent="0.15">
      <c r="I47" s="7" t="str">
        <f>IF(ISERROR(I45/I46)," ",I45/I46)</f>
        <v xml:space="preserve"> </v>
      </c>
      <c r="J47" s="107"/>
      <c r="K47" s="107" t="str">
        <f>IF(ISERROR(K45/K46)," ",K45/K46)</f>
        <v xml:space="preserve"> </v>
      </c>
      <c r="L47" s="107"/>
      <c r="M47" s="107"/>
    </row>
    <row r="48" spans="1:13" x14ac:dyDescent="0.15">
      <c r="J48" s="107"/>
      <c r="K48" s="107"/>
      <c r="L48" s="107"/>
      <c r="M48" s="107"/>
    </row>
    <row r="49" spans="10:13" x14ac:dyDescent="0.15">
      <c r="J49" s="107"/>
      <c r="K49" s="107"/>
      <c r="L49" s="107"/>
      <c r="M49" s="107"/>
    </row>
    <row r="50" spans="10:13" x14ac:dyDescent="0.15">
      <c r="J50" s="107"/>
      <c r="K50" s="107"/>
      <c r="L50" s="107"/>
      <c r="M50" s="107"/>
    </row>
    <row r="51" spans="10:13" x14ac:dyDescent="0.15">
      <c r="J51" s="107"/>
      <c r="K51" s="107"/>
      <c r="L51" s="107"/>
      <c r="M51" s="107"/>
    </row>
    <row r="52" spans="10:13" x14ac:dyDescent="0.15">
      <c r="J52" s="107"/>
      <c r="K52" s="107"/>
      <c r="L52" s="107"/>
      <c r="M52" s="107"/>
    </row>
    <row r="53" spans="10:13" x14ac:dyDescent="0.15">
      <c r="J53" s="107"/>
      <c r="K53" s="107"/>
      <c r="L53" s="107"/>
      <c r="M53" s="107"/>
    </row>
    <row r="54" spans="10:13" x14ac:dyDescent="0.15">
      <c r="J54" s="107"/>
      <c r="K54" s="107"/>
      <c r="L54" s="107"/>
      <c r="M54" s="107"/>
    </row>
    <row r="55" spans="10:13" x14ac:dyDescent="0.15">
      <c r="J55" s="107"/>
      <c r="K55" s="107"/>
      <c r="L55" s="107"/>
      <c r="M55" s="107"/>
    </row>
    <row r="56" spans="10:13" x14ac:dyDescent="0.15">
      <c r="J56" s="107"/>
      <c r="K56" s="107"/>
      <c r="L56" s="107"/>
      <c r="M56" s="107"/>
    </row>
    <row r="57" spans="10:13" x14ac:dyDescent="0.15">
      <c r="J57" s="107"/>
      <c r="K57" s="107"/>
      <c r="L57" s="107"/>
      <c r="M57" s="107"/>
    </row>
    <row r="58" spans="10:13" x14ac:dyDescent="0.15">
      <c r="J58" s="107"/>
      <c r="K58" s="107"/>
      <c r="L58" s="107"/>
      <c r="M58" s="107"/>
    </row>
    <row r="59" spans="10:13" x14ac:dyDescent="0.15">
      <c r="J59" s="107"/>
      <c r="K59" s="107"/>
      <c r="L59" s="107"/>
      <c r="M59" s="107"/>
    </row>
    <row r="60" spans="10:13" x14ac:dyDescent="0.15">
      <c r="J60" s="107"/>
      <c r="K60" s="107"/>
      <c r="L60" s="107"/>
      <c r="M60" s="107"/>
    </row>
    <row r="61" spans="10:13" x14ac:dyDescent="0.15">
      <c r="J61" s="107"/>
      <c r="K61" s="107"/>
      <c r="L61" s="107"/>
      <c r="M61" s="107"/>
    </row>
    <row r="62" spans="10:13" x14ac:dyDescent="0.15">
      <c r="J62" s="107"/>
      <c r="K62" s="107"/>
      <c r="L62" s="107"/>
      <c r="M62" s="107"/>
    </row>
    <row r="63" spans="10:13" x14ac:dyDescent="0.15">
      <c r="J63" s="107"/>
      <c r="K63" s="107"/>
      <c r="L63" s="107"/>
      <c r="M63" s="107"/>
    </row>
    <row r="64" spans="10:13" x14ac:dyDescent="0.15">
      <c r="J64" s="107"/>
      <c r="K64" s="107"/>
      <c r="L64" s="107"/>
      <c r="M64" s="107"/>
    </row>
    <row r="65" spans="10:13" x14ac:dyDescent="0.15">
      <c r="J65" s="107"/>
      <c r="K65" s="107"/>
      <c r="L65" s="107"/>
      <c r="M65" s="107"/>
    </row>
    <row r="66" spans="10:13" x14ac:dyDescent="0.15">
      <c r="J66" s="107"/>
      <c r="K66" s="107"/>
      <c r="L66" s="107"/>
      <c r="M66" s="107"/>
    </row>
    <row r="67" spans="10:13" x14ac:dyDescent="0.15">
      <c r="J67" s="107"/>
      <c r="K67" s="107"/>
      <c r="L67" s="107"/>
      <c r="M67" s="107"/>
    </row>
    <row r="68" spans="10:13" x14ac:dyDescent="0.15">
      <c r="J68" s="107"/>
      <c r="K68" s="107"/>
      <c r="L68" s="107"/>
      <c r="M68" s="107"/>
    </row>
    <row r="69" spans="10:13" x14ac:dyDescent="0.15">
      <c r="J69" s="107"/>
      <c r="K69" s="107"/>
      <c r="L69" s="107"/>
      <c r="M69" s="107"/>
    </row>
    <row r="70" spans="10:13" x14ac:dyDescent="0.15">
      <c r="J70" s="107"/>
      <c r="K70" s="107"/>
      <c r="L70" s="107"/>
      <c r="M70" s="107"/>
    </row>
    <row r="71" spans="10:13" x14ac:dyDescent="0.15">
      <c r="J71" s="107"/>
      <c r="K71" s="107"/>
      <c r="L71" s="107"/>
      <c r="M71" s="107"/>
    </row>
    <row r="72" spans="10:13" x14ac:dyDescent="0.15">
      <c r="J72" s="107"/>
      <c r="K72" s="107"/>
      <c r="L72" s="107"/>
      <c r="M72" s="107"/>
    </row>
    <row r="73" spans="10:13" x14ac:dyDescent="0.15">
      <c r="J73" s="107"/>
      <c r="K73" s="107"/>
      <c r="L73" s="107"/>
      <c r="M73" s="107"/>
    </row>
    <row r="74" spans="10:13" x14ac:dyDescent="0.15">
      <c r="J74" s="107"/>
      <c r="K74" s="107"/>
      <c r="L74" s="107"/>
      <c r="M74" s="107"/>
    </row>
    <row r="75" spans="10:13" x14ac:dyDescent="0.15">
      <c r="J75" s="107"/>
      <c r="K75" s="107"/>
      <c r="L75" s="107"/>
      <c r="M75" s="107"/>
    </row>
    <row r="76" spans="10:13" x14ac:dyDescent="0.15">
      <c r="J76" s="107"/>
      <c r="K76" s="107"/>
      <c r="L76" s="107"/>
      <c r="M76" s="107"/>
    </row>
    <row r="77" spans="10:13" x14ac:dyDescent="0.15">
      <c r="J77" s="107"/>
      <c r="K77" s="107"/>
      <c r="L77" s="107"/>
      <c r="M77" s="107"/>
    </row>
    <row r="78" spans="10:13" x14ac:dyDescent="0.15">
      <c r="J78" s="107"/>
      <c r="K78" s="107"/>
      <c r="L78" s="107"/>
      <c r="M78" s="107"/>
    </row>
    <row r="79" spans="10:13" x14ac:dyDescent="0.15">
      <c r="J79" s="107"/>
      <c r="K79" s="107"/>
      <c r="L79" s="107"/>
      <c r="M79" s="107"/>
    </row>
    <row r="80" spans="10:13" x14ac:dyDescent="0.15">
      <c r="J80" s="107"/>
      <c r="K80" s="107"/>
      <c r="L80" s="107"/>
      <c r="M80" s="107"/>
    </row>
    <row r="81" spans="10:13" x14ac:dyDescent="0.15">
      <c r="J81" s="107"/>
      <c r="K81" s="107"/>
      <c r="L81" s="107"/>
      <c r="M81" s="107"/>
    </row>
    <row r="82" spans="10:13" x14ac:dyDescent="0.15">
      <c r="J82" s="107"/>
      <c r="K82" s="107"/>
      <c r="L82" s="107"/>
      <c r="M82" s="107"/>
    </row>
    <row r="83" spans="10:13" x14ac:dyDescent="0.15">
      <c r="J83" s="107"/>
      <c r="K83" s="107"/>
      <c r="L83" s="107"/>
      <c r="M83" s="107"/>
    </row>
    <row r="84" spans="10:13" x14ac:dyDescent="0.15">
      <c r="J84" s="107"/>
      <c r="K84" s="107"/>
      <c r="L84" s="107"/>
      <c r="M84" s="107"/>
    </row>
    <row r="85" spans="10:13" x14ac:dyDescent="0.15">
      <c r="J85" s="107"/>
      <c r="K85" s="107"/>
      <c r="L85" s="107"/>
      <c r="M85" s="107"/>
    </row>
    <row r="86" spans="10:13" x14ac:dyDescent="0.15">
      <c r="J86" s="107"/>
      <c r="K86" s="107"/>
      <c r="L86" s="107"/>
      <c r="M86" s="107"/>
    </row>
    <row r="87" spans="10:13" x14ac:dyDescent="0.15">
      <c r="J87" s="107"/>
      <c r="K87" s="107"/>
      <c r="L87" s="107"/>
      <c r="M87" s="107"/>
    </row>
    <row r="88" spans="10:13" x14ac:dyDescent="0.15">
      <c r="J88" s="107"/>
      <c r="K88" s="107"/>
      <c r="L88" s="107"/>
      <c r="M88" s="107"/>
    </row>
    <row r="89" spans="10:13" x14ac:dyDescent="0.15">
      <c r="J89" s="107"/>
      <c r="K89" s="107"/>
      <c r="L89" s="107"/>
      <c r="M89" s="107"/>
    </row>
    <row r="90" spans="10:13" x14ac:dyDescent="0.15">
      <c r="J90" s="107"/>
      <c r="K90" s="107"/>
      <c r="L90" s="107"/>
      <c r="M90" s="107"/>
    </row>
    <row r="91" spans="10:13" x14ac:dyDescent="0.15">
      <c r="J91" s="107"/>
      <c r="K91" s="107"/>
      <c r="L91" s="107"/>
      <c r="M91" s="107"/>
    </row>
    <row r="92" spans="10:13" x14ac:dyDescent="0.15">
      <c r="J92" s="107"/>
      <c r="K92" s="107"/>
      <c r="L92" s="107"/>
      <c r="M92" s="107"/>
    </row>
    <row r="93" spans="10:13" x14ac:dyDescent="0.15">
      <c r="J93" s="107"/>
      <c r="K93" s="107"/>
      <c r="L93" s="107"/>
      <c r="M93" s="107"/>
    </row>
    <row r="94" spans="10:13" x14ac:dyDescent="0.15">
      <c r="J94" s="107"/>
      <c r="K94" s="107"/>
      <c r="L94" s="107"/>
      <c r="M94" s="107"/>
    </row>
    <row r="95" spans="10:13" x14ac:dyDescent="0.15">
      <c r="J95" s="107"/>
      <c r="K95" s="107"/>
      <c r="L95" s="107"/>
      <c r="M95" s="107"/>
    </row>
    <row r="96" spans="10:13" x14ac:dyDescent="0.15">
      <c r="J96" s="107"/>
      <c r="K96" s="107"/>
      <c r="L96" s="107"/>
      <c r="M96" s="107"/>
    </row>
    <row r="97" spans="10:13" x14ac:dyDescent="0.15">
      <c r="J97" s="107"/>
      <c r="K97" s="107"/>
      <c r="L97" s="107"/>
      <c r="M97" s="107"/>
    </row>
    <row r="98" spans="10:13" x14ac:dyDescent="0.15">
      <c r="J98" s="107"/>
      <c r="K98" s="107"/>
      <c r="L98" s="107"/>
      <c r="M98" s="107"/>
    </row>
    <row r="99" spans="10:13" x14ac:dyDescent="0.15">
      <c r="J99" s="107"/>
      <c r="K99" s="107"/>
      <c r="L99" s="107"/>
      <c r="M99" s="107"/>
    </row>
    <row r="100" spans="10:13" x14ac:dyDescent="0.15">
      <c r="J100" s="107"/>
      <c r="K100" s="107"/>
      <c r="L100" s="107"/>
      <c r="M100" s="107"/>
    </row>
    <row r="101" spans="10:13" x14ac:dyDescent="0.15">
      <c r="J101" s="107"/>
      <c r="K101" s="107"/>
      <c r="L101" s="107"/>
      <c r="M101" s="107"/>
    </row>
    <row r="102" spans="10:13" x14ac:dyDescent="0.15">
      <c r="J102" s="107"/>
      <c r="K102" s="107"/>
      <c r="L102" s="107"/>
      <c r="M102" s="107"/>
    </row>
    <row r="103" spans="10:13" x14ac:dyDescent="0.15">
      <c r="J103" s="107"/>
      <c r="K103" s="107"/>
      <c r="L103" s="107"/>
      <c r="M103" s="107"/>
    </row>
    <row r="104" spans="10:13" x14ac:dyDescent="0.15">
      <c r="J104" s="107"/>
      <c r="K104" s="107"/>
      <c r="L104" s="107"/>
      <c r="M104" s="107"/>
    </row>
    <row r="105" spans="10:13" x14ac:dyDescent="0.15">
      <c r="J105" s="107"/>
      <c r="K105" s="107"/>
      <c r="L105" s="107"/>
      <c r="M105" s="107"/>
    </row>
    <row r="106" spans="10:13" x14ac:dyDescent="0.15">
      <c r="J106" s="107"/>
      <c r="K106" s="107"/>
      <c r="L106" s="107"/>
      <c r="M106" s="107"/>
    </row>
    <row r="107" spans="10:13" x14ac:dyDescent="0.15">
      <c r="J107" s="107"/>
      <c r="K107" s="107"/>
      <c r="L107" s="107"/>
      <c r="M107" s="107"/>
    </row>
    <row r="108" spans="10:13" x14ac:dyDescent="0.15">
      <c r="J108" s="107"/>
      <c r="K108" s="107"/>
      <c r="L108" s="107"/>
      <c r="M108" s="107"/>
    </row>
    <row r="109" spans="10:13" x14ac:dyDescent="0.15">
      <c r="J109" s="107"/>
      <c r="K109" s="107"/>
      <c r="L109" s="107"/>
      <c r="M109" s="107"/>
    </row>
    <row r="110" spans="10:13" x14ac:dyDescent="0.15">
      <c r="J110" s="107"/>
      <c r="K110" s="107"/>
      <c r="L110" s="107"/>
      <c r="M110" s="107"/>
    </row>
    <row r="111" spans="10:13" x14ac:dyDescent="0.15">
      <c r="J111" s="107"/>
      <c r="K111" s="107"/>
      <c r="L111" s="107"/>
      <c r="M111" s="107"/>
    </row>
    <row r="112" spans="10:13" x14ac:dyDescent="0.15">
      <c r="J112" s="107"/>
      <c r="K112" s="107"/>
      <c r="L112" s="107"/>
      <c r="M112" s="107"/>
    </row>
    <row r="113" spans="10:13" x14ac:dyDescent="0.15">
      <c r="J113" s="107"/>
      <c r="K113" s="107"/>
      <c r="L113" s="107"/>
      <c r="M113" s="107"/>
    </row>
    <row r="114" spans="10:13" x14ac:dyDescent="0.15">
      <c r="J114" s="107"/>
      <c r="K114" s="107"/>
      <c r="L114" s="107"/>
      <c r="M114" s="107"/>
    </row>
    <row r="115" spans="10:13" x14ac:dyDescent="0.15">
      <c r="J115" s="107"/>
      <c r="K115" s="107"/>
      <c r="L115" s="107"/>
      <c r="M115" s="107"/>
    </row>
    <row r="116" spans="10:13" x14ac:dyDescent="0.15">
      <c r="J116" s="107"/>
      <c r="K116" s="107"/>
      <c r="L116" s="107"/>
      <c r="M116" s="107"/>
    </row>
    <row r="117" spans="10:13" x14ac:dyDescent="0.15">
      <c r="J117" s="107"/>
      <c r="K117" s="107"/>
      <c r="L117" s="107"/>
      <c r="M117" s="107"/>
    </row>
    <row r="118" spans="10:13" x14ac:dyDescent="0.15">
      <c r="J118" s="107"/>
      <c r="K118" s="107"/>
      <c r="L118" s="107"/>
      <c r="M118" s="107"/>
    </row>
    <row r="119" spans="10:13" x14ac:dyDescent="0.15">
      <c r="J119" s="107"/>
      <c r="K119" s="107"/>
      <c r="L119" s="107"/>
      <c r="M119" s="107"/>
    </row>
    <row r="120" spans="10:13" x14ac:dyDescent="0.15">
      <c r="J120" s="107"/>
      <c r="K120" s="107"/>
      <c r="L120" s="107"/>
      <c r="M120" s="107"/>
    </row>
    <row r="121" spans="10:13" x14ac:dyDescent="0.15">
      <c r="J121" s="107"/>
      <c r="K121" s="107"/>
      <c r="L121" s="107"/>
      <c r="M121" s="107"/>
    </row>
    <row r="122" spans="10:13" x14ac:dyDescent="0.15">
      <c r="J122" s="107"/>
      <c r="K122" s="107"/>
      <c r="L122" s="107"/>
      <c r="M122" s="107"/>
    </row>
    <row r="123" spans="10:13" x14ac:dyDescent="0.15">
      <c r="J123" s="107"/>
      <c r="K123" s="107"/>
      <c r="L123" s="107"/>
      <c r="M123" s="107"/>
    </row>
    <row r="124" spans="10:13" x14ac:dyDescent="0.15">
      <c r="J124" s="107"/>
      <c r="K124" s="107"/>
      <c r="L124" s="107"/>
      <c r="M124" s="107"/>
    </row>
    <row r="125" spans="10:13" x14ac:dyDescent="0.15">
      <c r="J125" s="107"/>
      <c r="K125" s="107"/>
      <c r="L125" s="107"/>
      <c r="M125" s="107"/>
    </row>
    <row r="126" spans="10:13" x14ac:dyDescent="0.15">
      <c r="J126" s="107"/>
      <c r="K126" s="107"/>
      <c r="L126" s="107"/>
      <c r="M126" s="107"/>
    </row>
    <row r="127" spans="10:13" x14ac:dyDescent="0.15">
      <c r="J127" s="107"/>
      <c r="K127" s="107"/>
      <c r="L127" s="107"/>
      <c r="M127" s="107"/>
    </row>
    <row r="128" spans="10:13" x14ac:dyDescent="0.15">
      <c r="J128" s="107"/>
      <c r="K128" s="107"/>
      <c r="L128" s="107"/>
      <c r="M128" s="107"/>
    </row>
    <row r="129" spans="10:13" x14ac:dyDescent="0.15">
      <c r="J129" s="107"/>
      <c r="K129" s="107"/>
      <c r="L129" s="107"/>
      <c r="M129" s="107"/>
    </row>
    <row r="130" spans="10:13" x14ac:dyDescent="0.15">
      <c r="J130" s="107"/>
      <c r="K130" s="107"/>
      <c r="L130" s="107"/>
      <c r="M130" s="107"/>
    </row>
    <row r="131" spans="10:13" x14ac:dyDescent="0.15">
      <c r="J131" s="107"/>
      <c r="K131" s="107"/>
      <c r="L131" s="107"/>
      <c r="M131" s="107"/>
    </row>
    <row r="132" spans="10:13" x14ac:dyDescent="0.15">
      <c r="J132" s="107"/>
      <c r="K132" s="107"/>
      <c r="L132" s="107"/>
      <c r="M132" s="107"/>
    </row>
    <row r="133" spans="10:13" x14ac:dyDescent="0.15">
      <c r="J133" s="107"/>
      <c r="K133" s="107"/>
      <c r="L133" s="107"/>
      <c r="M133" s="107"/>
    </row>
    <row r="134" spans="10:13" x14ac:dyDescent="0.15">
      <c r="J134" s="107"/>
      <c r="K134" s="107"/>
      <c r="L134" s="107"/>
      <c r="M134" s="107"/>
    </row>
    <row r="135" spans="10:13" x14ac:dyDescent="0.15">
      <c r="J135" s="107"/>
      <c r="K135" s="107"/>
      <c r="L135" s="107"/>
      <c r="M135" s="107"/>
    </row>
    <row r="136" spans="10:13" x14ac:dyDescent="0.15">
      <c r="J136" s="107"/>
      <c r="K136" s="107"/>
      <c r="L136" s="107"/>
      <c r="M136" s="107"/>
    </row>
    <row r="137" spans="10:13" x14ac:dyDescent="0.15">
      <c r="J137" s="107"/>
      <c r="K137" s="107"/>
      <c r="L137" s="107"/>
      <c r="M137" s="107"/>
    </row>
    <row r="138" spans="10:13" x14ac:dyDescent="0.15">
      <c r="J138" s="107"/>
      <c r="K138" s="107"/>
      <c r="L138" s="107"/>
      <c r="M138" s="107"/>
    </row>
    <row r="139" spans="10:13" x14ac:dyDescent="0.15">
      <c r="J139" s="107"/>
      <c r="K139" s="107"/>
      <c r="L139" s="107"/>
      <c r="M139" s="107"/>
    </row>
    <row r="140" spans="10:13" x14ac:dyDescent="0.15">
      <c r="J140" s="107"/>
      <c r="K140" s="107"/>
      <c r="L140" s="107"/>
      <c r="M140" s="107"/>
    </row>
    <row r="141" spans="10:13" x14ac:dyDescent="0.15">
      <c r="J141" s="107"/>
      <c r="K141" s="107"/>
      <c r="L141" s="107"/>
      <c r="M141" s="107"/>
    </row>
    <row r="142" spans="10:13" x14ac:dyDescent="0.15">
      <c r="J142" s="107"/>
      <c r="K142" s="107"/>
      <c r="L142" s="107"/>
      <c r="M142" s="107"/>
    </row>
    <row r="143" spans="10:13" x14ac:dyDescent="0.15">
      <c r="J143" s="107"/>
      <c r="K143" s="107"/>
      <c r="L143" s="107"/>
      <c r="M143" s="107"/>
    </row>
    <row r="144" spans="10:13" x14ac:dyDescent="0.15">
      <c r="J144" s="107"/>
      <c r="K144" s="107"/>
      <c r="L144" s="107"/>
      <c r="M144" s="107"/>
    </row>
    <row r="145" spans="10:13" x14ac:dyDescent="0.15">
      <c r="J145" s="107"/>
      <c r="K145" s="107"/>
      <c r="L145" s="107"/>
      <c r="M145" s="107"/>
    </row>
    <row r="146" spans="10:13" x14ac:dyDescent="0.15">
      <c r="J146" s="107"/>
      <c r="K146" s="107"/>
      <c r="L146" s="107"/>
      <c r="M146" s="107"/>
    </row>
    <row r="147" spans="10:13" x14ac:dyDescent="0.15">
      <c r="J147" s="107"/>
      <c r="K147" s="107"/>
      <c r="L147" s="107"/>
      <c r="M147" s="107"/>
    </row>
    <row r="148" spans="10:13" x14ac:dyDescent="0.15">
      <c r="J148" s="107"/>
      <c r="K148" s="107"/>
      <c r="L148" s="107"/>
      <c r="M148" s="107"/>
    </row>
    <row r="149" spans="10:13" x14ac:dyDescent="0.15">
      <c r="J149" s="107"/>
      <c r="K149" s="107"/>
      <c r="L149" s="107"/>
      <c r="M149" s="107"/>
    </row>
    <row r="150" spans="10:13" x14ac:dyDescent="0.15">
      <c r="J150" s="107"/>
      <c r="K150" s="107"/>
      <c r="L150" s="107"/>
      <c r="M150" s="107"/>
    </row>
    <row r="151" spans="10:13" x14ac:dyDescent="0.15">
      <c r="J151" s="107"/>
      <c r="K151" s="107"/>
      <c r="L151" s="107"/>
      <c r="M151" s="107"/>
    </row>
    <row r="152" spans="10:13" x14ac:dyDescent="0.15">
      <c r="J152" s="107"/>
      <c r="K152" s="107"/>
      <c r="L152" s="107"/>
      <c r="M152" s="107"/>
    </row>
    <row r="153" spans="10:13" x14ac:dyDescent="0.15">
      <c r="J153" s="107"/>
      <c r="K153" s="107"/>
      <c r="L153" s="107"/>
      <c r="M153" s="107"/>
    </row>
    <row r="154" spans="10:13" x14ac:dyDescent="0.15">
      <c r="J154" s="107"/>
      <c r="K154" s="107"/>
      <c r="L154" s="107"/>
      <c r="M154" s="107"/>
    </row>
    <row r="155" spans="10:13" x14ac:dyDescent="0.15">
      <c r="J155" s="107"/>
      <c r="K155" s="107"/>
      <c r="L155" s="107"/>
      <c r="M155" s="10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8</vt:i4>
      </vt:variant>
    </vt:vector>
  </HeadingPairs>
  <TitlesOfParts>
    <vt:vector size="21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2024-01-10T08:14:39Z</dcterms:modified>
</cp:coreProperties>
</file>