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10.240\07_企画管理部\02_調査課\常用保存フォルダ\★調査・統計関係ファイル★\◇◇年別ANIPASデータ（未確定）◇◇\2023\8月\８月速報値\"/>
    </mc:Choice>
  </mc:AlternateContent>
  <xr:revisionPtr revIDLastSave="0" documentId="13_ncr:1_{9F7365BF-EBBD-4431-B1DB-6190AF64E414}" xr6:coauthVersionLast="47" xr6:coauthVersionMax="47" xr10:uidLastSave="{00000000-0000-0000-0000-000000000000}"/>
  <bookViews>
    <workbookView xWindow="-120" yWindow="-120" windowWidth="29040" windowHeight="17640" xr2:uid="{2925F0B5-42CF-4D0F-A992-D6891E1FF514}"/>
  </bookViews>
  <sheets>
    <sheet name="動物" sheetId="3" r:id="rId1"/>
    <sheet name="輸入畜産物" sheetId="10" r:id="rId2"/>
    <sheet name="輸出畜産物 " sheetId="11" r:id="rId3"/>
  </sheets>
  <externalReferences>
    <externalReference r:id="rId4"/>
  </externalReferences>
  <definedNames>
    <definedName name="_xlnm._FilterDatabase" localSheetId="2" hidden="1">'輸出畜産物 '!$M$2:$O$114</definedName>
    <definedName name="_xlnm._FilterDatabase" localSheetId="1" hidden="1">輸入畜産物!$M$1:$N$114</definedName>
    <definedName name="_xlnm.Print_Area" localSheetId="0">動物!$A$1:$E$47</definedName>
    <definedName name="_xlnm.Print_Area" localSheetId="2">'輸出畜産物 '!$A$1:$I$47</definedName>
    <definedName name="_xlnm.Print_Area" localSheetId="1">輸入畜産物!$A$1:$I$50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11" l="1"/>
  <c r="N97" i="11"/>
  <c r="N96" i="11"/>
  <c r="N95" i="11"/>
  <c r="N93" i="11"/>
  <c r="N92" i="11"/>
  <c r="N91" i="11"/>
  <c r="N90" i="11"/>
  <c r="N89" i="11"/>
  <c r="N88" i="11"/>
  <c r="N87" i="11"/>
  <c r="N86" i="11"/>
  <c r="N85" i="11"/>
  <c r="N84" i="11"/>
  <c r="N83" i="11"/>
  <c r="N82" i="11"/>
  <c r="N81" i="11"/>
  <c r="N80" i="11"/>
  <c r="N79" i="11"/>
  <c r="N78" i="11"/>
  <c r="B29" i="11" s="1"/>
  <c r="H29" i="11" s="1"/>
  <c r="N77" i="11"/>
  <c r="N76" i="11"/>
  <c r="N75" i="11"/>
  <c r="N74" i="11"/>
  <c r="B25" i="11" s="1"/>
  <c r="N73" i="11"/>
  <c r="N72" i="11"/>
  <c r="N71" i="11"/>
  <c r="N70" i="11"/>
  <c r="E23" i="11" s="1"/>
  <c r="N69" i="11"/>
  <c r="N68" i="11"/>
  <c r="P68" i="11" s="1"/>
  <c r="N67" i="11"/>
  <c r="N66" i="11"/>
  <c r="P65" i="11" s="1"/>
  <c r="N65" i="11"/>
  <c r="N64" i="11"/>
  <c r="B21" i="11" s="1"/>
  <c r="P63" i="11"/>
  <c r="N63" i="11"/>
  <c r="N62" i="11"/>
  <c r="N61" i="11"/>
  <c r="F19" i="11" s="1"/>
  <c r="N60" i="11"/>
  <c r="N59" i="11"/>
  <c r="N58" i="11"/>
  <c r="C19" i="11" s="1"/>
  <c r="N57" i="11"/>
  <c r="N56" i="11"/>
  <c r="N55" i="11"/>
  <c r="N54" i="11"/>
  <c r="P60" i="11" s="1"/>
  <c r="N53" i="11"/>
  <c r="N52" i="11"/>
  <c r="N51" i="11"/>
  <c r="N50" i="11"/>
  <c r="N49" i="11"/>
  <c r="N48" i="11"/>
  <c r="N47" i="11"/>
  <c r="G13" i="11" s="1"/>
  <c r="N46" i="11"/>
  <c r="N45" i="11"/>
  <c r="P52" i="11" s="1"/>
  <c r="N44" i="11"/>
  <c r="P43" i="11"/>
  <c r="N43" i="11"/>
  <c r="N42" i="11"/>
  <c r="N41" i="11"/>
  <c r="N40" i="11"/>
  <c r="N39" i="11"/>
  <c r="N38" i="11"/>
  <c r="N37" i="11"/>
  <c r="N36" i="11"/>
  <c r="N35" i="11"/>
  <c r="N34" i="11"/>
  <c r="N33" i="11"/>
  <c r="N32" i="11"/>
  <c r="N31" i="11"/>
  <c r="H31" i="11"/>
  <c r="D31" i="11"/>
  <c r="C31" i="11"/>
  <c r="B31" i="11"/>
  <c r="N30" i="11"/>
  <c r="G9" i="11" s="1"/>
  <c r="N29" i="11"/>
  <c r="E29" i="11"/>
  <c r="D29" i="11"/>
  <c r="C29" i="11"/>
  <c r="N28" i="11"/>
  <c r="H27" i="11"/>
  <c r="E27" i="11"/>
  <c r="D27" i="11"/>
  <c r="C27" i="11"/>
  <c r="B27" i="11"/>
  <c r="N25" i="11"/>
  <c r="E25" i="11"/>
  <c r="D25" i="11"/>
  <c r="C25" i="11"/>
  <c r="N24" i="11"/>
  <c r="N23" i="11"/>
  <c r="H23" i="11"/>
  <c r="G23" i="11"/>
  <c r="F23" i="11"/>
  <c r="D23" i="11"/>
  <c r="C23" i="11"/>
  <c r="B23" i="11"/>
  <c r="H25" i="11" s="1"/>
  <c r="N22" i="11"/>
  <c r="N21" i="11"/>
  <c r="D21" i="11"/>
  <c r="C21" i="11"/>
  <c r="N20" i="11"/>
  <c r="N19" i="11"/>
  <c r="H7" i="11" s="1"/>
  <c r="H19" i="11"/>
  <c r="G19" i="11"/>
  <c r="E19" i="11"/>
  <c r="D19" i="11"/>
  <c r="B19" i="11"/>
  <c r="H21" i="11" s="1"/>
  <c r="N18" i="11"/>
  <c r="N17" i="11"/>
  <c r="D17" i="11"/>
  <c r="C17" i="11"/>
  <c r="N16" i="11"/>
  <c r="N15" i="11"/>
  <c r="G7" i="11" s="1"/>
  <c r="B15" i="11"/>
  <c r="N14" i="11"/>
  <c r="N13" i="11"/>
  <c r="H13" i="11"/>
  <c r="F13" i="11"/>
  <c r="E13" i="11"/>
  <c r="D13" i="11"/>
  <c r="H15" i="11" s="1"/>
  <c r="C13" i="11"/>
  <c r="B13" i="11"/>
  <c r="N12" i="11"/>
  <c r="D7" i="11" s="1"/>
  <c r="N11" i="11"/>
  <c r="C7" i="11" s="1"/>
  <c r="N10" i="11"/>
  <c r="N9" i="11"/>
  <c r="H9" i="11"/>
  <c r="F9" i="11"/>
  <c r="E9" i="11"/>
  <c r="D9" i="11"/>
  <c r="C9" i="11"/>
  <c r="B9" i="11"/>
  <c r="N8" i="11"/>
  <c r="H3" i="11" s="1"/>
  <c r="N7" i="11"/>
  <c r="F7" i="11"/>
  <c r="E7" i="11"/>
  <c r="B7" i="11"/>
  <c r="N6" i="11"/>
  <c r="P25" i="11" s="1"/>
  <c r="N5" i="11"/>
  <c r="B5" i="11"/>
  <c r="N4" i="11"/>
  <c r="N3" i="11"/>
  <c r="G3" i="11"/>
  <c r="E3" i="11"/>
  <c r="D3" i="11"/>
  <c r="C3" i="11"/>
  <c r="N2" i="11"/>
  <c r="P5" i="11" s="1"/>
  <c r="N2" i="10"/>
  <c r="B3" i="10" s="1"/>
  <c r="C3" i="10"/>
  <c r="D3" i="10"/>
  <c r="G3" i="10"/>
  <c r="N3" i="10"/>
  <c r="N4" i="10"/>
  <c r="B5" i="10"/>
  <c r="C5" i="10"/>
  <c r="N5" i="10"/>
  <c r="E3" i="10" s="1"/>
  <c r="P5" i="10"/>
  <c r="N6" i="10"/>
  <c r="D7" i="10"/>
  <c r="E7" i="10"/>
  <c r="H7" i="10"/>
  <c r="N7" i="10"/>
  <c r="N8" i="10"/>
  <c r="F3" i="10" s="1"/>
  <c r="D9" i="10"/>
  <c r="N9" i="10"/>
  <c r="N10" i="10"/>
  <c r="B11" i="10"/>
  <c r="C11" i="10"/>
  <c r="N11" i="10"/>
  <c r="N12" i="10"/>
  <c r="D5" i="10" s="1"/>
  <c r="B13" i="10"/>
  <c r="N13" i="10"/>
  <c r="E5" i="10" s="1"/>
  <c r="N14" i="10"/>
  <c r="F5" i="10" s="1"/>
  <c r="D15" i="10"/>
  <c r="E15" i="10"/>
  <c r="H15" i="10"/>
  <c r="N15" i="10"/>
  <c r="G5" i="10" s="1"/>
  <c r="N16" i="10"/>
  <c r="H5" i="10" s="1"/>
  <c r="N17" i="10"/>
  <c r="B7" i="10" s="1"/>
  <c r="N18" i="10"/>
  <c r="C7" i="10" s="1"/>
  <c r="N19" i="10"/>
  <c r="N20" i="10"/>
  <c r="B21" i="10"/>
  <c r="F21" i="10"/>
  <c r="N21" i="10"/>
  <c r="F7" i="10" s="1"/>
  <c r="N22" i="10"/>
  <c r="G7" i="10" s="1"/>
  <c r="P22" i="10"/>
  <c r="D23" i="10"/>
  <c r="N23" i="10"/>
  <c r="N24" i="10"/>
  <c r="B9" i="10" s="1"/>
  <c r="B25" i="10"/>
  <c r="E25" i="10"/>
  <c r="F25" i="10"/>
  <c r="N25" i="10"/>
  <c r="C9" i="10" s="1"/>
  <c r="P25" i="10"/>
  <c r="N26" i="10"/>
  <c r="N27" i="10"/>
  <c r="E9" i="10" s="1"/>
  <c r="B29" i="10"/>
  <c r="N30" i="10"/>
  <c r="F9" i="10" s="1"/>
  <c r="N31" i="10"/>
  <c r="G9" i="10" s="1"/>
  <c r="N32" i="10"/>
  <c r="H9" i="10" s="1"/>
  <c r="N33" i="10"/>
  <c r="N34" i="10"/>
  <c r="C35" i="10"/>
  <c r="N35" i="10"/>
  <c r="N36" i="10"/>
  <c r="N37" i="10"/>
  <c r="N38" i="10"/>
  <c r="N39" i="10"/>
  <c r="C13" i="10" s="1"/>
  <c r="N40" i="10"/>
  <c r="D13" i="10" s="1"/>
  <c r="N41" i="10"/>
  <c r="E13" i="10" s="1"/>
  <c r="N42" i="10"/>
  <c r="F13" i="10" s="1"/>
  <c r="N43" i="10"/>
  <c r="G13" i="10" s="1"/>
  <c r="N44" i="10"/>
  <c r="H13" i="10" s="1"/>
  <c r="N45" i="10"/>
  <c r="B15" i="10" s="1"/>
  <c r="N46" i="10"/>
  <c r="C15" i="10" s="1"/>
  <c r="N47" i="10"/>
  <c r="N48" i="10"/>
  <c r="N49" i="10"/>
  <c r="F15" i="10" s="1"/>
  <c r="N50" i="10"/>
  <c r="G15" i="10" s="1"/>
  <c r="N51" i="10"/>
  <c r="N52" i="10"/>
  <c r="N53" i="10"/>
  <c r="B17" i="10" s="1"/>
  <c r="N54" i="10"/>
  <c r="B19" i="10" s="1"/>
  <c r="N55" i="10"/>
  <c r="P60" i="10" s="1"/>
  <c r="N56" i="10"/>
  <c r="D19" i="10" s="1"/>
  <c r="N57" i="10"/>
  <c r="N58" i="10"/>
  <c r="C21" i="10" s="1"/>
  <c r="N59" i="10"/>
  <c r="D21" i="10" s="1"/>
  <c r="N60" i="10"/>
  <c r="E21" i="10" s="1"/>
  <c r="N61" i="10"/>
  <c r="N62" i="10"/>
  <c r="G21" i="10" s="1"/>
  <c r="N63" i="10"/>
  <c r="P63" i="10" s="1"/>
  <c r="N64" i="10"/>
  <c r="B23" i="10" s="1"/>
  <c r="N65" i="10"/>
  <c r="C23" i="10" s="1"/>
  <c r="P65" i="10"/>
  <c r="N66" i="10"/>
  <c r="N67" i="10"/>
  <c r="N68" i="10"/>
  <c r="C25" i="10" s="1"/>
  <c r="P68" i="10"/>
  <c r="N69" i="10"/>
  <c r="D25" i="10" s="1"/>
  <c r="N70" i="10"/>
  <c r="N71" i="10"/>
  <c r="N72" i="10"/>
  <c r="G25" i="10" s="1"/>
  <c r="N73" i="10"/>
  <c r="H25" i="10" s="1"/>
  <c r="N74" i="10"/>
  <c r="B27" i="10" s="1"/>
  <c r="N75" i="10"/>
  <c r="C27" i="10" s="1"/>
  <c r="N76" i="10"/>
  <c r="D27" i="10" s="1"/>
  <c r="N77" i="10"/>
  <c r="E27" i="10" s="1"/>
  <c r="N78" i="10"/>
  <c r="B31" i="10" s="1"/>
  <c r="N79" i="10"/>
  <c r="C31" i="10" s="1"/>
  <c r="N80" i="10"/>
  <c r="D31" i="10" s="1"/>
  <c r="N81" i="10"/>
  <c r="E31" i="10" s="1"/>
  <c r="N82" i="10"/>
  <c r="N83" i="10"/>
  <c r="N84" i="10"/>
  <c r="B33" i="10" s="1"/>
  <c r="N85" i="10"/>
  <c r="C33" i="10" s="1"/>
  <c r="N86" i="10"/>
  <c r="N87" i="10"/>
  <c r="D33" i="10" s="1"/>
  <c r="H33" i="10" s="1"/>
  <c r="N88" i="10"/>
  <c r="N89" i="10"/>
  <c r="B35" i="10" s="1"/>
  <c r="N90" i="10"/>
  <c r="N91" i="10"/>
  <c r="D35" i="10" s="1"/>
  <c r="N92" i="10"/>
  <c r="N93" i="10"/>
  <c r="N95" i="10"/>
  <c r="N96" i="10"/>
  <c r="C29" i="10" s="1"/>
  <c r="H29" i="10" s="1"/>
  <c r="N97" i="10"/>
  <c r="D29" i="10" s="1"/>
  <c r="N98" i="10"/>
  <c r="E29" i="10" s="1"/>
  <c r="H11" i="11" l="1"/>
  <c r="P40" i="11"/>
  <c r="B3" i="11"/>
  <c r="F3" i="11"/>
  <c r="B17" i="11"/>
  <c r="H17" i="11" s="1"/>
  <c r="H27" i="10"/>
  <c r="H17" i="10"/>
  <c r="H31" i="10"/>
  <c r="H11" i="10"/>
  <c r="H35" i="10"/>
  <c r="H19" i="10"/>
  <c r="H3" i="10"/>
  <c r="C19" i="10"/>
  <c r="P43" i="10"/>
  <c r="P40" i="10"/>
  <c r="H21" i="10"/>
  <c r="H23" i="10" s="1"/>
  <c r="P52" i="10"/>
  <c r="H5" i="11" l="1"/>
  <c r="H33" i="11" s="1"/>
  <c r="H37" i="10"/>
</calcChain>
</file>

<file path=xl/sharedStrings.xml><?xml version="1.0" encoding="utf-8"?>
<sst xmlns="http://schemas.openxmlformats.org/spreadsheetml/2006/main" count="1050" uniqueCount="433">
  <si>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</si>
  <si>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</si>
  <si>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</si>
  <si>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</si>
  <si>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</si>
  <si>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</si>
  <si>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</si>
  <si>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</si>
  <si>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</si>
  <si>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</si>
  <si>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</si>
  <si>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</si>
  <si>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</si>
  <si>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</si>
  <si>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</si>
  <si>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その他の骨</t>
    <phoneticPr fontId="4"/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</si>
  <si>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</si>
  <si>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</si>
  <si>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</si>
  <si>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</si>
  <si>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</si>
  <si>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</si>
  <si>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</si>
  <si>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</si>
  <si>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</si>
  <si>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</si>
  <si>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</si>
  <si>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ハム</t>
    <phoneticPr fontId="4"/>
  </si>
  <si>
    <t>F3</t>
  </si>
  <si>
    <t>L6</t>
  </si>
  <si>
    <t>G3</t>
  </si>
  <si>
    <t>L7</t>
  </si>
  <si>
    <t>ソーセージ</t>
  </si>
  <si>
    <t>ベーコン</t>
  </si>
  <si>
    <t>馬肉</t>
    <rPh sb="0" eb="2">
      <t>バニク</t>
    </rPh>
    <phoneticPr fontId="4"/>
  </si>
  <si>
    <t>うさぎ肉</t>
    <phoneticPr fontId="4"/>
  </si>
  <si>
    <t>家きん肉</t>
  </si>
  <si>
    <t>犬肉</t>
    <phoneticPr fontId="4"/>
  </si>
  <si>
    <t>その他の肉</t>
    <phoneticPr fontId="4"/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</si>
  <si>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</si>
  <si>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</si>
  <si>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</si>
  <si>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</si>
  <si>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</si>
  <si>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</si>
  <si>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</si>
  <si>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</si>
  <si>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</si>
  <si>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</si>
  <si>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</si>
  <si>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</si>
  <si>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</si>
  <si>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</si>
  <si>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</si>
  <si>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</si>
  <si>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D5</t>
  </si>
  <si>
    <t>L12</t>
  </si>
  <si>
    <t>E5</t>
  </si>
  <si>
    <t>L13</t>
  </si>
  <si>
    <t>非加熱
その他の臓器</t>
    <phoneticPr fontId="4"/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</si>
  <si>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</si>
  <si>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</si>
  <si>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</si>
  <si>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</si>
  <si>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</si>
  <si>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</si>
  <si>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</si>
  <si>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</si>
  <si>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</si>
  <si>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</si>
  <si>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</si>
  <si>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</si>
  <si>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 xml:space="preserve">  </t>
    <phoneticPr fontId="4"/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</si>
  <si>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</si>
  <si>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</si>
  <si>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</si>
  <si>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</si>
  <si>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</si>
  <si>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</si>
  <si>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</si>
  <si>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</si>
  <si>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</si>
  <si>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</si>
  <si>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</si>
  <si>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</si>
  <si>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</si>
  <si>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</si>
  <si>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</si>
  <si>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</si>
  <si>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</si>
  <si>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</si>
  <si>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うさぎ皮</t>
    <phoneticPr fontId="4"/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</si>
  <si>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</si>
  <si>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</si>
  <si>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</si>
  <si>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</si>
  <si>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</si>
  <si>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</si>
  <si>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</si>
  <si>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</si>
  <si>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</si>
  <si>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</si>
  <si>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</si>
  <si>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</si>
  <si>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</si>
  <si>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</si>
  <si>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</si>
  <si>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</si>
  <si>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</si>
  <si>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</si>
  <si>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</si>
  <si>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</si>
  <si>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</si>
  <si>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うさぎ毛</t>
    <phoneticPr fontId="4"/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</si>
  <si>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</si>
  <si>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</si>
  <si>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</si>
  <si>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</si>
  <si>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</si>
  <si>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</si>
  <si>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</si>
  <si>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</si>
  <si>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</si>
  <si>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</si>
  <si>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</si>
  <si>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</si>
  <si>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</si>
  <si>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</si>
  <si>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</si>
  <si>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</si>
  <si>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ミール類</t>
  </si>
  <si>
    <t>血粉</t>
  </si>
  <si>
    <t>肉粉</t>
  </si>
  <si>
    <t>肉骨粉</t>
  </si>
  <si>
    <t>皮粉・羽毛粉</t>
    <rPh sb="0" eb="1">
      <t>カワ</t>
    </rPh>
    <rPh sb="1" eb="2">
      <t>コナ</t>
    </rPh>
    <phoneticPr fontId="4"/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</si>
  <si>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</si>
  <si>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</si>
  <si>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</si>
  <si>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</si>
  <si>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</si>
  <si>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</si>
  <si>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</si>
  <si>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</si>
  <si>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ふん・尿</t>
    <phoneticPr fontId="4"/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</si>
  <si>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</si>
  <si>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</si>
  <si>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</si>
  <si>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</si>
  <si>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</si>
  <si>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</si>
  <si>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</si>
  <si>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</si>
  <si>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</si>
  <si>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</si>
  <si>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</si>
  <si>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</si>
  <si>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</si>
  <si>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</si>
  <si>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</si>
  <si>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</si>
  <si>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</si>
  <si>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</si>
  <si>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</si>
  <si>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</si>
  <si>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</si>
  <si>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</si>
  <si>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</si>
  <si>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</si>
  <si>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</si>
  <si>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</si>
  <si>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</si>
  <si>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</si>
  <si>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</si>
  <si>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</si>
  <si>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</si>
  <si>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</si>
  <si>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</si>
  <si>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</si>
  <si>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</si>
  <si>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</si>
  <si>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</si>
  <si>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</si>
  <si>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</si>
  <si>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</si>
  <si>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</si>
  <si>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</si>
  <si>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</si>
  <si>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</si>
  <si>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</si>
  <si>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</si>
  <si>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</si>
  <si>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</si>
  <si>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</si>
  <si>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</si>
  <si>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</si>
  <si>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</si>
  <si>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</si>
  <si>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</si>
  <si>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</si>
  <si>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</si>
  <si>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</si>
  <si>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</si>
  <si>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</si>
  <si>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</si>
  <si>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</si>
  <si>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</si>
  <si>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</si>
  <si>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</si>
  <si>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</si>
  <si>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</si>
  <si>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</si>
  <si>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</si>
  <si>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</si>
  <si>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</si>
  <si>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</si>
  <si>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</si>
  <si>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</si>
  <si>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</si>
  <si>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</si>
  <si>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</si>
  <si>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</si>
  <si>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</si>
  <si>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</si>
  <si>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</si>
  <si>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</si>
  <si>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</si>
  <si>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</si>
  <si>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</si>
  <si>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</si>
  <si>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</si>
  <si>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</si>
  <si>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</si>
  <si>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</si>
  <si>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</si>
  <si>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</si>
  <si>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</si>
  <si>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</si>
  <si>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</si>
  <si>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</si>
  <si>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</si>
  <si>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</si>
  <si>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</si>
  <si>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</si>
  <si>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</si>
  <si>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</si>
  <si>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</si>
  <si>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</si>
  <si>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</si>
  <si>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</si>
  <si>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</si>
  <si>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</si>
  <si>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</si>
  <si>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</si>
  <si>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</si>
  <si>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</si>
  <si>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</si>
  <si>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</si>
  <si>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</si>
  <si>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</si>
  <si>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</si>
  <si>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</si>
  <si>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</si>
  <si>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</si>
  <si>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</si>
  <si>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</si>
  <si>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</si>
  <si>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</si>
  <si>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</si>
  <si>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</si>
  <si>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</si>
  <si>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</si>
  <si>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</si>
  <si>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</si>
  <si>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</si>
  <si>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</si>
  <si>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</si>
  <si>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</si>
  <si>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</si>
  <si>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</si>
  <si>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</si>
  <si>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</si>
  <si>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</si>
  <si>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</si>
  <si>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</si>
  <si>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</si>
  <si>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</si>
  <si>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</si>
  <si>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</si>
  <si>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</si>
  <si>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</si>
  <si>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</si>
  <si>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</si>
  <si>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</si>
  <si>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</si>
  <si>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</si>
  <si>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</si>
  <si>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</si>
  <si>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</si>
  <si>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</si>
  <si>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</si>
  <si>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</si>
  <si>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</si>
  <si>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</si>
  <si>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</si>
  <si>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</si>
  <si>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</si>
  <si>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</si>
  <si>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</si>
  <si>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</si>
  <si>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</si>
  <si>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</si>
  <si>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</si>
  <si>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</si>
  <si>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</si>
  <si>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</si>
  <si>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</si>
  <si>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</si>
  <si>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</si>
  <si>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</si>
  <si>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</si>
  <si>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</si>
  <si>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</si>
  <si>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</si>
  <si>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</si>
  <si>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</si>
  <si>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</si>
  <si>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</si>
  <si>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</si>
  <si>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</si>
  <si>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</si>
  <si>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加熱処理
家きん臓器・消化管等</t>
    <rPh sb="11" eb="14">
      <t>ショウカカン</t>
    </rPh>
    <rPh sb="14" eb="15">
      <t>トウ</t>
    </rPh>
    <phoneticPr fontId="4"/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</si>
  <si>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</si>
  <si>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</si>
  <si>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</si>
  <si>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食用殻付卵</t>
    <rPh sb="0" eb="1">
      <t>ショク</t>
    </rPh>
    <rPh sb="1" eb="2">
      <t>ヨウ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</si>
  <si>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</si>
  <si>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</si>
  <si>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</si>
  <si>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</si>
  <si>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</si>
  <si>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</si>
  <si>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</si>
  <si>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</si>
  <si>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</si>
  <si>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肉粉</t>
    <rPh sb="0" eb="1">
      <t>ニク</t>
    </rPh>
    <rPh sb="1" eb="2">
      <t>フン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</si>
  <si>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</si>
  <si>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</si>
  <si>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</si>
  <si>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</si>
  <si>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総計</t>
    <rPh sb="0" eb="2">
      <t>ソウケイ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</si>
  <si>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</si>
  <si>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</si>
  <si>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</si>
  <si>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</si>
  <si>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</si>
  <si>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</si>
  <si>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</si>
  <si>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</si>
  <si>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</si>
  <si>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</si>
  <si>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</si>
  <si>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</si>
  <si>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</si>
  <si>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</si>
  <si>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</si>
  <si>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</si>
  <si>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</si>
  <si>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</si>
  <si>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</si>
  <si>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</si>
  <si>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</si>
  <si>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</si>
  <si>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</si>
  <si>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</si>
  <si>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</si>
  <si>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</si>
  <si>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</si>
  <si>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</si>
  <si>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</si>
  <si>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</si>
  <si>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</si>
  <si>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</si>
  <si>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</si>
  <si>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</si>
  <si>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</si>
  <si>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</si>
  <si>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</si>
  <si>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</si>
  <si>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</si>
  <si>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</si>
  <si>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</si>
  <si>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</si>
  <si>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</si>
  <si>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</si>
  <si>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</si>
  <si>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</si>
  <si>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</si>
  <si>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</si>
  <si>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</si>
  <si>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</si>
  <si>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</si>
  <si>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</si>
  <si>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</si>
  <si>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</si>
  <si>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</si>
  <si>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</si>
  <si>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</si>
  <si>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</si>
  <si>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</si>
  <si>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</si>
  <si>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</si>
  <si>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</si>
  <si>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</si>
  <si>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</si>
  <si>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</si>
  <si>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</si>
  <si>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</si>
  <si>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</si>
  <si>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</si>
  <si>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</si>
  <si>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</si>
  <si>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</si>
  <si>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</si>
  <si>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</si>
  <si>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</si>
  <si>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</si>
  <si>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</si>
  <si>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</si>
  <si>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-</t>
  </si>
  <si>
    <t>-</t>
    <phoneticPr fontId="4"/>
  </si>
  <si>
    <r>
      <t>　輸入畜産物検疫数量速報（令和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年8月分）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</si>
  <si>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r>
      <t>　輸出畜産物検疫数量速報（令和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年8月分）　</t>
    </r>
    <phoneticPr fontId="4"/>
  </si>
  <si>
    <t>動物の輸出入検疫速報（令和５年８月分）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</si>
</sst>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4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38" fontId="20" fillId="0" borderId="58" xfId="1" applyFont="1" applyBorder="1" applyAlignment="1">
      <alignment horizontal="right" vertical="top"/>
    </xf>
    <xf numFmtId="176" fontId="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8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 refreshError="1"/>
      <sheetData sheetId="1" refreshError="1"/>
      <sheetData sheetId="2">
        <row r="2">
          <cell r="D2" t="str">
            <v>骨</v>
          </cell>
          <cell r="E2">
            <v>1629571.44</v>
          </cell>
        </row>
        <row r="3">
          <cell r="D3" t="str">
            <v>砕骨</v>
          </cell>
          <cell r="E3">
            <v>1119369.3999999999</v>
          </cell>
        </row>
        <row r="4">
          <cell r="D4" t="str">
            <v>蹄角</v>
          </cell>
          <cell r="E4">
            <v>15376.529999999999</v>
          </cell>
        </row>
        <row r="5">
          <cell r="D5" t="str">
            <v>骨腱</v>
          </cell>
          <cell r="E5">
            <v>76563.37</v>
          </cell>
        </row>
        <row r="6">
          <cell r="D6" t="str">
            <v>蹄角粉</v>
          </cell>
          <cell r="E6">
            <v>100000</v>
          </cell>
        </row>
        <row r="7">
          <cell r="E7">
            <v>2940880.7399999998</v>
          </cell>
        </row>
        <row r="8">
          <cell r="D8" t="str">
            <v>牛肉</v>
          </cell>
          <cell r="E8">
            <v>50152506.820000015</v>
          </cell>
        </row>
        <row r="9">
          <cell r="D9" t="str">
            <v>豚肉</v>
          </cell>
          <cell r="E9">
            <v>87351205.32999967</v>
          </cell>
        </row>
        <row r="10">
          <cell r="D10" t="str">
            <v>めん羊肉</v>
          </cell>
          <cell r="E10">
            <v>1318741.4300000002</v>
          </cell>
        </row>
        <row r="11">
          <cell r="D11" t="str">
            <v>山羊肉</v>
          </cell>
          <cell r="E11">
            <v>13684.369999999999</v>
          </cell>
        </row>
        <row r="12">
          <cell r="D12" t="str">
            <v>その他の偶蹄類の肉</v>
          </cell>
          <cell r="E12">
            <v>1250</v>
          </cell>
        </row>
        <row r="13">
          <cell r="D13" t="str">
            <v>加熱処理肉牛</v>
          </cell>
          <cell r="E13">
            <v>109608.47</v>
          </cell>
        </row>
        <row r="14">
          <cell r="D14" t="str">
            <v>加熱処理肉豚</v>
          </cell>
          <cell r="E14">
            <v>709156.98000000021</v>
          </cell>
        </row>
        <row r="15">
          <cell r="D15" t="str">
            <v>ハム</v>
          </cell>
          <cell r="E15">
            <v>255419.28999999995</v>
          </cell>
        </row>
        <row r="16">
          <cell r="D16" t="str">
            <v>加熱処理ハム</v>
          </cell>
          <cell r="E16">
            <v>15038.46</v>
          </cell>
        </row>
        <row r="17">
          <cell r="D17" t="str">
            <v>ソーセージ</v>
          </cell>
          <cell r="E17">
            <v>1222892.46</v>
          </cell>
        </row>
        <row r="18">
          <cell r="D18" t="str">
            <v>加熱処理ソーセージ</v>
          </cell>
          <cell r="E18">
            <v>833745.9800000001</v>
          </cell>
        </row>
        <row r="19">
          <cell r="D19" t="str">
            <v>ベーコン</v>
          </cell>
          <cell r="E19">
            <v>130990.76999999999</v>
          </cell>
        </row>
        <row r="20">
          <cell r="D20" t="str">
            <v>加熱処理ベーコン</v>
          </cell>
          <cell r="E20">
            <v>0.84</v>
          </cell>
        </row>
        <row r="21">
          <cell r="D21" t="str">
            <v>馬肉</v>
          </cell>
          <cell r="E21">
            <v>380476.10000000009</v>
          </cell>
        </row>
        <row r="22">
          <cell r="D22" t="str">
            <v>うさぎ肉</v>
          </cell>
          <cell r="E22">
            <v>2315.4600000000005</v>
          </cell>
        </row>
        <row r="23">
          <cell r="D23" t="str">
            <v>家きん肉</v>
          </cell>
          <cell r="E23">
            <v>60373088.200000025</v>
          </cell>
        </row>
        <row r="24">
          <cell r="D24" t="str">
            <v>その他の肉（非加熱）</v>
          </cell>
          <cell r="E24">
            <v>1082510.0100000005</v>
          </cell>
        </row>
        <row r="25">
          <cell r="D25" t="str">
            <v>その他の肉（加熱処理肉）</v>
          </cell>
          <cell r="E25">
            <v>3338733.689999999</v>
          </cell>
        </row>
        <row r="26">
          <cell r="D26" t="str">
            <v>加熱処理肉（家きん）</v>
          </cell>
          <cell r="E26">
            <v>37625417.959999911</v>
          </cell>
        </row>
        <row r="27">
          <cell r="D27" t="str">
            <v>その他の肉（加熱処理肉）（家きん）</v>
          </cell>
          <cell r="E27">
            <v>2777883.71</v>
          </cell>
        </row>
        <row r="28">
          <cell r="E28">
            <v>247694666.32999963</v>
          </cell>
        </row>
        <row r="29">
          <cell r="D29" t="str">
            <v>偶蹄類の臓器牛</v>
          </cell>
          <cell r="E29">
            <v>139164.54</v>
          </cell>
        </row>
        <row r="30">
          <cell r="D30" t="str">
            <v>偶蹄類の臓器豚</v>
          </cell>
          <cell r="E30">
            <v>64678.259999999995</v>
          </cell>
        </row>
        <row r="31">
          <cell r="D31" t="str">
            <v>偶蹄類の臓器その他の偶蹄類</v>
          </cell>
          <cell r="E31">
            <v>5228.6499999999996</v>
          </cell>
        </row>
        <row r="32">
          <cell r="D32" t="str">
            <v>偶蹄類以外の臓器</v>
          </cell>
          <cell r="E32">
            <v>27439.920000000002</v>
          </cell>
        </row>
        <row r="33">
          <cell r="D33" t="str">
            <v>消化管等</v>
          </cell>
          <cell r="E33">
            <v>3005843.1700000004</v>
          </cell>
        </row>
        <row r="34">
          <cell r="D34" t="str">
            <v>ケーシング</v>
          </cell>
          <cell r="E34">
            <v>290441.26999999996</v>
          </cell>
        </row>
        <row r="35">
          <cell r="D35" t="str">
            <v>脂肪</v>
          </cell>
          <cell r="E35">
            <v>4183228.3899999997</v>
          </cell>
        </row>
        <row r="36">
          <cell r="D36" t="str">
            <v>その他の臓器（非加熱）</v>
          </cell>
          <cell r="E36">
            <v>48</v>
          </cell>
        </row>
        <row r="37">
          <cell r="D37" t="str">
            <v>加熱処理臓器（家きん）</v>
          </cell>
          <cell r="E37">
            <v>178569.39</v>
          </cell>
        </row>
        <row r="38">
          <cell r="D38" t="str">
            <v>その他の臓器（加熱処理）（家きん）</v>
          </cell>
          <cell r="E38">
            <v>6120</v>
          </cell>
        </row>
        <row r="39">
          <cell r="E39">
            <v>7900761.5899999999</v>
          </cell>
        </row>
        <row r="40">
          <cell r="D40" t="str">
            <v>殻付卵</v>
          </cell>
          <cell r="E40">
            <v>1226348.67</v>
          </cell>
        </row>
        <row r="41">
          <cell r="D41" t="str">
            <v>液卵</v>
          </cell>
          <cell r="E41">
            <v>1577919.8900000001</v>
          </cell>
        </row>
        <row r="42">
          <cell r="D42" t="str">
            <v>その他の卵</v>
          </cell>
          <cell r="E42">
            <v>1.5</v>
          </cell>
        </row>
        <row r="43">
          <cell r="E43">
            <v>2804270.06</v>
          </cell>
        </row>
        <row r="44">
          <cell r="D44" t="str">
            <v>牛皮</v>
          </cell>
          <cell r="E44">
            <v>2026066.87</v>
          </cell>
        </row>
        <row r="45">
          <cell r="D45" t="str">
            <v>豚皮</v>
          </cell>
          <cell r="E45">
            <v>77386.69</v>
          </cell>
        </row>
        <row r="46">
          <cell r="D46" t="str">
            <v>めん羊皮</v>
          </cell>
          <cell r="E46">
            <v>14945</v>
          </cell>
        </row>
        <row r="47">
          <cell r="D47" t="str">
            <v>鹿皮</v>
          </cell>
          <cell r="E47">
            <v>13073</v>
          </cell>
        </row>
        <row r="48">
          <cell r="D48" t="str">
            <v>馬皮</v>
          </cell>
          <cell r="E48">
            <v>25062</v>
          </cell>
        </row>
        <row r="49">
          <cell r="D49" t="str">
            <v>うさぎ皮</v>
          </cell>
          <cell r="E49">
            <v>33180</v>
          </cell>
        </row>
        <row r="50">
          <cell r="E50">
            <v>2189713.56</v>
          </cell>
        </row>
        <row r="51">
          <cell r="D51" t="str">
            <v>豚毛</v>
          </cell>
          <cell r="E51">
            <v>750</v>
          </cell>
        </row>
        <row r="52">
          <cell r="D52" t="str">
            <v>山羊毛</v>
          </cell>
          <cell r="E52">
            <v>13090</v>
          </cell>
        </row>
        <row r="53">
          <cell r="D53" t="str">
            <v>その他の偶蹄類の毛</v>
          </cell>
          <cell r="E53">
            <v>548.16000000000008</v>
          </cell>
        </row>
        <row r="54">
          <cell r="D54" t="str">
            <v>馬毛</v>
          </cell>
          <cell r="E54">
            <v>9405</v>
          </cell>
        </row>
        <row r="55">
          <cell r="D55" t="str">
            <v>うさぎ毛</v>
          </cell>
          <cell r="E55">
            <v>1120</v>
          </cell>
        </row>
        <row r="56">
          <cell r="D56" t="str">
            <v>羽毛</v>
          </cell>
          <cell r="E56">
            <v>290257.77</v>
          </cell>
        </row>
        <row r="57">
          <cell r="E57">
            <v>315170.93</v>
          </cell>
        </row>
        <row r="58">
          <cell r="D58" t="str">
            <v>チーズ</v>
          </cell>
          <cell r="E58">
            <v>21751954.159999993</v>
          </cell>
        </row>
        <row r="59">
          <cell r="D59" t="str">
            <v>バター</v>
          </cell>
          <cell r="E59">
            <v>1697890.08</v>
          </cell>
        </row>
        <row r="60">
          <cell r="D60" t="str">
            <v>偶蹄類動物の飼料用乳製品</v>
          </cell>
          <cell r="E60">
            <v>1423695</v>
          </cell>
        </row>
        <row r="61">
          <cell r="D61" t="str">
            <v>その他の乳製品</v>
          </cell>
          <cell r="E61">
            <v>5751528.2599999998</v>
          </cell>
        </row>
        <row r="62">
          <cell r="E62">
            <v>30625067.499999993</v>
          </cell>
        </row>
        <row r="63">
          <cell r="D63" t="str">
            <v>血粉</v>
          </cell>
          <cell r="E63">
            <v>211325.5</v>
          </cell>
        </row>
        <row r="64">
          <cell r="D64" t="str">
            <v>肉粉</v>
          </cell>
          <cell r="E64">
            <v>33352.29</v>
          </cell>
        </row>
        <row r="65">
          <cell r="E65">
            <v>244677.79</v>
          </cell>
        </row>
        <row r="66">
          <cell r="D66" t="str">
            <v>精液</v>
          </cell>
          <cell r="E66">
            <v>55722</v>
          </cell>
        </row>
        <row r="67">
          <cell r="E67">
            <v>55722</v>
          </cell>
        </row>
        <row r="68">
          <cell r="D68" t="str">
            <v>受精卵</v>
          </cell>
          <cell r="E68">
            <v>13</v>
          </cell>
        </row>
        <row r="69">
          <cell r="E69">
            <v>13</v>
          </cell>
        </row>
        <row r="70">
          <cell r="D70" t="str">
            <v>穀物のわら</v>
          </cell>
          <cell r="E70">
            <v>14510330</v>
          </cell>
        </row>
        <row r="71">
          <cell r="D71" t="str">
            <v>稲わら・その他</v>
          </cell>
          <cell r="E71">
            <v>171540</v>
          </cell>
        </row>
        <row r="72">
          <cell r="E72">
            <v>14681870</v>
          </cell>
        </row>
        <row r="73">
          <cell r="E73">
            <v>50019898.230000041</v>
          </cell>
        </row>
        <row r="74">
          <cell r="E74">
            <v>359472711.72999954</v>
          </cell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1100</v>
          </cell>
        </row>
        <row r="3">
          <cell r="A3" t="str">
            <v>蹄角</v>
          </cell>
          <cell r="B3">
            <v>2634</v>
          </cell>
        </row>
        <row r="4">
          <cell r="A4" t="str">
            <v>その他の骨</v>
          </cell>
          <cell r="B4">
            <v>10</v>
          </cell>
        </row>
        <row r="5">
          <cell r="B5">
            <v>3744</v>
          </cell>
        </row>
        <row r="6">
          <cell r="A6" t="str">
            <v>牛肉</v>
          </cell>
          <cell r="B6">
            <v>736542.65000000072</v>
          </cell>
        </row>
        <row r="7">
          <cell r="A7" t="str">
            <v>豚肉</v>
          </cell>
          <cell r="B7">
            <v>168318.69999999995</v>
          </cell>
        </row>
        <row r="8">
          <cell r="A8" t="str">
            <v>鹿肉</v>
          </cell>
          <cell r="B8">
            <v>1.7</v>
          </cell>
        </row>
        <row r="9">
          <cell r="A9" t="str">
            <v>ソーセージ</v>
          </cell>
          <cell r="B9">
            <v>24.360000000000003</v>
          </cell>
        </row>
        <row r="10">
          <cell r="A10" t="str">
            <v>家きん肉</v>
          </cell>
          <cell r="B10">
            <v>452946.44000000006</v>
          </cell>
        </row>
        <row r="11">
          <cell r="A11" t="str">
            <v>その他の肉（非加熱）</v>
          </cell>
          <cell r="B11">
            <v>28199.959999999995</v>
          </cell>
        </row>
        <row r="12">
          <cell r="B12">
            <v>1386033.8100000005</v>
          </cell>
        </row>
        <row r="13">
          <cell r="A13" t="str">
            <v>偶蹄類の臓器牛</v>
          </cell>
          <cell r="B13">
            <v>127.80000000000001</v>
          </cell>
        </row>
        <row r="14">
          <cell r="A14" t="str">
            <v>偶蹄類の臓器豚</v>
          </cell>
          <cell r="B14">
            <v>7200</v>
          </cell>
        </row>
        <row r="15">
          <cell r="A15" t="str">
            <v>偶蹄類以外の臓器</v>
          </cell>
          <cell r="B15">
            <v>1326</v>
          </cell>
        </row>
        <row r="16">
          <cell r="A16" t="str">
            <v>消化管等</v>
          </cell>
          <cell r="B16">
            <v>8366</v>
          </cell>
        </row>
        <row r="17">
          <cell r="A17" t="str">
            <v>脂肪</v>
          </cell>
          <cell r="B17">
            <v>224</v>
          </cell>
        </row>
        <row r="18">
          <cell r="B18">
            <v>17243.8</v>
          </cell>
        </row>
        <row r="19">
          <cell r="A19" t="str">
            <v>殻付卵</v>
          </cell>
          <cell r="B19">
            <v>1862403.1500000001</v>
          </cell>
        </row>
        <row r="20">
          <cell r="A20" t="str">
            <v>液卵</v>
          </cell>
          <cell r="B20">
            <v>5460</v>
          </cell>
        </row>
        <row r="21">
          <cell r="A21" t="str">
            <v>その他の卵</v>
          </cell>
          <cell r="B21">
            <v>9995.8000000000011</v>
          </cell>
        </row>
        <row r="22">
          <cell r="B22">
            <v>1877858.9500000002</v>
          </cell>
        </row>
        <row r="23">
          <cell r="A23" t="str">
            <v>牛皮</v>
          </cell>
          <cell r="B23">
            <v>1248979</v>
          </cell>
        </row>
        <row r="24">
          <cell r="A24" t="str">
            <v>豚皮</v>
          </cell>
          <cell r="B24">
            <v>4596607</v>
          </cell>
        </row>
        <row r="25">
          <cell r="B25">
            <v>5845586</v>
          </cell>
        </row>
        <row r="26">
          <cell r="A26" t="str">
            <v>羽毛</v>
          </cell>
          <cell r="B26">
            <v>6382.76</v>
          </cell>
        </row>
        <row r="27">
          <cell r="A27" t="str">
            <v>その他の毛</v>
          </cell>
          <cell r="B27">
            <v>704.55</v>
          </cell>
        </row>
        <row r="28">
          <cell r="B28">
            <v>7087.31</v>
          </cell>
        </row>
        <row r="29">
          <cell r="A29" t="str">
            <v>チーズ</v>
          </cell>
          <cell r="B29">
            <v>1134.77</v>
          </cell>
        </row>
        <row r="30">
          <cell r="A30" t="str">
            <v>バター</v>
          </cell>
          <cell r="B30">
            <v>15.07</v>
          </cell>
        </row>
        <row r="31">
          <cell r="A31" t="str">
            <v>その他の乳製品</v>
          </cell>
          <cell r="B31">
            <v>127580.39999999998</v>
          </cell>
        </row>
        <row r="32">
          <cell r="B32">
            <v>128730.23999999998</v>
          </cell>
        </row>
        <row r="33">
          <cell r="A33" t="str">
            <v>精液</v>
          </cell>
          <cell r="B33">
            <v>4</v>
          </cell>
        </row>
        <row r="34">
          <cell r="B34">
            <v>4</v>
          </cell>
        </row>
        <row r="35">
          <cell r="A35" t="str">
            <v>ふん・尿</v>
          </cell>
          <cell r="B35">
            <v>100080</v>
          </cell>
        </row>
        <row r="36">
          <cell r="B36">
            <v>100080</v>
          </cell>
        </row>
        <row r="37">
          <cell r="A37" t="str">
            <v>その他のもの</v>
          </cell>
          <cell r="B37">
            <v>5395045.2300000004</v>
          </cell>
        </row>
        <row r="38">
          <cell r="A38" t="str">
            <v>血清</v>
          </cell>
          <cell r="B38">
            <v>458.77</v>
          </cell>
        </row>
        <row r="39">
          <cell r="A39" t="str">
            <v>その他の畜産物</v>
          </cell>
          <cell r="B39">
            <v>153240</v>
          </cell>
        </row>
        <row r="40">
          <cell r="B40">
            <v>5548744</v>
          </cell>
        </row>
        <row r="41">
          <cell r="B41">
            <v>14915112.110000001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>
      <selection activeCell="H13" sqref="H13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432</v>
      </c>
      <c r="C2" s="143"/>
    </row>
    <row r="4" spans="2:6" ht="14.25" thickBot="1">
      <c r="E4" s="145" t="s">
        <v>384</v>
      </c>
    </row>
    <row r="5" spans="2:6" ht="18" thickBot="1">
      <c r="B5" s="146"/>
      <c r="C5" s="147" t="s">
        <v>385</v>
      </c>
      <c r="D5" s="148" t="s">
        <v>386</v>
      </c>
      <c r="E5" s="148" t="s">
        <v>387</v>
      </c>
    </row>
    <row r="6" spans="2:6" ht="14.25">
      <c r="B6" s="198" t="s">
        <v>388</v>
      </c>
      <c r="C6" s="149" t="s">
        <v>389</v>
      </c>
      <c r="D6" s="150" t="s">
        <v>390</v>
      </c>
      <c r="E6" s="151" t="s">
        <v>390</v>
      </c>
    </row>
    <row r="7" spans="2:6" ht="14.25">
      <c r="B7" s="199"/>
      <c r="C7" s="152" t="s">
        <v>391</v>
      </c>
      <c r="D7" s="153" t="s">
        <v>390</v>
      </c>
      <c r="E7" s="150" t="s">
        <v>390</v>
      </c>
    </row>
    <row r="8" spans="2:6" ht="14.25">
      <c r="B8" s="199"/>
      <c r="C8" s="154" t="s">
        <v>392</v>
      </c>
      <c r="D8" s="153" t="s">
        <v>390</v>
      </c>
      <c r="E8" s="155" t="s">
        <v>390</v>
      </c>
    </row>
    <row r="9" spans="2:6" ht="14.25">
      <c r="B9" s="199"/>
      <c r="C9" s="154" t="s">
        <v>393</v>
      </c>
      <c r="D9" s="153" t="s">
        <v>390</v>
      </c>
      <c r="E9" s="155" t="s">
        <v>390</v>
      </c>
    </row>
    <row r="10" spans="2:6" ht="14.25">
      <c r="B10" s="200"/>
      <c r="C10" s="154" t="s">
        <v>394</v>
      </c>
      <c r="D10" s="192" t="s">
        <v>390</v>
      </c>
      <c r="E10" s="156" t="s">
        <v>390</v>
      </c>
    </row>
    <row r="11" spans="2:6" ht="14.25">
      <c r="B11" s="201" t="s">
        <v>395</v>
      </c>
      <c r="C11" s="157" t="s">
        <v>396</v>
      </c>
      <c r="D11" s="193" t="s">
        <v>428</v>
      </c>
      <c r="E11" s="158" t="s">
        <v>390</v>
      </c>
    </row>
    <row r="12" spans="2:6" ht="14.25">
      <c r="B12" s="200"/>
      <c r="C12" s="159" t="s">
        <v>394</v>
      </c>
      <c r="D12" s="160" t="s">
        <v>429</v>
      </c>
      <c r="E12" s="161" t="s">
        <v>390</v>
      </c>
    </row>
    <row r="13" spans="2:6" ht="14.25">
      <c r="B13" s="162" t="s">
        <v>397</v>
      </c>
      <c r="C13" s="163"/>
      <c r="D13" s="160" t="s">
        <v>429</v>
      </c>
      <c r="E13" s="160" t="s">
        <v>390</v>
      </c>
    </row>
    <row r="14" spans="2:6" ht="14.25">
      <c r="B14" s="164" t="s">
        <v>398</v>
      </c>
      <c r="C14" s="165"/>
      <c r="D14" s="160" t="s">
        <v>390</v>
      </c>
      <c r="E14" s="166" t="s">
        <v>390</v>
      </c>
      <c r="F14" s="167"/>
    </row>
    <row r="15" spans="2:6" ht="15" thickBot="1">
      <c r="B15" s="168" t="s">
        <v>399</v>
      </c>
      <c r="C15" s="169"/>
      <c r="D15" s="170" t="s">
        <v>390</v>
      </c>
      <c r="E15" s="170" t="s">
        <v>390</v>
      </c>
    </row>
    <row r="16" spans="2:6" ht="14.25">
      <c r="B16" s="202" t="s">
        <v>400</v>
      </c>
      <c r="C16" s="149" t="s">
        <v>396</v>
      </c>
      <c r="D16" s="150">
        <v>1</v>
      </c>
      <c r="E16" s="150">
        <v>1</v>
      </c>
    </row>
    <row r="17" spans="2:5" ht="14.25">
      <c r="B17" s="203"/>
      <c r="C17" s="172" t="s">
        <v>401</v>
      </c>
      <c r="D17" s="153" t="s">
        <v>429</v>
      </c>
      <c r="E17" s="153" t="s">
        <v>390</v>
      </c>
    </row>
    <row r="18" spans="2:5" ht="14.25">
      <c r="B18" s="203"/>
      <c r="C18" s="172" t="s">
        <v>402</v>
      </c>
      <c r="D18" s="153">
        <v>24</v>
      </c>
      <c r="E18" s="173">
        <v>2</v>
      </c>
    </row>
    <row r="19" spans="2:5" ht="14.25">
      <c r="B19" s="204"/>
      <c r="C19" s="172" t="s">
        <v>392</v>
      </c>
      <c r="D19" s="153">
        <v>97</v>
      </c>
      <c r="E19" s="173" t="s">
        <v>390</v>
      </c>
    </row>
    <row r="20" spans="2:5" ht="14.25">
      <c r="B20" s="204"/>
      <c r="C20" s="172" t="s">
        <v>393</v>
      </c>
      <c r="D20" s="153" t="s">
        <v>390</v>
      </c>
      <c r="E20" s="174" t="s">
        <v>390</v>
      </c>
    </row>
    <row r="21" spans="2:5" ht="14.25">
      <c r="B21" s="204"/>
      <c r="C21" s="154" t="s">
        <v>394</v>
      </c>
      <c r="D21" s="153" t="s">
        <v>429</v>
      </c>
      <c r="E21" s="174" t="s">
        <v>390</v>
      </c>
    </row>
    <row r="22" spans="2:5" ht="15" thickBot="1">
      <c r="B22" s="175" t="s">
        <v>403</v>
      </c>
      <c r="C22" s="176"/>
      <c r="D22" s="170" t="s">
        <v>390</v>
      </c>
      <c r="E22" s="170" t="s">
        <v>390</v>
      </c>
    </row>
    <row r="23" spans="2:5" ht="15" thickBot="1">
      <c r="B23" s="177" t="s">
        <v>404</v>
      </c>
      <c r="C23" s="178"/>
      <c r="D23" s="179">
        <v>25</v>
      </c>
      <c r="E23" s="179">
        <v>15</v>
      </c>
    </row>
    <row r="24" spans="2:5" ht="14.25">
      <c r="B24" s="180" t="s">
        <v>405</v>
      </c>
      <c r="C24" s="163"/>
      <c r="D24" s="166" t="s">
        <v>390</v>
      </c>
      <c r="E24" s="160" t="s">
        <v>390</v>
      </c>
    </row>
    <row r="25" spans="2:5" ht="14.25">
      <c r="B25" s="164" t="s">
        <v>406</v>
      </c>
      <c r="C25" s="165"/>
      <c r="D25" s="166" t="s">
        <v>390</v>
      </c>
      <c r="E25" s="166" t="s">
        <v>390</v>
      </c>
    </row>
    <row r="26" spans="2:5" ht="14.25">
      <c r="B26" s="164" t="s">
        <v>407</v>
      </c>
      <c r="C26" s="165"/>
      <c r="D26" s="166" t="s">
        <v>390</v>
      </c>
      <c r="E26" s="166" t="s">
        <v>390</v>
      </c>
    </row>
    <row r="27" spans="2:5" ht="14.25">
      <c r="B27" s="164" t="s">
        <v>408</v>
      </c>
      <c r="C27" s="165"/>
      <c r="D27" s="166" t="s">
        <v>390</v>
      </c>
      <c r="E27" s="181" t="s">
        <v>390</v>
      </c>
    </row>
    <row r="28" spans="2:5" ht="14.25">
      <c r="B28" s="164" t="s">
        <v>409</v>
      </c>
      <c r="C28" s="165"/>
      <c r="D28" s="181" t="s">
        <v>390</v>
      </c>
      <c r="E28" s="181" t="s">
        <v>390</v>
      </c>
    </row>
    <row r="29" spans="2:5" ht="14.25">
      <c r="B29" s="164" t="s">
        <v>410</v>
      </c>
      <c r="C29" s="165"/>
      <c r="D29" s="166" t="s">
        <v>390</v>
      </c>
      <c r="E29" s="166" t="s">
        <v>390</v>
      </c>
    </row>
    <row r="30" spans="2:5" ht="14.25">
      <c r="B30" s="168" t="s">
        <v>411</v>
      </c>
      <c r="C30" s="169"/>
      <c r="D30" s="166" t="s">
        <v>390</v>
      </c>
      <c r="E30" s="166" t="s">
        <v>390</v>
      </c>
    </row>
    <row r="31" spans="2:5" ht="14.25">
      <c r="B31" s="164" t="s">
        <v>412</v>
      </c>
      <c r="C31" s="165"/>
      <c r="D31" s="166" t="s">
        <v>390</v>
      </c>
      <c r="E31" s="166" t="s">
        <v>390</v>
      </c>
    </row>
    <row r="32" spans="2:5" ht="15" thickBot="1">
      <c r="B32" s="175" t="s">
        <v>413</v>
      </c>
      <c r="C32" s="176"/>
      <c r="D32" s="171" t="s">
        <v>390</v>
      </c>
      <c r="E32" s="171" t="s">
        <v>390</v>
      </c>
    </row>
    <row r="33" spans="2:5" ht="14.25">
      <c r="B33" s="162" t="s">
        <v>414</v>
      </c>
      <c r="C33" s="182"/>
      <c r="D33" s="183">
        <v>22311</v>
      </c>
      <c r="E33" s="183" t="s">
        <v>390</v>
      </c>
    </row>
    <row r="34" spans="2:5" ht="15" thickBot="1">
      <c r="B34" s="184" t="s">
        <v>415</v>
      </c>
      <c r="C34" s="176"/>
      <c r="D34" s="185" t="s">
        <v>429</v>
      </c>
      <c r="E34" s="186" t="s">
        <v>390</v>
      </c>
    </row>
    <row r="35" spans="2:5" ht="15" thickBot="1">
      <c r="B35" s="177" t="s">
        <v>416</v>
      </c>
      <c r="C35" s="187"/>
      <c r="D35" s="160" t="s">
        <v>390</v>
      </c>
      <c r="E35" s="188" t="s">
        <v>428</v>
      </c>
    </row>
    <row r="36" spans="2:5" ht="15" thickBot="1">
      <c r="B36" s="177" t="s">
        <v>417</v>
      </c>
      <c r="C36" s="178"/>
      <c r="D36" s="179" t="s">
        <v>428</v>
      </c>
      <c r="E36" s="160" t="s">
        <v>390</v>
      </c>
    </row>
    <row r="37" spans="2:5" ht="15" thickBot="1">
      <c r="B37" s="177" t="s">
        <v>418</v>
      </c>
      <c r="C37" s="178"/>
      <c r="D37" s="189"/>
      <c r="E37" s="179">
        <v>8690</v>
      </c>
    </row>
    <row r="38" spans="2:5" ht="14.25">
      <c r="B38" s="162" t="s">
        <v>419</v>
      </c>
      <c r="C38" s="190"/>
      <c r="D38" s="191">
        <v>570</v>
      </c>
      <c r="E38" s="160">
        <v>698</v>
      </c>
    </row>
    <row r="39" spans="2:5" ht="14.25">
      <c r="B39" s="164" t="s">
        <v>420</v>
      </c>
      <c r="C39" s="165"/>
      <c r="D39" s="166">
        <v>349</v>
      </c>
      <c r="E39" s="166">
        <v>305</v>
      </c>
    </row>
    <row r="40" spans="2:5" ht="14.25">
      <c r="B40" s="164" t="s">
        <v>421</v>
      </c>
      <c r="C40" s="165"/>
      <c r="D40" s="166" t="s">
        <v>390</v>
      </c>
      <c r="E40" s="166" t="s">
        <v>390</v>
      </c>
    </row>
    <row r="41" spans="2:5" ht="14.25">
      <c r="B41" s="164" t="s">
        <v>422</v>
      </c>
      <c r="C41" s="165"/>
      <c r="D41" s="166" t="s">
        <v>390</v>
      </c>
      <c r="E41" s="166" t="s">
        <v>390</v>
      </c>
    </row>
    <row r="42" spans="2:5" ht="15" thickBot="1">
      <c r="B42" s="168" t="s">
        <v>423</v>
      </c>
      <c r="C42" s="176"/>
      <c r="D42" s="170" t="s">
        <v>390</v>
      </c>
      <c r="E42" s="170" t="s">
        <v>390</v>
      </c>
    </row>
    <row r="43" spans="2:5" ht="15" thickBot="1">
      <c r="B43" s="177" t="s">
        <v>424</v>
      </c>
      <c r="C43" s="178"/>
      <c r="D43" s="170" t="s">
        <v>428</v>
      </c>
      <c r="E43" s="189"/>
    </row>
    <row r="44" spans="2:5">
      <c r="D44" s="167"/>
    </row>
    <row r="45" spans="2:5">
      <c r="B45" s="144" t="s">
        <v>425</v>
      </c>
    </row>
    <row r="46" spans="2:5">
      <c r="B46" s="144" t="s">
        <v>426</v>
      </c>
    </row>
    <row r="47" spans="2:5">
      <c r="B47" s="144" t="s">
        <v>427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B0979-D5E9-40DC-9F86-C3389F87E224}">
  <sheetPr codeName="Sheet1">
    <pageSetUpPr fitToPage="1"/>
  </sheetPr>
  <dimension ref="A1:P118"/>
  <sheetViews>
    <sheetView view="pageBreakPreview" zoomScale="55" zoomScaleNormal="55" zoomScaleSheetLayoutView="55" workbookViewId="0">
      <selection activeCell="S38" sqref="S38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18" customHeight="1" thickBot="1">
      <c r="A1" s="207" t="s">
        <v>430</v>
      </c>
      <c r="B1" s="207"/>
      <c r="C1" s="207"/>
      <c r="D1" s="207"/>
      <c r="E1" s="207"/>
      <c r="F1" s="97"/>
      <c r="G1" s="208" t="s">
        <v>305</v>
      </c>
      <c r="H1" s="208"/>
      <c r="I1" s="1"/>
      <c r="M1" t="s">
        <v>1</v>
      </c>
      <c r="N1" t="s">
        <v>2</v>
      </c>
    </row>
    <row r="2" spans="1:16" ht="29.1" customHeight="1" thickBot="1">
      <c r="A2" s="205" t="s">
        <v>306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41</v>
      </c>
      <c r="H2" s="100" t="s">
        <v>2</v>
      </c>
      <c r="I2" s="6"/>
      <c r="K2" s="7" t="s">
        <v>4</v>
      </c>
      <c r="L2" s="8" t="s">
        <v>307</v>
      </c>
      <c r="M2" t="s">
        <v>4</v>
      </c>
      <c r="N2" s="101">
        <f>VLOOKUP(M2,'[1]輸入畜産物ピボット(同一データを2カ所に貼る)'!$D$2:$E$120,2,FALSE)</f>
        <v>1629571.44</v>
      </c>
      <c r="O2" t="s">
        <v>308</v>
      </c>
    </row>
    <row r="3" spans="1:16" s="15" customFormat="1" ht="29.1" customHeight="1" thickBot="1">
      <c r="A3" s="206"/>
      <c r="B3" s="9">
        <f>IF(ISERROR($N2),"-",$N2)</f>
        <v>1629571.44</v>
      </c>
      <c r="C3" s="10">
        <f>IF(ISERROR($N3),"-",$N3)</f>
        <v>1119369.3999999999</v>
      </c>
      <c r="D3" s="10">
        <f>IF(ISERROR($N4),"-",$N4)</f>
        <v>15376.529999999999</v>
      </c>
      <c r="E3" s="11">
        <f>IF(ISERROR($N5),"-",$N5)</f>
        <v>76563.37</v>
      </c>
      <c r="F3" s="12">
        <f>IF(ISERROR($N8),"-",$N8)</f>
        <v>100000</v>
      </c>
      <c r="G3" s="12" t="str">
        <f>IF(ISERROR($N9),"-",$N9)</f>
        <v>-</v>
      </c>
      <c r="H3" s="102">
        <f>SUM(B3:G3)</f>
        <v>2940880.7399999998</v>
      </c>
      <c r="I3" s="14"/>
      <c r="K3" s="14" t="s">
        <v>5</v>
      </c>
      <c r="L3" s="2" t="s">
        <v>309</v>
      </c>
      <c r="M3" s="15" t="s">
        <v>5</v>
      </c>
      <c r="N3" s="101">
        <f>VLOOKUP(M3,'[1]輸入畜産物ピボット(同一データを2カ所に貼る)'!$D$2:$E$120,2,FALSE)</f>
        <v>1119369.3999999999</v>
      </c>
      <c r="O3" s="15" t="s">
        <v>14</v>
      </c>
    </row>
    <row r="4" spans="1:16" ht="29.1" customHeight="1">
      <c r="A4" s="205" t="s">
        <v>310</v>
      </c>
      <c r="B4" s="98" t="s">
        <v>21</v>
      </c>
      <c r="C4" s="99" t="s">
        <v>22</v>
      </c>
      <c r="D4" s="99" t="s">
        <v>23</v>
      </c>
      <c r="E4" s="99" t="s">
        <v>24</v>
      </c>
      <c r="F4" s="99" t="s">
        <v>311</v>
      </c>
      <c r="G4" s="99" t="s">
        <v>26</v>
      </c>
      <c r="H4" s="103" t="s">
        <v>68</v>
      </c>
      <c r="I4" s="22"/>
      <c r="K4" s="7" t="s">
        <v>6</v>
      </c>
      <c r="L4" s="2" t="s">
        <v>312</v>
      </c>
      <c r="M4" t="s">
        <v>6</v>
      </c>
      <c r="N4" s="101">
        <f>VLOOKUP(M4,'[1]輸入畜産物ピボット(同一データを2カ所に貼る)'!$D$2:$E$120,2,FALSE)</f>
        <v>15376.529999999999</v>
      </c>
      <c r="O4" t="s">
        <v>17</v>
      </c>
    </row>
    <row r="5" spans="1:16" s="15" customFormat="1" ht="29.1" customHeight="1">
      <c r="A5" s="209"/>
      <c r="B5" s="9">
        <f>IF(ISERROR($N10),"-",$N10)</f>
        <v>50152506.820000015</v>
      </c>
      <c r="C5" s="10">
        <f>IF(ISERROR($N11),"-",$N11)</f>
        <v>87351205.32999967</v>
      </c>
      <c r="D5" s="10">
        <f>IF(ISERROR($N12),"-",$N12)</f>
        <v>1318741.4300000002</v>
      </c>
      <c r="E5" s="10">
        <f>IF(ISERROR($N13),"-",$N13)</f>
        <v>13684.369999999999</v>
      </c>
      <c r="F5" s="10" t="str">
        <f>IF(ISERROR($N14),"-",$N14)</f>
        <v>-</v>
      </c>
      <c r="G5" s="10">
        <f>IF(ISERROR($N15),"-",$N15)</f>
        <v>1250</v>
      </c>
      <c r="H5" s="42">
        <f>IF(ISERROR($N16),"-",$N16)</f>
        <v>109608.47</v>
      </c>
      <c r="I5" s="6"/>
      <c r="K5" s="14" t="s">
        <v>7</v>
      </c>
      <c r="L5" s="2" t="s">
        <v>313</v>
      </c>
      <c r="M5" s="29" t="s">
        <v>7</v>
      </c>
      <c r="N5" s="101">
        <f>VLOOKUP(M5,'[1]輸入畜産物ピボット(同一データを2カ所に貼る)'!$D$2:$E$120,2,FALSE)</f>
        <v>76563.37</v>
      </c>
      <c r="O5" s="29" t="s">
        <v>19</v>
      </c>
      <c r="P5" s="29">
        <f>SUM(N2:N5)</f>
        <v>2840880.7399999998</v>
      </c>
    </row>
    <row r="6" spans="1:16" ht="29.1" customHeight="1">
      <c r="A6" s="209"/>
      <c r="B6" s="104" t="s">
        <v>73</v>
      </c>
      <c r="C6" s="105" t="s">
        <v>314</v>
      </c>
      <c r="D6" s="105" t="s">
        <v>88</v>
      </c>
      <c r="E6" s="106" t="s">
        <v>94</v>
      </c>
      <c r="F6" s="105" t="s">
        <v>32</v>
      </c>
      <c r="G6" s="105" t="s">
        <v>107</v>
      </c>
      <c r="H6" s="107" t="s">
        <v>33</v>
      </c>
      <c r="I6" s="7"/>
      <c r="K6" s="7" t="s">
        <v>8</v>
      </c>
      <c r="L6" s="8"/>
      <c r="M6" s="195" t="s">
        <v>8</v>
      </c>
      <c r="N6" s="101" t="e">
        <f>VLOOKUP(M6,'[1]輸入畜産物ピボット(同一データを2カ所に貼る)'!$D$2:$E$120,2,FALSE)</f>
        <v>#N/A</v>
      </c>
      <c r="O6" t="s">
        <v>29</v>
      </c>
    </row>
    <row r="7" spans="1:16" s="15" customFormat="1" ht="29.1" customHeight="1">
      <c r="A7" s="209"/>
      <c r="B7" s="35">
        <f>IF(ISERROR($N17),"-",$N17)</f>
        <v>709156.98000000021</v>
      </c>
      <c r="C7" s="36" t="str">
        <f>IF(ISERROR($N18),"-",$N18)</f>
        <v>-</v>
      </c>
      <c r="D7" s="10">
        <f>IF(ISERROR($N19),"-A2:H21",$N19)</f>
        <v>255419.28999999995</v>
      </c>
      <c r="E7" s="10">
        <f>IF(ISERROR($N20),"-",$N20)</f>
        <v>15038.46</v>
      </c>
      <c r="F7" s="10">
        <f>IF(ISERROR($N21),"-",$N21)</f>
        <v>1222892.46</v>
      </c>
      <c r="G7" s="10">
        <f>IF(ISERROR($N22),"-",$N22)</f>
        <v>833745.9800000001</v>
      </c>
      <c r="H7" s="13">
        <f>IF(ISERROR($N23),"-",$N23)</f>
        <v>130990.76999999999</v>
      </c>
      <c r="I7" s="30"/>
      <c r="K7" s="14" t="s">
        <v>315</v>
      </c>
      <c r="L7" s="2"/>
      <c r="M7" s="31" t="s">
        <v>9</v>
      </c>
      <c r="N7" s="101" t="e">
        <f>VLOOKUP(M7,'[1]輸入畜産物ピボット(同一データを2カ所に貼る)'!$D$2:$E$120,2,FALSE)</f>
        <v>#N/A</v>
      </c>
      <c r="O7" s="15" t="s">
        <v>31</v>
      </c>
    </row>
    <row r="8" spans="1:16" ht="29.1" customHeight="1">
      <c r="A8" s="209"/>
      <c r="B8" s="104" t="s">
        <v>117</v>
      </c>
      <c r="C8" s="105" t="s">
        <v>121</v>
      </c>
      <c r="D8" s="105" t="s">
        <v>135</v>
      </c>
      <c r="E8" s="105" t="s">
        <v>36</v>
      </c>
      <c r="F8" s="108" t="s">
        <v>144</v>
      </c>
      <c r="G8" s="108" t="s">
        <v>147</v>
      </c>
      <c r="H8" s="109" t="s">
        <v>316</v>
      </c>
      <c r="I8" s="7"/>
      <c r="K8" s="7" t="s">
        <v>10</v>
      </c>
      <c r="L8" s="8" t="s">
        <v>317</v>
      </c>
      <c r="M8" s="195" t="s">
        <v>10</v>
      </c>
      <c r="N8" s="101">
        <f>VLOOKUP(M8,'[1]輸入畜産物ピボット(同一データを2カ所に貼る)'!$D$2:$E$120,2,FALSE)</f>
        <v>100000</v>
      </c>
      <c r="O8" t="s">
        <v>40</v>
      </c>
    </row>
    <row r="9" spans="1:16" s="15" customFormat="1" ht="29.1" customHeight="1" thickBot="1">
      <c r="A9" s="209"/>
      <c r="B9" s="50">
        <f>IF(ISERROR($N24),"-",$N24)</f>
        <v>0.84</v>
      </c>
      <c r="C9" s="51">
        <f>IF(ISERROR($N25),"-",$N25)</f>
        <v>380476.10000000009</v>
      </c>
      <c r="D9" s="51">
        <f>IF(ISERROR($N26),"-",$N26)</f>
        <v>2315.4600000000005</v>
      </c>
      <c r="E9" s="51">
        <f>IF(ISERROR($N27),"-",$N27)</f>
        <v>60373088.200000025</v>
      </c>
      <c r="F9" s="51" t="str">
        <f>IF(ISERROR($N30),"-",$N30)</f>
        <v>-</v>
      </c>
      <c r="G9" s="68">
        <f>IF(ISERROR($N31),"-",$N31)</f>
        <v>1082510.0100000005</v>
      </c>
      <c r="H9" s="13">
        <f>IF(ISERROR($N32),"-",$N32)</f>
        <v>3338733.689999999</v>
      </c>
      <c r="I9" s="14"/>
      <c r="K9" s="14" t="s">
        <v>41</v>
      </c>
      <c r="L9" s="37" t="s">
        <v>42</v>
      </c>
      <c r="M9" s="31" t="s">
        <v>41</v>
      </c>
      <c r="N9" s="101" t="e">
        <f>VLOOKUP(M9,'[1]輸入畜産物ピボット(同一データを2カ所に貼る)'!$D$2:$E$120,2,FALSE)</f>
        <v>#N/A</v>
      </c>
      <c r="O9" s="15" t="s">
        <v>43</v>
      </c>
    </row>
    <row r="10" spans="1:16" ht="29.1" customHeight="1" thickBot="1">
      <c r="A10" s="209"/>
      <c r="B10" s="110" t="s">
        <v>318</v>
      </c>
      <c r="C10" s="108" t="s">
        <v>176</v>
      </c>
      <c r="D10" s="39"/>
      <c r="E10" s="40"/>
      <c r="F10" s="41"/>
      <c r="G10" s="42"/>
      <c r="H10" s="100" t="s">
        <v>2</v>
      </c>
      <c r="I10" s="7"/>
      <c r="K10" s="7" t="s">
        <v>21</v>
      </c>
      <c r="L10" s="2" t="s">
        <v>319</v>
      </c>
      <c r="M10" t="s">
        <v>21</v>
      </c>
      <c r="N10" s="101">
        <f>VLOOKUP(M10,'[1]輸入畜産物ピボット(同一データを2カ所に貼る)'!$D$2:$E$120,2,FALSE)</f>
        <v>50152506.820000015</v>
      </c>
      <c r="O10" t="s">
        <v>44</v>
      </c>
    </row>
    <row r="11" spans="1:16" s="15" customFormat="1" ht="29.1" customHeight="1" thickBot="1">
      <c r="A11" s="206"/>
      <c r="B11" s="43">
        <f>IF(ISERROR($N33),"-",$N33)</f>
        <v>37625417.959999911</v>
      </c>
      <c r="C11" s="44">
        <f>IF(ISERROR($N37),"-",$N37)</f>
        <v>2777883.71</v>
      </c>
      <c r="D11" s="44"/>
      <c r="E11" s="44"/>
      <c r="F11" s="44"/>
      <c r="G11" s="44"/>
      <c r="H11" s="111">
        <f>SUM(B5:H5,B7:H7,B9:H9,B11:G11)</f>
        <v>247694666.32999963</v>
      </c>
      <c r="I11" s="14"/>
      <c r="K11" s="14" t="s">
        <v>22</v>
      </c>
      <c r="L11" s="2" t="s">
        <v>299</v>
      </c>
      <c r="M11" s="15" t="s">
        <v>22</v>
      </c>
      <c r="N11" s="101">
        <f>VLOOKUP(M11,'[1]輸入畜産物ピボット(同一データを2カ所に貼る)'!$D$2:$E$120,2,FALSE)</f>
        <v>87351205.32999967</v>
      </c>
      <c r="O11" s="15" t="s">
        <v>46</v>
      </c>
    </row>
    <row r="12" spans="1:16" ht="29.1" customHeight="1">
      <c r="A12" s="210" t="s">
        <v>320</v>
      </c>
      <c r="B12" s="112" t="s">
        <v>321</v>
      </c>
      <c r="C12" s="113" t="s">
        <v>322</v>
      </c>
      <c r="D12" s="113" t="s">
        <v>323</v>
      </c>
      <c r="E12" s="99" t="s">
        <v>324</v>
      </c>
      <c r="F12" s="99" t="s">
        <v>325</v>
      </c>
      <c r="G12" s="99" t="s">
        <v>326</v>
      </c>
      <c r="H12" s="103" t="s">
        <v>209</v>
      </c>
      <c r="I12" s="48"/>
      <c r="K12" s="7" t="s">
        <v>23</v>
      </c>
      <c r="L12" s="2" t="s">
        <v>327</v>
      </c>
      <c r="M12" t="s">
        <v>23</v>
      </c>
      <c r="N12" s="101">
        <f>VLOOKUP(M12,'[1]輸入畜産物ピボット(同一データを2カ所に貼る)'!$D$2:$E$120,2,FALSE)</f>
        <v>1318741.4300000002</v>
      </c>
      <c r="O12" t="s">
        <v>56</v>
      </c>
    </row>
    <row r="13" spans="1:16" s="15" customFormat="1" ht="29.1" customHeight="1">
      <c r="A13" s="211"/>
      <c r="B13" s="9">
        <f>IF(ISERROR($N38),"-",$N38)</f>
        <v>139164.54</v>
      </c>
      <c r="C13" s="10">
        <f>IF(ISERROR($N39),"-",$N39)</f>
        <v>64678.259999999995</v>
      </c>
      <c r="D13" s="10">
        <f>IF(ISERROR($N40),"-",$N40)</f>
        <v>5228.6499999999996</v>
      </c>
      <c r="E13" s="10" t="str">
        <f>IF(ISERROR($N41),"-",$N41)</f>
        <v>-</v>
      </c>
      <c r="F13" s="10" t="str">
        <f>IF(ISERROR($N42),"-",$N42)</f>
        <v>-</v>
      </c>
      <c r="G13" s="10" t="str">
        <f>IF(ISERROR($N43),"-",$N43)</f>
        <v>-</v>
      </c>
      <c r="H13" s="13">
        <f>IF(ISERROR($N44),"-",$N44)</f>
        <v>27439.920000000002</v>
      </c>
      <c r="I13" s="14"/>
      <c r="K13" s="14" t="s">
        <v>24</v>
      </c>
      <c r="L13" s="37" t="s">
        <v>328</v>
      </c>
      <c r="M13" s="15" t="s">
        <v>24</v>
      </c>
      <c r="N13" s="101">
        <f>VLOOKUP(M13,'[1]輸入畜産物ピボット(同一データを2カ所に貼る)'!$D$2:$E$120,2,FALSE)</f>
        <v>13684.369999999999</v>
      </c>
      <c r="O13" s="15" t="s">
        <v>58</v>
      </c>
    </row>
    <row r="14" spans="1:16" ht="29.1" customHeight="1">
      <c r="A14" s="211"/>
      <c r="B14" s="114" t="s">
        <v>213</v>
      </c>
      <c r="C14" s="106" t="s">
        <v>329</v>
      </c>
      <c r="D14" s="106" t="s">
        <v>219</v>
      </c>
      <c r="E14" s="105" t="s">
        <v>222</v>
      </c>
      <c r="F14" s="105" t="s">
        <v>225</v>
      </c>
      <c r="G14" s="108" t="s">
        <v>229</v>
      </c>
      <c r="H14" s="107" t="s">
        <v>330</v>
      </c>
      <c r="I14" s="48"/>
      <c r="K14" s="7" t="s">
        <v>25</v>
      </c>
      <c r="L14" s="8" t="s">
        <v>331</v>
      </c>
      <c r="M14" t="s">
        <v>311</v>
      </c>
      <c r="N14" s="101" t="e">
        <f>VLOOKUP(M14,'[1]輸入畜産物ピボット(同一データを2カ所に貼る)'!$D$2:$E$120,2,FALSE)</f>
        <v>#N/A</v>
      </c>
      <c r="O14" t="s">
        <v>58</v>
      </c>
    </row>
    <row r="15" spans="1:16" s="15" customFormat="1" ht="29.1" customHeight="1" thickBot="1">
      <c r="A15" s="211"/>
      <c r="B15" s="50">
        <f>IF(ISERROR($N45),"-",$N45)</f>
        <v>3005843.1700000004</v>
      </c>
      <c r="C15" s="51" t="str">
        <f>IF(ISERROR($N46),"-",$N46)</f>
        <v>-</v>
      </c>
      <c r="D15" s="51">
        <f>IF(ISERROR($N47),"-",$N47)</f>
        <v>290441.26999999996</v>
      </c>
      <c r="E15" s="51">
        <f>IF(ISERROR($N48),"-",$N48)</f>
        <v>4183228.3899999997</v>
      </c>
      <c r="F15" s="51">
        <f>IF(ISERROR($N49),"-",$N49)</f>
        <v>48</v>
      </c>
      <c r="G15" s="12" t="str">
        <f>IF(ISERROR($N50),"-",$N50)</f>
        <v>-</v>
      </c>
      <c r="H15" s="13">
        <f>IF(ISERROR($N51),"-",$N51)</f>
        <v>178569.39</v>
      </c>
      <c r="I15" s="14"/>
      <c r="K15" s="14" t="s">
        <v>62</v>
      </c>
      <c r="L15" s="2" t="s">
        <v>61</v>
      </c>
      <c r="M15" s="15" t="s">
        <v>62</v>
      </c>
      <c r="N15" s="101">
        <f>VLOOKUP(M15,'[1]輸入畜産物ピボット(同一データを2カ所に貼る)'!$D$2:$E$120,2,FALSE)</f>
        <v>1250</v>
      </c>
      <c r="O15" s="15" t="s">
        <v>63</v>
      </c>
    </row>
    <row r="16" spans="1:16" ht="29.1" customHeight="1" thickBot="1">
      <c r="A16" s="211"/>
      <c r="B16" s="105" t="s">
        <v>332</v>
      </c>
      <c r="C16" s="39"/>
      <c r="D16" s="39"/>
      <c r="E16" s="10"/>
      <c r="F16" s="10"/>
      <c r="G16" s="115"/>
      <c r="H16" s="100" t="s">
        <v>2</v>
      </c>
      <c r="I16" s="7"/>
      <c r="K16" s="7" t="s">
        <v>70</v>
      </c>
      <c r="L16" s="8" t="s">
        <v>69</v>
      </c>
      <c r="M16" t="s">
        <v>70</v>
      </c>
      <c r="N16" s="101">
        <f>VLOOKUP(M16,'[1]輸入畜産物ピボット(同一データを2カ所に貼る)'!$D$2:$E$120,2,FALSE)</f>
        <v>109608.47</v>
      </c>
      <c r="O16" t="s">
        <v>71</v>
      </c>
    </row>
    <row r="17" spans="1:16" s="15" customFormat="1" ht="29.1" customHeight="1" thickBot="1">
      <c r="A17" s="212"/>
      <c r="B17" s="77">
        <f>IF(ISERROR($N53),"-",$N53)</f>
        <v>6120</v>
      </c>
      <c r="C17" s="77"/>
      <c r="D17" s="77"/>
      <c r="E17" s="116"/>
      <c r="F17" s="44"/>
      <c r="G17" s="115"/>
      <c r="H17" s="111">
        <f>SUM(B13:H13,B15:H15,B17:G17)</f>
        <v>7900761.5899999999</v>
      </c>
      <c r="I17" s="55"/>
      <c r="K17" s="14" t="s">
        <v>75</v>
      </c>
      <c r="L17" s="2" t="s">
        <v>74</v>
      </c>
      <c r="M17" s="15" t="s">
        <v>75</v>
      </c>
      <c r="N17" s="101">
        <f>VLOOKUP(M17,'[1]輸入畜産物ピボット(同一データを2カ所に貼る)'!$D$2:$E$120,2,FALSE)</f>
        <v>709156.98000000021</v>
      </c>
      <c r="O17" s="15" t="s">
        <v>76</v>
      </c>
    </row>
    <row r="18" spans="1:16" ht="29.1" customHeight="1" thickBot="1">
      <c r="A18" s="205" t="s">
        <v>333</v>
      </c>
      <c r="B18" s="98" t="s">
        <v>334</v>
      </c>
      <c r="C18" s="99" t="s">
        <v>66</v>
      </c>
      <c r="D18" s="99" t="s">
        <v>67</v>
      </c>
      <c r="E18" s="117"/>
      <c r="F18" s="117"/>
      <c r="G18" s="118"/>
      <c r="H18" s="100" t="s">
        <v>2</v>
      </c>
      <c r="I18" s="57"/>
      <c r="K18" s="7" t="s">
        <v>335</v>
      </c>
      <c r="L18" s="2" t="s">
        <v>86</v>
      </c>
      <c r="M18" t="s">
        <v>336</v>
      </c>
      <c r="N18" s="101" t="e">
        <f>VLOOKUP(M18,'[1]輸入畜産物ピボット(同一データを2カ所に貼る)'!$D$2:$E$120,2,FALSE)</f>
        <v>#N/A</v>
      </c>
      <c r="O18" t="s">
        <v>87</v>
      </c>
    </row>
    <row r="19" spans="1:16" s="15" customFormat="1" ht="29.1" customHeight="1" thickBot="1">
      <c r="A19" s="206"/>
      <c r="B19" s="119">
        <f>IF(ISERROR($N54),"-",$N54)</f>
        <v>1226348.67</v>
      </c>
      <c r="C19" s="51">
        <f>IF(ISERROR($N55),"-",$N55)</f>
        <v>1577919.8900000001</v>
      </c>
      <c r="D19" s="51">
        <f>IF(ISERROR($N56),"-",$N56)</f>
        <v>1.5</v>
      </c>
      <c r="E19" s="24"/>
      <c r="F19" s="24"/>
      <c r="G19" s="54"/>
      <c r="H19" s="111">
        <f>SUM(B19:G19)</f>
        <v>2804270.06</v>
      </c>
      <c r="I19" s="55"/>
      <c r="K19" s="14" t="s">
        <v>88</v>
      </c>
      <c r="L19" s="2" t="s">
        <v>89</v>
      </c>
      <c r="M19" s="15" t="s">
        <v>88</v>
      </c>
      <c r="N19" s="101">
        <f>VLOOKUP(M19,'[1]輸入畜産物ピボット(同一データを2カ所に貼る)'!$D$2:$E$120,2,FALSE)</f>
        <v>255419.28999999995</v>
      </c>
      <c r="O19" s="15" t="s">
        <v>90</v>
      </c>
    </row>
    <row r="20" spans="1:16" ht="29.1" customHeight="1">
      <c r="A20" s="205" t="s">
        <v>337</v>
      </c>
      <c r="B20" s="120" t="s">
        <v>78</v>
      </c>
      <c r="C20" s="99" t="s">
        <v>79</v>
      </c>
      <c r="D20" s="99" t="s">
        <v>80</v>
      </c>
      <c r="E20" s="99" t="s">
        <v>81</v>
      </c>
      <c r="F20" s="99" t="s">
        <v>338</v>
      </c>
      <c r="G20" s="99" t="s">
        <v>83</v>
      </c>
      <c r="H20" s="103" t="s">
        <v>84</v>
      </c>
      <c r="I20" s="7"/>
      <c r="K20" s="7" t="s">
        <v>94</v>
      </c>
      <c r="L20" s="8" t="s">
        <v>95</v>
      </c>
      <c r="M20" t="s">
        <v>94</v>
      </c>
      <c r="N20" s="101">
        <f>VLOOKUP(M20,'[1]輸入畜産物ピボット(同一データを2カ所に貼る)'!$D$2:$E$120,2,FALSE)</f>
        <v>15038.46</v>
      </c>
      <c r="O20" t="s">
        <v>96</v>
      </c>
    </row>
    <row r="21" spans="1:16" s="15" customFormat="1" ht="29.1" customHeight="1" thickBot="1">
      <c r="A21" s="209"/>
      <c r="B21" s="36">
        <f>IF(ISERROR($N57),"-",$N57)</f>
        <v>2026066.87</v>
      </c>
      <c r="C21" s="10">
        <f>IF(ISERROR($N58),"-",$N58)</f>
        <v>77386.69</v>
      </c>
      <c r="D21" s="10">
        <f>IF(ISERROR($N59),"-",$N59)</f>
        <v>14945</v>
      </c>
      <c r="E21" s="10" t="str">
        <f>IF(ISERROR($N60),"-",$N60)</f>
        <v>-</v>
      </c>
      <c r="F21" s="10">
        <f>IF(ISERROR($N61),"-",$N61)</f>
        <v>13073</v>
      </c>
      <c r="G21" s="10" t="str">
        <f>IF(ISERROR($N62),"-",$N62)</f>
        <v>-</v>
      </c>
      <c r="H21" s="42">
        <f>IF(ISERROR($N63),"-",$N63)</f>
        <v>25062</v>
      </c>
      <c r="I21" s="64"/>
      <c r="K21" s="14" t="s">
        <v>32</v>
      </c>
      <c r="L21" s="2" t="s">
        <v>97</v>
      </c>
      <c r="M21" s="15" t="s">
        <v>32</v>
      </c>
      <c r="N21" s="101">
        <f>VLOOKUP(M21,'[1]輸入畜産物ピボット(同一データを2カ所に貼る)'!$D$2:$E$120,2,FALSE)</f>
        <v>1222892.46</v>
      </c>
      <c r="O21" s="15" t="s">
        <v>98</v>
      </c>
    </row>
    <row r="22" spans="1:16" ht="29.1" customHeight="1" thickBot="1">
      <c r="A22" s="209"/>
      <c r="B22" s="121" t="s">
        <v>264</v>
      </c>
      <c r="C22" s="106" t="s">
        <v>92</v>
      </c>
      <c r="D22" s="106" t="s">
        <v>93</v>
      </c>
      <c r="E22" s="122"/>
      <c r="F22" s="123"/>
      <c r="G22" s="124"/>
      <c r="H22" s="100" t="s">
        <v>2</v>
      </c>
      <c r="I22" s="7"/>
      <c r="K22" s="7" t="s">
        <v>109</v>
      </c>
      <c r="L22" s="8" t="s">
        <v>108</v>
      </c>
      <c r="M22" t="s">
        <v>109</v>
      </c>
      <c r="N22" s="101">
        <f>VLOOKUP(M22,'[1]輸入畜産物ピボット(同一データを2カ所に貼る)'!$D$2:$E$120,2,FALSE)</f>
        <v>833745.9800000001</v>
      </c>
      <c r="O22" t="s">
        <v>110</v>
      </c>
      <c r="P22">
        <f>P23+N23</f>
        <v>130990.76999999999</v>
      </c>
    </row>
    <row r="23" spans="1:16" s="15" customFormat="1" ht="29.1" customHeight="1" thickBot="1">
      <c r="A23" s="206"/>
      <c r="B23" s="125">
        <f>IF(ISERROR($N64),"-",$N64)</f>
        <v>33180</v>
      </c>
      <c r="C23" s="126" t="str">
        <f>IF(ISERROR($N65),"-",$N65)</f>
        <v>-</v>
      </c>
      <c r="D23" s="24" t="str">
        <f>IF(ISERROR($N66),"-",$N66)</f>
        <v>-</v>
      </c>
      <c r="E23" s="127"/>
      <c r="F23" s="127"/>
      <c r="G23" s="128"/>
      <c r="H23" s="111">
        <f>SUM(B21:H21,B23:G23)</f>
        <v>2189713.56</v>
      </c>
      <c r="I23" s="65"/>
      <c r="K23" s="14" t="s">
        <v>33</v>
      </c>
      <c r="L23" s="37" t="s">
        <v>111</v>
      </c>
      <c r="M23" s="15" t="s">
        <v>33</v>
      </c>
      <c r="N23" s="101">
        <f>VLOOKUP(M23,'[1]輸入畜産物ピボット(同一データを2カ所に貼る)'!$D$2:$E$120,2,FALSE)</f>
        <v>130990.76999999999</v>
      </c>
      <c r="O23" s="15" t="s">
        <v>112</v>
      </c>
    </row>
    <row r="24" spans="1:16" ht="29.1" customHeight="1">
      <c r="A24" s="205" t="s">
        <v>339</v>
      </c>
      <c r="B24" s="98" t="s">
        <v>100</v>
      </c>
      <c r="C24" s="99" t="s">
        <v>101</v>
      </c>
      <c r="D24" s="99" t="s">
        <v>102</v>
      </c>
      <c r="E24" s="99" t="s">
        <v>103</v>
      </c>
      <c r="F24" s="99" t="s">
        <v>340</v>
      </c>
      <c r="G24" s="99" t="s">
        <v>105</v>
      </c>
      <c r="H24" s="103" t="s">
        <v>106</v>
      </c>
      <c r="I24" s="22"/>
      <c r="K24" s="7" t="s">
        <v>119</v>
      </c>
      <c r="L24" s="2" t="s">
        <v>118</v>
      </c>
      <c r="M24" t="s">
        <v>119</v>
      </c>
      <c r="N24" s="101">
        <f>VLOOKUP(M24,'[1]輸入畜産物ピボット(同一データを2カ所に貼る)'!$D$2:$E$120,2,FALSE)</f>
        <v>0.84</v>
      </c>
      <c r="O24" t="s">
        <v>120</v>
      </c>
    </row>
    <row r="25" spans="1:16" s="15" customFormat="1" ht="29.1" customHeight="1" thickBot="1">
      <c r="A25" s="209"/>
      <c r="B25" s="9" t="str">
        <f>IF(ISERROR($N67),"-",$N67)</f>
        <v>-</v>
      </c>
      <c r="C25" s="10">
        <f>IF(ISERROR($N68),"-",$N68)</f>
        <v>750</v>
      </c>
      <c r="D25" s="10" t="str">
        <f>IF(ISERROR($N69),"-",$N69)</f>
        <v>-</v>
      </c>
      <c r="E25" s="10">
        <f>IF(ISERROR($N70),"-",$N70)</f>
        <v>13090</v>
      </c>
      <c r="F25" s="10" t="str">
        <f>IF(ISERROR($N71),"-",$N71)</f>
        <v>-</v>
      </c>
      <c r="G25" s="10">
        <f>IF(ISERROR($N72),"-",$N72)</f>
        <v>548.16000000000008</v>
      </c>
      <c r="H25" s="13">
        <f>IF(ISERROR($N73),"-",$N73)</f>
        <v>9405</v>
      </c>
      <c r="I25" s="55"/>
      <c r="K25" s="14" t="s">
        <v>121</v>
      </c>
      <c r="L25" s="2" t="s">
        <v>122</v>
      </c>
      <c r="M25" s="15" t="s">
        <v>121</v>
      </c>
      <c r="N25" s="101">
        <f>VLOOKUP(M25,'[1]輸入畜産物ピボット(同一データを2カ所に貼る)'!$D$2:$E$120,2,FALSE)</f>
        <v>380476.10000000009</v>
      </c>
      <c r="O25" s="15" t="s">
        <v>123</v>
      </c>
      <c r="P25" s="29" t="e">
        <f>SUM(N6:N26)</f>
        <v>#N/A</v>
      </c>
    </row>
    <row r="26" spans="1:16" ht="29.1" customHeight="1" thickBot="1">
      <c r="A26" s="209"/>
      <c r="B26" s="104" t="s">
        <v>283</v>
      </c>
      <c r="C26" s="105" t="s">
        <v>114</v>
      </c>
      <c r="D26" s="106" t="s">
        <v>115</v>
      </c>
      <c r="E26" s="105" t="s">
        <v>116</v>
      </c>
      <c r="F26" s="123"/>
      <c r="G26" s="124"/>
      <c r="H26" s="100" t="s">
        <v>2</v>
      </c>
      <c r="I26" s="7"/>
      <c r="K26" s="7" t="s">
        <v>135</v>
      </c>
      <c r="L26" s="2" t="s">
        <v>136</v>
      </c>
      <c r="M26" t="s">
        <v>135</v>
      </c>
      <c r="N26" s="101">
        <f>VLOOKUP(M26,'[1]輸入畜産物ピボット(同一データを2カ所に貼る)'!$D$2:$E$120,2,FALSE)</f>
        <v>2315.4600000000005</v>
      </c>
      <c r="O26" s="76" t="s">
        <v>341</v>
      </c>
    </row>
    <row r="27" spans="1:16" s="15" customFormat="1" ht="29.1" customHeight="1" thickBot="1">
      <c r="A27" s="206"/>
      <c r="B27" s="129">
        <f>IF(ISERROR($N74),"-",$N74)</f>
        <v>1120</v>
      </c>
      <c r="C27" s="126">
        <f>IF(ISERROR($N75),"-",$N75)</f>
        <v>290257.77</v>
      </c>
      <c r="D27" s="126" t="str">
        <f>IF(ISERROR($N76),"-",$N76)</f>
        <v>-</v>
      </c>
      <c r="E27" s="81" t="str">
        <f>IF(ISERROR($N77),"-",$N77)</f>
        <v>-</v>
      </c>
      <c r="F27" s="130"/>
      <c r="G27" s="126"/>
      <c r="H27" s="111">
        <f>SUM(B25:H25,B27:E27)</f>
        <v>315170.93</v>
      </c>
      <c r="I27" s="64"/>
      <c r="K27" s="14" t="s">
        <v>36</v>
      </c>
      <c r="L27" s="37" t="s">
        <v>138</v>
      </c>
      <c r="M27" s="15" t="s">
        <v>36</v>
      </c>
      <c r="N27" s="101">
        <f>VLOOKUP(M27,'[1]輸入畜産物ピボット(同一データを2カ所に貼る)'!$D$2:$E$120,2,FALSE)</f>
        <v>60373088.200000025</v>
      </c>
      <c r="O27" s="15" t="s">
        <v>342</v>
      </c>
    </row>
    <row r="28" spans="1:16" s="15" customFormat="1" ht="29.1" customHeight="1" thickBot="1">
      <c r="A28" s="205" t="s">
        <v>124</v>
      </c>
      <c r="B28" s="98" t="s">
        <v>125</v>
      </c>
      <c r="C28" s="99" t="s">
        <v>126</v>
      </c>
      <c r="D28" s="99" t="s">
        <v>127</v>
      </c>
      <c r="E28" s="99" t="s">
        <v>128</v>
      </c>
      <c r="F28" s="99"/>
      <c r="G28" s="103"/>
      <c r="H28" s="100" t="s">
        <v>129</v>
      </c>
      <c r="I28" s="64"/>
      <c r="K28" s="14"/>
      <c r="L28" s="37"/>
      <c r="N28" s="101"/>
    </row>
    <row r="29" spans="1:16" s="15" customFormat="1" ht="29.1" customHeight="1" thickBot="1">
      <c r="A29" s="206"/>
      <c r="B29" s="129">
        <f>IF(ISERROR($N95),"-",$N95)</f>
        <v>21751954.159999993</v>
      </c>
      <c r="C29" s="130">
        <f>IF(ISERROR($N96),"-",$N96)</f>
        <v>1697890.08</v>
      </c>
      <c r="D29" s="130">
        <f>IF(ISERROR($N97),"-",$N97)</f>
        <v>1423695</v>
      </c>
      <c r="E29" s="81">
        <f>IF(ISERROR($N98),"-",$N98)</f>
        <v>5751528.2599999998</v>
      </c>
      <c r="F29" s="130"/>
      <c r="G29" s="131"/>
      <c r="H29" s="111">
        <f>SUM(B29:E29)</f>
        <v>30625067.499999993</v>
      </c>
      <c r="I29" s="64"/>
      <c r="K29" s="14"/>
      <c r="L29" s="37"/>
      <c r="N29" s="101"/>
    </row>
    <row r="30" spans="1:16" ht="29.1" customHeight="1" thickBot="1">
      <c r="A30" s="205" t="s">
        <v>343</v>
      </c>
      <c r="B30" s="106" t="s">
        <v>131</v>
      </c>
      <c r="C30" s="132" t="s">
        <v>344</v>
      </c>
      <c r="D30" s="106" t="s">
        <v>133</v>
      </c>
      <c r="E30" s="133" t="s">
        <v>345</v>
      </c>
      <c r="F30" s="134"/>
      <c r="G30" s="135"/>
      <c r="H30" s="197" t="s">
        <v>2</v>
      </c>
      <c r="I30" s="22"/>
      <c r="K30" s="7" t="s">
        <v>158</v>
      </c>
      <c r="L30" s="2" t="s">
        <v>145</v>
      </c>
      <c r="M30" t="s">
        <v>144</v>
      </c>
      <c r="N30" s="101" t="e">
        <f>VLOOKUP(M30,'[1]輸入畜産物ピボット(同一データを2カ所に貼る)'!$D$2:$E$120,2,FALSE)</f>
        <v>#N/A</v>
      </c>
      <c r="O30" t="s">
        <v>146</v>
      </c>
    </row>
    <row r="31" spans="1:16" s="15" customFormat="1" ht="29.1" customHeight="1" thickBot="1">
      <c r="A31" s="206"/>
      <c r="B31" s="77">
        <f>IF(ISERROR($N78),"-",$N78)</f>
        <v>211325.5</v>
      </c>
      <c r="C31" s="77">
        <f>IF(ISERROR($N79),"-",$N79)</f>
        <v>33352.29</v>
      </c>
      <c r="D31" s="79" t="str">
        <f>IF(ISERROR($N80),"-",$N80)</f>
        <v>-</v>
      </c>
      <c r="E31" s="79" t="str">
        <f>IF(ISERROR($N81),"-",$N81)</f>
        <v>-</v>
      </c>
      <c r="F31" s="78"/>
      <c r="G31" s="136"/>
      <c r="H31" s="137">
        <f>SUM(B31:G31)</f>
        <v>244677.79</v>
      </c>
      <c r="I31" s="55"/>
      <c r="K31" s="14" t="s">
        <v>144</v>
      </c>
      <c r="L31" s="37" t="s">
        <v>148</v>
      </c>
      <c r="M31" s="15" t="s">
        <v>149</v>
      </c>
      <c r="N31" s="101">
        <f>VLOOKUP(M31,'[1]輸入畜産物ピボット(同一データを2カ所に貼る)'!$D$2:$E$120,2,FALSE)</f>
        <v>1082510.0100000005</v>
      </c>
      <c r="O31" s="15" t="s">
        <v>150</v>
      </c>
    </row>
    <row r="32" spans="1:16" ht="29.1" customHeight="1" thickBot="1">
      <c r="A32" s="205" t="s">
        <v>346</v>
      </c>
      <c r="B32" s="106" t="s">
        <v>141</v>
      </c>
      <c r="C32" s="132" t="s">
        <v>142</v>
      </c>
      <c r="D32" s="106" t="s">
        <v>292</v>
      </c>
      <c r="E32" s="134"/>
      <c r="F32" s="134"/>
      <c r="G32" s="118"/>
      <c r="H32" s="100" t="s">
        <v>2</v>
      </c>
      <c r="I32" s="7"/>
      <c r="K32" s="7" t="s">
        <v>149</v>
      </c>
      <c r="L32" s="8" t="s">
        <v>153</v>
      </c>
      <c r="M32" t="s">
        <v>347</v>
      </c>
      <c r="N32" s="101">
        <f>VLOOKUP(M32,'[1]輸入畜産物ピボット(同一データを2カ所に貼る)'!$D$2:$E$120,2,FALSE)</f>
        <v>3338733.689999999</v>
      </c>
      <c r="O32" t="s">
        <v>155</v>
      </c>
    </row>
    <row r="33" spans="1:16" s="15" customFormat="1" ht="29.1" customHeight="1" thickBot="1">
      <c r="A33" s="206"/>
      <c r="B33" s="51">
        <f>IF(ISERROR($N84),"-",$N84)</f>
        <v>55722</v>
      </c>
      <c r="C33" s="78">
        <f>IF(ISERROR($N85),"-",$N85)</f>
        <v>13</v>
      </c>
      <c r="D33" s="81" t="str">
        <f>IF(ISERROR($N87),"-",$N87)</f>
        <v>-</v>
      </c>
      <c r="E33" s="81"/>
      <c r="F33" s="81"/>
      <c r="G33" s="136"/>
      <c r="H33" s="137">
        <f>SUM(D33:G33)</f>
        <v>0</v>
      </c>
      <c r="I33" s="64"/>
      <c r="K33" s="14" t="s">
        <v>154</v>
      </c>
      <c r="L33" s="2" t="s">
        <v>157</v>
      </c>
      <c r="M33" s="15" t="s">
        <v>158</v>
      </c>
      <c r="N33" s="101">
        <f>VLOOKUP(M33,'[1]輸入畜産物ピボット(同一データを2カ所に貼る)'!$D$2:$E$120,2,FALSE)</f>
        <v>37625417.959999911</v>
      </c>
      <c r="O33" s="15" t="s">
        <v>159</v>
      </c>
    </row>
    <row r="34" spans="1:16" ht="16.5" customHeight="1">
      <c r="A34" s="205" t="s">
        <v>348</v>
      </c>
      <c r="B34" s="99" t="s">
        <v>294</v>
      </c>
      <c r="C34" s="99" t="s">
        <v>295</v>
      </c>
      <c r="D34" s="99" t="s">
        <v>296</v>
      </c>
      <c r="E34" s="117"/>
      <c r="F34" s="117"/>
      <c r="G34" s="118"/>
      <c r="H34" s="138" t="s">
        <v>2</v>
      </c>
      <c r="I34" s="7"/>
      <c r="K34" s="7" t="s">
        <v>178</v>
      </c>
      <c r="L34" s="2" t="s">
        <v>161</v>
      </c>
      <c r="M34" s="84" t="s">
        <v>162</v>
      </c>
      <c r="N34" s="101" t="e">
        <f>VLOOKUP(M34,'[1]輸入畜産物ピボット(同一データを2カ所に貼る)'!$D$2:$E$120,2,FALSE)</f>
        <v>#N/A</v>
      </c>
      <c r="O34" t="s">
        <v>163</v>
      </c>
    </row>
    <row r="35" spans="1:16" s="15" customFormat="1" ht="29.1" customHeight="1" thickBot="1">
      <c r="A35" s="206"/>
      <c r="B35" s="77">
        <f>IF(ISERROR($N89),"-",$N89)</f>
        <v>14510330</v>
      </c>
      <c r="C35" s="77" t="str">
        <f>IF(ISERROR($N90),"-",$N90)</f>
        <v>-</v>
      </c>
      <c r="D35" s="77">
        <f>IF(ISERROR($N91),"-",$N91)</f>
        <v>171540</v>
      </c>
      <c r="E35" s="81"/>
      <c r="F35" s="81"/>
      <c r="G35" s="136"/>
      <c r="H35" s="139">
        <f>SUM(B35:G35)</f>
        <v>14681870</v>
      </c>
      <c r="I35" s="64"/>
      <c r="K35" s="14" t="s">
        <v>183</v>
      </c>
      <c r="L35" s="2" t="s">
        <v>166</v>
      </c>
      <c r="M35" s="140" t="s">
        <v>167</v>
      </c>
      <c r="N35" s="101" t="e">
        <f>VLOOKUP(M35,'[1]輸入畜産物ピボット(同一データを2カ所に貼る)'!$D$2:$E$120,2,FALSE)</f>
        <v>#N/A</v>
      </c>
      <c r="O35" s="15" t="s">
        <v>168</v>
      </c>
    </row>
    <row r="36" spans="1:16" ht="32.25" customHeight="1">
      <c r="B36" s="7"/>
      <c r="C36" s="7"/>
      <c r="D36" s="7"/>
      <c r="E36" s="7"/>
      <c r="F36" s="7"/>
      <c r="G36" s="7"/>
      <c r="H36" s="141" t="s">
        <v>349</v>
      </c>
      <c r="I36" s="7"/>
      <c r="K36" s="7" t="s">
        <v>188</v>
      </c>
      <c r="L36" s="8" t="s">
        <v>172</v>
      </c>
      <c r="M36" s="84" t="s">
        <v>173</v>
      </c>
      <c r="N36" s="101" t="e">
        <f>VLOOKUP(M36,'[1]輸入畜産物ピボット(同一データを2カ所に貼る)'!$D$2:$E$120,2,FALSE)</f>
        <v>#N/A</v>
      </c>
      <c r="O36" t="s">
        <v>174</v>
      </c>
    </row>
    <row r="37" spans="1:16" s="15" customFormat="1" ht="23.25" customHeight="1" thickBot="1">
      <c r="B37" s="14"/>
      <c r="C37" s="14"/>
      <c r="D37" s="14"/>
      <c r="E37" s="64"/>
      <c r="F37" s="64"/>
      <c r="G37" s="64"/>
      <c r="H37" s="196">
        <f>SUM(H3,H11,H17,H19,H23,H27,H29,H31,H35)</f>
        <v>309397078.49999964</v>
      </c>
      <c r="I37" s="64"/>
      <c r="K37" s="14" t="s">
        <v>193</v>
      </c>
      <c r="L37" s="2" t="s">
        <v>177</v>
      </c>
      <c r="M37" s="29" t="s">
        <v>350</v>
      </c>
      <c r="N37" s="101">
        <f>VLOOKUP(M37,'[1]輸入畜産物ピボット(同一データを2カ所に貼る)'!$D$2:$E$120,2,FALSE)</f>
        <v>2777883.71</v>
      </c>
      <c r="O37" s="15" t="s">
        <v>179</v>
      </c>
    </row>
    <row r="38" spans="1:16" ht="31.5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351</v>
      </c>
      <c r="L38" s="2" t="s">
        <v>352</v>
      </c>
      <c r="M38" t="s">
        <v>183</v>
      </c>
      <c r="N38" s="101">
        <f>VLOOKUP(M38,'[1]輸入畜産物ピボット(同一データを2カ所に貼る)'!$D$2:$E$120,2,FALSE)</f>
        <v>139164.54</v>
      </c>
      <c r="O38" t="s">
        <v>184</v>
      </c>
    </row>
    <row r="39" spans="1:16" ht="23.25" customHeight="1">
      <c r="A39" s="86" t="s">
        <v>353</v>
      </c>
      <c r="B39" s="86"/>
      <c r="C39" s="87"/>
      <c r="D39" s="87"/>
      <c r="E39" s="7"/>
      <c r="F39" s="7"/>
      <c r="G39" s="7"/>
      <c r="H39" s="7"/>
      <c r="I39" s="87"/>
      <c r="K39" s="7" t="s">
        <v>202</v>
      </c>
      <c r="L39" s="8" t="s">
        <v>354</v>
      </c>
      <c r="M39" t="s">
        <v>188</v>
      </c>
      <c r="N39" s="101">
        <f>VLOOKUP(M39,'[1]輸入畜産物ピボット(同一データを2カ所に貼る)'!$D$2:$E$120,2,FALSE)</f>
        <v>64678.259999999995</v>
      </c>
      <c r="O39" t="s">
        <v>189</v>
      </c>
    </row>
    <row r="40" spans="1:16" ht="38.25" customHeight="1">
      <c r="A40" s="89" t="s">
        <v>355</v>
      </c>
      <c r="B40" s="213" t="s">
        <v>170</v>
      </c>
      <c r="C40" s="213"/>
      <c r="D40" s="213"/>
      <c r="E40" s="213"/>
      <c r="F40" s="213"/>
      <c r="G40" s="213"/>
      <c r="H40" s="213"/>
      <c r="I40" s="7"/>
      <c r="K40" s="7" t="s">
        <v>356</v>
      </c>
      <c r="L40" s="2" t="s">
        <v>357</v>
      </c>
      <c r="M40" t="s">
        <v>193</v>
      </c>
      <c r="N40" s="101">
        <f>VLOOKUP(M40,'[1]輸入畜産物ピボット(同一データを2カ所に貼る)'!$D$2:$E$120,2,FALSE)</f>
        <v>5228.6499999999996</v>
      </c>
      <c r="O40" t="s">
        <v>194</v>
      </c>
      <c r="P40" s="76" t="e">
        <f>SUM(N27:N41)</f>
        <v>#N/A</v>
      </c>
    </row>
    <row r="41" spans="1:16" ht="23.25" customHeight="1">
      <c r="B41" s="90" t="s">
        <v>358</v>
      </c>
      <c r="C41" s="7"/>
      <c r="D41" s="7"/>
      <c r="I41" s="7"/>
      <c r="K41" s="7" t="s">
        <v>211</v>
      </c>
      <c r="L41" s="2" t="s">
        <v>359</v>
      </c>
      <c r="M41" s="142" t="s">
        <v>351</v>
      </c>
      <c r="N41" s="101" t="e">
        <f>VLOOKUP(M41,'[1]輸入畜産物ピボット(同一データを2カ所に貼る)'!$D$2:$E$120,2,FALSE)</f>
        <v>#N/A</v>
      </c>
      <c r="O41" t="s">
        <v>198</v>
      </c>
    </row>
    <row r="42" spans="1:16" ht="30" customHeight="1">
      <c r="B42" s="214" t="s">
        <v>180</v>
      </c>
      <c r="C42" s="214"/>
      <c r="D42" s="214"/>
      <c r="E42" s="214"/>
      <c r="F42" s="214"/>
      <c r="G42" s="214"/>
      <c r="H42" s="214"/>
      <c r="I42" s="7"/>
      <c r="K42" s="7" t="s">
        <v>234</v>
      </c>
      <c r="L42" s="2" t="s">
        <v>360</v>
      </c>
      <c r="M42" t="s">
        <v>202</v>
      </c>
      <c r="N42" s="101" t="e">
        <f>VLOOKUP(M42,'[1]輸入畜産物ピボット(同一データを2カ所に貼る)'!$D$2:$E$120,2,FALSE)</f>
        <v>#N/A</v>
      </c>
      <c r="O42" t="s">
        <v>203</v>
      </c>
    </row>
    <row r="43" spans="1:16" ht="22.5" customHeight="1">
      <c r="A43" s="93"/>
      <c r="B43" s="90" t="s">
        <v>361</v>
      </c>
      <c r="C43" s="91"/>
      <c r="I43" s="91"/>
      <c r="K43" s="7" t="s">
        <v>213</v>
      </c>
      <c r="L43" s="8" t="s">
        <v>362</v>
      </c>
      <c r="M43" t="s">
        <v>363</v>
      </c>
      <c r="N43" s="101" t="e">
        <f>VLOOKUP(M43,'[1]輸入畜産物ピボット(同一データを2カ所に貼る)'!$D$2:$E$120,2,FALSE)</f>
        <v>#N/A</v>
      </c>
      <c r="O43" t="s">
        <v>208</v>
      </c>
      <c r="P43" s="76" t="e">
        <f>SUM(N42:N44)</f>
        <v>#N/A</v>
      </c>
    </row>
    <row r="44" spans="1:16" ht="16.5" customHeight="1">
      <c r="B44" s="90" t="s">
        <v>364</v>
      </c>
      <c r="K44" s="7" t="s">
        <v>238</v>
      </c>
      <c r="L44" s="2" t="s">
        <v>365</v>
      </c>
      <c r="M44" t="s">
        <v>366</v>
      </c>
      <c r="N44" s="101">
        <f>VLOOKUP(M44,'[1]輸入畜産物ピボット(同一データを2カ所に貼る)'!$D$2:$E$120,2,FALSE)</f>
        <v>27439.920000000002</v>
      </c>
      <c r="O44" t="s">
        <v>212</v>
      </c>
    </row>
    <row r="45" spans="1:16" ht="14.25" customHeight="1">
      <c r="B45" s="90" t="s">
        <v>367</v>
      </c>
      <c r="K45" s="7" t="s">
        <v>216</v>
      </c>
      <c r="L45" s="2" t="s">
        <v>214</v>
      </c>
      <c r="M45" t="s">
        <v>213</v>
      </c>
      <c r="N45" s="101">
        <f>VLOOKUP(M45,'[1]輸入畜産物ピボット(同一データを2カ所に貼る)'!$D$2:$E$120,2,FALSE)</f>
        <v>3005843.1700000004</v>
      </c>
      <c r="O45" t="s">
        <v>215</v>
      </c>
    </row>
    <row r="46" spans="1:16" ht="14.25">
      <c r="A46" s="91"/>
      <c r="B46" s="214" t="s">
        <v>368</v>
      </c>
      <c r="C46" s="214"/>
      <c r="D46" s="214"/>
      <c r="E46" s="214"/>
      <c r="F46" s="214"/>
      <c r="G46" s="214"/>
      <c r="H46" s="214"/>
      <c r="K46" s="7" t="s">
        <v>219</v>
      </c>
      <c r="L46" s="8" t="s">
        <v>217</v>
      </c>
      <c r="M46" t="s">
        <v>216</v>
      </c>
      <c r="N46" s="101" t="e">
        <f>VLOOKUP(M46,'[1]輸入畜産物ピボット(同一データを2カ所に貼る)'!$D$2:$E$120,2,FALSE)</f>
        <v>#N/A</v>
      </c>
      <c r="O46" t="s">
        <v>218</v>
      </c>
    </row>
    <row r="47" spans="1:16" ht="14.25">
      <c r="B47" s="214" t="s">
        <v>369</v>
      </c>
      <c r="C47" s="214"/>
      <c r="D47" s="214"/>
      <c r="E47" s="214"/>
      <c r="F47" s="214"/>
      <c r="G47" s="214"/>
      <c r="H47" s="214"/>
      <c r="K47" s="7" t="s">
        <v>222</v>
      </c>
      <c r="L47" s="2" t="s">
        <v>220</v>
      </c>
      <c r="M47" t="s">
        <v>219</v>
      </c>
      <c r="N47" s="101">
        <f>VLOOKUP(M47,'[1]輸入畜産物ピボット(同一データを2カ所に貼る)'!$D$2:$E$120,2,FALSE)</f>
        <v>290441.26999999996</v>
      </c>
      <c r="O47" t="s">
        <v>221</v>
      </c>
    </row>
    <row r="48" spans="1:16" ht="14.25">
      <c r="B48" s="90" t="s">
        <v>370</v>
      </c>
      <c r="C48" s="90"/>
      <c r="D48" s="90"/>
      <c r="E48" s="90"/>
      <c r="F48" s="90"/>
      <c r="G48" s="90"/>
      <c r="H48" s="90"/>
      <c r="K48" s="7" t="s">
        <v>227</v>
      </c>
      <c r="L48" s="2" t="s">
        <v>223</v>
      </c>
      <c r="M48" t="s">
        <v>222</v>
      </c>
      <c r="N48" s="101">
        <f>VLOOKUP(M48,'[1]輸入畜産物ピボット(同一データを2カ所に貼る)'!$D$2:$E$120,2,FALSE)</f>
        <v>4183228.3899999997</v>
      </c>
      <c r="O48" t="s">
        <v>224</v>
      </c>
    </row>
    <row r="49" spans="2:16" ht="14.25">
      <c r="B49" s="90" t="s">
        <v>371</v>
      </c>
      <c r="K49" s="7" t="s">
        <v>372</v>
      </c>
      <c r="L49" s="2" t="s">
        <v>226</v>
      </c>
      <c r="M49" t="s">
        <v>227</v>
      </c>
      <c r="N49" s="101">
        <f>VLOOKUP(M49,'[1]輸入畜産物ピボット(同一データを2カ所に貼る)'!$D$2:$E$120,2,FALSE)</f>
        <v>48</v>
      </c>
      <c r="O49" t="s">
        <v>228</v>
      </c>
    </row>
    <row r="50" spans="2:16" ht="28.5">
      <c r="B50" s="94" t="s">
        <v>373</v>
      </c>
      <c r="K50" s="7" t="s">
        <v>242</v>
      </c>
      <c r="L50" s="8" t="s">
        <v>230</v>
      </c>
      <c r="M50" t="s">
        <v>374</v>
      </c>
      <c r="N50" s="101" t="e">
        <f>VLOOKUP(M50,'[1]輸入畜産物ピボット(同一データを2カ所に貼る)'!$D$2:$E$120,2,FALSE)</f>
        <v>#N/A</v>
      </c>
      <c r="O50" t="s">
        <v>231</v>
      </c>
    </row>
    <row r="51" spans="2:16" ht="14.25">
      <c r="K51" s="7" t="s">
        <v>65</v>
      </c>
      <c r="L51" s="2" t="s">
        <v>233</v>
      </c>
      <c r="M51" t="s">
        <v>234</v>
      </c>
      <c r="N51" s="101">
        <f>VLOOKUP(M51,'[1]輸入畜産物ピボット(同一データを2カ所に貼る)'!$D$2:$E$120,2,FALSE)</f>
        <v>178569.39</v>
      </c>
      <c r="O51" t="s">
        <v>235</v>
      </c>
    </row>
    <row r="52" spans="2:16" ht="14.25">
      <c r="K52" s="7" t="s">
        <v>66</v>
      </c>
      <c r="L52" s="2" t="s">
        <v>237</v>
      </c>
      <c r="M52" t="s">
        <v>238</v>
      </c>
      <c r="N52" s="101" t="e">
        <f>VLOOKUP(M52,'[1]輸入畜産物ピボット(同一データを2カ所に貼る)'!$D$2:$E$120,2,FALSE)</f>
        <v>#N/A</v>
      </c>
      <c r="O52" t="s">
        <v>239</v>
      </c>
      <c r="P52" s="76" t="e">
        <f>SUM(N45:N53)</f>
        <v>#N/A</v>
      </c>
    </row>
    <row r="53" spans="2:16" ht="14.25">
      <c r="K53" s="7" t="s">
        <v>67</v>
      </c>
      <c r="L53" s="8" t="s">
        <v>241</v>
      </c>
      <c r="M53" s="76" t="s">
        <v>242</v>
      </c>
      <c r="N53" s="101">
        <f>VLOOKUP(M53,'[1]輸入畜産物ピボット(同一データを2カ所に貼る)'!$D$2:$E$120,2,FALSE)</f>
        <v>6120</v>
      </c>
      <c r="O53" t="s">
        <v>243</v>
      </c>
    </row>
    <row r="54" spans="2:16" ht="14.25">
      <c r="K54" s="7" t="s">
        <v>78</v>
      </c>
      <c r="L54" s="2" t="s">
        <v>375</v>
      </c>
      <c r="M54" t="s">
        <v>65</v>
      </c>
      <c r="N54" s="101">
        <f>VLOOKUP(M54,'[1]輸入畜産物ピボット(同一データを2カ所に貼る)'!$D$2:$E$120,2,FALSE)</f>
        <v>1226348.67</v>
      </c>
      <c r="O54" t="s">
        <v>245</v>
      </c>
    </row>
    <row r="55" spans="2:16" ht="14.25">
      <c r="K55" s="7" t="s">
        <v>79</v>
      </c>
      <c r="L55" s="2" t="s">
        <v>376</v>
      </c>
      <c r="M55" t="s">
        <v>66</v>
      </c>
      <c r="N55" s="101">
        <f>VLOOKUP(M55,'[1]輸入畜産物ピボット(同一データを2カ所に貼る)'!$D$2:$E$120,2,FALSE)</f>
        <v>1577919.8900000001</v>
      </c>
      <c r="O55" t="s">
        <v>247</v>
      </c>
    </row>
    <row r="56" spans="2:16" ht="14.25">
      <c r="K56" s="7" t="s">
        <v>80</v>
      </c>
      <c r="L56" s="2" t="s">
        <v>377</v>
      </c>
      <c r="M56" s="76" t="s">
        <v>67</v>
      </c>
      <c r="N56" s="101">
        <f>VLOOKUP(M56,'[1]輸入畜産物ピボット(同一データを2カ所に貼る)'!$D$2:$E$120,2,FALSE)</f>
        <v>1.5</v>
      </c>
      <c r="O56" t="s">
        <v>249</v>
      </c>
    </row>
    <row r="57" spans="2:16" ht="14.25">
      <c r="K57" s="7" t="s">
        <v>81</v>
      </c>
      <c r="L57" s="2" t="s">
        <v>250</v>
      </c>
      <c r="M57" t="s">
        <v>78</v>
      </c>
      <c r="N57" s="101">
        <f>VLOOKUP(M57,'[1]輸入畜産物ピボット(同一データを2カ所に貼る)'!$D$2:$E$120,2,FALSE)</f>
        <v>2026066.87</v>
      </c>
      <c r="O57" t="s">
        <v>251</v>
      </c>
    </row>
    <row r="58" spans="2:16" ht="14.25">
      <c r="K58" s="7" t="s">
        <v>82</v>
      </c>
      <c r="L58" s="8" t="s">
        <v>252</v>
      </c>
      <c r="M58" t="s">
        <v>79</v>
      </c>
      <c r="N58" s="101">
        <f>VLOOKUP(M58,'[1]輸入畜産物ピボット(同一データを2カ所に貼る)'!$D$2:$E$120,2,FALSE)</f>
        <v>77386.69</v>
      </c>
      <c r="O58" t="s">
        <v>253</v>
      </c>
    </row>
    <row r="59" spans="2:16" ht="14.25">
      <c r="K59" s="7" t="s">
        <v>260</v>
      </c>
      <c r="L59" s="2" t="s">
        <v>254</v>
      </c>
      <c r="M59" t="s">
        <v>80</v>
      </c>
      <c r="N59" s="101">
        <f>VLOOKUP(M59,'[1]輸入畜産物ピボット(同一データを2カ所に貼る)'!$D$2:$E$120,2,FALSE)</f>
        <v>14945</v>
      </c>
      <c r="O59" t="s">
        <v>255</v>
      </c>
    </row>
    <row r="60" spans="2:16" ht="14.25">
      <c r="K60" s="7" t="s">
        <v>84</v>
      </c>
      <c r="L60" s="2" t="s">
        <v>256</v>
      </c>
      <c r="M60" t="s">
        <v>81</v>
      </c>
      <c r="N60" s="101" t="e">
        <f>VLOOKUP(M60,'[1]輸入畜産物ピボット(同一データを2カ所に貼る)'!$D$2:$E$120,2,FALSE)</f>
        <v>#N/A</v>
      </c>
      <c r="O60" t="s">
        <v>257</v>
      </c>
      <c r="P60" s="76" t="e">
        <f>SUM(N54:N62)</f>
        <v>#N/A</v>
      </c>
    </row>
    <row r="61" spans="2:16" ht="14.25">
      <c r="K61" s="7" t="s">
        <v>264</v>
      </c>
      <c r="L61" s="2" t="s">
        <v>258</v>
      </c>
      <c r="M61" t="s">
        <v>338</v>
      </c>
      <c r="N61" s="101">
        <f>VLOOKUP(M61,'[1]輸入畜産物ピボット(同一データを2カ所に貼る)'!$D$2:$E$120,2,FALSE)</f>
        <v>13073</v>
      </c>
      <c r="O61" t="s">
        <v>257</v>
      </c>
    </row>
    <row r="62" spans="2:16" ht="14.25">
      <c r="K62" s="7" t="s">
        <v>92</v>
      </c>
      <c r="L62" s="8" t="s">
        <v>259</v>
      </c>
      <c r="M62" t="s">
        <v>260</v>
      </c>
      <c r="N62" s="101" t="e">
        <f>VLOOKUP(M62,'[1]輸入畜産物ピボット(同一データを2カ所に貼る)'!$D$2:$E$120,2,FALSE)</f>
        <v>#N/A</v>
      </c>
      <c r="O62" t="s">
        <v>261</v>
      </c>
    </row>
    <row r="63" spans="2:16" ht="14.25">
      <c r="K63" s="7" t="s">
        <v>93</v>
      </c>
      <c r="L63" s="2" t="s">
        <v>262</v>
      </c>
      <c r="M63" t="s">
        <v>84</v>
      </c>
      <c r="N63" s="101">
        <f>VLOOKUP(M63,'[1]輸入畜産物ピボット(同一データを2カ所に貼る)'!$D$2:$E$120,2,FALSE)</f>
        <v>25062</v>
      </c>
      <c r="O63" t="s">
        <v>263</v>
      </c>
      <c r="P63" s="76" t="e">
        <f>SUM(N63:N65)</f>
        <v>#N/A</v>
      </c>
    </row>
    <row r="64" spans="2:16" ht="14.25">
      <c r="K64" s="7" t="s">
        <v>100</v>
      </c>
      <c r="L64" s="2" t="s">
        <v>378</v>
      </c>
      <c r="M64" t="s">
        <v>264</v>
      </c>
      <c r="N64" s="101">
        <f>VLOOKUP(M64,'[1]輸入畜産物ピボット(同一データを2カ所に貼る)'!$D$2:$E$120,2,FALSE)</f>
        <v>33180</v>
      </c>
      <c r="O64" t="s">
        <v>266</v>
      </c>
    </row>
    <row r="65" spans="11:16" ht="14.25">
      <c r="K65" s="7" t="s">
        <v>101</v>
      </c>
      <c r="L65" s="8" t="s">
        <v>267</v>
      </c>
      <c r="M65" t="s">
        <v>92</v>
      </c>
      <c r="N65" s="101" t="e">
        <f>VLOOKUP(M65,'[1]輸入畜産物ピボット(同一データを2カ所に貼る)'!$D$2:$E$120,2,FALSE)</f>
        <v>#N/A</v>
      </c>
      <c r="O65" t="s">
        <v>268</v>
      </c>
      <c r="P65" s="76" t="e">
        <f>SUM(N66:N67)</f>
        <v>#N/A</v>
      </c>
    </row>
    <row r="66" spans="11:16" ht="14.25">
      <c r="K66" s="7" t="s">
        <v>102</v>
      </c>
      <c r="L66" s="2" t="s">
        <v>269</v>
      </c>
      <c r="M66" s="76" t="s">
        <v>93</v>
      </c>
      <c r="N66" s="101" t="e">
        <f>VLOOKUP(M66,'[1]輸入畜産物ピボット(同一データを2カ所に貼る)'!$D$2:$E$120,2,FALSE)</f>
        <v>#N/A</v>
      </c>
      <c r="O66" t="s">
        <v>270</v>
      </c>
    </row>
    <row r="67" spans="11:16" ht="14.25">
      <c r="K67" s="7" t="s">
        <v>103</v>
      </c>
      <c r="L67" s="2" t="s">
        <v>271</v>
      </c>
      <c r="M67" t="s">
        <v>100</v>
      </c>
      <c r="N67" s="101" t="e">
        <f>VLOOKUP(M67,'[1]輸入畜産物ピボット(同一データを2カ所に貼る)'!$D$2:$E$120,2,FALSE)</f>
        <v>#N/A</v>
      </c>
      <c r="O67" t="s">
        <v>272</v>
      </c>
    </row>
    <row r="68" spans="11:16" ht="14.25">
      <c r="K68" s="7" t="s">
        <v>104</v>
      </c>
      <c r="L68" s="8" t="s">
        <v>273</v>
      </c>
      <c r="M68" t="s">
        <v>101</v>
      </c>
      <c r="N68" s="101">
        <f>VLOOKUP(M68,'[1]輸入畜産物ピボット(同一データを2カ所に貼る)'!$D$2:$E$120,2,FALSE)</f>
        <v>750</v>
      </c>
      <c r="O68" t="s">
        <v>274</v>
      </c>
      <c r="P68" s="76" t="e">
        <f>SUM(N68:N70)</f>
        <v>#N/A</v>
      </c>
    </row>
    <row r="69" spans="11:16" ht="14.25">
      <c r="K69" s="7" t="s">
        <v>281</v>
      </c>
      <c r="L69" s="2" t="s">
        <v>275</v>
      </c>
      <c r="M69" t="s">
        <v>102</v>
      </c>
      <c r="N69" s="101" t="e">
        <f>VLOOKUP(M69,'[1]輸入畜産物ピボット(同一データを2カ所に貼る)'!$D$2:$E$120,2,FALSE)</f>
        <v>#N/A</v>
      </c>
      <c r="O69" t="s">
        <v>276</v>
      </c>
    </row>
    <row r="70" spans="11:16" ht="14.25">
      <c r="K70" s="7" t="s">
        <v>106</v>
      </c>
      <c r="L70" s="2" t="s">
        <v>277</v>
      </c>
      <c r="M70" t="s">
        <v>103</v>
      </c>
      <c r="N70" s="101">
        <f>VLOOKUP(M70,'[1]輸入畜産物ピボット(同一データを2カ所に貼る)'!$D$2:$E$120,2,FALSE)</f>
        <v>13090</v>
      </c>
      <c r="O70" t="s">
        <v>278</v>
      </c>
    </row>
    <row r="71" spans="11:16" ht="14.25">
      <c r="K71" s="7" t="s">
        <v>283</v>
      </c>
      <c r="L71" s="2" t="s">
        <v>279</v>
      </c>
      <c r="M71" t="s">
        <v>340</v>
      </c>
      <c r="N71" s="101" t="e">
        <f>VLOOKUP(M71,'[1]輸入畜産物ピボット(同一データを2カ所に貼る)'!$D$2:$E$120,2,FALSE)</f>
        <v>#N/A</v>
      </c>
      <c r="O71" t="s">
        <v>278</v>
      </c>
    </row>
    <row r="72" spans="11:16" ht="14.25">
      <c r="K72" s="7" t="s">
        <v>114</v>
      </c>
      <c r="L72" s="8" t="s">
        <v>280</v>
      </c>
      <c r="M72" t="s">
        <v>281</v>
      </c>
      <c r="N72" s="101">
        <f>VLOOKUP(M72,'[1]輸入畜産物ピボット(同一データを2カ所に貼る)'!$D$2:$E$120,2,FALSE)</f>
        <v>548.16000000000008</v>
      </c>
    </row>
    <row r="73" spans="11:16" ht="14.25">
      <c r="K73" s="7" t="s">
        <v>115</v>
      </c>
      <c r="L73" s="2" t="s">
        <v>282</v>
      </c>
      <c r="M73" t="s">
        <v>106</v>
      </c>
      <c r="N73" s="101">
        <f>VLOOKUP(M73,'[1]輸入畜産物ピボット(同一データを2カ所に貼る)'!$D$2:$E$120,2,FALSE)</f>
        <v>9405</v>
      </c>
    </row>
    <row r="74" spans="11:16" ht="14.25">
      <c r="K74" s="7" t="s">
        <v>116</v>
      </c>
      <c r="L74" s="2" t="s">
        <v>57</v>
      </c>
      <c r="M74" t="s">
        <v>283</v>
      </c>
      <c r="N74" s="101">
        <f>VLOOKUP(M74,'[1]輸入畜産物ピボット(同一データを2カ所に貼る)'!$D$2:$E$120,2,FALSE)</f>
        <v>1120</v>
      </c>
    </row>
    <row r="75" spans="11:16" ht="14.25">
      <c r="K75" s="7" t="s">
        <v>131</v>
      </c>
      <c r="L75" s="8" t="s">
        <v>60</v>
      </c>
      <c r="M75" t="s">
        <v>114</v>
      </c>
      <c r="N75" s="101">
        <f>VLOOKUP(M75,'[1]輸入畜産物ピボット(同一データを2カ所に貼る)'!$D$2:$E$120,2,FALSE)</f>
        <v>290257.77</v>
      </c>
    </row>
    <row r="76" spans="11:16" ht="14.25">
      <c r="K76" s="7" t="s">
        <v>132</v>
      </c>
      <c r="L76" s="2" t="s">
        <v>61</v>
      </c>
      <c r="M76" s="76" t="s">
        <v>115</v>
      </c>
      <c r="N76" s="101" t="e">
        <f>VLOOKUP(M76,'[1]輸入畜産物ピボット(同一データを2カ所に貼る)'!$D$2:$E$120,2,FALSE)</f>
        <v>#N/A</v>
      </c>
    </row>
    <row r="77" spans="11:16" ht="14.25">
      <c r="K77" s="7" t="s">
        <v>133</v>
      </c>
      <c r="M77" t="s">
        <v>116</v>
      </c>
      <c r="N77" s="101" t="e">
        <f>VLOOKUP(M77,'[1]輸入畜産物ピボット(同一データを2カ所に貼る)'!$D$2:$E$120,2,FALSE)</f>
        <v>#N/A</v>
      </c>
    </row>
    <row r="78" spans="11:16" ht="14.25">
      <c r="K78" s="7" t="s">
        <v>345</v>
      </c>
      <c r="L78" s="8" t="s">
        <v>42</v>
      </c>
      <c r="M78" t="s">
        <v>131</v>
      </c>
      <c r="N78" s="101">
        <f>VLOOKUP(M78,'[1]輸入畜産物ピボット(同一データを2カ所に貼る)'!$D$2:$E$120,2,FALSE)</f>
        <v>211325.5</v>
      </c>
    </row>
    <row r="79" spans="11:16" ht="14.25">
      <c r="K79" s="7" t="s">
        <v>287</v>
      </c>
      <c r="L79" s="2" t="s">
        <v>45</v>
      </c>
      <c r="M79" t="s">
        <v>132</v>
      </c>
      <c r="N79" s="101">
        <f>VLOOKUP(M79,'[1]輸入畜産物ピボット(同一データを2カ所に貼る)'!$D$2:$E$120,2,FALSE)</f>
        <v>33352.29</v>
      </c>
    </row>
    <row r="80" spans="11:16" ht="14.25">
      <c r="K80" s="7" t="s">
        <v>288</v>
      </c>
      <c r="L80" s="2" t="s">
        <v>55</v>
      </c>
      <c r="M80" t="s">
        <v>133</v>
      </c>
      <c r="N80" s="101" t="e">
        <f>VLOOKUP(M80,'[1]輸入畜産物ピボット(同一データを2カ所に貼る)'!$D$2:$E$120,2,FALSE)</f>
        <v>#N/A</v>
      </c>
    </row>
    <row r="81" spans="11:14" ht="14.25">
      <c r="K81" s="7" t="s">
        <v>289</v>
      </c>
      <c r="L81" s="2" t="s">
        <v>57</v>
      </c>
      <c r="M81" t="s">
        <v>345</v>
      </c>
      <c r="N81" s="101" t="e">
        <f>VLOOKUP(M81,'[1]輸入畜産物ピボット(同一データを2カ所に貼る)'!$D$2:$E$120,2,FALSE)</f>
        <v>#N/A</v>
      </c>
    </row>
    <row r="82" spans="11:14" ht="14.25">
      <c r="K82" s="7" t="s">
        <v>379</v>
      </c>
      <c r="L82" s="8" t="s">
        <v>60</v>
      </c>
      <c r="M82" s="76" t="s">
        <v>287</v>
      </c>
      <c r="N82" s="101" t="e">
        <f>VLOOKUP(M82,'[1]輸入畜産物ピボット(同一データを2カ所に貼る)'!$D$2:$E$120,2,FALSE)</f>
        <v>#N/A</v>
      </c>
    </row>
    <row r="83" spans="11:14">
      <c r="L83" s="2" t="s">
        <v>61</v>
      </c>
      <c r="N83" s="101" t="e">
        <f>VLOOKUP(M83,'[1]輸入畜産物ピボット(同一データを2カ所に貼る)'!$D$2:$E$120,2,FALSE)</f>
        <v>#N/A</v>
      </c>
    </row>
    <row r="84" spans="11:14">
      <c r="K84" t="s">
        <v>141</v>
      </c>
      <c r="L84" s="8" t="s">
        <v>42</v>
      </c>
      <c r="M84" t="s">
        <v>288</v>
      </c>
      <c r="N84" s="101">
        <f>VLOOKUP(M84,'[1]輸入畜産物ピボット(同一データを2カ所に貼る)'!$D$2:$E$120,2,FALSE)</f>
        <v>55722</v>
      </c>
    </row>
    <row r="85" spans="11:14">
      <c r="K85" t="s">
        <v>142</v>
      </c>
      <c r="L85" s="2" t="s">
        <v>45</v>
      </c>
      <c r="M85" s="76" t="s">
        <v>289</v>
      </c>
      <c r="N85" s="101">
        <f>VLOOKUP(M85,'[1]輸入畜産物ピボット(同一データを2カ所に貼る)'!$D$2:$E$120,2,FALSE)</f>
        <v>13</v>
      </c>
    </row>
    <row r="86" spans="11:14">
      <c r="K86" t="s">
        <v>290</v>
      </c>
      <c r="L86" s="2" t="s">
        <v>55</v>
      </c>
      <c r="N86" s="101" t="e">
        <f>VLOOKUP(M86,'[1]輸入畜産物ピボット(同一データを2カ所に貼る)'!$D$2:$E$120,2,FALSE)</f>
        <v>#N/A</v>
      </c>
    </row>
    <row r="87" spans="11:14">
      <c r="L87" s="2" t="s">
        <v>57</v>
      </c>
      <c r="M87" s="84" t="s">
        <v>292</v>
      </c>
      <c r="N87" s="101" t="e">
        <f>VLOOKUP(M87,'[1]輸入畜産物ピボット(同一データを2カ所に貼る)'!$D$2:$E$120,2,FALSE)</f>
        <v>#N/A</v>
      </c>
    </row>
    <row r="88" spans="11:14">
      <c r="L88" s="8" t="s">
        <v>60</v>
      </c>
      <c r="M88" s="84" t="s">
        <v>293</v>
      </c>
      <c r="N88" s="101" t="e">
        <f>VLOOKUP(M88,'[1]輸入畜産物ピボット(同一データを2カ所に貼る)'!$D$2:$E$120,2,FALSE)</f>
        <v>#N/A</v>
      </c>
    </row>
    <row r="89" spans="11:14">
      <c r="K89" t="s">
        <v>294</v>
      </c>
      <c r="L89" s="2" t="s">
        <v>61</v>
      </c>
      <c r="M89" t="s">
        <v>294</v>
      </c>
      <c r="N89" s="101">
        <f>VLOOKUP(M89,'[1]輸入畜産物ピボット(同一データを2カ所に貼る)'!$D$2:$E$120,2,FALSE)</f>
        <v>14510330</v>
      </c>
    </row>
    <row r="90" spans="11:14">
      <c r="K90" t="s">
        <v>295</v>
      </c>
      <c r="L90" s="8" t="s">
        <v>42</v>
      </c>
      <c r="M90" t="s">
        <v>295</v>
      </c>
      <c r="N90" s="101" t="e">
        <f>VLOOKUP(M90,'[1]輸入畜産物ピボット(同一データを2カ所に貼る)'!$D$2:$E$120,2,FALSE)</f>
        <v>#N/A</v>
      </c>
    </row>
    <row r="91" spans="11:14">
      <c r="K91" t="s">
        <v>296</v>
      </c>
      <c r="L91" s="2" t="s">
        <v>45</v>
      </c>
      <c r="M91" s="76" t="s">
        <v>297</v>
      </c>
      <c r="N91" s="101">
        <f>VLOOKUP(M91,'[1]輸入畜産物ピボット(同一データを2カ所に貼る)'!$D$2:$E$120,2,FALSE)</f>
        <v>171540</v>
      </c>
    </row>
    <row r="92" spans="11:14">
      <c r="L92" s="2" t="s">
        <v>55</v>
      </c>
      <c r="N92" s="101" t="e">
        <f>VLOOKUP(M92,'[1]輸入畜産物ピボット(同一データを2カ所に貼る)'!$D$2:$E$120,2,FALSE)</f>
        <v>#N/A</v>
      </c>
    </row>
    <row r="93" spans="11:14">
      <c r="L93" s="2" t="s">
        <v>57</v>
      </c>
      <c r="M93" t="s">
        <v>151</v>
      </c>
      <c r="N93" s="101" t="e">
        <f>VLOOKUP(M93,'[1]輸入畜産物ピボット(同一データを2カ所に貼る)'!$D$2:$E$120,2,FALSE)</f>
        <v>#N/A</v>
      </c>
    </row>
    <row r="94" spans="11:14">
      <c r="L94" s="8" t="s">
        <v>60</v>
      </c>
      <c r="N94" s="101"/>
    </row>
    <row r="95" spans="11:14">
      <c r="L95" s="2" t="s">
        <v>61</v>
      </c>
      <c r="M95" t="s">
        <v>125</v>
      </c>
      <c r="N95" s="101">
        <f>VLOOKUP(M95,'[1]輸入畜産物ピボット(同一データを2カ所に貼る)'!$D$2:$E$120,2,FALSE)</f>
        <v>21751954.159999993</v>
      </c>
    </row>
    <row r="96" spans="11:14">
      <c r="L96" s="2">
        <v>1</v>
      </c>
      <c r="M96" t="s">
        <v>126</v>
      </c>
      <c r="N96" s="101">
        <f>VLOOKUP(M96,'[1]輸入畜産物ピボット(同一データを2カ所に貼る)'!$D$2:$E$120,2,FALSE)</f>
        <v>1697890.08</v>
      </c>
    </row>
    <row r="97" spans="12:14">
      <c r="L97" s="8" t="s">
        <v>42</v>
      </c>
      <c r="M97" t="s">
        <v>298</v>
      </c>
      <c r="N97" s="101">
        <f>VLOOKUP(M97,'[1]輸入畜産物ピボット(同一データを2カ所に貼る)'!$D$2:$E$120,2,FALSE)</f>
        <v>1423695</v>
      </c>
    </row>
    <row r="98" spans="12:14">
      <c r="L98" s="2" t="s">
        <v>45</v>
      </c>
      <c r="M98" t="s">
        <v>300</v>
      </c>
      <c r="N98" s="101">
        <f>VLOOKUP(M98,'[1]輸入畜産物ピボット(同一データを2カ所に貼る)'!$D$2:$E$120,2,FALSE)</f>
        <v>5751528.2599999998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380</v>
      </c>
    </row>
    <row r="116" spans="11:12">
      <c r="K116" t="s">
        <v>126</v>
      </c>
      <c r="L116" s="96" t="s">
        <v>381</v>
      </c>
    </row>
    <row r="117" spans="11:12">
      <c r="K117" t="s">
        <v>298</v>
      </c>
      <c r="L117" s="96" t="s">
        <v>382</v>
      </c>
    </row>
    <row r="118" spans="11:12">
      <c r="K118" t="s">
        <v>300</v>
      </c>
      <c r="L118" s="96" t="s">
        <v>383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4"/>
  <pageMargins left="0.78740157480314965" right="0.78740157480314965" top="0.67" bottom="0.63" header="0.51181102362204722" footer="0.51181102362204722"/>
  <pageSetup paperSize="9" scale="61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16441D-7DAA-4E64-A27D-69CC75011FE9}">
  <sheetPr codeName="Sheet3">
    <pageSetUpPr fitToPage="1"/>
  </sheetPr>
  <dimension ref="A1:P118"/>
  <sheetViews>
    <sheetView view="pageBreakPreview" zoomScale="55" zoomScaleNormal="55" zoomScaleSheetLayoutView="55" workbookViewId="0">
      <selection activeCell="J30" sqref="J30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7" t="s">
        <v>431</v>
      </c>
      <c r="B1" s="207"/>
      <c r="C1" s="207"/>
      <c r="D1" s="207"/>
      <c r="E1" s="207"/>
      <c r="F1" s="207"/>
      <c r="G1" s="208" t="s">
        <v>0</v>
      </c>
      <c r="H1" s="208"/>
      <c r="I1" s="1"/>
      <c r="M1" t="s">
        <v>1</v>
      </c>
      <c r="N1" t="s">
        <v>2</v>
      </c>
    </row>
    <row r="2" spans="1:16" ht="29.1" customHeight="1">
      <c r="A2" s="217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1100</v>
      </c>
      <c r="O2" t="s">
        <v>12</v>
      </c>
    </row>
    <row r="3" spans="1:16" s="15" customFormat="1" ht="29.1" customHeight="1" thickBot="1">
      <c r="A3" s="218"/>
      <c r="B3" s="9">
        <f>IF(ISERROR($N2),"-",$N2)</f>
        <v>1100</v>
      </c>
      <c r="C3" s="10" t="str">
        <f>IF(ISERROR($N3),"-",$N3)</f>
        <v>-</v>
      </c>
      <c r="D3" s="10">
        <f>IF(ISERROR($N4),"-",$N4)</f>
        <v>2634</v>
      </c>
      <c r="E3" s="11" t="str">
        <f>IF(ISERROR($N5),"-",$N5)</f>
        <v>-</v>
      </c>
      <c r="F3" s="12" t="str">
        <f>IF(ISERROR($N6),"-",$N6)</f>
        <v>-</v>
      </c>
      <c r="G3" s="12" t="str">
        <f>IF(ISERROR($N7),"-",$N7)</f>
        <v>-</v>
      </c>
      <c r="H3" s="13" t="str">
        <f>IF(ISERROR($N8),"-",$N8)</f>
        <v>-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18"/>
      <c r="B4" s="16" t="s">
        <v>15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16</v>
      </c>
      <c r="M4" t="s">
        <v>6</v>
      </c>
      <c r="N4">
        <f>VLOOKUP(M4,[1]輸出畜産物ピボット!$A$1:$B$73,2,FALSE)</f>
        <v>2634</v>
      </c>
      <c r="O4" t="s">
        <v>17</v>
      </c>
    </row>
    <row r="5" spans="1:16" s="15" customFormat="1" ht="29.1" customHeight="1" thickBot="1">
      <c r="A5" s="219"/>
      <c r="B5" s="23">
        <f>IF(ISERROR($N9),"-",$N9)</f>
        <v>10</v>
      </c>
      <c r="C5" s="24"/>
      <c r="D5" s="25"/>
      <c r="E5" s="26"/>
      <c r="F5" s="26"/>
      <c r="G5" s="27"/>
      <c r="H5" s="28">
        <f>SUM(B3:H3,B5)</f>
        <v>3744</v>
      </c>
      <c r="I5" s="6"/>
      <c r="K5" s="14" t="s">
        <v>7</v>
      </c>
      <c r="L5" s="2" t="s">
        <v>18</v>
      </c>
      <c r="M5" s="29" t="s">
        <v>7</v>
      </c>
      <c r="N5" s="15" t="e">
        <f>VLOOKUP(M5,[1]輸出畜産物ピボット!$A$1:$B$73,2,FALSE)</f>
        <v>#N/A</v>
      </c>
      <c r="O5" s="29" t="s">
        <v>19</v>
      </c>
      <c r="P5" s="29" t="e">
        <f>SUM(N2:N5)</f>
        <v>#N/A</v>
      </c>
    </row>
    <row r="6" spans="1:16" ht="29.1" customHeight="1">
      <c r="A6" s="215" t="s">
        <v>20</v>
      </c>
      <c r="B6" s="3" t="s">
        <v>21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5" t="s">
        <v>27</v>
      </c>
      <c r="I6" s="7"/>
      <c r="K6" s="7" t="s">
        <v>8</v>
      </c>
      <c r="L6" s="8" t="s">
        <v>28</v>
      </c>
      <c r="M6" s="195" t="s">
        <v>8</v>
      </c>
      <c r="N6" t="e">
        <f>VLOOKUP(M6,[1]輸出畜産物ピボット!$A$1:$B$73,2,FALSE)</f>
        <v>#N/A</v>
      </c>
      <c r="O6" t="s">
        <v>29</v>
      </c>
    </row>
    <row r="7" spans="1:16" s="15" customFormat="1" ht="29.1" customHeight="1">
      <c r="A7" s="220"/>
      <c r="B7" s="9">
        <f>IF(ISERROR($N10),"-",$N10)</f>
        <v>736542.65000000072</v>
      </c>
      <c r="C7" s="10">
        <f>IF(ISERROR($N11),"-",$N11)</f>
        <v>168318.69999999995</v>
      </c>
      <c r="D7" s="10" t="str">
        <f>IF(ISERROR($N12),"-",$N12)</f>
        <v>-</v>
      </c>
      <c r="E7" s="10" t="str">
        <f>IF(ISERROR($N13),"-",$N13)</f>
        <v>-</v>
      </c>
      <c r="F7" s="10">
        <f>IF(ISERROR($N14),"-",$N14)</f>
        <v>1.7</v>
      </c>
      <c r="G7" s="10" t="str">
        <f>IF(ISERROR($N15),"-",$N15)</f>
        <v>-</v>
      </c>
      <c r="H7" s="10" t="str">
        <f>IF(ISERROR($N19),"-",$N19)</f>
        <v>-</v>
      </c>
      <c r="I7" s="30"/>
      <c r="K7" s="14" t="s">
        <v>9</v>
      </c>
      <c r="L7" s="2" t="s">
        <v>30</v>
      </c>
      <c r="M7" s="31" t="s">
        <v>9</v>
      </c>
      <c r="N7" s="15" t="e">
        <f>VLOOKUP(M7,[1]輸出畜産物ピボット!$A$1:$B$73,2,FALSE)</f>
        <v>#N/A</v>
      </c>
      <c r="O7" s="15" t="s">
        <v>31</v>
      </c>
    </row>
    <row r="8" spans="1:16" ht="29.1" customHeight="1">
      <c r="A8" s="220"/>
      <c r="B8" s="32" t="s">
        <v>32</v>
      </c>
      <c r="C8" s="32" t="s">
        <v>33</v>
      </c>
      <c r="D8" s="32" t="s">
        <v>34</v>
      </c>
      <c r="E8" s="33" t="s">
        <v>35</v>
      </c>
      <c r="F8" s="32" t="s">
        <v>36</v>
      </c>
      <c r="G8" s="32" t="s">
        <v>37</v>
      </c>
      <c r="H8" s="34" t="s">
        <v>38</v>
      </c>
      <c r="I8" s="7"/>
      <c r="K8" s="7" t="s">
        <v>10</v>
      </c>
      <c r="L8" s="8" t="s">
        <v>39</v>
      </c>
      <c r="M8" s="195" t="s">
        <v>10</v>
      </c>
      <c r="N8" t="e">
        <f>VLOOKUP(M8,[1]輸出畜産物ピボット!$A$1:$B$73,2,FALSE)</f>
        <v>#N/A</v>
      </c>
      <c r="O8" t="s">
        <v>40</v>
      </c>
    </row>
    <row r="9" spans="1:16" s="15" customFormat="1" ht="29.1" customHeight="1" thickBot="1">
      <c r="A9" s="220"/>
      <c r="B9" s="35">
        <f>IF(ISERROR($N21),"-",$N21)</f>
        <v>24.360000000000003</v>
      </c>
      <c r="C9" s="36" t="str">
        <f>IF(ISERROR($N23),"-",$N23)</f>
        <v>-</v>
      </c>
      <c r="D9" s="10" t="str">
        <f>IF(ISERROR($N25),"-",$N25)</f>
        <v>-</v>
      </c>
      <c r="E9" s="10" t="str">
        <f>IF(ISERROR($N28),"-",$N28)</f>
        <v>-</v>
      </c>
      <c r="F9" s="10">
        <f>IF(ISERROR($N29),"-",$N29)</f>
        <v>452946.44000000006</v>
      </c>
      <c r="G9" s="10" t="str">
        <f>IF(ISERROR($N30),"-",$N30)</f>
        <v>-</v>
      </c>
      <c r="H9" s="13">
        <f>IF(ISERROR($N31),"-",$N31)</f>
        <v>28199.959999999995</v>
      </c>
      <c r="I9" s="14"/>
      <c r="K9" s="14" t="s">
        <v>41</v>
      </c>
      <c r="L9" s="37" t="s">
        <v>42</v>
      </c>
      <c r="M9" s="31" t="s">
        <v>41</v>
      </c>
      <c r="N9" s="15">
        <f>VLOOKUP(M9,[1]輸出畜産物ピボット!$A$1:$B$73,2,FALSE)</f>
        <v>10</v>
      </c>
      <c r="O9" s="15" t="s">
        <v>43</v>
      </c>
    </row>
    <row r="10" spans="1:16" ht="29.1" customHeight="1" thickBot="1">
      <c r="A10" s="220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21</v>
      </c>
      <c r="L10" s="2" t="s">
        <v>42</v>
      </c>
      <c r="M10" t="s">
        <v>21</v>
      </c>
      <c r="N10">
        <f>VLOOKUP(M10,[1]輸出畜産物ピボット!$A$1:$B$73,2,FALSE)</f>
        <v>736542.65000000072</v>
      </c>
      <c r="O10" t="s">
        <v>44</v>
      </c>
    </row>
    <row r="11" spans="1:16" s="15" customFormat="1" ht="29.1" customHeight="1" thickBot="1">
      <c r="A11" s="221"/>
      <c r="B11" s="43"/>
      <c r="C11" s="44"/>
      <c r="D11" s="44"/>
      <c r="E11" s="44"/>
      <c r="F11" s="44"/>
      <c r="G11" s="44"/>
      <c r="H11" s="45">
        <f>SUM(B7:H7,B9:H9)</f>
        <v>1386033.8100000005</v>
      </c>
      <c r="I11" s="14"/>
      <c r="K11" s="15" t="s">
        <v>22</v>
      </c>
      <c r="L11" s="2" t="s">
        <v>45</v>
      </c>
      <c r="M11" s="15" t="s">
        <v>22</v>
      </c>
      <c r="N11" s="15">
        <f>VLOOKUP(M11,[1]輸出畜産物ピボット!$A$1:$B$73,2,FALSE)</f>
        <v>168318.69999999995</v>
      </c>
      <c r="O11" s="15" t="s">
        <v>46</v>
      </c>
    </row>
    <row r="12" spans="1:16" ht="29.1" customHeight="1">
      <c r="A12" s="215" t="s">
        <v>47</v>
      </c>
      <c r="B12" s="46" t="s">
        <v>48</v>
      </c>
      <c r="C12" s="47" t="s">
        <v>49</v>
      </c>
      <c r="D12" s="47" t="s">
        <v>50</v>
      </c>
      <c r="E12" s="4" t="s">
        <v>51</v>
      </c>
      <c r="F12" s="4" t="s">
        <v>52</v>
      </c>
      <c r="G12" s="4" t="s">
        <v>53</v>
      </c>
      <c r="H12" s="5" t="s">
        <v>54</v>
      </c>
      <c r="I12" s="48"/>
      <c r="K12" t="s">
        <v>23</v>
      </c>
      <c r="L12" s="2" t="s">
        <v>55</v>
      </c>
      <c r="M12" t="s">
        <v>23</v>
      </c>
      <c r="N12" t="e">
        <f>VLOOKUP(M12,[1]輸出畜産物ピボット!$A$1:$B$73,2,FALSE)</f>
        <v>#N/A</v>
      </c>
      <c r="O12" t="s">
        <v>56</v>
      </c>
    </row>
    <row r="13" spans="1:16" s="15" customFormat="1" ht="29.1" customHeight="1" thickBot="1">
      <c r="A13" s="220"/>
      <c r="B13" s="9">
        <f>IF(ISERROR($N38),"-",$N38)</f>
        <v>127.80000000000001</v>
      </c>
      <c r="C13" s="10">
        <f>IF(ISERROR($N39),"-",$N39)</f>
        <v>7200</v>
      </c>
      <c r="D13" s="10" t="str">
        <f>IF(ISERROR($N40),"-",$N40)</f>
        <v>-</v>
      </c>
      <c r="E13" s="10">
        <f>IF(ISERROR($N44),"-",$N44)</f>
        <v>1326</v>
      </c>
      <c r="F13" s="10">
        <f>IF(ISERROR($N45),"-",$N45)</f>
        <v>8366</v>
      </c>
      <c r="G13" s="10" t="str">
        <f>IF(ISERROR($N47),"-",$N47)</f>
        <v>-</v>
      </c>
      <c r="H13" s="13">
        <f>IF(ISERROR($N48),"-",$N48)</f>
        <v>224</v>
      </c>
      <c r="I13" s="14"/>
      <c r="K13" s="15" t="s">
        <v>24</v>
      </c>
      <c r="L13" s="37" t="s">
        <v>57</v>
      </c>
      <c r="M13" s="15" t="s">
        <v>24</v>
      </c>
      <c r="N13" s="15" t="e">
        <f>VLOOKUP(M13,[1]輸出畜産物ピボット!$A$1:$B$73,2,FALSE)</f>
        <v>#N/A</v>
      </c>
      <c r="O13" s="15" t="s">
        <v>58</v>
      </c>
    </row>
    <row r="14" spans="1:16" ht="29.1" customHeight="1" thickBot="1">
      <c r="A14" s="220"/>
      <c r="B14" s="16" t="s">
        <v>59</v>
      </c>
      <c r="C14" s="33"/>
      <c r="D14" s="33"/>
      <c r="E14" s="32"/>
      <c r="F14" s="32"/>
      <c r="G14" s="49"/>
      <c r="H14" s="21" t="s">
        <v>2</v>
      </c>
      <c r="I14" s="48"/>
      <c r="K14" t="s">
        <v>25</v>
      </c>
      <c r="L14" s="8" t="s">
        <v>60</v>
      </c>
      <c r="M14" t="s">
        <v>25</v>
      </c>
      <c r="N14">
        <f>VLOOKUP(M14,[1]輸出畜産物ピボット!$A$1:$B$73,2,FALSE)</f>
        <v>1.7</v>
      </c>
      <c r="O14" t="s">
        <v>58</v>
      </c>
    </row>
    <row r="15" spans="1:16" s="15" customFormat="1" ht="29.1" customHeight="1" thickBot="1">
      <c r="A15" s="221"/>
      <c r="B15" s="50" t="str">
        <f>IF(ISERROR($N49),"-",$N49)</f>
        <v>-</v>
      </c>
      <c r="C15" s="51"/>
      <c r="D15" s="51"/>
      <c r="E15" s="51"/>
      <c r="F15" s="51"/>
      <c r="G15" s="12"/>
      <c r="H15" s="45">
        <f>SUM(B13:H13,B15:G15)</f>
        <v>17243.8</v>
      </c>
      <c r="I15" s="14"/>
      <c r="K15" s="15" t="s">
        <v>26</v>
      </c>
      <c r="L15" s="2" t="s">
        <v>61</v>
      </c>
      <c r="M15" s="15" t="s">
        <v>62</v>
      </c>
      <c r="N15" s="15" t="e">
        <f>VLOOKUP(M15,[1]輸出畜産物ピボット!$A$1:$B$73,2,FALSE)</f>
        <v>#N/A</v>
      </c>
      <c r="O15" s="15" t="s">
        <v>63</v>
      </c>
    </row>
    <row r="16" spans="1:16" ht="29.1" customHeight="1" thickBot="1">
      <c r="A16" s="215" t="s">
        <v>64</v>
      </c>
      <c r="B16" s="3" t="s">
        <v>65</v>
      </c>
      <c r="C16" s="4" t="s">
        <v>66</v>
      </c>
      <c r="D16" s="4" t="s">
        <v>67</v>
      </c>
      <c r="E16" s="4"/>
      <c r="F16" s="4"/>
      <c r="G16" s="52"/>
      <c r="H16" s="21" t="s">
        <v>2</v>
      </c>
      <c r="I16" s="7"/>
      <c r="K16" t="s">
        <v>68</v>
      </c>
      <c r="L16" s="8" t="s">
        <v>69</v>
      </c>
      <c r="M16" t="s">
        <v>70</v>
      </c>
      <c r="N16" t="e">
        <f>VLOOKUP(M16,[1]輸出畜産物ピボット!$A$1:$B$73,2,FALSE)</f>
        <v>#N/A</v>
      </c>
      <c r="O16" t="s">
        <v>71</v>
      </c>
    </row>
    <row r="17" spans="1:16" s="15" customFormat="1" ht="29.1" customHeight="1" thickBot="1">
      <c r="A17" s="216"/>
      <c r="B17" s="53">
        <f>IF(ISERROR($N54),"-",$N54)</f>
        <v>1862403.1500000001</v>
      </c>
      <c r="C17" s="51">
        <f>IF(ISERROR($N55),"-",$N55)</f>
        <v>5460</v>
      </c>
      <c r="D17" s="51">
        <f>IF(ISERROR($N56),"-",$N56)</f>
        <v>9995.8000000000011</v>
      </c>
      <c r="E17" s="24" t="s">
        <v>72</v>
      </c>
      <c r="F17" s="24"/>
      <c r="G17" s="54"/>
      <c r="H17" s="45">
        <f>SUM(B17:G17)</f>
        <v>1877858.9500000002</v>
      </c>
      <c r="I17" s="55"/>
      <c r="K17" s="15" t="s">
        <v>73</v>
      </c>
      <c r="L17" s="2" t="s">
        <v>74</v>
      </c>
      <c r="M17" s="15" t="s">
        <v>75</v>
      </c>
      <c r="N17" s="15" t="e">
        <f>VLOOKUP(M17,[1]輸出畜産物ピボット!$A$1:$B$73,2,FALSE)</f>
        <v>#N/A</v>
      </c>
      <c r="O17" s="15" t="s">
        <v>76</v>
      </c>
    </row>
    <row r="18" spans="1:16" ht="29.1" customHeight="1">
      <c r="A18" s="215" t="s">
        <v>77</v>
      </c>
      <c r="B18" s="56" t="s">
        <v>78</v>
      </c>
      <c r="C18" s="4" t="s">
        <v>79</v>
      </c>
      <c r="D18" s="4" t="s">
        <v>80</v>
      </c>
      <c r="E18" s="4" t="s">
        <v>81</v>
      </c>
      <c r="F18" s="4" t="s">
        <v>82</v>
      </c>
      <c r="G18" s="4" t="s">
        <v>83</v>
      </c>
      <c r="H18" s="5" t="s">
        <v>84</v>
      </c>
      <c r="I18" s="57"/>
      <c r="K18" t="s">
        <v>85</v>
      </c>
      <c r="L18" s="2" t="s">
        <v>86</v>
      </c>
      <c r="M18" t="s">
        <v>85</v>
      </c>
      <c r="N18" t="e">
        <f>VLOOKUP(M18,[1]輸出畜産物ピボット!$A$1:$B$73,2,FALSE)</f>
        <v>#N/A</v>
      </c>
      <c r="O18" t="s">
        <v>87</v>
      </c>
    </row>
    <row r="19" spans="1:16" s="15" customFormat="1" ht="29.1" customHeight="1" thickBot="1">
      <c r="A19" s="216"/>
      <c r="B19" s="36">
        <f>IF(ISERROR($N57),"-",$N57)</f>
        <v>1248979</v>
      </c>
      <c r="C19" s="10">
        <f>IF(ISERROR($N58),"-",$N58)</f>
        <v>4596607</v>
      </c>
      <c r="D19" s="10" t="str">
        <f>IF(ISERROR($N59),"-",$N59)</f>
        <v>-</v>
      </c>
      <c r="E19" s="10" t="str">
        <f>IF(ISERROR($N60),"-",$N60)</f>
        <v>-</v>
      </c>
      <c r="F19" s="10" t="str">
        <f>IF(ISERROR($N61),"-",$N61)</f>
        <v>-</v>
      </c>
      <c r="G19" s="10" t="str">
        <f>IF(ISERROR($N62),"-",$N62)</f>
        <v>-</v>
      </c>
      <c r="H19" s="42" t="str">
        <f>IF(ISERROR($N63),"-",$N63)</f>
        <v>-</v>
      </c>
      <c r="I19" s="55"/>
      <c r="K19" s="15" t="s">
        <v>88</v>
      </c>
      <c r="L19" s="2" t="s">
        <v>89</v>
      </c>
      <c r="M19" s="15" t="s">
        <v>88</v>
      </c>
      <c r="N19" s="15" t="e">
        <f>VLOOKUP(M19,[1]輸出畜産物ピボット!$A$1:$B$73,2,FALSE)</f>
        <v>#N/A</v>
      </c>
      <c r="O19" s="15" t="s">
        <v>90</v>
      </c>
    </row>
    <row r="20" spans="1:16" ht="29.1" customHeight="1" thickBot="1">
      <c r="A20" s="220"/>
      <c r="B20" s="58" t="s">
        <v>91</v>
      </c>
      <c r="C20" s="33" t="s">
        <v>92</v>
      </c>
      <c r="D20" s="33" t="s">
        <v>93</v>
      </c>
      <c r="E20" s="59"/>
      <c r="F20" s="60"/>
      <c r="G20" s="61"/>
      <c r="H20" s="21" t="s">
        <v>2</v>
      </c>
      <c r="I20" s="7"/>
      <c r="K20" t="s">
        <v>94</v>
      </c>
      <c r="L20" s="8" t="s">
        <v>95</v>
      </c>
      <c r="M20" t="s">
        <v>94</v>
      </c>
      <c r="N20" t="e">
        <f>VLOOKUP(M20,[1]輸出畜産物ピボット!$A$1:$B$73,2,FALSE)</f>
        <v>#N/A</v>
      </c>
      <c r="O20" t="s">
        <v>96</v>
      </c>
    </row>
    <row r="21" spans="1:16" s="15" customFormat="1" ht="29.1" customHeight="1" thickBot="1">
      <c r="A21" s="222"/>
      <c r="B21" s="62" t="str">
        <f>IF(ISERROR($N64),"-",$N64)</f>
        <v>-</v>
      </c>
      <c r="C21" s="63" t="str">
        <f>IF(ISERROR($N65),"-",$N65)</f>
        <v>-</v>
      </c>
      <c r="D21" s="24" t="str">
        <f>IF(ISERROR($N66),"-",$N66)</f>
        <v>-</v>
      </c>
      <c r="E21" s="26"/>
      <c r="F21" s="26"/>
      <c r="G21" s="27"/>
      <c r="H21" s="45">
        <f>SUM(B19:H19,B20:G21)</f>
        <v>5845586</v>
      </c>
      <c r="I21" s="64"/>
      <c r="K21" s="15" t="s">
        <v>32</v>
      </c>
      <c r="L21" s="2" t="s">
        <v>97</v>
      </c>
      <c r="M21" s="15" t="s">
        <v>32</v>
      </c>
      <c r="N21" s="15">
        <f>VLOOKUP(M21,[1]輸出畜産物ピボット!$A$1:$B$73,2,FALSE)</f>
        <v>24.360000000000003</v>
      </c>
      <c r="O21" s="15" t="s">
        <v>98</v>
      </c>
    </row>
    <row r="22" spans="1:16" ht="29.1" customHeight="1">
      <c r="A22" s="217" t="s">
        <v>99</v>
      </c>
      <c r="B22" s="3" t="s">
        <v>100</v>
      </c>
      <c r="C22" s="4" t="s">
        <v>101</v>
      </c>
      <c r="D22" s="4" t="s">
        <v>102</v>
      </c>
      <c r="E22" s="4" t="s">
        <v>103</v>
      </c>
      <c r="F22" s="4" t="s">
        <v>104</v>
      </c>
      <c r="G22" s="4" t="s">
        <v>105</v>
      </c>
      <c r="H22" s="5" t="s">
        <v>106</v>
      </c>
      <c r="I22" s="7"/>
      <c r="K22" t="s">
        <v>107</v>
      </c>
      <c r="L22" s="8" t="s">
        <v>108</v>
      </c>
      <c r="M22" t="s">
        <v>109</v>
      </c>
      <c r="N22" t="e">
        <f>VLOOKUP(M22,[1]輸出畜産物ピボット!$A$1:$B$73,2,FALSE)</f>
        <v>#N/A</v>
      </c>
      <c r="O22" t="s">
        <v>110</v>
      </c>
    </row>
    <row r="23" spans="1:16" s="15" customFormat="1" ht="29.1" customHeight="1" thickBot="1">
      <c r="A23" s="223"/>
      <c r="B23" s="9" t="str">
        <f>IF(ISERROR($N67),"-",$N67)</f>
        <v>-</v>
      </c>
      <c r="C23" s="10" t="str">
        <f>IF(ISERROR($N68),"-",$N68)</f>
        <v>-</v>
      </c>
      <c r="D23" s="10" t="str">
        <f>IF(ISERROR($N69),"-",$N69)</f>
        <v>-</v>
      </c>
      <c r="E23" s="10" t="str">
        <f>IF(ISERROR($N70),"-",$N70)</f>
        <v>-</v>
      </c>
      <c r="F23" s="10" t="str">
        <f>IF(ISERROR($N71),"-",$N71)</f>
        <v>-</v>
      </c>
      <c r="G23" s="10" t="str">
        <f>IF(ISERROR($N72),"-",$N72)</f>
        <v>-</v>
      </c>
      <c r="H23" s="13" t="str">
        <f>IF(ISERROR($N73),"-",$N73)</f>
        <v>-</v>
      </c>
      <c r="I23" s="65"/>
      <c r="K23" s="15" t="s">
        <v>33</v>
      </c>
      <c r="L23" s="37" t="s">
        <v>111</v>
      </c>
      <c r="M23" s="15" t="s">
        <v>33</v>
      </c>
      <c r="N23" s="15" t="e">
        <f>VLOOKUP(M23,[1]輸出畜産物ピボット!$A$1:$B$73,2,FALSE)</f>
        <v>#N/A</v>
      </c>
      <c r="O23" s="15" t="s">
        <v>112</v>
      </c>
    </row>
    <row r="24" spans="1:16" ht="29.1" customHeight="1" thickBot="1">
      <c r="A24" s="218"/>
      <c r="B24" s="66" t="s">
        <v>113</v>
      </c>
      <c r="C24" s="32" t="s">
        <v>114</v>
      </c>
      <c r="D24" s="33" t="s">
        <v>115</v>
      </c>
      <c r="E24" s="32" t="s">
        <v>116</v>
      </c>
      <c r="F24" s="60"/>
      <c r="G24" s="61"/>
      <c r="H24" s="21" t="s">
        <v>2</v>
      </c>
      <c r="I24" s="22"/>
      <c r="K24" t="s">
        <v>117</v>
      </c>
      <c r="L24" s="2" t="s">
        <v>118</v>
      </c>
      <c r="M24" t="s">
        <v>119</v>
      </c>
      <c r="N24" t="e">
        <f>VLOOKUP(M24,[1]輸出畜産物ピボット!$A$1:$B$73,2,FALSE)</f>
        <v>#N/A</v>
      </c>
      <c r="O24" t="s">
        <v>120</v>
      </c>
    </row>
    <row r="25" spans="1:16" s="15" customFormat="1" ht="29.1" customHeight="1" thickBot="1">
      <c r="A25" s="223"/>
      <c r="B25" s="67" t="str">
        <f>IF(ISERROR($N74),"-",$N74)</f>
        <v>-</v>
      </c>
      <c r="C25" s="27">
        <f>IF(ISERROR($N75),"-",$N75)</f>
        <v>6382.76</v>
      </c>
      <c r="D25" s="68" t="str">
        <f>IF(ISERROR($N76),"-",$N76)</f>
        <v>-</v>
      </c>
      <c r="E25" s="24">
        <f>IF(ISERROR($N77),"-",$N77)</f>
        <v>704.55</v>
      </c>
      <c r="F25" s="26"/>
      <c r="G25" s="27"/>
      <c r="H25" s="69">
        <f>SUM(B23:H23,B25:E25)</f>
        <v>7087.31</v>
      </c>
      <c r="I25" s="55"/>
      <c r="K25" s="15" t="s">
        <v>121</v>
      </c>
      <c r="L25" s="2" t="s">
        <v>122</v>
      </c>
      <c r="M25" s="15" t="s">
        <v>121</v>
      </c>
      <c r="N25" s="15" t="e">
        <f>VLOOKUP(M25,[1]輸出畜産物ピボット!$A$1:$B$73,2,FALSE)</f>
        <v>#N/A</v>
      </c>
      <c r="O25" s="15" t="s">
        <v>123</v>
      </c>
      <c r="P25" s="29" t="e">
        <f>SUM(N6:N28)</f>
        <v>#N/A</v>
      </c>
    </row>
    <row r="26" spans="1:16" s="15" customFormat="1" ht="29.1" customHeight="1" thickBot="1">
      <c r="A26" s="215" t="s">
        <v>124</v>
      </c>
      <c r="B26" s="3" t="s">
        <v>125</v>
      </c>
      <c r="C26" s="4" t="s">
        <v>126</v>
      </c>
      <c r="D26" s="4" t="s">
        <v>127</v>
      </c>
      <c r="E26" s="4" t="s">
        <v>128</v>
      </c>
      <c r="F26" s="4"/>
      <c r="G26" s="5"/>
      <c r="H26" s="21" t="s">
        <v>129</v>
      </c>
      <c r="I26" s="55"/>
      <c r="L26" s="2"/>
    </row>
    <row r="27" spans="1:16" s="15" customFormat="1" ht="29.1" customHeight="1" thickBot="1">
      <c r="A27" s="222"/>
      <c r="B27" s="70">
        <f>IF(ISERROR($N95),"-",$N95)</f>
        <v>1134.77</v>
      </c>
      <c r="C27" s="71">
        <f>IF(ISERROR($N96),"-",$N96)</f>
        <v>15.07</v>
      </c>
      <c r="D27" s="72" t="str">
        <f>IF(ISERROR($N97),"-",$N97)</f>
        <v>-</v>
      </c>
      <c r="E27" s="73">
        <f>IF(ISERROR($N98),"-",$N98)</f>
        <v>127580.39999999998</v>
      </c>
      <c r="F27" s="74"/>
      <c r="G27" s="71"/>
      <c r="H27" s="45">
        <f>SUM(B27:E27)</f>
        <v>128730.23999999998</v>
      </c>
      <c r="I27" s="55"/>
      <c r="L27" s="2"/>
    </row>
    <row r="28" spans="1:16" ht="29.1" customHeight="1" thickBot="1">
      <c r="A28" s="220" t="s">
        <v>130</v>
      </c>
      <c r="B28" s="33" t="s">
        <v>131</v>
      </c>
      <c r="C28" s="75" t="s">
        <v>132</v>
      </c>
      <c r="D28" s="33" t="s">
        <v>133</v>
      </c>
      <c r="E28" s="33" t="s">
        <v>134</v>
      </c>
      <c r="F28" s="33"/>
      <c r="G28" s="75"/>
      <c r="H28" s="194" t="s">
        <v>2</v>
      </c>
      <c r="I28" s="7"/>
      <c r="K28" t="s">
        <v>135</v>
      </c>
      <c r="L28" s="2" t="s">
        <v>136</v>
      </c>
      <c r="M28" t="s">
        <v>135</v>
      </c>
      <c r="N28" t="e">
        <f>VLOOKUP(M28,[1]輸出畜産物ピボット!$A$1:$B$73,2,FALSE)</f>
        <v>#N/A</v>
      </c>
      <c r="O28" s="76" t="s">
        <v>137</v>
      </c>
    </row>
    <row r="29" spans="1:16" s="15" customFormat="1" ht="29.1" customHeight="1" thickBot="1">
      <c r="A29" s="222"/>
      <c r="B29" s="77" t="str">
        <f>IF(ISERROR($N78),"-",$N78)</f>
        <v>-</v>
      </c>
      <c r="C29" s="78" t="str">
        <f>IF(ISERROR($N79),"-",$N79)</f>
        <v>-</v>
      </c>
      <c r="D29" s="79" t="str">
        <f>IF(ISERROR($N80),"-",$N80)</f>
        <v>-</v>
      </c>
      <c r="E29" s="79" t="str">
        <f>IF(ISERROR($N81),"-",$N81)</f>
        <v>-</v>
      </c>
      <c r="F29" s="78"/>
      <c r="G29" s="78"/>
      <c r="H29" s="80">
        <f>SUM(B29:G29)</f>
        <v>0</v>
      </c>
      <c r="I29" s="64"/>
      <c r="K29" s="15" t="s">
        <v>36</v>
      </c>
      <c r="L29" s="37" t="s">
        <v>138</v>
      </c>
      <c r="M29" s="15" t="s">
        <v>36</v>
      </c>
      <c r="N29" s="15">
        <f>VLOOKUP(M29,[1]輸出畜産物ピボット!$A$1:$B$73,2,FALSE)</f>
        <v>452946.44000000006</v>
      </c>
      <c r="O29" s="15" t="s">
        <v>139</v>
      </c>
    </row>
    <row r="30" spans="1:16" ht="29.1" customHeight="1" thickBot="1">
      <c r="A30" s="215" t="s">
        <v>140</v>
      </c>
      <c r="B30" s="4" t="s">
        <v>141</v>
      </c>
      <c r="C30" s="52" t="s">
        <v>142</v>
      </c>
      <c r="D30" s="4" t="s">
        <v>143</v>
      </c>
      <c r="E30" s="4"/>
      <c r="F30" s="4"/>
      <c r="G30" s="5"/>
      <c r="H30" s="21" t="s">
        <v>2</v>
      </c>
      <c r="I30" s="22"/>
      <c r="K30" t="s">
        <v>144</v>
      </c>
      <c r="L30" s="2" t="s">
        <v>145</v>
      </c>
      <c r="M30" t="s">
        <v>144</v>
      </c>
      <c r="N30" t="e">
        <f>VLOOKUP(M30,[1]輸出畜産物ピボット!$A$1:$B$73,2,FALSE)</f>
        <v>#N/A</v>
      </c>
      <c r="O30" t="s">
        <v>146</v>
      </c>
    </row>
    <row r="31" spans="1:16" s="15" customFormat="1" ht="29.1" customHeight="1" thickBot="1">
      <c r="A31" s="222"/>
      <c r="B31" s="77">
        <f>IF(ISERROR($N84),"-",$N84)</f>
        <v>4</v>
      </c>
      <c r="C31" s="77" t="str">
        <f>IF(ISERROR($N85),"-",$N85)</f>
        <v>-</v>
      </c>
      <c r="D31" s="81">
        <f>IF(ISERROR($N87),"-",$N87)</f>
        <v>100080</v>
      </c>
      <c r="E31" s="81"/>
      <c r="F31" s="81"/>
      <c r="G31" s="82"/>
      <c r="H31" s="80">
        <f>SUM(D31)</f>
        <v>100080</v>
      </c>
      <c r="I31" s="55"/>
      <c r="K31" s="15" t="s">
        <v>147</v>
      </c>
      <c r="L31" s="37" t="s">
        <v>148</v>
      </c>
      <c r="M31" s="15" t="s">
        <v>149</v>
      </c>
      <c r="N31" s="15">
        <f>VLOOKUP(M31,[1]輸出畜産物ピボット!$A$1:$B$73,2,FALSE)</f>
        <v>28199.959999999995</v>
      </c>
      <c r="O31" s="15" t="s">
        <v>150</v>
      </c>
    </row>
    <row r="32" spans="1:16" ht="29.1" customHeight="1">
      <c r="B32" s="7"/>
      <c r="C32" s="7"/>
      <c r="D32" s="7"/>
      <c r="E32" s="7"/>
      <c r="F32" s="7"/>
      <c r="G32" s="7"/>
      <c r="H32" s="83" t="s">
        <v>151</v>
      </c>
      <c r="I32" s="7"/>
      <c r="K32" t="s">
        <v>152</v>
      </c>
      <c r="L32" s="8" t="s">
        <v>153</v>
      </c>
      <c r="M32" t="s">
        <v>154</v>
      </c>
      <c r="N32" t="e">
        <f>VLOOKUP(M32,[1]輸出畜産物ピボット!$A$1:$B$73,2,FALSE)</f>
        <v>#N/A</v>
      </c>
      <c r="O32" t="s">
        <v>155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6">
        <f>SUM(H5,H11,H17,H21,H25,H29,H15,,H27)</f>
        <v>9266284.1100000031</v>
      </c>
      <c r="I33" s="64"/>
      <c r="K33" s="15" t="s">
        <v>156</v>
      </c>
      <c r="L33" s="2" t="s">
        <v>157</v>
      </c>
      <c r="M33" s="15" t="s">
        <v>158</v>
      </c>
      <c r="N33" s="15" t="e">
        <f>VLOOKUP(M33,[1]輸出畜産物ピボット!$A$1:$B$73,2,FALSE)</f>
        <v>#N/A</v>
      </c>
      <c r="O33" s="15" t="s">
        <v>159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160</v>
      </c>
      <c r="L34" s="2" t="s">
        <v>161</v>
      </c>
      <c r="M34" s="84" t="s">
        <v>162</v>
      </c>
      <c r="N34" t="e">
        <f>VLOOKUP(M34,[1]輸出畜産物ピボット!$A$1:$B$73,2,FALSE)</f>
        <v>#N/A</v>
      </c>
      <c r="O34" t="s">
        <v>163</v>
      </c>
    </row>
    <row r="35" spans="1:16" ht="29.1" customHeight="1">
      <c r="A35" s="85" t="s">
        <v>164</v>
      </c>
      <c r="B35" s="86"/>
      <c r="C35" s="87"/>
      <c r="D35" s="87"/>
      <c r="E35" s="7"/>
      <c r="F35" s="7"/>
      <c r="G35" s="7"/>
      <c r="H35" s="7"/>
      <c r="I35" s="88"/>
      <c r="K35" t="s">
        <v>165</v>
      </c>
      <c r="L35" s="2" t="s">
        <v>166</v>
      </c>
      <c r="M35" s="84" t="s">
        <v>167</v>
      </c>
      <c r="N35" t="e">
        <f>VLOOKUP(M35,[1]輸出畜産物ピボット!$A$1:$B$73,2,FALSE)</f>
        <v>#N/A</v>
      </c>
      <c r="O35" t="s">
        <v>168</v>
      </c>
    </row>
    <row r="36" spans="1:16" ht="32.25" customHeight="1">
      <c r="A36" s="89" t="s">
        <v>169</v>
      </c>
      <c r="B36" s="213" t="s">
        <v>170</v>
      </c>
      <c r="C36" s="213"/>
      <c r="D36" s="213"/>
      <c r="E36" s="213"/>
      <c r="F36" s="213"/>
      <c r="G36" s="213"/>
      <c r="H36" s="213"/>
      <c r="I36" s="7"/>
      <c r="K36" t="s">
        <v>171</v>
      </c>
      <c r="L36" s="8" t="s">
        <v>172</v>
      </c>
      <c r="M36" s="84" t="s">
        <v>173</v>
      </c>
      <c r="N36" t="e">
        <f>VLOOKUP(M36,[1]輸出畜産物ピボット!$A$1:$B$73,2,FALSE)</f>
        <v>#N/A</v>
      </c>
      <c r="O36" t="s">
        <v>174</v>
      </c>
    </row>
    <row r="37" spans="1:16" ht="23.25" customHeight="1">
      <c r="A37" s="7"/>
      <c r="B37" s="90" t="s">
        <v>175</v>
      </c>
      <c r="C37" s="7"/>
      <c r="D37" s="7"/>
      <c r="E37" s="91"/>
      <c r="F37" s="91"/>
      <c r="G37" s="91"/>
      <c r="H37" s="91"/>
      <c r="I37" s="87"/>
      <c r="K37" s="92" t="s">
        <v>176</v>
      </c>
      <c r="L37" s="2" t="s">
        <v>177</v>
      </c>
      <c r="M37" s="76" t="s">
        <v>178</v>
      </c>
      <c r="N37" t="e">
        <f>VLOOKUP(M37,[1]輸出畜産物ピボット!$A$1:$B$73,2,FALSE)</f>
        <v>#N/A</v>
      </c>
      <c r="O37" t="s">
        <v>179</v>
      </c>
    </row>
    <row r="38" spans="1:16" ht="31.5" customHeight="1">
      <c r="A38" s="7"/>
      <c r="B38" s="214" t="s">
        <v>180</v>
      </c>
      <c r="C38" s="214"/>
      <c r="D38" s="214"/>
      <c r="E38" s="214"/>
      <c r="F38" s="214"/>
      <c r="G38" s="214"/>
      <c r="H38" s="214"/>
      <c r="I38" s="7"/>
      <c r="K38" t="s">
        <v>181</v>
      </c>
      <c r="L38" s="2" t="s">
        <v>182</v>
      </c>
      <c r="M38" t="s">
        <v>183</v>
      </c>
      <c r="N38">
        <f>VLOOKUP(M38,[1]輸出畜産物ピボット!$A$1:$B$73,2,FALSE)</f>
        <v>127.80000000000001</v>
      </c>
      <c r="O38" t="s">
        <v>184</v>
      </c>
    </row>
    <row r="39" spans="1:16" ht="23.25" customHeight="1">
      <c r="A39" s="86"/>
      <c r="B39" s="90" t="s">
        <v>185</v>
      </c>
      <c r="C39" s="91"/>
      <c r="D39" s="91"/>
      <c r="I39" s="87"/>
      <c r="K39" t="s">
        <v>186</v>
      </c>
      <c r="L39" s="8" t="s">
        <v>187</v>
      </c>
      <c r="M39" t="s">
        <v>188</v>
      </c>
      <c r="N39">
        <f>VLOOKUP(M39,[1]輸出畜産物ピボット!$A$1:$B$73,2,FALSE)</f>
        <v>7200</v>
      </c>
      <c r="O39" t="s">
        <v>189</v>
      </c>
    </row>
    <row r="40" spans="1:16" ht="23.25" customHeight="1">
      <c r="B40" s="90" t="s">
        <v>190</v>
      </c>
      <c r="I40" s="7"/>
      <c r="K40" t="s">
        <v>191</v>
      </c>
      <c r="L40" s="2" t="s">
        <v>192</v>
      </c>
      <c r="M40" t="s">
        <v>193</v>
      </c>
      <c r="N40" t="e">
        <f>VLOOKUP(M40,[1]輸出畜産物ピボット!$A$1:$B$73,2,FALSE)</f>
        <v>#N/A</v>
      </c>
      <c r="O40" t="s">
        <v>194</v>
      </c>
      <c r="P40" s="76" t="e">
        <f>SUM(N29:N41)</f>
        <v>#N/A</v>
      </c>
    </row>
    <row r="41" spans="1:16" ht="23.25" customHeight="1">
      <c r="A41" s="93"/>
      <c r="B41" s="90" t="s">
        <v>195</v>
      </c>
      <c r="I41" s="7"/>
      <c r="K41" t="s">
        <v>196</v>
      </c>
      <c r="L41" s="2" t="s">
        <v>197</v>
      </c>
      <c r="M41" t="s">
        <v>196</v>
      </c>
      <c r="N41" t="e">
        <f>VLOOKUP(M41,[1]輸出畜産物ピボット!$A$1:$B$73,2,FALSE)</f>
        <v>#N/A</v>
      </c>
      <c r="O41" t="s">
        <v>198</v>
      </c>
    </row>
    <row r="42" spans="1:16" ht="23.25" customHeight="1">
      <c r="B42" s="90" t="s">
        <v>199</v>
      </c>
      <c r="I42" s="7"/>
      <c r="K42" t="s">
        <v>200</v>
      </c>
      <c r="L42" s="2" t="s">
        <v>201</v>
      </c>
      <c r="M42" t="s">
        <v>202</v>
      </c>
      <c r="N42" t="e">
        <f>VLOOKUP(M42,[1]輸出畜産物ピボット!$A$1:$B$73,2,FALSE)</f>
        <v>#N/A</v>
      </c>
      <c r="O42" t="s">
        <v>203</v>
      </c>
    </row>
    <row r="43" spans="1:16" ht="22.5" customHeight="1">
      <c r="B43" s="94" t="s">
        <v>204</v>
      </c>
      <c r="I43" s="91"/>
      <c r="K43" t="s">
        <v>205</v>
      </c>
      <c r="L43" s="8" t="s">
        <v>206</v>
      </c>
      <c r="M43" t="s">
        <v>207</v>
      </c>
      <c r="N43" t="e">
        <f>VLOOKUP(M43,[1]輸出畜産物ピボット!$A$1:$B$73,2,FALSE)</f>
        <v>#N/A</v>
      </c>
      <c r="O43" t="s">
        <v>208</v>
      </c>
      <c r="P43" s="76" t="e">
        <f>SUM(N42:N44)</f>
        <v>#N/A</v>
      </c>
    </row>
    <row r="44" spans="1:16" ht="16.5" customHeight="1">
      <c r="A44" s="91"/>
      <c r="K44" t="s">
        <v>209</v>
      </c>
      <c r="L44" s="2" t="s">
        <v>210</v>
      </c>
      <c r="M44" t="s">
        <v>211</v>
      </c>
      <c r="N44">
        <f>VLOOKUP(M44,[1]輸出畜産物ピボット!$A$1:$B$73,2,FALSE)</f>
        <v>1326</v>
      </c>
      <c r="O44" t="s">
        <v>212</v>
      </c>
    </row>
    <row r="45" spans="1:16" ht="14.25" customHeight="1">
      <c r="K45" t="s">
        <v>213</v>
      </c>
      <c r="L45" s="2" t="s">
        <v>214</v>
      </c>
      <c r="M45" t="s">
        <v>213</v>
      </c>
      <c r="N45">
        <f>VLOOKUP(M45,[1]輸出畜産物ピボット!$A$1:$B$73,2,FALSE)</f>
        <v>8366</v>
      </c>
      <c r="O45" t="s">
        <v>215</v>
      </c>
    </row>
    <row r="46" spans="1:16">
      <c r="K46" t="s">
        <v>216</v>
      </c>
      <c r="L46" s="8" t="s">
        <v>217</v>
      </c>
      <c r="M46" t="s">
        <v>216</v>
      </c>
      <c r="N46" t="e">
        <f>VLOOKUP(M46,[1]輸出畜産物ピボット!$A$1:$B$73,2,FALSE)</f>
        <v>#N/A</v>
      </c>
      <c r="O46" t="s">
        <v>218</v>
      </c>
    </row>
    <row r="47" spans="1:16">
      <c r="K47" t="s">
        <v>219</v>
      </c>
      <c r="L47" s="2" t="s">
        <v>220</v>
      </c>
      <c r="M47" t="s">
        <v>219</v>
      </c>
      <c r="N47" t="e">
        <f>VLOOKUP(M47,[1]輸出畜産物ピボット!$A$1:$B$73,2,FALSE)</f>
        <v>#N/A</v>
      </c>
      <c r="O47" t="s">
        <v>221</v>
      </c>
    </row>
    <row r="48" spans="1:16">
      <c r="K48" t="s">
        <v>222</v>
      </c>
      <c r="L48" s="2" t="s">
        <v>223</v>
      </c>
      <c r="M48" t="s">
        <v>222</v>
      </c>
      <c r="N48">
        <f>VLOOKUP(M48,[1]輸出畜産物ピボット!$A$1:$B$73,2,FALSE)</f>
        <v>224</v>
      </c>
      <c r="O48" t="s">
        <v>224</v>
      </c>
    </row>
    <row r="49" spans="11:16">
      <c r="K49" t="s">
        <v>225</v>
      </c>
      <c r="L49" s="2" t="s">
        <v>226</v>
      </c>
      <c r="M49" t="s">
        <v>227</v>
      </c>
      <c r="N49" t="e">
        <f>VLOOKUP(M49,[1]輸出畜産物ピボット!$A$1:$B$73,2,FALSE)</f>
        <v>#N/A</v>
      </c>
      <c r="O49" t="s">
        <v>228</v>
      </c>
    </row>
    <row r="50" spans="11:16">
      <c r="K50" t="s">
        <v>229</v>
      </c>
      <c r="L50" s="8" t="s">
        <v>230</v>
      </c>
      <c r="M50" t="s">
        <v>229</v>
      </c>
      <c r="N50" t="e">
        <f>VLOOKUP(M50,[1]輸出畜産物ピボット!$A$1:$B$73,2,FALSE)</f>
        <v>#N/A</v>
      </c>
      <c r="O50" t="s">
        <v>231</v>
      </c>
    </row>
    <row r="51" spans="11:16" ht="27">
      <c r="K51" s="92" t="s">
        <v>232</v>
      </c>
      <c r="L51" s="2" t="s">
        <v>233</v>
      </c>
      <c r="M51" t="s">
        <v>234</v>
      </c>
      <c r="N51" t="e">
        <f>VLOOKUP(M51,[1]輸出畜産物ピボット!$A$1:$B$73,2,FALSE)</f>
        <v>#N/A</v>
      </c>
      <c r="O51" t="s">
        <v>235</v>
      </c>
    </row>
    <row r="52" spans="11:16" ht="27">
      <c r="K52" s="92" t="s">
        <v>236</v>
      </c>
      <c r="L52" s="2" t="s">
        <v>237</v>
      </c>
      <c r="M52" t="s">
        <v>238</v>
      </c>
      <c r="N52" t="e">
        <f>VLOOKUP(M52,[1]輸出畜産物ピボット!$A$1:$B$73,2,FALSE)</f>
        <v>#N/A</v>
      </c>
      <c r="O52" t="s">
        <v>239</v>
      </c>
      <c r="P52" s="76" t="e">
        <f>SUM(N45:N53)</f>
        <v>#N/A</v>
      </c>
    </row>
    <row r="53" spans="11:16">
      <c r="K53" t="s">
        <v>240</v>
      </c>
      <c r="L53" s="8" t="s">
        <v>241</v>
      </c>
      <c r="M53" s="76" t="s">
        <v>242</v>
      </c>
      <c r="N53" t="e">
        <f>VLOOKUP(M53,[1]輸出畜産物ピボット!$A$1:$B$73,2,FALSE)</f>
        <v>#N/A</v>
      </c>
      <c r="O53" t="s">
        <v>243</v>
      </c>
    </row>
    <row r="54" spans="11:16">
      <c r="K54" t="s">
        <v>65</v>
      </c>
      <c r="L54" s="2" t="s">
        <v>244</v>
      </c>
      <c r="M54" t="s">
        <v>65</v>
      </c>
      <c r="N54">
        <f>VLOOKUP(M54,[1]輸出畜産物ピボット!$A$1:$B$73,2,FALSE)</f>
        <v>1862403.1500000001</v>
      </c>
      <c r="O54" t="s">
        <v>245</v>
      </c>
    </row>
    <row r="55" spans="11:16">
      <c r="K55" t="s">
        <v>66</v>
      </c>
      <c r="L55" s="2" t="s">
        <v>246</v>
      </c>
      <c r="M55" t="s">
        <v>66</v>
      </c>
      <c r="N55">
        <f>VLOOKUP(M55,[1]輸出畜産物ピボット!$A$1:$B$73,2,FALSE)</f>
        <v>5460</v>
      </c>
      <c r="O55" t="s">
        <v>247</v>
      </c>
    </row>
    <row r="56" spans="11:16">
      <c r="K56" t="s">
        <v>67</v>
      </c>
      <c r="L56" s="2" t="s">
        <v>248</v>
      </c>
      <c r="M56" s="76" t="s">
        <v>67</v>
      </c>
      <c r="N56">
        <f>VLOOKUP(M56,[1]輸出畜産物ピボット!$A$1:$B$73,2,FALSE)</f>
        <v>9995.8000000000011</v>
      </c>
      <c r="O56" t="s">
        <v>249</v>
      </c>
    </row>
    <row r="57" spans="11:16">
      <c r="K57" t="s">
        <v>78</v>
      </c>
      <c r="L57" s="2" t="s">
        <v>250</v>
      </c>
      <c r="M57" t="s">
        <v>78</v>
      </c>
      <c r="N57">
        <f>VLOOKUP(M57,[1]輸出畜産物ピボット!$A$1:$B$73,2,FALSE)</f>
        <v>1248979</v>
      </c>
      <c r="O57" t="s">
        <v>251</v>
      </c>
    </row>
    <row r="58" spans="11:16">
      <c r="K58" t="s">
        <v>79</v>
      </c>
      <c r="L58" s="8" t="s">
        <v>252</v>
      </c>
      <c r="M58" t="s">
        <v>79</v>
      </c>
      <c r="N58">
        <f>VLOOKUP(M58,[1]輸出畜産物ピボット!$A$1:$B$73,2,FALSE)</f>
        <v>4596607</v>
      </c>
      <c r="O58" t="s">
        <v>253</v>
      </c>
    </row>
    <row r="59" spans="11:16">
      <c r="K59" t="s">
        <v>80</v>
      </c>
      <c r="L59" s="2" t="s">
        <v>254</v>
      </c>
      <c r="M59" t="s">
        <v>80</v>
      </c>
      <c r="N59" t="e">
        <f>VLOOKUP(M59,[1]輸出畜産物ピボット!$A$1:$B$73,2,FALSE)</f>
        <v>#N/A</v>
      </c>
      <c r="O59" t="s">
        <v>255</v>
      </c>
    </row>
    <row r="60" spans="11:16">
      <c r="K60" t="s">
        <v>81</v>
      </c>
      <c r="L60" s="2" t="s">
        <v>256</v>
      </c>
      <c r="M60" t="s">
        <v>81</v>
      </c>
      <c r="N60" t="e">
        <f>VLOOKUP(M60,[1]輸出畜産物ピボット!$A$1:$B$73,2,FALSE)</f>
        <v>#N/A</v>
      </c>
      <c r="O60" t="s">
        <v>257</v>
      </c>
      <c r="P60" s="76" t="e">
        <f>SUM(N54:N62)</f>
        <v>#N/A</v>
      </c>
    </row>
    <row r="61" spans="11:16">
      <c r="K61" t="s">
        <v>82</v>
      </c>
      <c r="L61" s="2" t="s">
        <v>258</v>
      </c>
      <c r="M61" t="s">
        <v>82</v>
      </c>
      <c r="N61" t="e">
        <f>VLOOKUP(M61,[1]輸出畜産物ピボット!$A$1:$B$73,2,FALSE)</f>
        <v>#N/A</v>
      </c>
      <c r="O61" t="s">
        <v>257</v>
      </c>
    </row>
    <row r="62" spans="11:16">
      <c r="K62" t="s">
        <v>83</v>
      </c>
      <c r="L62" s="8" t="s">
        <v>259</v>
      </c>
      <c r="M62" t="s">
        <v>260</v>
      </c>
      <c r="N62" t="e">
        <f>VLOOKUP(M62,[1]輸出畜産物ピボット!$A$1:$B$73,2,FALSE)</f>
        <v>#N/A</v>
      </c>
      <c r="O62" t="s">
        <v>261</v>
      </c>
    </row>
    <row r="63" spans="11:16">
      <c r="K63" t="s">
        <v>84</v>
      </c>
      <c r="L63" s="2" t="s">
        <v>262</v>
      </c>
      <c r="M63" t="s">
        <v>84</v>
      </c>
      <c r="N63" t="e">
        <f>VLOOKUP(M63,[1]輸出畜産物ピボット!$A$1:$B$73,2,FALSE)</f>
        <v>#N/A</v>
      </c>
      <c r="O63" t="s">
        <v>263</v>
      </c>
      <c r="P63" s="76" t="e">
        <f>SUM(N63:N65)</f>
        <v>#N/A</v>
      </c>
    </row>
    <row r="64" spans="11:16">
      <c r="K64" t="s">
        <v>264</v>
      </c>
      <c r="L64" s="2" t="s">
        <v>265</v>
      </c>
      <c r="M64" t="s">
        <v>264</v>
      </c>
      <c r="N64" t="e">
        <f>VLOOKUP(M64,[1]輸出畜産物ピボット!$A$1:$B$73,2,FALSE)</f>
        <v>#N/A</v>
      </c>
      <c r="O64" t="s">
        <v>266</v>
      </c>
    </row>
    <row r="65" spans="11:16">
      <c r="K65" t="s">
        <v>92</v>
      </c>
      <c r="L65" s="8" t="s">
        <v>267</v>
      </c>
      <c r="M65" t="s">
        <v>92</v>
      </c>
      <c r="N65" t="e">
        <f>VLOOKUP(M65,[1]輸出畜産物ピボット!$A$1:$B$73,2,FALSE)</f>
        <v>#N/A</v>
      </c>
      <c r="O65" t="s">
        <v>268</v>
      </c>
      <c r="P65" s="76" t="e">
        <f>SUM(N66:N67)</f>
        <v>#N/A</v>
      </c>
    </row>
    <row r="66" spans="11:16">
      <c r="K66" t="s">
        <v>93</v>
      </c>
      <c r="L66" s="2" t="s">
        <v>269</v>
      </c>
      <c r="M66" s="76" t="s">
        <v>93</v>
      </c>
      <c r="N66" t="e">
        <f>VLOOKUP(M66,[1]輸出畜産物ピボット!$A$1:$B$73,2,FALSE)</f>
        <v>#N/A</v>
      </c>
      <c r="O66" t="s">
        <v>270</v>
      </c>
    </row>
    <row r="67" spans="11:16">
      <c r="K67" t="s">
        <v>100</v>
      </c>
      <c r="L67" s="2" t="s">
        <v>271</v>
      </c>
      <c r="M67" t="s">
        <v>100</v>
      </c>
      <c r="N67" t="e">
        <f>VLOOKUP(M67,[1]輸出畜産物ピボット!$A$1:$B$73,2,FALSE)</f>
        <v>#N/A</v>
      </c>
      <c r="O67" t="s">
        <v>272</v>
      </c>
    </row>
    <row r="68" spans="11:16">
      <c r="K68" t="s">
        <v>101</v>
      </c>
      <c r="L68" s="8" t="s">
        <v>273</v>
      </c>
      <c r="M68" t="s">
        <v>101</v>
      </c>
      <c r="N68" t="e">
        <f>VLOOKUP(M68,[1]輸出畜産物ピボット!$A$1:$B$73,2,FALSE)</f>
        <v>#N/A</v>
      </c>
      <c r="O68" t="s">
        <v>274</v>
      </c>
      <c r="P68" s="76" t="e">
        <f>SUM(N68:N70)</f>
        <v>#N/A</v>
      </c>
    </row>
    <row r="69" spans="11:16">
      <c r="K69" t="s">
        <v>102</v>
      </c>
      <c r="L69" s="2" t="s">
        <v>275</v>
      </c>
      <c r="M69" t="s">
        <v>102</v>
      </c>
      <c r="N69" t="e">
        <f>VLOOKUP(M69,[1]輸出畜産物ピボット!$A$1:$B$73,2,FALSE)</f>
        <v>#N/A</v>
      </c>
      <c r="O69" t="s">
        <v>276</v>
      </c>
    </row>
    <row r="70" spans="11:16">
      <c r="K70" t="s">
        <v>103</v>
      </c>
      <c r="L70" s="2" t="s">
        <v>277</v>
      </c>
      <c r="M70" t="s">
        <v>103</v>
      </c>
      <c r="N70" t="e">
        <f>VLOOKUP(M70,[1]輸出畜産物ピボット!$A$1:$B$73,2,FALSE)</f>
        <v>#N/A</v>
      </c>
      <c r="O70" t="s">
        <v>278</v>
      </c>
    </row>
    <row r="71" spans="11:16">
      <c r="K71" t="s">
        <v>104</v>
      </c>
      <c r="L71" s="2" t="s">
        <v>279</v>
      </c>
      <c r="M71" t="s">
        <v>104</v>
      </c>
      <c r="N71" t="e">
        <f>VLOOKUP(M71,[1]輸出畜産物ピボット!$A$1:$B$73,2,FALSE)</f>
        <v>#N/A</v>
      </c>
      <c r="O71" t="s">
        <v>278</v>
      </c>
    </row>
    <row r="72" spans="11:16">
      <c r="K72" t="s">
        <v>105</v>
      </c>
      <c r="L72" s="8" t="s">
        <v>280</v>
      </c>
      <c r="M72" t="s">
        <v>281</v>
      </c>
      <c r="N72" t="e">
        <f>VLOOKUP(M72,[1]輸出畜産物ピボット!$A$1:$B$73,2,FALSE)</f>
        <v>#N/A</v>
      </c>
    </row>
    <row r="73" spans="11:16">
      <c r="K73" t="s">
        <v>106</v>
      </c>
      <c r="L73" s="2" t="s">
        <v>282</v>
      </c>
      <c r="M73" t="s">
        <v>106</v>
      </c>
      <c r="N73" t="e">
        <f>VLOOKUP(M73,[1]輸出畜産物ピボット!$A$1:$B$73,2,FALSE)</f>
        <v>#N/A</v>
      </c>
    </row>
    <row r="74" spans="11:16">
      <c r="K74" t="s">
        <v>283</v>
      </c>
      <c r="L74" s="2" t="s">
        <v>57</v>
      </c>
      <c r="M74" t="s">
        <v>283</v>
      </c>
      <c r="N74" t="e">
        <f>VLOOKUP(M74,[1]輸出畜産物ピボット!$A$1:$B$73,2,FALSE)</f>
        <v>#N/A</v>
      </c>
    </row>
    <row r="75" spans="11:16">
      <c r="K75" t="s">
        <v>114</v>
      </c>
      <c r="L75" s="8" t="s">
        <v>60</v>
      </c>
      <c r="M75" t="s">
        <v>114</v>
      </c>
      <c r="N75">
        <f>VLOOKUP(M75,[1]輸出畜産物ピボット!$A$1:$B$73,2,FALSE)</f>
        <v>6382.76</v>
      </c>
    </row>
    <row r="76" spans="11:16">
      <c r="K76" t="s">
        <v>115</v>
      </c>
      <c r="L76" s="2" t="s">
        <v>61</v>
      </c>
      <c r="M76" s="76" t="s">
        <v>115</v>
      </c>
      <c r="N76" t="e">
        <f>VLOOKUP(M76,[1]輸出畜産物ピボット!$A$1:$B$73,2,FALSE)</f>
        <v>#N/A</v>
      </c>
    </row>
    <row r="77" spans="11:16">
      <c r="K77" t="s">
        <v>116</v>
      </c>
      <c r="M77" t="s">
        <v>116</v>
      </c>
      <c r="N77">
        <f>VLOOKUP(M77,[1]輸出畜産物ピボット!$A$1:$B$73,2,FALSE)</f>
        <v>704.55</v>
      </c>
    </row>
    <row r="78" spans="11:16">
      <c r="K78" t="s">
        <v>131</v>
      </c>
      <c r="L78" s="8" t="s">
        <v>42</v>
      </c>
      <c r="M78" t="s">
        <v>131</v>
      </c>
      <c r="N78" t="e">
        <f>VLOOKUP(M78,[1]輸出畜産物ピボット!$A$1:$B$73,2,FALSE)</f>
        <v>#N/A</v>
      </c>
    </row>
    <row r="79" spans="11:16">
      <c r="K79" t="s">
        <v>132</v>
      </c>
      <c r="L79" s="2" t="s">
        <v>45</v>
      </c>
      <c r="M79" t="s">
        <v>132</v>
      </c>
      <c r="N79" t="e">
        <f>VLOOKUP(M79,[1]輸出畜産物ピボット!$A$1:$B$73,2,FALSE)</f>
        <v>#N/A</v>
      </c>
    </row>
    <row r="80" spans="11:16">
      <c r="K80" t="s">
        <v>133</v>
      </c>
      <c r="L80" s="2" t="s">
        <v>55</v>
      </c>
      <c r="M80" t="s">
        <v>133</v>
      </c>
      <c r="N80" t="e">
        <f>VLOOKUP(M80,[1]輸出畜産物ピボット!$A$1:$B$73,2,FALSE)</f>
        <v>#N/A</v>
      </c>
    </row>
    <row r="81" spans="11:14">
      <c r="K81" t="s">
        <v>284</v>
      </c>
      <c r="L81" s="2" t="s">
        <v>57</v>
      </c>
      <c r="M81" t="s">
        <v>285</v>
      </c>
      <c r="N81" t="e">
        <f>VLOOKUP(M81,[1]輸出畜産物ピボット!$A$1:$B$73,2,FALSE)</f>
        <v>#N/A</v>
      </c>
    </row>
    <row r="82" spans="11:14">
      <c r="K82" t="s">
        <v>286</v>
      </c>
      <c r="L82" s="8" t="s">
        <v>60</v>
      </c>
      <c r="M82" s="76" t="s">
        <v>287</v>
      </c>
      <c r="N82" t="e">
        <f>VLOOKUP(M82,[1]輸出畜産物ピボット!$A$1:$B$73,2,FALSE)</f>
        <v>#N/A</v>
      </c>
    </row>
    <row r="83" spans="11:14">
      <c r="L83" s="2" t="s">
        <v>61</v>
      </c>
      <c r="N83" t="e">
        <f>VLOOKUP(M83,[1]輸出畜産物ピボット!$A$1:$B$73,2,FALSE)</f>
        <v>#N/A</v>
      </c>
    </row>
    <row r="84" spans="11:14">
      <c r="K84" t="s">
        <v>141</v>
      </c>
      <c r="L84" s="8" t="s">
        <v>42</v>
      </c>
      <c r="M84" t="s">
        <v>288</v>
      </c>
      <c r="N84">
        <f>VLOOKUP(M84,[1]輸出畜産物ピボット!$A$1:$B$73,2,FALSE)</f>
        <v>4</v>
      </c>
    </row>
    <row r="85" spans="11:14">
      <c r="K85" t="s">
        <v>142</v>
      </c>
      <c r="L85" s="2" t="s">
        <v>45</v>
      </c>
      <c r="M85" s="76" t="s">
        <v>289</v>
      </c>
      <c r="N85" t="e">
        <f>VLOOKUP(M85,[1]輸出畜産物ピボット!$A$1:$B$73,2,FALSE)</f>
        <v>#N/A</v>
      </c>
    </row>
    <row r="86" spans="11:14">
      <c r="K86" t="s">
        <v>290</v>
      </c>
      <c r="L86" s="2" t="s">
        <v>55</v>
      </c>
      <c r="M86" s="95" t="s">
        <v>291</v>
      </c>
      <c r="N86">
        <f>VLOOKUP(M86,[1]輸出畜産物ピボット!$A$1:$B$73,2,FALSE)</f>
        <v>458.77</v>
      </c>
    </row>
    <row r="87" spans="11:14">
      <c r="L87" s="2" t="s">
        <v>57</v>
      </c>
      <c r="M87" s="84" t="s">
        <v>292</v>
      </c>
      <c r="N87">
        <f>VLOOKUP(M87,[1]輸出畜産物ピボット!$A$1:$B$73,2,FALSE)</f>
        <v>100080</v>
      </c>
    </row>
    <row r="88" spans="11:14">
      <c r="L88" s="8" t="s">
        <v>60</v>
      </c>
      <c r="M88" s="84" t="s">
        <v>293</v>
      </c>
      <c r="N88">
        <f>VLOOKUP(M88,[1]輸出畜産物ピボット!$A$1:$B$73,2,FALSE)</f>
        <v>153240</v>
      </c>
    </row>
    <row r="89" spans="11:14">
      <c r="K89" t="s">
        <v>294</v>
      </c>
      <c r="L89" s="2" t="s">
        <v>61</v>
      </c>
      <c r="M89" t="s">
        <v>294</v>
      </c>
      <c r="N89" t="e">
        <f>VLOOKUP(M89,[1]輸出畜産物ピボット!$A$1:$B$73,2,FALSE)</f>
        <v>#N/A</v>
      </c>
    </row>
    <row r="90" spans="11:14">
      <c r="K90" t="s">
        <v>295</v>
      </c>
      <c r="L90" s="8" t="s">
        <v>42</v>
      </c>
      <c r="M90" t="s">
        <v>295</v>
      </c>
      <c r="N90" t="e">
        <f>VLOOKUP(M90,[1]輸出畜産物ピボット!$A$1:$B$73,2,FALSE)</f>
        <v>#N/A</v>
      </c>
    </row>
    <row r="91" spans="11:14">
      <c r="K91" t="s">
        <v>296</v>
      </c>
      <c r="L91" s="2" t="s">
        <v>45</v>
      </c>
      <c r="M91" s="76" t="s">
        <v>297</v>
      </c>
      <c r="N91" t="e">
        <f>VLOOKUP(M91,[1]輸出畜産物ピボット!$A$1:$B$73,2,FALSE)</f>
        <v>#N/A</v>
      </c>
    </row>
    <row r="92" spans="11:14">
      <c r="L92" s="2" t="s">
        <v>55</v>
      </c>
      <c r="N92" t="e">
        <f>VLOOKUP(M92,[1]輸出畜産物ピボット!$A$1:$B$73,2,FALSE)</f>
        <v>#N/A</v>
      </c>
    </row>
    <row r="93" spans="11:14">
      <c r="L93" s="2" t="s">
        <v>57</v>
      </c>
      <c r="M93" t="s">
        <v>151</v>
      </c>
      <c r="N93" t="e">
        <f>VLOOKUP(M93,[1]輸出畜産物ピボット!$A$1:$B$73,2,FALSE)</f>
        <v>#N/A</v>
      </c>
    </row>
    <row r="94" spans="11:14">
      <c r="L94" s="8" t="s">
        <v>60</v>
      </c>
    </row>
    <row r="95" spans="11:14">
      <c r="L95" s="2" t="s">
        <v>61</v>
      </c>
      <c r="M95" t="s">
        <v>125</v>
      </c>
      <c r="N95">
        <f>VLOOKUP(M95,[1]輸出畜産物ピボット!$A$1:$B$73,2,FALSE)</f>
        <v>1134.77</v>
      </c>
    </row>
    <row r="96" spans="11:14">
      <c r="L96" s="2">
        <v>1</v>
      </c>
      <c r="M96" t="s">
        <v>126</v>
      </c>
      <c r="N96">
        <f>VLOOKUP(M96,[1]輸出畜産物ピボット!$A$1:$B$73,2,FALSE)</f>
        <v>15.07</v>
      </c>
    </row>
    <row r="97" spans="12:14">
      <c r="L97" s="8" t="s">
        <v>42</v>
      </c>
      <c r="M97" t="s">
        <v>298</v>
      </c>
      <c r="N97" t="e">
        <f>VLOOKUP(M97,[1]輸出畜産物ピボット!$A$1:$B$73,2,FALSE)</f>
        <v>#N/A</v>
      </c>
    </row>
    <row r="98" spans="12:14">
      <c r="L98" s="96" t="s">
        <v>299</v>
      </c>
      <c r="M98" t="s">
        <v>300</v>
      </c>
      <c r="N98">
        <f>VLOOKUP(M98,[1]輸出畜産物ピボット!$A$1:$B$73,2,FALSE)</f>
        <v>127580.39999999998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301</v>
      </c>
    </row>
    <row r="116" spans="11:12">
      <c r="K116" t="s">
        <v>126</v>
      </c>
      <c r="L116" s="96" t="s">
        <v>302</v>
      </c>
    </row>
    <row r="117" spans="11:12">
      <c r="K117" t="s">
        <v>298</v>
      </c>
      <c r="L117" s="96" t="s">
        <v>303</v>
      </c>
    </row>
    <row r="118" spans="11:12">
      <c r="K118" t="s">
        <v>300</v>
      </c>
      <c r="L118" s="96" t="s">
        <v>304</v>
      </c>
    </row>
  </sheetData>
  <autoFilter ref="M2:O114" xr:uid="{00000000-0009-0000-0000-000001000000}"/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4"/>
  <pageMargins left="0.78700000000000003" right="0.78700000000000003" top="0.98399999999999999" bottom="0.98399999999999999" header="0.51200000000000001" footer="0.51200000000000001"/>
  <pageSetup paperSize="9" scale="6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 </vt:lpstr>
      <vt:lpstr>動物!Print_Area</vt:lpstr>
      <vt:lpstr>'輸出畜産物 '!Print_Area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2023-09-15T06:24:15Z</cp:lastPrinted>
  <dcterms:created xsi:type="dcterms:W3CDTF">2023-05-10T09:27:00Z</dcterms:created>
  <dcterms:modified xsi:type="dcterms:W3CDTF">2023-09-15T06:24:29Z</dcterms:modified>
</cp:coreProperties>
</file>